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nb195589\Desktop\Nedbank Projects\5.Compliance\2021\GATR\Customer Exceptions\Test Coverage\"/>
    </mc:Choice>
  </mc:AlternateContent>
  <xr:revisionPtr revIDLastSave="0" documentId="13_ncr:1_{89A5D3DC-7550-4F9B-8612-F6CD6ADB6A32}" xr6:coauthVersionLast="45" xr6:coauthVersionMax="45" xr10:uidLastSave="{00000000-0000-0000-0000-000000000000}"/>
  <bookViews>
    <workbookView xWindow="-108" yWindow="-108" windowWidth="23256" windowHeight="12576" tabRatio="511" firstSheet="1" activeTab="1" xr2:uid="{00000000-000D-0000-FFFF-FFFF00000000}"/>
  </bookViews>
  <sheets>
    <sheet name="Defect Tracker" sheetId="1" r:id="rId1"/>
    <sheet name="GATR_IFTR_Test Coverage_QA" sheetId="2" r:id="rId2"/>
  </sheets>
  <definedNames>
    <definedName name="_xlnm._FilterDatabase" localSheetId="0" hidden="1">'Defect Tracker'!$B$53:$O$253</definedName>
    <definedName name="Z_2020F259_B324_4E13_B4E6_4C322870404B_.wvu.FilterData" localSheetId="0" hidden="1">'Defect Tracker'!$B$53:$O$253</definedName>
    <definedName name="Z_237770D8_AEB2_4611_A871_924AB1996BB9_.wvu.Cols" localSheetId="0" hidden="1">'Defect Tracker'!$Q:$XFD</definedName>
    <definedName name="Z_237770D8_AEB2_4611_A871_924AB1996BB9_.wvu.Cols" localSheetId="1" hidden="1">'GATR_IFTR_Test Coverage_QA'!$AE:$XFD</definedName>
    <definedName name="Z_237770D8_AEB2_4611_A871_924AB1996BB9_.wvu.FilterData" localSheetId="0" hidden="1">'Defect Tracker'!$B$53:$O$253</definedName>
    <definedName name="Z_237770D8_AEB2_4611_A871_924AB1996BB9_.wvu.Rows" localSheetId="0" hidden="1">'Defect Tracker'!$318:$1048576,'Defect Tracker'!$2:$25,'Defect Tracker'!$256:$317</definedName>
    <definedName name="Z_237770D8_AEB2_4611_A871_924AB1996BB9_.wvu.Rows" localSheetId="1" hidden="1">'GATR_IFTR_Test Coverage_QA'!$211:$1048576,'GATR_IFTR_Test Coverage_QA'!$2:$4,'GATR_IFTR_Test Coverage_QA'!$185:$210</definedName>
    <definedName name="Z_A4310571_F89E_4216_B56F_CE68A6713FD0_.wvu.Cols" localSheetId="0" hidden="1">'Defect Tracker'!$Q:$XFD</definedName>
    <definedName name="Z_A4310571_F89E_4216_B56F_CE68A6713FD0_.wvu.Cols" localSheetId="1" hidden="1">'GATR_IFTR_Test Coverage_QA'!$AE:$XFD</definedName>
    <definedName name="Z_A4310571_F89E_4216_B56F_CE68A6713FD0_.wvu.FilterData" localSheetId="0" hidden="1">'Defect Tracker'!$B$53:$O$253</definedName>
    <definedName name="Z_A4310571_F89E_4216_B56F_CE68A6713FD0_.wvu.Rows" localSheetId="0" hidden="1">'Defect Tracker'!$318:$1048576,'Defect Tracker'!$2:$25,'Defect Tracker'!$256:$317</definedName>
    <definedName name="Z_A4310571_F89E_4216_B56F_CE68A6713FD0_.wvu.Rows" localSheetId="1" hidden="1">'GATR_IFTR_Test Coverage_QA'!$211:$1048576,'GATR_IFTR_Test Coverage_QA'!$2:$4,'GATR_IFTR_Test Coverage_QA'!$185:$210</definedName>
    <definedName name="Z_BDF06348_8092_4CB4_B205_3327006F8FD3_.wvu.Cols" localSheetId="0" hidden="1">'Defect Tracker'!$Q:$XFD</definedName>
    <definedName name="Z_BDF06348_8092_4CB4_B205_3327006F8FD3_.wvu.Cols" localSheetId="1" hidden="1">'GATR_IFTR_Test Coverage_QA'!$AE:$XFD</definedName>
    <definedName name="Z_BDF06348_8092_4CB4_B205_3327006F8FD3_.wvu.FilterData" localSheetId="0" hidden="1">'Defect Tracker'!$B$53:$O$253</definedName>
    <definedName name="Z_BDF06348_8092_4CB4_B205_3327006F8FD3_.wvu.Rows" localSheetId="0" hidden="1">'Defect Tracker'!$318:$1048576,'Defect Tracker'!$2:$25,'Defect Tracker'!$256:$317</definedName>
    <definedName name="Z_BDF06348_8092_4CB4_B205_3327006F8FD3_.wvu.Rows" localSheetId="1" hidden="1">'GATR_IFTR_Test Coverage_QA'!$211:$1048576,'GATR_IFTR_Test Coverage_QA'!$2:$4,'GATR_IFTR_Test Coverage_QA'!$185:$210</definedName>
  </definedNames>
  <calcPr calcId="191029"/>
  <customWorkbookViews>
    <customWorkbookView name="Baloyi, N. (Nkateko) - Personal View" guid="{BDF06348-8092-4CB4-B205-3327006F8FD3}" mergeInterval="0" personalView="1" maximized="1" xWindow="-9" yWindow="-9" windowWidth="1938" windowHeight="1050" tabRatio="511" activeSheetId="2" showComments="commIndAndComment"/>
    <customWorkbookView name="37, T. (Tester) - Personal View" guid="{237770D8-AEB2-4611-A871-924AB1996BB9}" mergeInterval="0" personalView="1" maximized="1" xWindow="-8" yWindow="-8" windowWidth="1616" windowHeight="876" tabRatio="594" activeSheetId="2"/>
    <customWorkbookView name="Mabasa, X. (Xihluke) - Personal View" guid="{A4310571-F89E-4216-B56F-CE68A6713FD0}" mergeInterval="0" personalView="1" maximized="1" xWindow="1592" yWindow="-8" windowWidth="1382" windowHeight="744" tabRatio="511"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3" i="2" l="1"/>
  <c r="R33" i="2"/>
  <c r="Q33" i="2"/>
  <c r="P33" i="2"/>
  <c r="O33" i="2"/>
  <c r="N33" i="2"/>
  <c r="M33" i="2"/>
  <c r="S26" i="2"/>
  <c r="R26" i="2"/>
  <c r="Q26" i="2"/>
  <c r="P26" i="2"/>
  <c r="O26" i="2"/>
  <c r="N26" i="2"/>
  <c r="M26" i="2"/>
  <c r="S20" i="2"/>
  <c r="R20" i="2"/>
  <c r="Q20" i="2"/>
  <c r="P20" i="2"/>
  <c r="O20" i="2"/>
  <c r="N20" i="2"/>
  <c r="M20" i="2"/>
  <c r="S14" i="2"/>
  <c r="R14" i="2"/>
  <c r="Q14" i="2"/>
  <c r="P14" i="2"/>
  <c r="O14" i="2"/>
  <c r="N14" i="2"/>
  <c r="M14" i="2"/>
  <c r="Q34" i="2" l="1"/>
  <c r="R34" i="2"/>
  <c r="S34" i="2"/>
  <c r="N34" i="2"/>
  <c r="O34" i="2"/>
  <c r="P34" i="2"/>
  <c r="S21" i="2" l="1"/>
  <c r="P21" i="2"/>
  <c r="O21" i="2"/>
  <c r="R21" i="2"/>
  <c r="Q21" i="2"/>
  <c r="N21" i="2"/>
  <c r="S27" i="2" l="1"/>
  <c r="R27" i="2"/>
  <c r="Q27" i="2"/>
  <c r="O27" i="2"/>
  <c r="P27" i="2"/>
  <c r="N27" i="2"/>
  <c r="M37" i="1" l="1"/>
  <c r="M36" i="1"/>
  <c r="M35" i="1"/>
  <c r="M34" i="1"/>
  <c r="M33" i="1"/>
  <c r="M32" i="1"/>
  <c r="M31" i="1"/>
  <c r="J40" i="1"/>
  <c r="J37" i="1"/>
  <c r="J36" i="1"/>
  <c r="J35" i="1"/>
  <c r="G33" i="1"/>
  <c r="G32" i="1"/>
  <c r="J39" i="1"/>
  <c r="M30" i="1"/>
  <c r="BG169" i="2" l="1"/>
  <c r="BF169" i="2"/>
  <c r="BE169" i="2"/>
  <c r="BD169" i="2"/>
  <c r="BC169" i="2"/>
  <c r="BB169" i="2"/>
  <c r="AZ169" i="2"/>
  <c r="AY169" i="2"/>
  <c r="AX169" i="2"/>
  <c r="AW169" i="2"/>
  <c r="AV169" i="2"/>
  <c r="AU169" i="2"/>
  <c r="AS169" i="2"/>
  <c r="AR169" i="2"/>
  <c r="AQ169" i="2"/>
  <c r="AP169" i="2"/>
  <c r="AO169" i="2"/>
  <c r="AN169" i="2"/>
  <c r="AL169" i="2"/>
  <c r="AK169" i="2"/>
  <c r="AJ169" i="2"/>
  <c r="AI169" i="2"/>
  <c r="AH169" i="2"/>
  <c r="AG169" i="2"/>
  <c r="BG152" i="2"/>
  <c r="BF152" i="2"/>
  <c r="BE152" i="2"/>
  <c r="BD152" i="2"/>
  <c r="BC152" i="2"/>
  <c r="BB152" i="2"/>
  <c r="AZ152" i="2"/>
  <c r="AY152" i="2"/>
  <c r="AX152" i="2"/>
  <c r="AW152" i="2"/>
  <c r="AV152" i="2"/>
  <c r="AU152" i="2"/>
  <c r="AS152" i="2"/>
  <c r="AR152" i="2"/>
  <c r="AQ152" i="2"/>
  <c r="AP152" i="2"/>
  <c r="AO152" i="2"/>
  <c r="AN152" i="2"/>
  <c r="AL152" i="2"/>
  <c r="AK152" i="2"/>
  <c r="AJ152" i="2"/>
  <c r="AI152" i="2"/>
  <c r="AH152" i="2"/>
  <c r="AG152" i="2"/>
  <c r="BG145" i="2"/>
  <c r="BF145" i="2"/>
  <c r="BE145" i="2"/>
  <c r="BD145" i="2"/>
  <c r="BC145" i="2"/>
  <c r="BB145" i="2"/>
  <c r="AZ145" i="2"/>
  <c r="AY145" i="2"/>
  <c r="AX145" i="2"/>
  <c r="AW145" i="2"/>
  <c r="AV145" i="2"/>
  <c r="AU145" i="2"/>
  <c r="AS145" i="2"/>
  <c r="AR145" i="2"/>
  <c r="AQ145" i="2"/>
  <c r="AP145" i="2"/>
  <c r="AO145" i="2"/>
  <c r="AN145" i="2"/>
  <c r="AL145" i="2"/>
  <c r="AK145" i="2"/>
  <c r="AJ145" i="2"/>
  <c r="AI145" i="2"/>
  <c r="AH145" i="2"/>
  <c r="AG145" i="2"/>
  <c r="AK114" i="2"/>
  <c r="AJ114" i="2"/>
  <c r="AI114" i="2"/>
  <c r="AH114" i="2"/>
  <c r="AN113" i="2"/>
  <c r="AM113" i="2"/>
  <c r="AL113" i="2"/>
  <c r="AN112" i="2"/>
  <c r="AM112" i="2"/>
  <c r="AL112" i="2"/>
  <c r="AN111" i="2"/>
  <c r="AM111" i="2"/>
  <c r="AL111" i="2"/>
  <c r="AM104" i="2"/>
  <c r="AL104" i="2"/>
  <c r="AK104" i="2"/>
  <c r="AJ104" i="2"/>
  <c r="AI104" i="2"/>
  <c r="AH104" i="2"/>
  <c r="AM99" i="2"/>
  <c r="AL99" i="2"/>
  <c r="AK99" i="2"/>
  <c r="AJ99" i="2"/>
  <c r="AI99" i="2"/>
  <c r="AH99" i="2"/>
  <c r="AM94" i="2"/>
  <c r="AL94" i="2"/>
  <c r="AK94" i="2"/>
  <c r="AJ94" i="2"/>
  <c r="AI94" i="2"/>
  <c r="AH94" i="2"/>
  <c r="AL88" i="2"/>
  <c r="AK88" i="2"/>
  <c r="AJ88" i="2"/>
  <c r="AI88" i="2"/>
  <c r="AH88" i="2"/>
  <c r="AG88" i="2"/>
  <c r="BG70" i="2"/>
  <c r="BF70" i="2"/>
  <c r="BE70" i="2"/>
  <c r="BD70" i="2"/>
  <c r="BC70" i="2"/>
  <c r="BB70" i="2"/>
  <c r="AZ70" i="2"/>
  <c r="AY70" i="2"/>
  <c r="AX70" i="2"/>
  <c r="AW70" i="2"/>
  <c r="AV70" i="2"/>
  <c r="AU70" i="2"/>
  <c r="AS70" i="2"/>
  <c r="AR70" i="2"/>
  <c r="AQ70" i="2"/>
  <c r="AP70" i="2"/>
  <c r="AO70" i="2"/>
  <c r="AN70" i="2"/>
  <c r="AL70" i="2"/>
  <c r="AK70" i="2"/>
  <c r="AJ70" i="2"/>
  <c r="AI70" i="2"/>
  <c r="AH70" i="2"/>
  <c r="AG70" i="2"/>
  <c r="BG63" i="2"/>
  <c r="BF63" i="2"/>
  <c r="BE63" i="2"/>
  <c r="BD63" i="2"/>
  <c r="BC63" i="2"/>
  <c r="BB63" i="2"/>
  <c r="AZ63" i="2"/>
  <c r="AY63" i="2"/>
  <c r="AX63" i="2"/>
  <c r="AW63" i="2"/>
  <c r="AV63" i="2"/>
  <c r="AU63" i="2"/>
  <c r="AS63" i="2"/>
  <c r="AR63" i="2"/>
  <c r="AQ63" i="2"/>
  <c r="AP63" i="2"/>
  <c r="AO63" i="2"/>
  <c r="AN63" i="2"/>
  <c r="AL63" i="2"/>
  <c r="AK63" i="2"/>
  <c r="AJ63" i="2"/>
  <c r="AI63" i="2"/>
  <c r="AH63" i="2"/>
  <c r="AG63" i="2"/>
  <c r="AK37" i="2"/>
  <c r="AJ37" i="2"/>
  <c r="AI37" i="2"/>
  <c r="AN36" i="2"/>
  <c r="AM36" i="2"/>
  <c r="AL36" i="2"/>
  <c r="AN35" i="2"/>
  <c r="AM35" i="2"/>
  <c r="AL35" i="2"/>
  <c r="AH37" i="2"/>
  <c r="AM30" i="2"/>
  <c r="AL30" i="2"/>
  <c r="AK30" i="2"/>
  <c r="AJ30" i="2"/>
  <c r="AI30" i="2"/>
  <c r="AH30" i="2"/>
  <c r="AH25" i="2"/>
  <c r="AH20" i="2"/>
  <c r="AG14" i="2"/>
  <c r="AJ100" i="2" l="1"/>
  <c r="AZ146" i="2"/>
  <c r="AZ170" i="2"/>
  <c r="AN114" i="2"/>
  <c r="BG146" i="2"/>
  <c r="BE71" i="2"/>
  <c r="AO71" i="2"/>
  <c r="AP71" i="2"/>
  <c r="AQ71" i="2"/>
  <c r="AS71" i="2"/>
  <c r="AI31" i="2"/>
  <c r="AL31" i="2"/>
  <c r="AI71" i="2"/>
  <c r="BG170" i="2"/>
  <c r="AL146" i="2"/>
  <c r="AV146" i="2"/>
  <c r="AV153" i="2"/>
  <c r="AL170" i="2"/>
  <c r="AV170" i="2"/>
  <c r="AW146" i="2"/>
  <c r="AW153" i="2"/>
  <c r="AW170" i="2"/>
  <c r="AX146" i="2"/>
  <c r="AX170" i="2"/>
  <c r="AM31" i="2"/>
  <c r="AS146" i="2"/>
  <c r="AS153" i="2"/>
  <c r="AS170" i="2"/>
  <c r="AM37" i="2"/>
  <c r="AV71" i="2"/>
  <c r="AJ31" i="2"/>
  <c r="AI100" i="2"/>
  <c r="AN37" i="2"/>
  <c r="AH89" i="2"/>
  <c r="AX153" i="2"/>
  <c r="BD153" i="2"/>
  <c r="BD71" i="2"/>
  <c r="AL95" i="2"/>
  <c r="BE146" i="2"/>
  <c r="BE153" i="2"/>
  <c r="BE170" i="2"/>
  <c r="AL71" i="2"/>
  <c r="AM95" i="2"/>
  <c r="BF153" i="2"/>
  <c r="AR170" i="2"/>
  <c r="AK31" i="2"/>
  <c r="AR71" i="2"/>
  <c r="BF71" i="2"/>
  <c r="AK100" i="2"/>
  <c r="AR146" i="2"/>
  <c r="AH146" i="2"/>
  <c r="AY146" i="2"/>
  <c r="AL153" i="2"/>
  <c r="AH170" i="2"/>
  <c r="AY170" i="2"/>
  <c r="N15" i="2"/>
  <c r="AI95" i="2"/>
  <c r="AX71" i="2"/>
  <c r="AY71" i="2"/>
  <c r="AJ89" i="2"/>
  <c r="AL100" i="2"/>
  <c r="AL105" i="2"/>
  <c r="AQ146" i="2"/>
  <c r="AK153" i="2"/>
  <c r="AQ170" i="2"/>
  <c r="AJ153" i="2"/>
  <c r="AH153" i="2"/>
  <c r="P15" i="2"/>
  <c r="AK95" i="2"/>
  <c r="AP170" i="2"/>
  <c r="O15" i="2"/>
  <c r="AZ71" i="2"/>
  <c r="AM105" i="2"/>
  <c r="BG71" i="2"/>
  <c r="AL89" i="2"/>
  <c r="BC146" i="2"/>
  <c r="BD146" i="2"/>
  <c r="AQ153" i="2"/>
  <c r="BC170" i="2"/>
  <c r="BD170" i="2"/>
  <c r="AI105" i="2"/>
  <c r="AI89" i="2"/>
  <c r="AK105" i="2"/>
  <c r="AP146" i="2"/>
  <c r="AK89" i="2"/>
  <c r="AM100" i="2"/>
  <c r="BC71" i="2"/>
  <c r="BG153" i="2"/>
  <c r="AW71" i="2"/>
  <c r="AJ95" i="2"/>
  <c r="AJ105" i="2"/>
  <c r="AO146" i="2"/>
  <c r="AI153" i="2"/>
  <c r="AR153" i="2"/>
  <c r="BC153" i="2"/>
  <c r="AO153" i="2"/>
  <c r="AO170" i="2"/>
  <c r="AH71" i="2"/>
  <c r="AI146" i="2"/>
  <c r="AY153" i="2"/>
  <c r="AI170" i="2"/>
  <c r="AJ71" i="2"/>
  <c r="AJ146" i="2"/>
  <c r="BF146" i="2"/>
  <c r="AP153" i="2"/>
  <c r="AZ153" i="2"/>
  <c r="AJ170" i="2"/>
  <c r="BF170" i="2"/>
  <c r="AK71" i="2"/>
  <c r="AK170" i="2"/>
  <c r="Q15" i="2"/>
  <c r="R15" i="2"/>
  <c r="S15" i="2"/>
  <c r="AK146" i="2"/>
  <c r="AL37" i="2"/>
  <c r="AL114" i="2"/>
  <c r="AM114" i="2"/>
  <c r="AM20" i="2" l="1"/>
  <c r="AM21" i="2" s="1"/>
  <c r="AL20" i="2"/>
  <c r="AL21" i="2" s="1"/>
  <c r="AK25" i="2"/>
  <c r="AK26" i="2" s="1"/>
  <c r="AJ14" i="2"/>
  <c r="AJ15" i="2" s="1"/>
  <c r="AJ20" i="2"/>
  <c r="AJ21" i="2" s="1"/>
  <c r="AI20" i="2"/>
  <c r="AI21" i="2" s="1"/>
  <c r="AJ25" i="2"/>
  <c r="AJ26" i="2" s="1"/>
  <c r="AL25" i="2"/>
  <c r="AL26" i="2" s="1"/>
  <c r="AK20" i="2"/>
  <c r="AK21" i="2" s="1"/>
  <c r="AM25" i="2"/>
  <c r="AM26" i="2" s="1"/>
  <c r="AL14" i="2"/>
  <c r="AL15" i="2" s="1"/>
  <c r="AK14" i="2"/>
  <c r="AK15" i="2" s="1"/>
  <c r="AH14" i="2"/>
  <c r="AH15" i="2" s="1"/>
  <c r="AI14" i="2"/>
  <c r="AI15" i="2" s="1"/>
  <c r="AI25" i="2"/>
  <c r="AI26" i="2" s="1"/>
  <c r="X55" i="1" l="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54" i="1"/>
  <c r="W54"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55" i="1"/>
  <c r="W56" i="1"/>
  <c r="W57" i="1"/>
  <c r="W58" i="1"/>
  <c r="W59" i="1"/>
  <c r="W60" i="1"/>
  <c r="W61" i="1"/>
  <c r="W62" i="1"/>
  <c r="W63" i="1"/>
  <c r="W64" i="1"/>
  <c r="W65" i="1"/>
  <c r="W66" i="1"/>
  <c r="W67" i="1"/>
  <c r="W68" i="1"/>
  <c r="W69" i="1"/>
  <c r="W70" i="1"/>
  <c r="W71" i="1"/>
  <c r="Q54" i="1"/>
  <c r="Q55" i="1"/>
  <c r="R55" i="1"/>
  <c r="S55" i="1"/>
  <c r="T55" i="1"/>
  <c r="U55" i="1"/>
  <c r="V55" i="1"/>
  <c r="Q56" i="1"/>
  <c r="R56" i="1"/>
  <c r="S56" i="1"/>
  <c r="T56" i="1"/>
  <c r="U56" i="1"/>
  <c r="V56" i="1"/>
  <c r="Q57" i="1"/>
  <c r="R57" i="1"/>
  <c r="S57" i="1"/>
  <c r="T57" i="1"/>
  <c r="U57" i="1"/>
  <c r="V57" i="1"/>
  <c r="Q58" i="1"/>
  <c r="R58" i="1"/>
  <c r="S58" i="1"/>
  <c r="T58" i="1"/>
  <c r="U58" i="1"/>
  <c r="V58" i="1"/>
  <c r="Q59" i="1"/>
  <c r="R59" i="1"/>
  <c r="S59" i="1"/>
  <c r="T59" i="1"/>
  <c r="U59" i="1"/>
  <c r="V59" i="1"/>
  <c r="Q60" i="1"/>
  <c r="R60" i="1"/>
  <c r="S60" i="1"/>
  <c r="T60" i="1"/>
  <c r="U60" i="1"/>
  <c r="V60" i="1"/>
  <c r="Q61" i="1"/>
  <c r="R61" i="1"/>
  <c r="S61" i="1"/>
  <c r="T61" i="1"/>
  <c r="U61" i="1"/>
  <c r="V61" i="1"/>
  <c r="Q62" i="1"/>
  <c r="R62" i="1"/>
  <c r="S62" i="1"/>
  <c r="T62" i="1"/>
  <c r="U62" i="1"/>
  <c r="V62" i="1"/>
  <c r="Q63" i="1"/>
  <c r="R63" i="1"/>
  <c r="S63" i="1"/>
  <c r="T63" i="1"/>
  <c r="U63" i="1"/>
  <c r="V63" i="1"/>
  <c r="Q64" i="1"/>
  <c r="R64" i="1"/>
  <c r="S64" i="1"/>
  <c r="T64" i="1"/>
  <c r="U64" i="1"/>
  <c r="V64" i="1"/>
  <c r="Q65" i="1"/>
  <c r="R65" i="1"/>
  <c r="S65" i="1"/>
  <c r="T65" i="1"/>
  <c r="U65" i="1"/>
  <c r="V65" i="1"/>
  <c r="Q66" i="1"/>
  <c r="R66" i="1"/>
  <c r="S66" i="1"/>
  <c r="T66" i="1"/>
  <c r="U66" i="1"/>
  <c r="V66" i="1"/>
  <c r="Q67" i="1"/>
  <c r="R67" i="1"/>
  <c r="S67" i="1"/>
  <c r="T67" i="1"/>
  <c r="U67" i="1"/>
  <c r="V67" i="1"/>
  <c r="Q68" i="1"/>
  <c r="R68" i="1"/>
  <c r="S68" i="1"/>
  <c r="T68" i="1"/>
  <c r="U68" i="1"/>
  <c r="V68" i="1"/>
  <c r="Q69" i="1"/>
  <c r="R69" i="1"/>
  <c r="S69" i="1"/>
  <c r="T69" i="1"/>
  <c r="U69" i="1"/>
  <c r="V69" i="1"/>
  <c r="Q70" i="1"/>
  <c r="R70" i="1"/>
  <c r="S70" i="1"/>
  <c r="T70" i="1"/>
  <c r="U70" i="1"/>
  <c r="V70" i="1"/>
  <c r="Q71" i="1"/>
  <c r="R71" i="1"/>
  <c r="S71" i="1"/>
  <c r="T71" i="1"/>
  <c r="U71" i="1"/>
  <c r="V71" i="1"/>
  <c r="Q72" i="1"/>
  <c r="R72" i="1"/>
  <c r="S72" i="1"/>
  <c r="T72" i="1"/>
  <c r="U72" i="1"/>
  <c r="V72" i="1"/>
  <c r="Q73" i="1"/>
  <c r="R73" i="1"/>
  <c r="S73" i="1"/>
  <c r="T73" i="1"/>
  <c r="U73" i="1"/>
  <c r="V73" i="1"/>
  <c r="Q74" i="1"/>
  <c r="R74" i="1"/>
  <c r="S74" i="1"/>
  <c r="T74" i="1"/>
  <c r="U74" i="1"/>
  <c r="V74" i="1"/>
  <c r="Q75" i="1"/>
  <c r="R75" i="1"/>
  <c r="S75" i="1"/>
  <c r="T75" i="1"/>
  <c r="U75" i="1"/>
  <c r="V75" i="1"/>
  <c r="Q76" i="1"/>
  <c r="R76" i="1"/>
  <c r="S76" i="1"/>
  <c r="T76" i="1"/>
  <c r="U76" i="1"/>
  <c r="V76" i="1"/>
  <c r="Q77" i="1"/>
  <c r="R77" i="1"/>
  <c r="S77" i="1"/>
  <c r="T77" i="1"/>
  <c r="U77" i="1"/>
  <c r="V77" i="1"/>
  <c r="Q78" i="1"/>
  <c r="R78" i="1"/>
  <c r="S78" i="1"/>
  <c r="T78" i="1"/>
  <c r="U78" i="1"/>
  <c r="V78" i="1"/>
  <c r="Q79" i="1"/>
  <c r="R79" i="1"/>
  <c r="S79" i="1"/>
  <c r="T79" i="1"/>
  <c r="U79" i="1"/>
  <c r="V79" i="1"/>
  <c r="Q80" i="1"/>
  <c r="R80" i="1"/>
  <c r="S80" i="1"/>
  <c r="T80" i="1"/>
  <c r="U80" i="1"/>
  <c r="V80" i="1"/>
  <c r="Q81" i="1"/>
  <c r="R81" i="1"/>
  <c r="S81" i="1"/>
  <c r="T81" i="1"/>
  <c r="U81" i="1"/>
  <c r="V81" i="1"/>
  <c r="Q82" i="1"/>
  <c r="R82" i="1"/>
  <c r="S82" i="1"/>
  <c r="T82" i="1"/>
  <c r="U82" i="1"/>
  <c r="V82" i="1"/>
  <c r="Q83" i="1"/>
  <c r="R83" i="1"/>
  <c r="S83" i="1"/>
  <c r="T83" i="1"/>
  <c r="U83" i="1"/>
  <c r="V83" i="1"/>
  <c r="Q84" i="1"/>
  <c r="R84" i="1"/>
  <c r="S84" i="1"/>
  <c r="T84" i="1"/>
  <c r="U84" i="1"/>
  <c r="V84" i="1"/>
  <c r="Q85" i="1"/>
  <c r="R85" i="1"/>
  <c r="S85" i="1"/>
  <c r="T85" i="1"/>
  <c r="U85" i="1"/>
  <c r="V85" i="1"/>
  <c r="Q86" i="1"/>
  <c r="R86" i="1"/>
  <c r="S86" i="1"/>
  <c r="T86" i="1"/>
  <c r="U86" i="1"/>
  <c r="V86" i="1"/>
  <c r="Q87" i="1"/>
  <c r="R87" i="1"/>
  <c r="S87" i="1"/>
  <c r="T87" i="1"/>
  <c r="U87" i="1"/>
  <c r="V87" i="1"/>
  <c r="Q88" i="1"/>
  <c r="R88" i="1"/>
  <c r="S88" i="1"/>
  <c r="T88" i="1"/>
  <c r="U88" i="1"/>
  <c r="V88" i="1"/>
  <c r="Q89" i="1"/>
  <c r="R89" i="1"/>
  <c r="S89" i="1"/>
  <c r="T89" i="1"/>
  <c r="U89" i="1"/>
  <c r="V89" i="1"/>
  <c r="Q90" i="1"/>
  <c r="R90" i="1"/>
  <c r="S90" i="1"/>
  <c r="T90" i="1"/>
  <c r="U90" i="1"/>
  <c r="V90" i="1"/>
  <c r="Q91" i="1"/>
  <c r="R91" i="1"/>
  <c r="S91" i="1"/>
  <c r="T91" i="1"/>
  <c r="U91" i="1"/>
  <c r="V91" i="1"/>
  <c r="Q92" i="1"/>
  <c r="R92" i="1"/>
  <c r="S92" i="1"/>
  <c r="T92" i="1"/>
  <c r="U92" i="1"/>
  <c r="V92" i="1"/>
  <c r="Q93" i="1"/>
  <c r="R93" i="1"/>
  <c r="S93" i="1"/>
  <c r="T93" i="1"/>
  <c r="U93" i="1"/>
  <c r="V93" i="1"/>
  <c r="Q94" i="1"/>
  <c r="R94" i="1"/>
  <c r="S94" i="1"/>
  <c r="T94" i="1"/>
  <c r="U94" i="1"/>
  <c r="V94" i="1"/>
  <c r="Q95" i="1"/>
  <c r="R95" i="1"/>
  <c r="S95" i="1"/>
  <c r="T95" i="1"/>
  <c r="U95" i="1"/>
  <c r="V95" i="1"/>
  <c r="Q96" i="1"/>
  <c r="R96" i="1"/>
  <c r="S96" i="1"/>
  <c r="T96" i="1"/>
  <c r="U96" i="1"/>
  <c r="V96" i="1"/>
  <c r="Q97" i="1"/>
  <c r="R97" i="1"/>
  <c r="S97" i="1"/>
  <c r="T97" i="1"/>
  <c r="U97" i="1"/>
  <c r="V97" i="1"/>
  <c r="Q98" i="1"/>
  <c r="R98" i="1"/>
  <c r="S98" i="1"/>
  <c r="T98" i="1"/>
  <c r="U98" i="1"/>
  <c r="V98" i="1"/>
  <c r="Q99" i="1"/>
  <c r="R99" i="1"/>
  <c r="S99" i="1"/>
  <c r="T99" i="1"/>
  <c r="U99" i="1"/>
  <c r="V99" i="1"/>
  <c r="Q100" i="1"/>
  <c r="R100" i="1"/>
  <c r="S100" i="1"/>
  <c r="T100" i="1"/>
  <c r="U100" i="1"/>
  <c r="V100" i="1"/>
  <c r="Q101" i="1"/>
  <c r="R101" i="1"/>
  <c r="S101" i="1"/>
  <c r="T101" i="1"/>
  <c r="U101" i="1"/>
  <c r="V101" i="1"/>
  <c r="Q102" i="1"/>
  <c r="R102" i="1"/>
  <c r="S102" i="1"/>
  <c r="T102" i="1"/>
  <c r="U102" i="1"/>
  <c r="V102" i="1"/>
  <c r="Q103" i="1"/>
  <c r="R103" i="1"/>
  <c r="S103" i="1"/>
  <c r="T103" i="1"/>
  <c r="U103" i="1"/>
  <c r="V103" i="1"/>
  <c r="Q104" i="1"/>
  <c r="R104" i="1"/>
  <c r="S104" i="1"/>
  <c r="T104" i="1"/>
  <c r="U104" i="1"/>
  <c r="V104" i="1"/>
  <c r="Q105" i="1"/>
  <c r="R105" i="1"/>
  <c r="S105" i="1"/>
  <c r="T105" i="1"/>
  <c r="U105" i="1"/>
  <c r="V105" i="1"/>
  <c r="Q106" i="1"/>
  <c r="R106" i="1"/>
  <c r="S106" i="1"/>
  <c r="T106" i="1"/>
  <c r="U106" i="1"/>
  <c r="V106" i="1"/>
  <c r="Q107" i="1"/>
  <c r="R107" i="1"/>
  <c r="S107" i="1"/>
  <c r="T107" i="1"/>
  <c r="U107" i="1"/>
  <c r="V107" i="1"/>
  <c r="Q108" i="1"/>
  <c r="R108" i="1"/>
  <c r="S108" i="1"/>
  <c r="T108" i="1"/>
  <c r="U108" i="1"/>
  <c r="V108" i="1"/>
  <c r="Q109" i="1"/>
  <c r="R109" i="1"/>
  <c r="S109" i="1"/>
  <c r="T109" i="1"/>
  <c r="U109" i="1"/>
  <c r="V109" i="1"/>
  <c r="Q110" i="1"/>
  <c r="R110" i="1"/>
  <c r="S110" i="1"/>
  <c r="T110" i="1"/>
  <c r="U110" i="1"/>
  <c r="V110" i="1"/>
  <c r="Q111" i="1"/>
  <c r="R111" i="1"/>
  <c r="S111" i="1"/>
  <c r="T111" i="1"/>
  <c r="U111" i="1"/>
  <c r="V111" i="1"/>
  <c r="Q112" i="1"/>
  <c r="R112" i="1"/>
  <c r="S112" i="1"/>
  <c r="T112" i="1"/>
  <c r="U112" i="1"/>
  <c r="V112" i="1"/>
  <c r="Q113" i="1"/>
  <c r="R113" i="1"/>
  <c r="S113" i="1"/>
  <c r="T113" i="1"/>
  <c r="U113" i="1"/>
  <c r="V113" i="1"/>
  <c r="Q114" i="1"/>
  <c r="R114" i="1"/>
  <c r="S114" i="1"/>
  <c r="T114" i="1"/>
  <c r="U114" i="1"/>
  <c r="V114" i="1"/>
  <c r="Q115" i="1"/>
  <c r="R115" i="1"/>
  <c r="S115" i="1"/>
  <c r="T115" i="1"/>
  <c r="U115" i="1"/>
  <c r="V115" i="1"/>
  <c r="Q116" i="1"/>
  <c r="R116" i="1"/>
  <c r="S116" i="1"/>
  <c r="T116" i="1"/>
  <c r="U116" i="1"/>
  <c r="V116" i="1"/>
  <c r="Q117" i="1"/>
  <c r="R117" i="1"/>
  <c r="S117" i="1"/>
  <c r="T117" i="1"/>
  <c r="U117" i="1"/>
  <c r="V117" i="1"/>
  <c r="Q118" i="1"/>
  <c r="R118" i="1"/>
  <c r="S118" i="1"/>
  <c r="T118" i="1"/>
  <c r="U118" i="1"/>
  <c r="V118" i="1"/>
  <c r="Q119" i="1"/>
  <c r="R119" i="1"/>
  <c r="S119" i="1"/>
  <c r="T119" i="1"/>
  <c r="U119" i="1"/>
  <c r="V119" i="1"/>
  <c r="Q120" i="1"/>
  <c r="R120" i="1"/>
  <c r="S120" i="1"/>
  <c r="T120" i="1"/>
  <c r="U120" i="1"/>
  <c r="V120" i="1"/>
  <c r="Q121" i="1"/>
  <c r="R121" i="1"/>
  <c r="S121" i="1"/>
  <c r="T121" i="1"/>
  <c r="U121" i="1"/>
  <c r="V121" i="1"/>
  <c r="Q122" i="1"/>
  <c r="R122" i="1"/>
  <c r="S122" i="1"/>
  <c r="T122" i="1"/>
  <c r="U122" i="1"/>
  <c r="V122" i="1"/>
  <c r="Q123" i="1"/>
  <c r="R123" i="1"/>
  <c r="S123" i="1"/>
  <c r="T123" i="1"/>
  <c r="U123" i="1"/>
  <c r="V123" i="1"/>
  <c r="Q124" i="1"/>
  <c r="R124" i="1"/>
  <c r="S124" i="1"/>
  <c r="T124" i="1"/>
  <c r="U124" i="1"/>
  <c r="V124" i="1"/>
  <c r="Q125" i="1"/>
  <c r="R125" i="1"/>
  <c r="S125" i="1"/>
  <c r="T125" i="1"/>
  <c r="U125" i="1"/>
  <c r="V125" i="1"/>
  <c r="Q126" i="1"/>
  <c r="R126" i="1"/>
  <c r="S126" i="1"/>
  <c r="T126" i="1"/>
  <c r="U126" i="1"/>
  <c r="V126" i="1"/>
  <c r="Q127" i="1"/>
  <c r="R127" i="1"/>
  <c r="S127" i="1"/>
  <c r="T127" i="1"/>
  <c r="U127" i="1"/>
  <c r="V127" i="1"/>
  <c r="Q128" i="1"/>
  <c r="R128" i="1"/>
  <c r="S128" i="1"/>
  <c r="T128" i="1"/>
  <c r="U128" i="1"/>
  <c r="V128" i="1"/>
  <c r="Q129" i="1"/>
  <c r="R129" i="1"/>
  <c r="S129" i="1"/>
  <c r="T129" i="1"/>
  <c r="U129" i="1"/>
  <c r="V129" i="1"/>
  <c r="Q130" i="1"/>
  <c r="R130" i="1"/>
  <c r="S130" i="1"/>
  <c r="T130" i="1"/>
  <c r="U130" i="1"/>
  <c r="V130" i="1"/>
  <c r="Q131" i="1"/>
  <c r="R131" i="1"/>
  <c r="S131" i="1"/>
  <c r="T131" i="1"/>
  <c r="U131" i="1"/>
  <c r="V131" i="1"/>
  <c r="Q132" i="1"/>
  <c r="R132" i="1"/>
  <c r="S132" i="1"/>
  <c r="T132" i="1"/>
  <c r="U132" i="1"/>
  <c r="V132" i="1"/>
  <c r="Q133" i="1"/>
  <c r="R133" i="1"/>
  <c r="S133" i="1"/>
  <c r="T133" i="1"/>
  <c r="U133" i="1"/>
  <c r="V133" i="1"/>
  <c r="Q134" i="1"/>
  <c r="R134" i="1"/>
  <c r="S134" i="1"/>
  <c r="T134" i="1"/>
  <c r="U134" i="1"/>
  <c r="V134" i="1"/>
  <c r="Q135" i="1"/>
  <c r="R135" i="1"/>
  <c r="S135" i="1"/>
  <c r="T135" i="1"/>
  <c r="U135" i="1"/>
  <c r="V135" i="1"/>
  <c r="Q136" i="1"/>
  <c r="R136" i="1"/>
  <c r="S136" i="1"/>
  <c r="T136" i="1"/>
  <c r="U136" i="1"/>
  <c r="V136" i="1"/>
  <c r="Q137" i="1"/>
  <c r="R137" i="1"/>
  <c r="S137" i="1"/>
  <c r="T137" i="1"/>
  <c r="U137" i="1"/>
  <c r="V137" i="1"/>
  <c r="Q138" i="1"/>
  <c r="R138" i="1"/>
  <c r="S138" i="1"/>
  <c r="T138" i="1"/>
  <c r="U138" i="1"/>
  <c r="V138" i="1"/>
  <c r="Q139" i="1"/>
  <c r="R139" i="1"/>
  <c r="S139" i="1"/>
  <c r="T139" i="1"/>
  <c r="U139" i="1"/>
  <c r="V139" i="1"/>
  <c r="Q140" i="1"/>
  <c r="R140" i="1"/>
  <c r="S140" i="1"/>
  <c r="T140" i="1"/>
  <c r="U140" i="1"/>
  <c r="V140" i="1"/>
  <c r="Q141" i="1"/>
  <c r="R141" i="1"/>
  <c r="S141" i="1"/>
  <c r="T141" i="1"/>
  <c r="U141" i="1"/>
  <c r="V141" i="1"/>
  <c r="Q142" i="1"/>
  <c r="R142" i="1"/>
  <c r="S142" i="1"/>
  <c r="T142" i="1"/>
  <c r="U142" i="1"/>
  <c r="V142" i="1"/>
  <c r="Q143" i="1"/>
  <c r="R143" i="1"/>
  <c r="S143" i="1"/>
  <c r="T143" i="1"/>
  <c r="U143" i="1"/>
  <c r="V143" i="1"/>
  <c r="Q144" i="1"/>
  <c r="R144" i="1"/>
  <c r="S144" i="1"/>
  <c r="T144" i="1"/>
  <c r="U144" i="1"/>
  <c r="V144" i="1"/>
  <c r="Q145" i="1"/>
  <c r="R145" i="1"/>
  <c r="S145" i="1"/>
  <c r="T145" i="1"/>
  <c r="U145" i="1"/>
  <c r="V145" i="1"/>
  <c r="Q146" i="1"/>
  <c r="R146" i="1"/>
  <c r="S146" i="1"/>
  <c r="T146" i="1"/>
  <c r="U146" i="1"/>
  <c r="V146" i="1"/>
  <c r="Q147" i="1"/>
  <c r="R147" i="1"/>
  <c r="S147" i="1"/>
  <c r="T147" i="1"/>
  <c r="U147" i="1"/>
  <c r="V147" i="1"/>
  <c r="Q148" i="1"/>
  <c r="R148" i="1"/>
  <c r="S148" i="1"/>
  <c r="T148" i="1"/>
  <c r="U148" i="1"/>
  <c r="V148" i="1"/>
  <c r="Q149" i="1"/>
  <c r="R149" i="1"/>
  <c r="S149" i="1"/>
  <c r="T149" i="1"/>
  <c r="U149" i="1"/>
  <c r="V149" i="1"/>
  <c r="Q150" i="1"/>
  <c r="R150" i="1"/>
  <c r="S150" i="1"/>
  <c r="T150" i="1"/>
  <c r="U150" i="1"/>
  <c r="V150" i="1"/>
  <c r="Q151" i="1"/>
  <c r="R151" i="1"/>
  <c r="S151" i="1"/>
  <c r="T151" i="1"/>
  <c r="U151" i="1"/>
  <c r="V151" i="1"/>
  <c r="Q152" i="1"/>
  <c r="R152" i="1"/>
  <c r="S152" i="1"/>
  <c r="T152" i="1"/>
  <c r="U152" i="1"/>
  <c r="V152" i="1"/>
  <c r="Q153" i="1"/>
  <c r="R153" i="1"/>
  <c r="S153" i="1"/>
  <c r="T153" i="1"/>
  <c r="U153" i="1"/>
  <c r="V153" i="1"/>
  <c r="Q154" i="1"/>
  <c r="R154" i="1"/>
  <c r="S154" i="1"/>
  <c r="T154" i="1"/>
  <c r="U154" i="1"/>
  <c r="V154" i="1"/>
  <c r="Q155" i="1"/>
  <c r="R155" i="1"/>
  <c r="S155" i="1"/>
  <c r="T155" i="1"/>
  <c r="U155" i="1"/>
  <c r="V155" i="1"/>
  <c r="Q156" i="1"/>
  <c r="R156" i="1"/>
  <c r="S156" i="1"/>
  <c r="T156" i="1"/>
  <c r="U156" i="1"/>
  <c r="V156" i="1"/>
  <c r="Q157" i="1"/>
  <c r="R157" i="1"/>
  <c r="S157" i="1"/>
  <c r="T157" i="1"/>
  <c r="U157" i="1"/>
  <c r="V157" i="1"/>
  <c r="Q158" i="1"/>
  <c r="R158" i="1"/>
  <c r="S158" i="1"/>
  <c r="T158" i="1"/>
  <c r="U158" i="1"/>
  <c r="V158" i="1"/>
  <c r="Q159" i="1"/>
  <c r="R159" i="1"/>
  <c r="S159" i="1"/>
  <c r="T159" i="1"/>
  <c r="U159" i="1"/>
  <c r="V159" i="1"/>
  <c r="Q160" i="1"/>
  <c r="R160" i="1"/>
  <c r="S160" i="1"/>
  <c r="T160" i="1"/>
  <c r="U160" i="1"/>
  <c r="V160" i="1"/>
  <c r="Q161" i="1"/>
  <c r="R161" i="1"/>
  <c r="S161" i="1"/>
  <c r="T161" i="1"/>
  <c r="U161" i="1"/>
  <c r="V161" i="1"/>
  <c r="Q162" i="1"/>
  <c r="R162" i="1"/>
  <c r="S162" i="1"/>
  <c r="T162" i="1"/>
  <c r="U162" i="1"/>
  <c r="V162" i="1"/>
  <c r="Q163" i="1"/>
  <c r="R163" i="1"/>
  <c r="S163" i="1"/>
  <c r="T163" i="1"/>
  <c r="U163" i="1"/>
  <c r="V163" i="1"/>
  <c r="Q164" i="1"/>
  <c r="R164" i="1"/>
  <c r="S164" i="1"/>
  <c r="T164" i="1"/>
  <c r="U164" i="1"/>
  <c r="V164" i="1"/>
  <c r="Q165" i="1"/>
  <c r="R165" i="1"/>
  <c r="S165" i="1"/>
  <c r="T165" i="1"/>
  <c r="U165" i="1"/>
  <c r="V165" i="1"/>
  <c r="Q166" i="1"/>
  <c r="R166" i="1"/>
  <c r="S166" i="1"/>
  <c r="T166" i="1"/>
  <c r="U166" i="1"/>
  <c r="V166" i="1"/>
  <c r="Q167" i="1"/>
  <c r="R167" i="1"/>
  <c r="S167" i="1"/>
  <c r="T167" i="1"/>
  <c r="U167" i="1"/>
  <c r="V167" i="1"/>
  <c r="Q168" i="1"/>
  <c r="R168" i="1"/>
  <c r="S168" i="1"/>
  <c r="T168" i="1"/>
  <c r="U168" i="1"/>
  <c r="V168" i="1"/>
  <c r="Q169" i="1"/>
  <c r="R169" i="1"/>
  <c r="S169" i="1"/>
  <c r="T169" i="1"/>
  <c r="U169" i="1"/>
  <c r="V169" i="1"/>
  <c r="Q170" i="1"/>
  <c r="R170" i="1"/>
  <c r="S170" i="1"/>
  <c r="T170" i="1"/>
  <c r="U170" i="1"/>
  <c r="V170" i="1"/>
  <c r="Q171" i="1"/>
  <c r="R171" i="1"/>
  <c r="S171" i="1"/>
  <c r="T171" i="1"/>
  <c r="U171" i="1"/>
  <c r="V171" i="1"/>
  <c r="Q172" i="1"/>
  <c r="R172" i="1"/>
  <c r="S172" i="1"/>
  <c r="T172" i="1"/>
  <c r="U172" i="1"/>
  <c r="V172" i="1"/>
  <c r="Q173" i="1"/>
  <c r="R173" i="1"/>
  <c r="S173" i="1"/>
  <c r="T173" i="1"/>
  <c r="U173" i="1"/>
  <c r="V173" i="1"/>
  <c r="Q174" i="1"/>
  <c r="R174" i="1"/>
  <c r="S174" i="1"/>
  <c r="T174" i="1"/>
  <c r="U174" i="1"/>
  <c r="V174" i="1"/>
  <c r="Q175" i="1"/>
  <c r="R175" i="1"/>
  <c r="S175" i="1"/>
  <c r="T175" i="1"/>
  <c r="U175" i="1"/>
  <c r="V175" i="1"/>
  <c r="Q176" i="1"/>
  <c r="R176" i="1"/>
  <c r="S176" i="1"/>
  <c r="T176" i="1"/>
  <c r="U176" i="1"/>
  <c r="V176" i="1"/>
  <c r="Q177" i="1"/>
  <c r="R177" i="1"/>
  <c r="S177" i="1"/>
  <c r="T177" i="1"/>
  <c r="U177" i="1"/>
  <c r="V177" i="1"/>
  <c r="Q178" i="1"/>
  <c r="R178" i="1"/>
  <c r="S178" i="1"/>
  <c r="T178" i="1"/>
  <c r="U178" i="1"/>
  <c r="V178" i="1"/>
  <c r="Q179" i="1"/>
  <c r="R179" i="1"/>
  <c r="S179" i="1"/>
  <c r="T179" i="1"/>
  <c r="U179" i="1"/>
  <c r="V179" i="1"/>
  <c r="Q180" i="1"/>
  <c r="R180" i="1"/>
  <c r="S180" i="1"/>
  <c r="T180" i="1"/>
  <c r="U180" i="1"/>
  <c r="V180" i="1"/>
  <c r="Q181" i="1"/>
  <c r="R181" i="1"/>
  <c r="S181" i="1"/>
  <c r="T181" i="1"/>
  <c r="U181" i="1"/>
  <c r="V181" i="1"/>
  <c r="Q182" i="1"/>
  <c r="R182" i="1"/>
  <c r="S182" i="1"/>
  <c r="T182" i="1"/>
  <c r="U182" i="1"/>
  <c r="V182" i="1"/>
  <c r="Q183" i="1"/>
  <c r="R183" i="1"/>
  <c r="S183" i="1"/>
  <c r="T183" i="1"/>
  <c r="U183" i="1"/>
  <c r="V183" i="1"/>
  <c r="Q184" i="1"/>
  <c r="R184" i="1"/>
  <c r="S184" i="1"/>
  <c r="T184" i="1"/>
  <c r="U184" i="1"/>
  <c r="V184" i="1"/>
  <c r="Q185" i="1"/>
  <c r="R185" i="1"/>
  <c r="S185" i="1"/>
  <c r="T185" i="1"/>
  <c r="U185" i="1"/>
  <c r="V185" i="1"/>
  <c r="Q186" i="1"/>
  <c r="R186" i="1"/>
  <c r="S186" i="1"/>
  <c r="T186" i="1"/>
  <c r="U186" i="1"/>
  <c r="V186" i="1"/>
  <c r="Q187" i="1"/>
  <c r="R187" i="1"/>
  <c r="S187" i="1"/>
  <c r="T187" i="1"/>
  <c r="U187" i="1"/>
  <c r="V187" i="1"/>
  <c r="Q188" i="1"/>
  <c r="R188" i="1"/>
  <c r="S188" i="1"/>
  <c r="T188" i="1"/>
  <c r="U188" i="1"/>
  <c r="V188" i="1"/>
  <c r="Q189" i="1"/>
  <c r="R189" i="1"/>
  <c r="S189" i="1"/>
  <c r="T189" i="1"/>
  <c r="U189" i="1"/>
  <c r="V189" i="1"/>
  <c r="Q190" i="1"/>
  <c r="R190" i="1"/>
  <c r="S190" i="1"/>
  <c r="T190" i="1"/>
  <c r="U190" i="1"/>
  <c r="V190" i="1"/>
  <c r="Q191" i="1"/>
  <c r="R191" i="1"/>
  <c r="S191" i="1"/>
  <c r="T191" i="1"/>
  <c r="U191" i="1"/>
  <c r="V191" i="1"/>
  <c r="Q192" i="1"/>
  <c r="R192" i="1"/>
  <c r="S192" i="1"/>
  <c r="T192" i="1"/>
  <c r="U192" i="1"/>
  <c r="V192" i="1"/>
  <c r="Q193" i="1"/>
  <c r="R193" i="1"/>
  <c r="S193" i="1"/>
  <c r="T193" i="1"/>
  <c r="U193" i="1"/>
  <c r="V193" i="1"/>
  <c r="Q194" i="1"/>
  <c r="R194" i="1"/>
  <c r="S194" i="1"/>
  <c r="T194" i="1"/>
  <c r="U194" i="1"/>
  <c r="V194" i="1"/>
  <c r="Q195" i="1"/>
  <c r="R195" i="1"/>
  <c r="S195" i="1"/>
  <c r="T195" i="1"/>
  <c r="U195" i="1"/>
  <c r="V195" i="1"/>
  <c r="Q196" i="1"/>
  <c r="R196" i="1"/>
  <c r="S196" i="1"/>
  <c r="T196" i="1"/>
  <c r="U196" i="1"/>
  <c r="V196" i="1"/>
  <c r="Q197" i="1"/>
  <c r="R197" i="1"/>
  <c r="S197" i="1"/>
  <c r="T197" i="1"/>
  <c r="U197" i="1"/>
  <c r="V197" i="1"/>
  <c r="Q198" i="1"/>
  <c r="R198" i="1"/>
  <c r="S198" i="1"/>
  <c r="T198" i="1"/>
  <c r="U198" i="1"/>
  <c r="V198" i="1"/>
  <c r="Q199" i="1"/>
  <c r="R199" i="1"/>
  <c r="S199" i="1"/>
  <c r="T199" i="1"/>
  <c r="U199" i="1"/>
  <c r="V199" i="1"/>
  <c r="Q200" i="1"/>
  <c r="R200" i="1"/>
  <c r="S200" i="1"/>
  <c r="T200" i="1"/>
  <c r="U200" i="1"/>
  <c r="V200" i="1"/>
  <c r="Q201" i="1"/>
  <c r="R201" i="1"/>
  <c r="S201" i="1"/>
  <c r="T201" i="1"/>
  <c r="U201" i="1"/>
  <c r="V201" i="1"/>
  <c r="Q202" i="1"/>
  <c r="R202" i="1"/>
  <c r="S202" i="1"/>
  <c r="T202" i="1"/>
  <c r="U202" i="1"/>
  <c r="V202" i="1"/>
  <c r="Q203" i="1"/>
  <c r="R203" i="1"/>
  <c r="S203" i="1"/>
  <c r="T203" i="1"/>
  <c r="U203" i="1"/>
  <c r="V203" i="1"/>
  <c r="Q204" i="1"/>
  <c r="R204" i="1"/>
  <c r="S204" i="1"/>
  <c r="T204" i="1"/>
  <c r="U204" i="1"/>
  <c r="V204" i="1"/>
  <c r="Q205" i="1"/>
  <c r="R205" i="1"/>
  <c r="S205" i="1"/>
  <c r="T205" i="1"/>
  <c r="U205" i="1"/>
  <c r="V205" i="1"/>
  <c r="Q206" i="1"/>
  <c r="R206" i="1"/>
  <c r="S206" i="1"/>
  <c r="T206" i="1"/>
  <c r="U206" i="1"/>
  <c r="V206" i="1"/>
  <c r="Q207" i="1"/>
  <c r="R207" i="1"/>
  <c r="S207" i="1"/>
  <c r="T207" i="1"/>
  <c r="U207" i="1"/>
  <c r="V207" i="1"/>
  <c r="Q208" i="1"/>
  <c r="R208" i="1"/>
  <c r="S208" i="1"/>
  <c r="T208" i="1"/>
  <c r="U208" i="1"/>
  <c r="V208" i="1"/>
  <c r="Q209" i="1"/>
  <c r="R209" i="1"/>
  <c r="S209" i="1"/>
  <c r="T209" i="1"/>
  <c r="U209" i="1"/>
  <c r="V209" i="1"/>
  <c r="Q210" i="1"/>
  <c r="R210" i="1"/>
  <c r="S210" i="1"/>
  <c r="T210" i="1"/>
  <c r="U210" i="1"/>
  <c r="V210" i="1"/>
  <c r="Q211" i="1"/>
  <c r="R211" i="1"/>
  <c r="S211" i="1"/>
  <c r="T211" i="1"/>
  <c r="U211" i="1"/>
  <c r="V211" i="1"/>
  <c r="Q212" i="1"/>
  <c r="R212" i="1"/>
  <c r="S212" i="1"/>
  <c r="T212" i="1"/>
  <c r="U212" i="1"/>
  <c r="V212" i="1"/>
  <c r="Q213" i="1"/>
  <c r="R213" i="1"/>
  <c r="S213" i="1"/>
  <c r="T213" i="1"/>
  <c r="U213" i="1"/>
  <c r="V213" i="1"/>
  <c r="Q214" i="1"/>
  <c r="R214" i="1"/>
  <c r="S214" i="1"/>
  <c r="T214" i="1"/>
  <c r="U214" i="1"/>
  <c r="V214" i="1"/>
  <c r="Q215" i="1"/>
  <c r="R215" i="1"/>
  <c r="S215" i="1"/>
  <c r="T215" i="1"/>
  <c r="U215" i="1"/>
  <c r="V215" i="1"/>
  <c r="Q216" i="1"/>
  <c r="R216" i="1"/>
  <c r="S216" i="1"/>
  <c r="T216" i="1"/>
  <c r="U216" i="1"/>
  <c r="V216" i="1"/>
  <c r="Q217" i="1"/>
  <c r="R217" i="1"/>
  <c r="S217" i="1"/>
  <c r="T217" i="1"/>
  <c r="U217" i="1"/>
  <c r="V217" i="1"/>
  <c r="Q218" i="1"/>
  <c r="R218" i="1"/>
  <c r="S218" i="1"/>
  <c r="T218" i="1"/>
  <c r="U218" i="1"/>
  <c r="V218" i="1"/>
  <c r="Q219" i="1"/>
  <c r="R219" i="1"/>
  <c r="S219" i="1"/>
  <c r="T219" i="1"/>
  <c r="U219" i="1"/>
  <c r="V219" i="1"/>
  <c r="Q220" i="1"/>
  <c r="R220" i="1"/>
  <c r="S220" i="1"/>
  <c r="T220" i="1"/>
  <c r="U220" i="1"/>
  <c r="V220" i="1"/>
  <c r="Q221" i="1"/>
  <c r="R221" i="1"/>
  <c r="S221" i="1"/>
  <c r="T221" i="1"/>
  <c r="U221" i="1"/>
  <c r="V221" i="1"/>
  <c r="Q222" i="1"/>
  <c r="R222" i="1"/>
  <c r="S222" i="1"/>
  <c r="T222" i="1"/>
  <c r="U222" i="1"/>
  <c r="V222" i="1"/>
  <c r="Q223" i="1"/>
  <c r="R223" i="1"/>
  <c r="S223" i="1"/>
  <c r="T223" i="1"/>
  <c r="U223" i="1"/>
  <c r="V223" i="1"/>
  <c r="Q224" i="1"/>
  <c r="R224" i="1"/>
  <c r="S224" i="1"/>
  <c r="T224" i="1"/>
  <c r="U224" i="1"/>
  <c r="V224" i="1"/>
  <c r="Q225" i="1"/>
  <c r="R225" i="1"/>
  <c r="S225" i="1"/>
  <c r="T225" i="1"/>
  <c r="U225" i="1"/>
  <c r="V225" i="1"/>
  <c r="Q226" i="1"/>
  <c r="R226" i="1"/>
  <c r="S226" i="1"/>
  <c r="T226" i="1"/>
  <c r="U226" i="1"/>
  <c r="V226" i="1"/>
  <c r="Q227" i="1"/>
  <c r="R227" i="1"/>
  <c r="S227" i="1"/>
  <c r="T227" i="1"/>
  <c r="U227" i="1"/>
  <c r="V227" i="1"/>
  <c r="Q228" i="1"/>
  <c r="R228" i="1"/>
  <c r="S228" i="1"/>
  <c r="T228" i="1"/>
  <c r="U228" i="1"/>
  <c r="V228" i="1"/>
  <c r="Q229" i="1"/>
  <c r="R229" i="1"/>
  <c r="S229" i="1"/>
  <c r="T229" i="1"/>
  <c r="U229" i="1"/>
  <c r="V229" i="1"/>
  <c r="Q230" i="1"/>
  <c r="R230" i="1"/>
  <c r="S230" i="1"/>
  <c r="T230" i="1"/>
  <c r="U230" i="1"/>
  <c r="V230" i="1"/>
  <c r="Q231" i="1"/>
  <c r="R231" i="1"/>
  <c r="S231" i="1"/>
  <c r="T231" i="1"/>
  <c r="U231" i="1"/>
  <c r="V231" i="1"/>
  <c r="Q232" i="1"/>
  <c r="R232" i="1"/>
  <c r="S232" i="1"/>
  <c r="T232" i="1"/>
  <c r="U232" i="1"/>
  <c r="V232" i="1"/>
  <c r="Q233" i="1"/>
  <c r="R233" i="1"/>
  <c r="S233" i="1"/>
  <c r="T233" i="1"/>
  <c r="U233" i="1"/>
  <c r="V233" i="1"/>
  <c r="Q234" i="1"/>
  <c r="R234" i="1"/>
  <c r="S234" i="1"/>
  <c r="T234" i="1"/>
  <c r="U234" i="1"/>
  <c r="V234" i="1"/>
  <c r="Q235" i="1"/>
  <c r="R235" i="1"/>
  <c r="S235" i="1"/>
  <c r="T235" i="1"/>
  <c r="U235" i="1"/>
  <c r="V235" i="1"/>
  <c r="Q236" i="1"/>
  <c r="R236" i="1"/>
  <c r="S236" i="1"/>
  <c r="T236" i="1"/>
  <c r="U236" i="1"/>
  <c r="V236" i="1"/>
  <c r="Q237" i="1"/>
  <c r="R237" i="1"/>
  <c r="S237" i="1"/>
  <c r="T237" i="1"/>
  <c r="U237" i="1"/>
  <c r="V237" i="1"/>
  <c r="Q238" i="1"/>
  <c r="R238" i="1"/>
  <c r="S238" i="1"/>
  <c r="T238" i="1"/>
  <c r="U238" i="1"/>
  <c r="V238" i="1"/>
  <c r="Q239" i="1"/>
  <c r="R239" i="1"/>
  <c r="S239" i="1"/>
  <c r="T239" i="1"/>
  <c r="U239" i="1"/>
  <c r="V239" i="1"/>
  <c r="Q240" i="1"/>
  <c r="R240" i="1"/>
  <c r="S240" i="1"/>
  <c r="T240" i="1"/>
  <c r="U240" i="1"/>
  <c r="V240" i="1"/>
  <c r="Q241" i="1"/>
  <c r="R241" i="1"/>
  <c r="S241" i="1"/>
  <c r="T241" i="1"/>
  <c r="U241" i="1"/>
  <c r="V241" i="1"/>
  <c r="Q242" i="1"/>
  <c r="R242" i="1"/>
  <c r="S242" i="1"/>
  <c r="T242" i="1"/>
  <c r="U242" i="1"/>
  <c r="V242" i="1"/>
  <c r="Q243" i="1"/>
  <c r="R243" i="1"/>
  <c r="S243" i="1"/>
  <c r="T243" i="1"/>
  <c r="U243" i="1"/>
  <c r="V243" i="1"/>
  <c r="Q244" i="1"/>
  <c r="R244" i="1"/>
  <c r="S244" i="1"/>
  <c r="T244" i="1"/>
  <c r="U244" i="1"/>
  <c r="V244" i="1"/>
  <c r="Q245" i="1"/>
  <c r="R245" i="1"/>
  <c r="S245" i="1"/>
  <c r="T245" i="1"/>
  <c r="U245" i="1"/>
  <c r="V245" i="1"/>
  <c r="Q246" i="1"/>
  <c r="R246" i="1"/>
  <c r="S246" i="1"/>
  <c r="T246" i="1"/>
  <c r="U246" i="1"/>
  <c r="V246" i="1"/>
  <c r="Q247" i="1"/>
  <c r="R247" i="1"/>
  <c r="S247" i="1"/>
  <c r="T247" i="1"/>
  <c r="U247" i="1"/>
  <c r="V247" i="1"/>
  <c r="Q248" i="1"/>
  <c r="R248" i="1"/>
  <c r="S248" i="1"/>
  <c r="T248" i="1"/>
  <c r="U248" i="1"/>
  <c r="V248" i="1"/>
  <c r="Q249" i="1"/>
  <c r="R249" i="1"/>
  <c r="S249" i="1"/>
  <c r="T249" i="1"/>
  <c r="U249" i="1"/>
  <c r="V249" i="1"/>
  <c r="Q250" i="1"/>
  <c r="R250" i="1"/>
  <c r="S250" i="1"/>
  <c r="T250" i="1"/>
  <c r="U250" i="1"/>
  <c r="V250" i="1"/>
  <c r="Q251" i="1"/>
  <c r="R251" i="1"/>
  <c r="S251" i="1"/>
  <c r="T251" i="1"/>
  <c r="U251" i="1"/>
  <c r="V251" i="1"/>
  <c r="Q252" i="1"/>
  <c r="R252" i="1"/>
  <c r="S252" i="1"/>
  <c r="T252" i="1"/>
  <c r="U252" i="1"/>
  <c r="V252" i="1"/>
  <c r="Q253" i="1"/>
  <c r="R253" i="1"/>
  <c r="S253" i="1"/>
  <c r="T253" i="1"/>
  <c r="U253" i="1"/>
  <c r="V253" i="1"/>
  <c r="V54" i="1"/>
  <c r="U54" i="1"/>
  <c r="T54" i="1"/>
  <c r="S54" i="1"/>
  <c r="R54" i="1"/>
  <c r="W254" i="1" l="1"/>
  <c r="X254" i="1"/>
  <c r="V254" i="1"/>
  <c r="R254" i="1"/>
  <c r="U254" i="1"/>
  <c r="S254" i="1"/>
  <c r="Q254" i="1"/>
  <c r="T254" i="1"/>
  <c r="J31" i="1"/>
  <c r="J34" i="1"/>
  <c r="J33" i="1"/>
  <c r="J32" i="1"/>
  <c r="M48" i="1" l="1"/>
  <c r="J47" i="1"/>
  <c r="J38" i="1"/>
  <c r="G46" i="1"/>
</calcChain>
</file>

<file path=xl/sharedStrings.xml><?xml version="1.0" encoding="utf-8"?>
<sst xmlns="http://schemas.openxmlformats.org/spreadsheetml/2006/main" count="785" uniqueCount="206">
  <si>
    <t>Lotto</t>
  </si>
  <si>
    <t>RTC</t>
  </si>
  <si>
    <t xml:space="preserve">Pre-Paid Beneficiaries </t>
  </si>
  <si>
    <t xml:space="preserve"> Favourite Transactions</t>
  </si>
  <si>
    <t>WAP</t>
  </si>
  <si>
    <t>APP</t>
  </si>
  <si>
    <t>USSD</t>
  </si>
  <si>
    <t>Not Started</t>
  </si>
  <si>
    <t>In Progress</t>
  </si>
  <si>
    <t>Passed</t>
  </si>
  <si>
    <t>Failed</t>
  </si>
  <si>
    <t>Can't Proceed</t>
  </si>
  <si>
    <t xml:space="preserve"> </t>
  </si>
  <si>
    <t>PLANNED TC</t>
  </si>
  <si>
    <t>TC EXECUTED</t>
  </si>
  <si>
    <t>TC PASSED</t>
  </si>
  <si>
    <t>TC FAILED</t>
  </si>
  <si>
    <t>% EXECUTED</t>
  </si>
  <si>
    <t>% PASSED</t>
  </si>
  <si>
    <t>% FAILED</t>
  </si>
  <si>
    <t>TOTAL</t>
  </si>
  <si>
    <t>No of Test Cases</t>
  </si>
  <si>
    <t>NEDBANK PRIVATE WEALTH</t>
  </si>
  <si>
    <t>#</t>
  </si>
  <si>
    <t>DEFECT DESCRIPTION</t>
  </si>
  <si>
    <t>DEFECT STATUS</t>
  </si>
  <si>
    <t>SEVERITY</t>
  </si>
  <si>
    <t>DEFECT OWNER</t>
  </si>
  <si>
    <t>ASSIGNED TO</t>
  </si>
  <si>
    <t>DATE LOGGED</t>
  </si>
  <si>
    <t>DATE CLOSED</t>
  </si>
  <si>
    <t>COMMENTS</t>
  </si>
  <si>
    <t>Open</t>
  </si>
  <si>
    <t>Not Applicable</t>
  </si>
  <si>
    <t>TEST COVERAGE SUMARRY</t>
  </si>
  <si>
    <t>Closed</t>
  </si>
  <si>
    <t>Re-Open</t>
  </si>
  <si>
    <t>CR Requested</t>
  </si>
  <si>
    <t>Internet Banking</t>
  </si>
  <si>
    <t>PRIORITY</t>
  </si>
  <si>
    <t>Mobile - WAP</t>
  </si>
  <si>
    <t>Mobile - APP</t>
  </si>
  <si>
    <t>Mobile - USSD</t>
  </si>
  <si>
    <t>Known Prod Issue</t>
  </si>
  <si>
    <t>Moved (Next Release)</t>
  </si>
  <si>
    <t>1 - Critical</t>
  </si>
  <si>
    <t>2 - High</t>
  </si>
  <si>
    <t>3 - Medium</t>
  </si>
  <si>
    <t>4 - Low</t>
  </si>
  <si>
    <t>1 - High</t>
  </si>
  <si>
    <t>2 - Medium</t>
  </si>
  <si>
    <t>3 - low</t>
  </si>
  <si>
    <t>TESTER</t>
  </si>
  <si>
    <t>Nkateko Baloyi</t>
  </si>
  <si>
    <t>DEFECT OWNER:</t>
  </si>
  <si>
    <t>Total:</t>
  </si>
  <si>
    <t>DEFECTS PER STATUS:</t>
  </si>
  <si>
    <t>DEFECT NUMBER</t>
  </si>
  <si>
    <t>TEST CYCLE</t>
  </si>
  <si>
    <t xml:space="preserve"> b</t>
  </si>
  <si>
    <t>N/A</t>
  </si>
  <si>
    <t>BP</t>
  </si>
  <si>
    <t>Environment:</t>
  </si>
  <si>
    <t>Cycle :</t>
  </si>
  <si>
    <t>Cycle 1</t>
  </si>
  <si>
    <t>Cycle 2</t>
  </si>
  <si>
    <t>Cycle 3</t>
  </si>
  <si>
    <t>Cycle 4</t>
  </si>
  <si>
    <t>Category:</t>
  </si>
  <si>
    <t>Responsible Tester:</t>
  </si>
  <si>
    <t>QA</t>
  </si>
  <si>
    <t xml:space="preserve">Business Issue </t>
  </si>
  <si>
    <t>Busines Issue</t>
  </si>
  <si>
    <t>Scenario ID</t>
  </si>
  <si>
    <t>DEFECTS PER SPRINT:</t>
  </si>
  <si>
    <t xml:space="preserve">Comments </t>
  </si>
  <si>
    <t>Requirement</t>
  </si>
  <si>
    <t>Cycle 5</t>
  </si>
  <si>
    <t>Cycle 6</t>
  </si>
  <si>
    <t>Cycle 7</t>
  </si>
  <si>
    <t>Cycle 8</t>
  </si>
  <si>
    <t xml:space="preserve">Benji Engelbrecht 
</t>
  </si>
  <si>
    <t xml:space="preserve">Mahlodi Baloyi </t>
  </si>
  <si>
    <t>Maria Ranala</t>
  </si>
  <si>
    <t>Captiva</t>
  </si>
  <si>
    <t xml:space="preserve">Deon Swanevelder </t>
  </si>
  <si>
    <t>BP1902 MDM Release - Captiva - Manual Defect Tracker</t>
  </si>
  <si>
    <t>SYSTEM</t>
  </si>
  <si>
    <t>09/05/2019</t>
  </si>
  <si>
    <t>10/05/2019</t>
  </si>
  <si>
    <t xml:space="preserve">On Captiva, there are no records that match the FICA reference
EPN Impacted: 600002229390
Verification type: New/Existing with Damaged ID acting on behalf of another </t>
  </si>
  <si>
    <t>Captiva updates the Document Status correctly but the Fica Status doesn't pull through to CIS
EPN Impacted: 600002367304
Verification type: New/Existing with Green bar coded or Smart Card ID acting on behalf of another</t>
  </si>
  <si>
    <t>All the name change verification types that were processed thus far failed the FICAFlagConversion (Downgrade table)</t>
  </si>
  <si>
    <t>Cases that have been processed but did not update CIS. 
This is an existing Prod incident that must be addressed in QA
Verification types impacted:
New/ Existing Client CM2  + CM44
New/Existing Client CM1/CM9</t>
  </si>
  <si>
    <t>17/05/2019</t>
  </si>
  <si>
    <t>21/05/2019</t>
  </si>
  <si>
    <r>
      <rPr>
        <b/>
        <sz val="10"/>
        <color theme="1"/>
        <rFont val="Calibri"/>
        <family val="2"/>
      </rPr>
      <t>Unable to add "Director" as relationship error 31 and13 pop up</t>
    </r>
    <r>
      <rPr>
        <sz val="10"/>
        <color theme="1"/>
        <rFont val="Calibri"/>
        <family val="2"/>
      </rPr>
      <t xml:space="preserve">
when adding  "Director" as relationship to the client
After capturing details for AP and click apply button error  31 and 13 pop up.</t>
    </r>
  </si>
  <si>
    <r>
      <rPr>
        <b/>
        <sz val="10"/>
        <color theme="1"/>
        <rFont val="Calibri"/>
        <family val="2"/>
      </rPr>
      <t>FICA Verification Type not found on BP system.</t>
    </r>
    <r>
      <rPr>
        <sz val="10"/>
        <color theme="1"/>
        <rFont val="Calibri"/>
        <family val="2"/>
      </rPr>
      <t xml:space="preserve">
The following Client Verification Type are not found on BP when conducting FICA.
• Associated Party with director change
• Associated Party without director or address change
• Associated Party without CC member changes
• Associated Party where CC Converted
• Associated Party without director or address change
• Associated Party with Full certificate of confirmation or disclosure certificate
• New/Existing Client CM4/CM3</t>
    </r>
  </si>
  <si>
    <t>16/05  - Benji suggest that we move the defect to monitoring. If the issue happens again, he will investigate
22/05 As per the feedback from Benji, this could be due to a bug in BP that has been fixed since the beginning of April. 
Testing team is unable to replicate the issue, this will be closed.</t>
  </si>
  <si>
    <t>22/05/2019</t>
  </si>
  <si>
    <t xml:space="preserve">IDM export failed after realising batch on Captiva
</t>
  </si>
  <si>
    <t>22/05 Please note that we do not have a Windows 10 support agreement in place. The runtime 13 is due to Windows 10.
DIRECTOR on CIS is HAS EXECUTIVE DIRECTOR on MDM</t>
  </si>
  <si>
    <t xml:space="preserve">17/05 - re-tested, resolved </t>
  </si>
  <si>
    <t>ValidateClientVerificationTypeMDM RetrieveParty: No Party Exists for CIS:600002401315”</t>
  </si>
  <si>
    <t>24/05/2019</t>
  </si>
  <si>
    <t>Xihluke Mabasa</t>
  </si>
  <si>
    <t>EVRS</t>
  </si>
  <si>
    <t>Tanya (BBD)</t>
  </si>
  <si>
    <t>Dumisani Sithole</t>
  </si>
  <si>
    <t>MDM</t>
  </si>
  <si>
    <t>Matthew George (MDM)</t>
  </si>
  <si>
    <t xml:space="preserve">Sigver </t>
  </si>
  <si>
    <t>Sigver</t>
  </si>
  <si>
    <t>Sigver team</t>
  </si>
  <si>
    <t>23/05 - Know Prod issues, FICAflagconversion table catered for this verification</t>
  </si>
  <si>
    <r>
      <rPr>
        <b/>
        <sz val="10"/>
        <color theme="1"/>
        <rFont val="Calibri"/>
        <family val="2"/>
        <scheme val="minor"/>
      </rPr>
      <t>Unable to Login on Captiva</t>
    </r>
    <r>
      <rPr>
        <sz val="10"/>
        <color theme="1"/>
        <rFont val="Calibri"/>
        <family val="2"/>
        <scheme val="minor"/>
      </rPr>
      <t xml:space="preserve">
Unable to Login on Captiva error displayed_"Server Cannot be contacted try again later or Use another server"</t>
    </r>
  </si>
  <si>
    <t>04/06/2019</t>
  </si>
  <si>
    <r>
      <t>A</t>
    </r>
    <r>
      <rPr>
        <b/>
        <sz val="10"/>
        <color theme="1"/>
        <rFont val="Calibri"/>
        <family val="2"/>
        <scheme val="minor"/>
      </rPr>
      <t xml:space="preserve">sylum Seeker"Internal Runtime error pop-up and the lines are missing on the drop down."for FICA
Create Asylum seeker and FICA the client
On FICA Verification select authority change
Click documentation tab to select documents
Internal Runtime error pop-up and the lines are missing on the drop down.
Only two(2) displayed under proof of identity instead of three(3).
 </t>
    </r>
  </si>
  <si>
    <t>30/05/2019</t>
  </si>
  <si>
    <t>Clean-Run</t>
  </si>
  <si>
    <t>BP2004 MDM Release_Captiva - Cycle 4</t>
  </si>
  <si>
    <t>BP2004 MDM Release_Captiva - Cycle 3</t>
  </si>
  <si>
    <t>BP2004 MDM Release_Captiva - Cycle 2</t>
  </si>
  <si>
    <t xml:space="preserve">Test Scenario </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</si>
  <si>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</si>
  <si>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</si>
  <si>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</si>
  <si>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</si>
  <si>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</si>
  <si>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</si>
  <si>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</si>
  <si>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</si>
  <si>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</si>
  <si>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</si>
  <si>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</si>
  <si>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</si>
  <si>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</si>
  <si>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</si>
  <si>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</si>
  <si>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</si>
  <si>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</si>
  <si>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</si>
  <si>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</si>
  <si>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</si>
  <si>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</si>
  <si>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</si>
  <si>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</si>
  <si>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</si>
  <si>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</si>
  <si>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</si>
  <si>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</si>
  <si>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</si>
  <si>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</si>
  <si>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</si>
  <si>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</si>
  <si>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</si>
  <si>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</si>
  <si>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</si>
  <si>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</si>
  <si>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</si>
  <si>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</si>
  <si>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</si>
  <si>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</si>
  <si>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Verify that you can login to gatr with user role (Manager)</t>
  </si>
  <si>
    <t xml:space="preserve">As manager Verify that the system creates the tasks for incomplete/ incorrect client data that needs to be remediated </t>
  </si>
  <si>
    <t>Verify that you can login to GATR with user role (Remediation officer)</t>
  </si>
  <si>
    <t>As manager and verify that all tasks are assigned to the correct user group(RBB)</t>
  </si>
  <si>
    <t xml:space="preserve">As manager Verify that all the columns for customer exceptions are displayed and have data populated in each column </t>
  </si>
  <si>
    <t xml:space="preserve"> Login to GATR as manager and assign Tasks to the remediation officer </t>
  </si>
  <si>
    <t>As Manager verify that the exception that come to your queue are unique based on the DCAR</t>
  </si>
  <si>
    <t>As manager verify that you can perform the following actions on a task;
Add comment;
Take Task;
Reroute task</t>
  </si>
  <si>
    <t>As remediator verify that you can perform the following actions on a task;
Add comment;
Take Task;
Reroute task</t>
  </si>
  <si>
    <t xml:space="preserve">As manager verify that you can forward tasks to remediation officers </t>
  </si>
  <si>
    <t xml:space="preserve">As manager verify that the SLA date is based on when the task was created </t>
  </si>
  <si>
    <t>As manager verify that the set enterprise wide SLA time on the report type of the exception IFTR is 0,1,2,3,  = 3 working days</t>
  </si>
  <si>
    <t>As manager verify that notification for new tasks is received</t>
  </si>
  <si>
    <t xml:space="preserve">As manager verify that the assigned tasks have been assigned to the correct user </t>
  </si>
  <si>
    <t xml:space="preserve">As Manager/ remediation officer Verify that as user you can view the customers data for task assigned to them but cannot edit the client data </t>
  </si>
  <si>
    <t xml:space="preserve"> As a manager/remediation officer verify that you can reassign tasks to group AML and that the system forces you to add reason</t>
  </si>
  <si>
    <t xml:space="preserve">As manager/remediation officer verify that an escalation email is sent if task is about to reach SLA </t>
  </si>
  <si>
    <t xml:space="preserve">As manager (second line of defence) verify that an escalation email is sent if task is about to reach SLA, if a manager and remediator are not available to action a task </t>
  </si>
  <si>
    <t xml:space="preserve">As Remediation office / Manager verify that you can locate a task using the different locate options </t>
  </si>
  <si>
    <t xml:space="preserve">As remediation officer verify that you can reset returned searched results </t>
  </si>
  <si>
    <t xml:space="preserve">As remediation officer  verify that you can Take task from the unassigned queue </t>
  </si>
  <si>
    <t xml:space="preserve">As remediation officer verify that if the data has been updated on the source system an escalation is not sent for that task </t>
  </si>
  <si>
    <t>As remediation officer verify that the system allows user to capture reason for missed SLA</t>
  </si>
  <si>
    <t>As a remediation officer verify that the system auto closes all tasks that have been validated by the system as complete</t>
  </si>
  <si>
    <t xml:space="preserve">As remediation officer verify that if a task has been reopened an escalation email is sent to the manager and the remediation officer </t>
  </si>
  <si>
    <t>As remediation officer verify that based on the client ID or Co registration that the system can identify when the client has multiple CIS numbers</t>
  </si>
  <si>
    <t>As remediation officer verify that the system removes the indicator for source data update if data is not updated after next day’s CTR and IFTR batch run.</t>
  </si>
  <si>
    <t xml:space="preserve">As remediation officer verify that the captured client  information has been updated on NDW after batch run </t>
  </si>
  <si>
    <t xml:space="preserve">As a remediation officer verify that clients that have not been remediated remain on the report and aging for those clients is increased by a day </t>
  </si>
  <si>
    <t xml:space="preserve">As a remediation officer update task on the source system but do not action/confirm task on gatr </t>
  </si>
  <si>
    <t xml:space="preserve">Create a client on the source system with no Dcar captured </t>
  </si>
  <si>
    <t xml:space="preserve">Create a client on the source system with no branch captured </t>
  </si>
  <si>
    <t xml:space="preserve">As Manager or remediation officer verify that you can reassign / reroute a task to another cluster </t>
  </si>
  <si>
    <t xml:space="preserve">Verify that the SLA date is calculated correctly even if the tasks are not generated  on gatr the same  day that they were created  </t>
  </si>
  <si>
    <t>Verify that the filter criteria are set based on the task groups the user is assigned to. By default, all the relevant tasks for the user are shown</t>
  </si>
  <si>
    <t>Verify that the is able to distinguish Corporate Saver exceptions.</t>
  </si>
  <si>
    <t xml:space="preserve">Verify that the GATR system displays SLA days remaining for each exception task on the landing page  </t>
  </si>
  <si>
    <t xml:space="preserve">goAML_GATR IFTR Customer Exceptions </t>
  </si>
  <si>
    <t>goAML_GATR IFTR Customer Exceptions  - Cycle 1</t>
  </si>
  <si>
    <t>As manager verify that the set enterprise wide SLA time on the report type of the exception CTR is 0,1,2 = 2 working days</t>
  </si>
  <si>
    <t>Not Applicable for IFTR.
The scenario is only applicable to CTR</t>
  </si>
  <si>
    <t>Requirement cancelled/ descoped</t>
  </si>
  <si>
    <t xml:space="preserve">Requirement cancelled/ descoped.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</si>
</sst>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x14ac:knownFonts="1">
    <font>
      <sz val="11"/>
      <color theme="1"/>
      <name val="Calibri"/>
      <family val="2"/>
      <scheme val="minor"/>
    </font>
    <font>
      <b/>
      <sz val="11"/>
      <color theme="1"/>
      <name val="Calibri"/>
      <family val="2"/>
      <scheme val="minor"/>
    </font>
    <font>
      <b/>
      <sz val="11"/>
      <color rgb="FFFF0000"/>
      <name val="Calibri"/>
      <family val="2"/>
      <scheme val="minor"/>
    </font>
    <font>
      <b/>
      <sz val="10"/>
      <name val="Arial"/>
      <family val="2"/>
    </font>
    <font>
      <sz val="10"/>
      <name val="Arial"/>
      <family val="2"/>
    </font>
    <font>
      <b/>
      <i/>
      <sz val="12"/>
      <name val="Arial"/>
      <family val="2"/>
    </font>
    <font>
      <b/>
      <u/>
      <sz val="20"/>
      <color theme="1"/>
      <name val="Calibri"/>
      <family val="2"/>
      <scheme val="minor"/>
    </font>
    <font>
      <sz val="10"/>
      <color theme="1"/>
      <name val="Calibri"/>
      <family val="2"/>
      <scheme val="minor"/>
    </font>
    <font>
      <u/>
      <sz val="11"/>
      <color theme="10"/>
      <name val="Calibri"/>
      <family val="2"/>
      <scheme val="minor"/>
    </font>
    <font>
      <sz val="10"/>
      <name val="Calibri"/>
      <family val="2"/>
      <scheme val="minor"/>
    </font>
    <font>
      <b/>
      <sz val="10"/>
      <color theme="1"/>
      <name val="Calibri"/>
      <family val="2"/>
      <scheme val="minor"/>
    </font>
    <font>
      <b/>
      <sz val="12"/>
      <color theme="1"/>
      <name val="Calibri"/>
      <family val="2"/>
      <scheme val="minor"/>
    </font>
    <font>
      <sz val="11"/>
      <color theme="1"/>
      <name val="Calibri"/>
      <family val="2"/>
      <scheme val="minor"/>
    </font>
    <font>
      <b/>
      <sz val="10"/>
      <color theme="1"/>
      <name val="Calibri"/>
      <family val="2"/>
    </font>
    <font>
      <sz val="10"/>
      <color theme="1"/>
      <name val="Calibri"/>
      <family val="2"/>
    </font>
    <font>
      <sz val="8"/>
      <name val="Calibri"/>
      <family val="2"/>
      <scheme val="minor"/>
    </font>
  </fonts>
  <fills count="16">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rgb="FF00FF00"/>
        <bgColor indexed="64"/>
      </patternFill>
    </fill>
    <fill>
      <patternFill patternType="solid">
        <fgColor theme="0" tint="-0.249977111117893"/>
        <bgColor indexed="64"/>
      </patternFill>
    </fill>
    <fill>
      <patternFill patternType="solid">
        <fgColor rgb="FF0000CC"/>
        <bgColor indexed="64"/>
      </patternFill>
    </fill>
    <fill>
      <patternFill patternType="solid">
        <fgColor theme="9" tint="0.59999389629810485"/>
        <bgColor indexed="64"/>
      </patternFill>
    </fill>
    <fill>
      <patternFill patternType="solid">
        <fgColor rgb="FFFF3300"/>
        <bgColor indexed="64"/>
      </patternFill>
    </fill>
    <fill>
      <patternFill patternType="solid">
        <fgColor indexed="9"/>
        <bgColor indexed="64"/>
      </patternFill>
    </fill>
    <fill>
      <patternFill patternType="solid">
        <fgColor rgb="FF66FF66"/>
        <bgColor indexed="64"/>
      </patternFill>
    </fill>
    <fill>
      <patternFill patternType="solid">
        <fgColor rgb="FFFFFFCC"/>
        <bgColor indexed="64"/>
      </patternFill>
    </fill>
    <fill>
      <patternFill patternType="gray0625">
        <bgColor theme="0" tint="-0.14999847407452621"/>
      </patternFill>
    </fill>
    <fill>
      <patternFill patternType="solid">
        <fgColor theme="0" tint="-0.14999847407452621"/>
        <bgColor indexed="64"/>
      </patternFill>
    </fill>
  </fills>
  <borders count="38">
    <border>
      <left/>
      <right/>
      <top/>
      <bottom/>
      <diagonal/>
    </border>
    <border>
      <left style="medium">
        <color indexed="64"/>
      </left>
      <right/>
      <top style="medium">
        <color indexed="64"/>
      </top>
      <bottom style="medium">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bottom style="medium">
        <color indexed="64"/>
      </bottom>
      <diagonal/>
    </border>
    <border>
      <left style="medium">
        <color indexed="64"/>
      </left>
      <right/>
      <top style="thin">
        <color indexed="64"/>
      </top>
      <bottom/>
      <diagonal/>
    </border>
  </borders>
  <cellStyleXfs count="9">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0" borderId="0" applyNumberFormat="0" applyFill="0" applyBorder="0" applyAlignment="0" applyProtection="0"/>
    <xf numFmtId="9" fontId="12" fillId="0" borderId="0" applyFont="0" applyFill="0" applyBorder="0" applyAlignment="0" applyProtection="0"/>
  </cellStyleXfs>
  <cellXfs count="173">
    <xf numFmtId="0" fontId="0" fillId="0" borderId="0" xfId="0"/>
    <xf numFmtId="0" fontId="0" fillId="2" borderId="0" xfId="0" applyFill="1"/>
    <xf numFmtId="0" fontId="1" fillId="0" borderId="16" xfId="0" applyFont="1" applyBorder="1" applyAlignment="1">
      <alignment horizontal="center"/>
    </xf>
    <xf numFmtId="0" fontId="0" fillId="0" borderId="0" xfId="0" applyAlignment="1">
      <alignment wrapText="1"/>
    </xf>
    <xf numFmtId="0" fontId="1" fillId="0" borderId="1" xfId="0" applyFont="1" applyBorder="1" applyAlignment="1">
      <alignment horizontal="right" wrapText="1"/>
    </xf>
    <xf numFmtId="0" fontId="1" fillId="2" borderId="2" xfId="0" applyFont="1" applyFill="1" applyBorder="1" applyAlignment="1">
      <alignment horizontal="right" wrapText="1"/>
    </xf>
    <xf numFmtId="0" fontId="1" fillId="0" borderId="13" xfId="0" applyFont="1" applyBorder="1" applyAlignment="1">
      <alignment horizontal="right" wrapText="1"/>
    </xf>
    <xf numFmtId="0" fontId="0" fillId="0" borderId="23" xfId="0" applyFill="1" applyBorder="1" applyAlignment="1">
      <alignment horizontal="center" vertical="center"/>
    </xf>
    <xf numFmtId="0" fontId="0" fillId="0" borderId="0" xfId="0" applyAlignment="1">
      <alignment horizontal="center" vertical="center"/>
    </xf>
    <xf numFmtId="0" fontId="0" fillId="2" borderId="27" xfId="0" applyFill="1" applyBorder="1" applyAlignment="1">
      <alignment horizontal="center"/>
    </xf>
    <xf numFmtId="0" fontId="0" fillId="2" borderId="28" xfId="0" applyFill="1" applyBorder="1"/>
    <xf numFmtId="0" fontId="0" fillId="2" borderId="0" xfId="0" applyFill="1" applyBorder="1"/>
    <xf numFmtId="0" fontId="1" fillId="0" borderId="19" xfId="0" applyFont="1" applyBorder="1" applyAlignment="1">
      <alignment horizontal="center"/>
    </xf>
    <xf numFmtId="0" fontId="1" fillId="7" borderId="16" xfId="0" applyFont="1" applyFill="1" applyBorder="1"/>
    <xf numFmtId="0" fontId="1" fillId="8" borderId="4" xfId="0" applyFont="1" applyFill="1" applyBorder="1"/>
    <xf numFmtId="0" fontId="1" fillId="3" borderId="11" xfId="0" applyFont="1" applyFill="1" applyBorder="1"/>
    <xf numFmtId="0" fontId="1" fillId="9" borderId="4" xfId="0" applyFont="1" applyFill="1" applyBorder="1"/>
    <xf numFmtId="0" fontId="1" fillId="6" borderId="26" xfId="0" applyFont="1" applyFill="1" applyBorder="1"/>
    <xf numFmtId="0" fontId="1" fillId="10" borderId="26" xfId="0" applyFont="1" applyFill="1" applyBorder="1"/>
    <xf numFmtId="0" fontId="0" fillId="0" borderId="24" xfId="0" quotePrefix="1" applyBorder="1"/>
    <xf numFmtId="10" fontId="2" fillId="3" borderId="16" xfId="0" quotePrefix="1" applyNumberFormat="1" applyFont="1" applyFill="1" applyBorder="1"/>
    <xf numFmtId="10" fontId="2" fillId="3" borderId="18" xfId="0" quotePrefix="1" applyNumberFormat="1" applyFont="1" applyFill="1" applyBorder="1"/>
    <xf numFmtId="10" fontId="2" fillId="3" borderId="22" xfId="0" quotePrefix="1" applyNumberFormat="1" applyFont="1" applyFill="1" applyBorder="1"/>
    <xf numFmtId="9" fontId="0" fillId="0" borderId="0" xfId="0" applyNumberFormat="1"/>
    <xf numFmtId="0" fontId="0" fillId="0" borderId="3" xfId="0" quotePrefix="1" applyBorder="1"/>
    <xf numFmtId="0" fontId="0" fillId="2" borderId="17" xfId="0" applyFill="1" applyBorder="1"/>
    <xf numFmtId="0" fontId="1" fillId="0" borderId="0" xfId="0" applyFont="1"/>
    <xf numFmtId="0" fontId="1" fillId="0" borderId="0" xfId="0" applyFont="1" applyAlignment="1"/>
    <xf numFmtId="0" fontId="0" fillId="11" borderId="9" xfId="0" applyFill="1" applyBorder="1" applyAlignment="1">
      <alignment horizontal="left" vertical="top"/>
    </xf>
    <xf numFmtId="0" fontId="0" fillId="11" borderId="6" xfId="0" applyFill="1" applyBorder="1" applyAlignment="1">
      <alignment horizontal="left" vertical="top"/>
    </xf>
    <xf numFmtId="9" fontId="3" fillId="11" borderId="5" xfId="0" applyNumberFormat="1" applyFont="1" applyFill="1" applyBorder="1" applyAlignment="1">
      <alignment horizontal="left" vertical="top"/>
    </xf>
    <xf numFmtId="9" fontId="3" fillId="11" borderId="6" xfId="0" applyNumberFormat="1" applyFont="1" applyFill="1" applyBorder="1" applyAlignment="1">
      <alignment horizontal="left" vertical="top"/>
    </xf>
    <xf numFmtId="0" fontId="0" fillId="11" borderId="24" xfId="0" applyFill="1" applyBorder="1" applyAlignment="1">
      <alignment horizontal="left" vertical="top"/>
    </xf>
    <xf numFmtId="0" fontId="0" fillId="11" borderId="12" xfId="0" applyFill="1" applyBorder="1" applyAlignment="1">
      <alignment horizontal="left" vertical="top"/>
    </xf>
    <xf numFmtId="9" fontId="3" fillId="11" borderId="24" xfId="0" applyNumberFormat="1" applyFont="1" applyFill="1" applyBorder="1" applyAlignment="1">
      <alignment horizontal="left" vertical="top"/>
    </xf>
    <xf numFmtId="0" fontId="3" fillId="11" borderId="18" xfId="0" applyFont="1" applyFill="1" applyBorder="1" applyAlignment="1">
      <alignment horizontal="left" vertical="top"/>
    </xf>
    <xf numFmtId="9" fontId="3" fillId="11" borderId="16" xfId="0" applyNumberFormat="1" applyFont="1" applyFill="1" applyBorder="1" applyAlignment="1">
      <alignment horizontal="left" vertical="top"/>
    </xf>
    <xf numFmtId="0" fontId="0" fillId="0" borderId="0" xfId="0" applyFill="1" applyBorder="1" applyAlignment="1">
      <alignment horizontal="center" vertical="center"/>
    </xf>
    <xf numFmtId="9" fontId="3" fillId="11" borderId="18" xfId="0" applyNumberFormat="1" applyFont="1" applyFill="1" applyBorder="1" applyAlignment="1">
      <alignment horizontal="left" vertical="top"/>
    </xf>
    <xf numFmtId="0" fontId="3" fillId="12" borderId="16" xfId="0" applyFont="1" applyFill="1" applyBorder="1" applyAlignment="1">
      <alignment horizontal="left" vertical="top"/>
    </xf>
    <xf numFmtId="0" fontId="3" fillId="12" borderId="18" xfId="0" applyFont="1" applyFill="1" applyBorder="1" applyAlignment="1">
      <alignment horizontal="left" vertical="top"/>
    </xf>
    <xf numFmtId="0" fontId="3" fillId="12" borderId="22" xfId="0" applyFont="1" applyFill="1" applyBorder="1" applyAlignment="1">
      <alignment horizontal="left" vertical="top"/>
    </xf>
    <xf numFmtId="0" fontId="3" fillId="12" borderId="5" xfId="0" applyFont="1" applyFill="1" applyBorder="1" applyAlignment="1">
      <alignment horizontal="left" vertical="top"/>
    </xf>
    <xf numFmtId="0" fontId="0" fillId="11" borderId="4" xfId="0" applyFill="1" applyBorder="1" applyAlignment="1">
      <alignment horizontal="left" vertical="top"/>
    </xf>
    <xf numFmtId="9" fontId="3" fillId="11" borderId="4" xfId="0" applyNumberFormat="1" applyFont="1" applyFill="1" applyBorder="1" applyAlignment="1">
      <alignment horizontal="left" vertical="top"/>
    </xf>
    <xf numFmtId="9" fontId="3" fillId="11" borderId="31" xfId="0" applyNumberFormat="1" applyFont="1" applyFill="1" applyBorder="1" applyAlignment="1">
      <alignment horizontal="left" vertical="top"/>
    </xf>
    <xf numFmtId="0" fontId="3" fillId="12" borderId="24" xfId="0" applyFont="1" applyFill="1" applyBorder="1" applyAlignment="1">
      <alignment horizontal="left" vertical="top"/>
    </xf>
    <xf numFmtId="9" fontId="3" fillId="11" borderId="35" xfId="0" applyNumberFormat="1" applyFont="1" applyFill="1" applyBorder="1" applyAlignment="1">
      <alignment horizontal="left" vertical="top"/>
    </xf>
    <xf numFmtId="9" fontId="3" fillId="11" borderId="22" xfId="0" applyNumberFormat="1" applyFont="1" applyFill="1" applyBorder="1" applyAlignment="1">
      <alignment horizontal="left" vertical="top"/>
    </xf>
    <xf numFmtId="0" fontId="3" fillId="12" borderId="24" xfId="0" applyFont="1" applyFill="1" applyBorder="1" applyAlignment="1">
      <alignment horizontal="left" vertical="top" wrapText="1"/>
    </xf>
    <xf numFmtId="0" fontId="7" fillId="0" borderId="19" xfId="0" applyFont="1" applyBorder="1" applyAlignment="1">
      <alignment horizontal="center"/>
    </xf>
    <xf numFmtId="0" fontId="7" fillId="0" borderId="11" xfId="0" applyFont="1" applyBorder="1"/>
    <xf numFmtId="0" fontId="7" fillId="0" borderId="9" xfId="0" applyFont="1" applyBorder="1"/>
    <xf numFmtId="0" fontId="7" fillId="0" borderId="10" xfId="0" applyFont="1" applyBorder="1"/>
    <xf numFmtId="0" fontId="10" fillId="0" borderId="9" xfId="0" applyFont="1" applyBorder="1" applyAlignment="1">
      <alignment horizontal="center"/>
    </xf>
    <xf numFmtId="0" fontId="10" fillId="0" borderId="10" xfId="0" applyFont="1" applyBorder="1" applyAlignment="1">
      <alignment horizontal="center"/>
    </xf>
    <xf numFmtId="0" fontId="7" fillId="0" borderId="4" xfId="0" applyFont="1" applyBorder="1"/>
    <xf numFmtId="0" fontId="7" fillId="0" borderId="5" xfId="0" applyFont="1" applyBorder="1"/>
    <xf numFmtId="0" fontId="7" fillId="0" borderId="6" xfId="0" applyFont="1" applyBorder="1"/>
    <xf numFmtId="0" fontId="10" fillId="0" borderId="5" xfId="0" applyFont="1" applyBorder="1" applyAlignment="1">
      <alignment horizontal="center"/>
    </xf>
    <xf numFmtId="0" fontId="10" fillId="0" borderId="6" xfId="0" applyFont="1" applyBorder="1" applyAlignment="1">
      <alignment horizontal="center"/>
    </xf>
    <xf numFmtId="0" fontId="8" fillId="0" borderId="5" xfId="7" applyBorder="1"/>
    <xf numFmtId="0" fontId="8" fillId="0" borderId="6" xfId="7" applyBorder="1"/>
    <xf numFmtId="0" fontId="11" fillId="0" borderId="21" xfId="0" applyFont="1" applyBorder="1"/>
    <xf numFmtId="0" fontId="7" fillId="0" borderId="19" xfId="0" applyFont="1" applyBorder="1"/>
    <xf numFmtId="0" fontId="7" fillId="0" borderId="3" xfId="0" applyFont="1" applyBorder="1"/>
    <xf numFmtId="0" fontId="7" fillId="0" borderId="17" xfId="0" applyFont="1" applyBorder="1"/>
    <xf numFmtId="0" fontId="11" fillId="0" borderId="23" xfId="0" applyFont="1" applyBorder="1"/>
    <xf numFmtId="0" fontId="11" fillId="0" borderId="15" xfId="0" applyFont="1" applyBorder="1"/>
    <xf numFmtId="0" fontId="0" fillId="13" borderId="0" xfId="0" applyFill="1"/>
    <xf numFmtId="0" fontId="7" fillId="13" borderId="0" xfId="0" applyFont="1" applyFill="1"/>
    <xf numFmtId="0" fontId="8" fillId="13" borderId="0" xfId="7" applyFill="1"/>
    <xf numFmtId="0" fontId="9" fillId="13" borderId="0" xfId="7" applyFont="1" applyFill="1"/>
    <xf numFmtId="0" fontId="0" fillId="13" borderId="0" xfId="0" applyFill="1" applyAlignment="1">
      <alignment wrapText="1"/>
    </xf>
    <xf numFmtId="0" fontId="7" fillId="13" borderId="0" xfId="0" applyFont="1" applyFill="1" applyAlignment="1">
      <alignment wrapText="1"/>
    </xf>
    <xf numFmtId="0" fontId="7" fillId="0" borderId="31" xfId="0" applyFont="1" applyBorder="1" applyAlignment="1">
      <alignment wrapText="1"/>
    </xf>
    <xf numFmtId="0" fontId="7" fillId="0" borderId="32" xfId="0" applyFont="1" applyBorder="1" applyAlignment="1">
      <alignment wrapText="1"/>
    </xf>
    <xf numFmtId="0" fontId="10" fillId="13" borderId="0" xfId="0" applyFont="1" applyFill="1" applyAlignment="1">
      <alignment horizontal="center"/>
    </xf>
    <xf numFmtId="0" fontId="0" fillId="13" borderId="29" xfId="0" applyFill="1" applyBorder="1"/>
    <xf numFmtId="0" fontId="0" fillId="0" borderId="29" xfId="0" applyBorder="1"/>
    <xf numFmtId="0" fontId="0" fillId="0" borderId="29" xfId="0" quotePrefix="1" applyBorder="1"/>
    <xf numFmtId="0" fontId="0" fillId="0" borderId="28" xfId="0" applyFill="1" applyBorder="1"/>
    <xf numFmtId="0" fontId="0" fillId="0" borderId="0" xfId="0"/>
    <xf numFmtId="0" fontId="0" fillId="0" borderId="0" xfId="0" applyFill="1" applyBorder="1"/>
    <xf numFmtId="10" fontId="2" fillId="0" borderId="0" xfId="0" quotePrefix="1" applyNumberFormat="1" applyFont="1" applyFill="1" applyBorder="1"/>
    <xf numFmtId="0" fontId="0" fillId="0" borderId="0" xfId="0" applyFill="1"/>
    <xf numFmtId="0" fontId="1" fillId="0" borderId="19" xfId="0" applyFont="1" applyBorder="1" applyAlignment="1">
      <alignment horizontal="right" wrapText="1"/>
    </xf>
    <xf numFmtId="0" fontId="0" fillId="2" borderId="25" xfId="0" applyFill="1" applyBorder="1"/>
    <xf numFmtId="10" fontId="0" fillId="0" borderId="0" xfId="0" applyNumberFormat="1"/>
    <xf numFmtId="0" fontId="5" fillId="5" borderId="1" xfId="0" applyFont="1" applyFill="1" applyBorder="1" applyAlignment="1">
      <alignment horizontal="center" vertical="center" wrapText="1"/>
    </xf>
    <xf numFmtId="0" fontId="5" fillId="5" borderId="25"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5" fillId="5" borderId="18" xfId="0" applyFont="1" applyFill="1" applyBorder="1" applyAlignment="1">
      <alignment horizontal="center" vertical="center" wrapText="1"/>
    </xf>
    <xf numFmtId="0" fontId="5" fillId="5" borderId="22" xfId="0" applyFont="1" applyFill="1" applyBorder="1" applyAlignment="1">
      <alignment horizontal="center" vertical="center" wrapText="1"/>
    </xf>
    <xf numFmtId="164" fontId="5" fillId="5" borderId="16" xfId="0" applyNumberFormat="1" applyFont="1" applyFill="1" applyBorder="1" applyAlignment="1">
      <alignment horizontal="center" vertical="center" wrapText="1"/>
    </xf>
    <xf numFmtId="164" fontId="5" fillId="5" borderId="22" xfId="0" applyNumberFormat="1" applyFont="1" applyFill="1" applyBorder="1" applyAlignment="1">
      <alignment horizontal="center" vertical="center" wrapText="1"/>
    </xf>
    <xf numFmtId="0" fontId="7" fillId="0" borderId="24" xfId="0" applyFont="1" applyBorder="1"/>
    <xf numFmtId="0" fontId="7" fillId="14" borderId="13" xfId="0" applyFont="1" applyFill="1" applyBorder="1"/>
    <xf numFmtId="0" fontId="7" fillId="14" borderId="23" xfId="0" applyFont="1" applyFill="1" applyBorder="1"/>
    <xf numFmtId="0" fontId="7" fillId="14" borderId="20" xfId="0" applyFont="1" applyFill="1" applyBorder="1"/>
    <xf numFmtId="0" fontId="7" fillId="14" borderId="14" xfId="0" applyFont="1" applyFill="1" applyBorder="1"/>
    <xf numFmtId="0" fontId="7" fillId="14" borderId="0" xfId="0" applyFont="1" applyFill="1" applyBorder="1"/>
    <xf numFmtId="0" fontId="8" fillId="14" borderId="34" xfId="7" applyFill="1" applyBorder="1"/>
    <xf numFmtId="0" fontId="8" fillId="14" borderId="30" xfId="7" applyFill="1" applyBorder="1"/>
    <xf numFmtId="0" fontId="8" fillId="14" borderId="36" xfId="7" applyFill="1" applyBorder="1"/>
    <xf numFmtId="0" fontId="7" fillId="14" borderId="15" xfId="0" applyFont="1" applyFill="1" applyBorder="1"/>
    <xf numFmtId="0" fontId="7" fillId="0" borderId="8" xfId="0" applyFont="1" applyBorder="1"/>
    <xf numFmtId="0" fontId="7" fillId="0" borderId="9" xfId="0" applyFont="1" applyBorder="1" applyAlignment="1">
      <alignment wrapText="1"/>
    </xf>
    <xf numFmtId="0" fontId="1" fillId="0" borderId="37" xfId="0" applyFont="1" applyBorder="1" applyAlignment="1">
      <alignment horizontal="right" wrapText="1"/>
    </xf>
    <xf numFmtId="9" fontId="0" fillId="0" borderId="0" xfId="8" applyFont="1"/>
    <xf numFmtId="0" fontId="0" fillId="0" borderId="5" xfId="0" applyFill="1" applyBorder="1" applyAlignment="1">
      <alignment wrapText="1"/>
    </xf>
    <xf numFmtId="0" fontId="7" fillId="0" borderId="5" xfId="0" applyFont="1" applyBorder="1" applyAlignment="1">
      <alignment wrapText="1"/>
    </xf>
    <xf numFmtId="0" fontId="7" fillId="0" borderId="9" xfId="0" applyFont="1" applyBorder="1" applyAlignment="1">
      <alignment horizontal="left" wrapText="1"/>
    </xf>
    <xf numFmtId="0" fontId="14" fillId="0" borderId="9" xfId="0" applyFont="1" applyBorder="1" applyAlignment="1">
      <alignment wrapText="1"/>
    </xf>
    <xf numFmtId="0" fontId="1" fillId="0" borderId="16" xfId="0" applyFont="1" applyFill="1" applyBorder="1" applyAlignment="1">
      <alignment horizontal="center"/>
    </xf>
    <xf numFmtId="0" fontId="1" fillId="0" borderId="22" xfId="0" applyFont="1" applyFill="1" applyBorder="1" applyAlignment="1">
      <alignment horizontal="center" wrapText="1"/>
    </xf>
    <xf numFmtId="0" fontId="0" fillId="0" borderId="7" xfId="0" applyFont="1" applyFill="1" applyBorder="1" applyAlignment="1">
      <alignment horizontal="center" vertical="center"/>
    </xf>
    <xf numFmtId="0" fontId="0" fillId="0" borderId="4" xfId="0" applyFill="1" applyBorder="1" applyAlignment="1">
      <alignment wrapText="1"/>
    </xf>
    <xf numFmtId="0" fontId="0" fillId="0" borderId="5" xfId="0" applyFill="1" applyBorder="1" applyAlignment="1">
      <alignment vertical="center" wrapText="1"/>
    </xf>
    <xf numFmtId="0" fontId="0" fillId="4" borderId="5" xfId="0" applyFill="1" applyBorder="1" applyAlignment="1">
      <alignment wrapText="1"/>
    </xf>
    <xf numFmtId="0" fontId="0" fillId="2" borderId="23" xfId="0" applyFill="1" applyBorder="1"/>
    <xf numFmtId="0" fontId="1" fillId="0" borderId="30" xfId="0" applyFont="1" applyFill="1" applyBorder="1" applyAlignment="1">
      <alignment horizontal="center" wrapText="1"/>
    </xf>
    <xf numFmtId="0" fontId="0" fillId="2" borderId="30" xfId="0" applyFill="1" applyBorder="1" applyAlignment="1">
      <alignment wrapText="1"/>
    </xf>
    <xf numFmtId="0" fontId="0" fillId="0" borderId="30" xfId="0" applyFont="1" applyFill="1" applyBorder="1" applyAlignment="1">
      <alignment horizontal="center" wrapText="1"/>
    </xf>
    <xf numFmtId="0" fontId="2" fillId="0" borderId="30" xfId="0" applyFont="1" applyFill="1" applyBorder="1" applyAlignment="1">
      <alignment horizontal="center" wrapText="1"/>
    </xf>
    <xf numFmtId="0" fontId="10" fillId="0" borderId="5" xfId="0" applyFont="1" applyBorder="1" applyAlignment="1">
      <alignment horizontal="center" wrapText="1"/>
    </xf>
    <xf numFmtId="0" fontId="1" fillId="4" borderId="20" xfId="0" applyFont="1" applyFill="1" applyBorder="1" applyAlignment="1">
      <alignment horizontal="center"/>
    </xf>
    <xf numFmtId="0" fontId="1" fillId="4" borderId="1"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0" fillId="2" borderId="30" xfId="0" applyFill="1" applyBorder="1"/>
    <xf numFmtId="0" fontId="1" fillId="0" borderId="23" xfId="0" applyFont="1" applyBorder="1" applyAlignment="1">
      <alignment horizontal="center"/>
    </xf>
    <xf numFmtId="0" fontId="1" fillId="4" borderId="33" xfId="0" applyFont="1" applyFill="1" applyBorder="1" applyAlignment="1">
      <alignment horizontal="center"/>
    </xf>
    <xf numFmtId="0" fontId="1" fillId="0" borderId="20" xfId="0" applyFont="1" applyBorder="1" applyAlignment="1">
      <alignment horizontal="center"/>
    </xf>
    <xf numFmtId="0" fontId="0" fillId="0" borderId="0" xfId="0" applyNumberFormat="1"/>
    <xf numFmtId="0" fontId="0" fillId="4" borderId="5" xfId="0" applyFill="1" applyBorder="1" applyAlignment="1"/>
    <xf numFmtId="0" fontId="0" fillId="4" borderId="16" xfId="0" applyFont="1" applyFill="1" applyBorder="1" applyAlignment="1">
      <alignment horizontal="center"/>
    </xf>
    <xf numFmtId="0" fontId="0" fillId="4" borderId="20" xfId="0" applyFont="1" applyFill="1" applyBorder="1" applyAlignment="1">
      <alignment horizontal="center"/>
    </xf>
    <xf numFmtId="0" fontId="0" fillId="4" borderId="21" xfId="0" applyFont="1" applyFill="1" applyBorder="1" applyAlignment="1">
      <alignment horizontal="center" wrapText="1"/>
    </xf>
    <xf numFmtId="0" fontId="0" fillId="0" borderId="0" xfId="8" applyNumberFormat="1" applyFont="1"/>
    <xf numFmtId="0" fontId="1" fillId="0" borderId="0" xfId="0" applyNumberFormat="1" applyFont="1"/>
    <xf numFmtId="0" fontId="6" fillId="13" borderId="0" xfId="0" applyFont="1" applyFill="1" applyAlignment="1">
      <alignment horizontal="center"/>
    </xf>
    <xf numFmtId="0" fontId="11" fillId="5" borderId="1" xfId="0" applyFont="1" applyFill="1" applyBorder="1" applyAlignment="1">
      <alignment horizontal="right"/>
    </xf>
    <xf numFmtId="0" fontId="11" fillId="5" borderId="22" xfId="0" applyFont="1" applyFill="1" applyBorder="1" applyAlignment="1">
      <alignment horizontal="right"/>
    </xf>
    <xf numFmtId="0" fontId="11" fillId="5" borderId="25" xfId="0" applyFont="1" applyFill="1" applyBorder="1" applyAlignment="1">
      <alignment horizontal="center" vertical="center" wrapText="1"/>
    </xf>
    <xf numFmtId="0" fontId="11" fillId="5" borderId="33"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18" xfId="0" applyFont="1" applyFill="1" applyBorder="1" applyAlignment="1">
      <alignment horizontal="right"/>
    </xf>
    <xf numFmtId="0" fontId="11" fillId="5" borderId="4" xfId="0" applyFont="1" applyFill="1" applyBorder="1" applyAlignment="1">
      <alignment horizontal="center" vertical="center"/>
    </xf>
    <xf numFmtId="0" fontId="11" fillId="5" borderId="5" xfId="0" applyFont="1" applyFill="1" applyBorder="1" applyAlignment="1">
      <alignment horizontal="center" vertical="center"/>
    </xf>
    <xf numFmtId="0" fontId="11" fillId="5" borderId="6" xfId="0" applyFont="1" applyFill="1" applyBorder="1" applyAlignment="1">
      <alignment horizontal="center" vertical="center"/>
    </xf>
    <xf numFmtId="0" fontId="11" fillId="5" borderId="36" xfId="0" applyFont="1" applyFill="1" applyBorder="1" applyAlignment="1">
      <alignment horizontal="right"/>
    </xf>
    <xf numFmtId="0" fontId="11" fillId="5" borderId="13"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25" xfId="0" applyFont="1" applyFill="1" applyBorder="1" applyAlignment="1">
      <alignment horizontal="center" vertical="center"/>
    </xf>
    <xf numFmtId="0" fontId="11" fillId="5" borderId="33" xfId="0" applyFont="1" applyFill="1" applyBorder="1" applyAlignment="1">
      <alignment horizontal="center" vertical="center"/>
    </xf>
    <xf numFmtId="0" fontId="11" fillId="5" borderId="21" xfId="0" applyFont="1" applyFill="1" applyBorder="1" applyAlignment="1">
      <alignment horizontal="center" vertical="center"/>
    </xf>
    <xf numFmtId="0" fontId="1" fillId="3" borderId="1" xfId="0" applyFont="1" applyFill="1" applyBorder="1" applyAlignment="1">
      <alignment horizontal="center"/>
    </xf>
    <xf numFmtId="0" fontId="1" fillId="3" borderId="18" xfId="0" applyFont="1" applyFill="1" applyBorder="1" applyAlignment="1">
      <alignment horizontal="center"/>
    </xf>
    <xf numFmtId="0" fontId="1" fillId="3" borderId="22" xfId="0" applyFont="1" applyFill="1" applyBorder="1" applyAlignment="1">
      <alignment horizontal="center"/>
    </xf>
    <xf numFmtId="0" fontId="1" fillId="0" borderId="0" xfId="0" applyFont="1" applyAlignment="1">
      <alignment horizontal="center"/>
    </xf>
    <xf numFmtId="0" fontId="1" fillId="0" borderId="15" xfId="0" applyFont="1" applyBorder="1" applyAlignment="1">
      <alignment horizontal="left"/>
    </xf>
    <xf numFmtId="0" fontId="1" fillId="0" borderId="0" xfId="0" applyFont="1" applyAlignment="1">
      <alignment horizontal="center" wrapText="1"/>
    </xf>
    <xf numFmtId="0" fontId="3" fillId="12" borderId="13"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34"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5" xfId="0" applyFont="1" applyFill="1" applyBorder="1" applyAlignment="1">
      <alignment horizontal="center" vertical="center"/>
    </xf>
    <xf numFmtId="0" fontId="3" fillId="12" borderId="36" xfId="0" applyFont="1" applyFill="1" applyBorder="1" applyAlignment="1">
      <alignment horizontal="center" vertical="center"/>
    </xf>
    <xf numFmtId="0" fontId="1" fillId="0" borderId="1" xfId="0" applyFont="1" applyBorder="1" applyAlignment="1">
      <alignment horizontal="center"/>
    </xf>
    <xf numFmtId="0" fontId="1" fillId="0" borderId="18" xfId="0" applyFont="1" applyBorder="1" applyAlignment="1">
      <alignment horizontal="center"/>
    </xf>
    <xf numFmtId="0" fontId="1" fillId="0" borderId="22" xfId="0" applyFont="1" applyBorder="1" applyAlignment="1">
      <alignment horizontal="center"/>
    </xf>
    <xf numFmtId="0" fontId="1" fillId="15" borderId="33" xfId="0" applyFont="1" applyFill="1" applyBorder="1" applyAlignment="1">
      <alignment vertical="center" wrapText="1"/>
    </xf>
  </cellXfs>
  <cellStyles count="9">
    <cellStyle name="Hyperlink" xfId="7" builtinId="8"/>
    <cellStyle name="Normal" xfId="0" builtinId="0"/>
    <cellStyle name="Normal 10" xfId="3" xr:uid="{00000000-0005-0000-0000-000002000000}"/>
    <cellStyle name="Normal 13" xfId="5" xr:uid="{00000000-0005-0000-0000-000003000000}"/>
    <cellStyle name="Normal 17" xfId="6" xr:uid="{00000000-0005-0000-0000-000004000000}"/>
    <cellStyle name="Normal 20" xfId="4" xr:uid="{00000000-0005-0000-0000-000005000000}"/>
    <cellStyle name="Normal 4" xfId="1" xr:uid="{00000000-0005-0000-0000-000006000000}"/>
    <cellStyle name="Normal 7" xfId="2" xr:uid="{00000000-0005-0000-0000-000007000000}"/>
    <cellStyle name="Percent" xfId="8" builtinId="5"/>
  </cellStyles>
  <dxfs count="11">
    <dxf>
      <fill>
        <patternFill>
          <bgColor rgb="FF00B0F0"/>
        </patternFill>
      </fill>
    </dxf>
    <dxf>
      <fill>
        <patternFill>
          <bgColor theme="9" tint="0.59996337778862885"/>
        </patternFill>
      </fill>
    </dxf>
    <dxf>
      <fill>
        <patternFill>
          <bgColor rgb="FF00FF00"/>
        </patternFill>
      </fill>
    </dxf>
    <dxf>
      <fill>
        <patternFill>
          <bgColor rgb="FFFF0000"/>
        </patternFill>
      </fill>
    </dxf>
    <dxf>
      <fill>
        <patternFill>
          <bgColor rgb="FFFF9933"/>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colors>
    <mruColors>
      <color rgb="FF00FF00"/>
      <color rgb="FF99CCFF"/>
      <color rgb="FF0000FF"/>
      <color rgb="FFFFFFCC"/>
      <color rgb="FF006600"/>
      <color rgb="FFCCFFFF"/>
      <color rgb="FFFF9933"/>
      <color rgb="FFFF33CC"/>
      <color rgb="FFCCFFCC"/>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317"/>
  <sheetViews>
    <sheetView topLeftCell="A52" workbookViewId="0">
      <selection activeCell="E56" sqref="E56"/>
    </sheetView>
  </sheetViews>
  <sheetFormatPr defaultColWidth="0" defaultRowHeight="14.4" zeroHeight="1" x14ac:dyDescent="0.3"/>
  <cols>
    <col min="1" max="2" width="9.109375" style="69" customWidth="1"/>
    <col min="3" max="4" width="18.44140625" style="69" customWidth="1"/>
    <col min="5" max="5" width="36.44140625" style="69" customWidth="1"/>
    <col min="6" max="6" width="19.44140625" style="69" bestFit="1" customWidth="1"/>
    <col min="7" max="7" width="18" style="69" bestFit="1" customWidth="1"/>
    <col min="8" max="8" width="22.44140625" style="69" bestFit="1" customWidth="1"/>
    <col min="9" max="9" width="18.5546875" style="69" customWidth="1"/>
    <col min="10" max="10" width="16.5546875" style="69" customWidth="1"/>
    <col min="11" max="11" width="15.5546875" style="69" customWidth="1"/>
    <col min="12" max="12" width="18.5546875" style="69" customWidth="1"/>
    <col min="13" max="13" width="18.109375" style="69" customWidth="1"/>
    <col min="14" max="14" width="19.6640625" style="69" bestFit="1" customWidth="1"/>
    <col min="15" max="15" width="36.6640625" style="73" customWidth="1"/>
    <col min="16" max="16" width="9.109375" style="69" customWidth="1"/>
    <col min="17" max="19" width="13.33203125" style="69" hidden="1" customWidth="1"/>
    <col min="20" max="20" width="12.44140625" style="69" hidden="1" customWidth="1"/>
    <col min="21" max="22" width="13.5546875" style="69" hidden="1" customWidth="1"/>
    <col min="23" max="24" width="15.88671875" style="69" hidden="1" customWidth="1"/>
    <col min="25" max="16384" width="9.109375" style="69" hidden="1"/>
  </cols>
  <sheetData>
    <row r="1" spans="2:15" x14ac:dyDescent="0.3"/>
    <row r="2" spans="2:15" ht="27.6" hidden="1" x14ac:dyDescent="0.3">
      <c r="B2" s="70"/>
      <c r="C2" s="70" t="s">
        <v>64</v>
      </c>
      <c r="D2" s="70"/>
      <c r="E2" s="70"/>
      <c r="F2" s="70" t="s">
        <v>61</v>
      </c>
      <c r="G2" s="70" t="s">
        <v>32</v>
      </c>
      <c r="H2" s="70" t="s">
        <v>45</v>
      </c>
      <c r="I2" s="70" t="s">
        <v>49</v>
      </c>
      <c r="J2" s="70" t="s">
        <v>61</v>
      </c>
      <c r="K2" s="74" t="s">
        <v>81</v>
      </c>
      <c r="L2" s="70"/>
      <c r="N2" s="72" t="s">
        <v>53</v>
      </c>
    </row>
    <row r="3" spans="2:15" hidden="1" x14ac:dyDescent="0.3">
      <c r="B3" s="70"/>
      <c r="C3" s="70" t="s">
        <v>65</v>
      </c>
      <c r="D3" s="70"/>
      <c r="E3" s="70"/>
      <c r="F3" s="70" t="s">
        <v>84</v>
      </c>
      <c r="G3" s="70" t="s">
        <v>35</v>
      </c>
      <c r="H3" s="70" t="s">
        <v>46</v>
      </c>
      <c r="I3" s="70" t="s">
        <v>50</v>
      </c>
      <c r="J3" s="70" t="s">
        <v>84</v>
      </c>
      <c r="K3" s="70" t="s">
        <v>85</v>
      </c>
      <c r="L3" s="70"/>
      <c r="N3" s="72" t="s">
        <v>105</v>
      </c>
    </row>
    <row r="4" spans="2:15" hidden="1" x14ac:dyDescent="0.3">
      <c r="B4" s="70"/>
      <c r="C4" s="70" t="s">
        <v>66</v>
      </c>
      <c r="D4" s="70"/>
      <c r="E4" s="70"/>
      <c r="F4" s="70" t="s">
        <v>111</v>
      </c>
      <c r="G4" s="70" t="s">
        <v>36</v>
      </c>
      <c r="H4" s="70" t="s">
        <v>47</v>
      </c>
      <c r="I4" s="70" t="s">
        <v>51</v>
      </c>
      <c r="J4" s="70" t="s">
        <v>106</v>
      </c>
      <c r="K4" s="70" t="s">
        <v>83</v>
      </c>
      <c r="L4" s="70"/>
      <c r="N4" s="72"/>
    </row>
    <row r="5" spans="2:15" hidden="1" x14ac:dyDescent="0.3">
      <c r="B5" s="70"/>
      <c r="C5" s="70" t="s">
        <v>67</v>
      </c>
      <c r="D5" s="70"/>
      <c r="E5" s="70"/>
      <c r="F5" s="70"/>
      <c r="G5" s="70" t="s">
        <v>37</v>
      </c>
      <c r="H5" s="70" t="s">
        <v>48</v>
      </c>
      <c r="I5" s="70"/>
      <c r="J5" s="70" t="s">
        <v>109</v>
      </c>
      <c r="K5" s="70" t="s">
        <v>82</v>
      </c>
      <c r="L5" s="70"/>
      <c r="N5" s="72"/>
    </row>
    <row r="6" spans="2:15" hidden="1" x14ac:dyDescent="0.3">
      <c r="B6" s="70"/>
      <c r="C6" s="70" t="s">
        <v>77</v>
      </c>
      <c r="D6" s="70"/>
      <c r="E6" s="70"/>
      <c r="F6" s="70"/>
      <c r="G6" s="70" t="s">
        <v>43</v>
      </c>
      <c r="H6" s="70"/>
      <c r="I6" s="70"/>
      <c r="J6" s="70" t="s">
        <v>112</v>
      </c>
      <c r="K6" s="70" t="s">
        <v>107</v>
      </c>
      <c r="L6" s="70"/>
      <c r="N6" s="72"/>
    </row>
    <row r="7" spans="2:15" hidden="1" x14ac:dyDescent="0.3">
      <c r="B7" s="70"/>
      <c r="C7" s="70" t="s">
        <v>78</v>
      </c>
      <c r="D7" s="70"/>
      <c r="E7" s="70"/>
      <c r="F7" s="70"/>
      <c r="G7" s="70" t="s">
        <v>44</v>
      </c>
      <c r="H7" s="70"/>
      <c r="I7" s="70"/>
      <c r="J7" s="70"/>
      <c r="K7" s="70" t="s">
        <v>108</v>
      </c>
      <c r="L7" s="70"/>
      <c r="N7" s="72"/>
    </row>
    <row r="8" spans="2:15" hidden="1" x14ac:dyDescent="0.3">
      <c r="B8" s="70"/>
      <c r="C8" s="70" t="s">
        <v>79</v>
      </c>
      <c r="D8" s="70"/>
      <c r="E8" s="70"/>
      <c r="F8" s="70"/>
      <c r="G8" s="70" t="s">
        <v>71</v>
      </c>
      <c r="H8" s="70"/>
      <c r="I8" s="70"/>
      <c r="J8" s="70"/>
      <c r="K8" s="70" t="s">
        <v>110</v>
      </c>
      <c r="L8" s="70"/>
      <c r="N8" s="72"/>
    </row>
    <row r="9" spans="2:15" hidden="1" x14ac:dyDescent="0.3">
      <c r="B9" s="70"/>
      <c r="C9" s="70" t="s">
        <v>80</v>
      </c>
      <c r="D9" s="70"/>
      <c r="E9" s="70"/>
      <c r="F9" s="70"/>
      <c r="G9" s="70"/>
      <c r="H9" s="70"/>
      <c r="I9" s="70"/>
      <c r="J9" s="70"/>
      <c r="K9" s="69" t="s">
        <v>113</v>
      </c>
      <c r="L9" s="70"/>
      <c r="N9" s="72"/>
      <c r="O9" s="74"/>
    </row>
    <row r="10" spans="2:15" hidden="1" x14ac:dyDescent="0.3">
      <c r="B10" s="70"/>
      <c r="C10" s="70"/>
      <c r="D10" s="70"/>
      <c r="E10" s="70"/>
      <c r="F10" s="70"/>
      <c r="G10" s="70"/>
      <c r="H10" s="70"/>
      <c r="I10" s="70"/>
      <c r="J10" s="70"/>
      <c r="K10" s="70"/>
      <c r="L10" s="70"/>
      <c r="M10" s="70"/>
      <c r="N10" s="72"/>
      <c r="O10" s="74"/>
    </row>
    <row r="11" spans="2:15" hidden="1" x14ac:dyDescent="0.3">
      <c r="B11" s="70"/>
      <c r="C11" s="70"/>
      <c r="D11" s="70"/>
      <c r="E11" s="70"/>
      <c r="F11" s="70"/>
      <c r="G11" s="70"/>
      <c r="H11" s="70"/>
      <c r="I11" s="70"/>
      <c r="J11" s="70"/>
      <c r="K11" s="70"/>
      <c r="L11" s="70"/>
      <c r="M11" s="70"/>
      <c r="N11" s="72"/>
      <c r="O11" s="74"/>
    </row>
    <row r="12" spans="2:15" hidden="1" x14ac:dyDescent="0.3">
      <c r="B12" s="70"/>
      <c r="C12" s="70"/>
      <c r="D12" s="70"/>
      <c r="E12" s="70"/>
      <c r="F12" s="70"/>
      <c r="G12" s="70"/>
      <c r="H12" s="70"/>
      <c r="I12" s="70"/>
      <c r="J12" s="70"/>
      <c r="K12" s="70"/>
      <c r="L12" s="70"/>
      <c r="M12" s="70"/>
      <c r="N12" s="72"/>
      <c r="O12" s="74"/>
    </row>
    <row r="13" spans="2:15" hidden="1" x14ac:dyDescent="0.3">
      <c r="B13" s="70"/>
      <c r="C13" s="70"/>
      <c r="D13" s="70"/>
      <c r="E13" s="70"/>
      <c r="F13" s="70"/>
      <c r="G13" s="70"/>
      <c r="H13" s="70"/>
      <c r="I13" s="70"/>
      <c r="J13" s="70"/>
      <c r="K13" s="70"/>
      <c r="L13" s="70"/>
      <c r="M13" s="70"/>
      <c r="N13" s="72"/>
      <c r="O13" s="74"/>
    </row>
    <row r="14" spans="2:15" hidden="1" x14ac:dyDescent="0.3">
      <c r="B14" s="70"/>
      <c r="C14" s="70"/>
      <c r="D14" s="70"/>
      <c r="E14" s="70"/>
      <c r="F14" s="70"/>
      <c r="G14" s="70"/>
      <c r="H14" s="70"/>
      <c r="I14" s="70"/>
      <c r="J14" s="70"/>
      <c r="K14" s="70"/>
      <c r="L14" s="70"/>
      <c r="M14" s="70"/>
      <c r="N14" s="72"/>
      <c r="O14" s="74"/>
    </row>
    <row r="15" spans="2:15" hidden="1" x14ac:dyDescent="0.3">
      <c r="B15" s="70"/>
      <c r="C15" s="70"/>
      <c r="D15" s="70"/>
      <c r="E15" s="70"/>
      <c r="F15" s="70"/>
      <c r="G15" s="70"/>
      <c r="H15" s="70"/>
      <c r="I15" s="70"/>
      <c r="J15" s="70"/>
      <c r="K15" s="70"/>
      <c r="L15" s="70"/>
      <c r="M15" s="70"/>
      <c r="N15" s="72"/>
      <c r="O15" s="74"/>
    </row>
    <row r="16" spans="2:15" hidden="1" x14ac:dyDescent="0.3">
      <c r="B16" s="70"/>
      <c r="C16" s="70"/>
      <c r="D16" s="70"/>
      <c r="E16" s="70"/>
      <c r="F16" s="70"/>
      <c r="G16" s="70"/>
      <c r="H16" s="70"/>
      <c r="I16" s="70"/>
      <c r="J16" s="70"/>
      <c r="K16" s="70"/>
      <c r="L16" s="70"/>
      <c r="M16" s="70"/>
      <c r="N16" s="72"/>
      <c r="O16" s="74"/>
    </row>
    <row r="17" spans="1:16" hidden="1" x14ac:dyDescent="0.3">
      <c r="B17" s="70"/>
      <c r="C17" s="70"/>
      <c r="D17" s="70"/>
      <c r="E17" s="70"/>
      <c r="F17" s="70"/>
      <c r="G17" s="70"/>
      <c r="H17" s="70"/>
      <c r="I17" s="70"/>
      <c r="J17" s="70"/>
      <c r="K17" s="70"/>
      <c r="L17" s="70"/>
      <c r="M17" s="70"/>
      <c r="N17" s="71"/>
      <c r="O17" s="74"/>
    </row>
    <row r="18" spans="1:16" hidden="1" x14ac:dyDescent="0.3">
      <c r="B18" s="70"/>
      <c r="C18" s="70"/>
      <c r="D18" s="70"/>
      <c r="E18" s="70"/>
      <c r="F18" s="70"/>
      <c r="G18" s="70"/>
      <c r="H18" s="70"/>
      <c r="I18" s="70"/>
      <c r="J18" s="70"/>
      <c r="K18" s="70"/>
      <c r="L18" s="70"/>
      <c r="M18" s="70"/>
      <c r="N18" s="71"/>
      <c r="O18" s="74"/>
    </row>
    <row r="19" spans="1:16" hidden="1" x14ac:dyDescent="0.3">
      <c r="B19" s="70"/>
      <c r="C19" s="70"/>
      <c r="D19" s="70"/>
      <c r="E19" s="70"/>
      <c r="F19" s="70"/>
      <c r="G19" s="70"/>
      <c r="H19" s="70"/>
      <c r="I19" s="70"/>
      <c r="J19" s="70"/>
      <c r="K19" s="70"/>
      <c r="L19" s="70"/>
      <c r="M19" s="70"/>
      <c r="N19" s="71"/>
      <c r="O19" s="74"/>
    </row>
    <row r="20" spans="1:16" hidden="1" x14ac:dyDescent="0.3">
      <c r="B20" s="70"/>
      <c r="C20" s="70"/>
      <c r="D20" s="70"/>
      <c r="E20" s="70"/>
      <c r="F20" s="70"/>
      <c r="G20" s="70"/>
      <c r="H20" s="70"/>
      <c r="I20" s="70"/>
      <c r="J20" s="70"/>
      <c r="K20" s="70"/>
      <c r="L20" s="70"/>
      <c r="M20" s="70"/>
      <c r="N20" s="71"/>
      <c r="O20" s="74"/>
    </row>
    <row r="21" spans="1:16" hidden="1" x14ac:dyDescent="0.3">
      <c r="B21" s="70"/>
      <c r="C21" s="70"/>
      <c r="D21" s="70"/>
      <c r="E21" s="70"/>
      <c r="F21" s="70"/>
      <c r="G21" s="70"/>
      <c r="H21" s="70"/>
      <c r="I21" s="70"/>
      <c r="J21" s="70"/>
      <c r="K21" s="70"/>
      <c r="L21" s="70"/>
      <c r="M21" s="70"/>
      <c r="N21" s="71"/>
      <c r="O21" s="74"/>
    </row>
    <row r="22" spans="1:16" ht="15" hidden="1" customHeight="1" x14ac:dyDescent="0.3">
      <c r="B22" s="70"/>
      <c r="C22" s="70"/>
      <c r="D22" s="70"/>
      <c r="E22" s="70"/>
      <c r="F22" s="70"/>
      <c r="G22" s="70"/>
      <c r="H22" s="70"/>
      <c r="I22" s="70"/>
      <c r="J22" s="70"/>
      <c r="K22" s="70"/>
      <c r="L22" s="70"/>
      <c r="M22" s="70"/>
      <c r="N22" s="71"/>
      <c r="O22" s="74"/>
    </row>
    <row r="23" spans="1:16" ht="15" hidden="1" customHeight="1" x14ac:dyDescent="0.3">
      <c r="B23" s="70"/>
      <c r="C23" s="70"/>
      <c r="D23" s="70"/>
      <c r="E23" s="70"/>
      <c r="F23" s="70"/>
      <c r="G23" s="70"/>
      <c r="H23" s="70"/>
      <c r="I23" s="70"/>
      <c r="J23" s="70"/>
      <c r="K23" s="70"/>
      <c r="L23" s="70"/>
      <c r="M23" s="70"/>
      <c r="N23" s="71"/>
      <c r="O23" s="74"/>
    </row>
    <row r="24" spans="1:16" ht="15" hidden="1" customHeight="1" x14ac:dyDescent="0.3">
      <c r="B24" s="70"/>
      <c r="C24" s="70"/>
      <c r="D24" s="70"/>
      <c r="E24" s="70"/>
      <c r="F24" s="70"/>
      <c r="G24" s="70"/>
      <c r="H24" s="70"/>
      <c r="I24" s="70"/>
      <c r="J24" s="70"/>
      <c r="K24" s="70"/>
      <c r="L24" s="70"/>
      <c r="M24" s="70"/>
      <c r="N24" s="71"/>
      <c r="O24" s="74"/>
    </row>
    <row r="25" spans="1:16" ht="15.75" hidden="1" customHeight="1" x14ac:dyDescent="0.3">
      <c r="B25" s="70"/>
      <c r="C25" s="70"/>
      <c r="D25" s="70"/>
      <c r="E25" s="70"/>
      <c r="F25" s="70"/>
      <c r="G25" s="70"/>
      <c r="H25" s="70"/>
      <c r="I25" s="70"/>
      <c r="J25" s="70"/>
      <c r="K25" s="70"/>
      <c r="L25" s="70"/>
      <c r="M25" s="70"/>
      <c r="N25" s="71"/>
      <c r="O25" s="74"/>
    </row>
    <row r="26" spans="1:16" ht="26.25" customHeight="1" x14ac:dyDescent="0.3">
      <c r="B26" s="70"/>
      <c r="C26" s="70"/>
      <c r="D26" s="70"/>
      <c r="E26" s="70"/>
      <c r="F26" s="140" t="s">
        <v>86</v>
      </c>
      <c r="G26" s="140"/>
      <c r="H26" s="140"/>
      <c r="I26" s="140"/>
      <c r="J26" s="140"/>
      <c r="K26" s="140"/>
      <c r="L26" s="140"/>
      <c r="M26" s="140"/>
      <c r="N26" s="71"/>
      <c r="O26" s="74"/>
    </row>
    <row r="27" spans="1:16" x14ac:dyDescent="0.3">
      <c r="B27" s="70"/>
      <c r="C27" s="70"/>
      <c r="D27" s="70"/>
      <c r="E27" s="70"/>
      <c r="F27" s="140"/>
      <c r="G27" s="140"/>
      <c r="H27" s="140"/>
      <c r="I27" s="140"/>
      <c r="J27" s="140"/>
      <c r="K27" s="140"/>
      <c r="L27" s="140"/>
      <c r="M27" s="140"/>
      <c r="N27" s="71"/>
      <c r="O27" s="74"/>
    </row>
    <row r="28" spans="1:16" ht="15" thickBot="1" x14ac:dyDescent="0.35">
      <c r="B28" s="70"/>
      <c r="C28" s="70"/>
      <c r="D28" s="70"/>
      <c r="E28" s="70"/>
      <c r="F28" s="70"/>
      <c r="G28" s="70"/>
      <c r="H28" s="70"/>
      <c r="I28" s="70"/>
      <c r="J28" s="70"/>
      <c r="K28" s="70"/>
      <c r="L28" s="70"/>
      <c r="M28" s="70"/>
      <c r="N28" s="71"/>
      <c r="O28" s="74"/>
    </row>
    <row r="29" spans="1:16" customFormat="1" ht="15" thickBot="1" x14ac:dyDescent="0.35">
      <c r="A29" s="69"/>
      <c r="B29" s="70"/>
      <c r="C29" s="70"/>
      <c r="D29" s="97"/>
      <c r="E29" s="100"/>
      <c r="F29" s="100"/>
      <c r="G29" s="100"/>
      <c r="H29" s="100"/>
      <c r="I29" s="100"/>
      <c r="J29" s="100"/>
      <c r="K29" s="100"/>
      <c r="L29" s="100"/>
      <c r="M29" s="100"/>
      <c r="N29" s="102"/>
      <c r="O29" s="74"/>
      <c r="P29" s="69"/>
    </row>
    <row r="30" spans="1:16" customFormat="1" ht="15.75" customHeight="1" thickBot="1" x14ac:dyDescent="0.35">
      <c r="A30" s="69"/>
      <c r="B30" s="70"/>
      <c r="C30" s="70"/>
      <c r="D30" s="98"/>
      <c r="E30" s="101"/>
      <c r="F30" s="101"/>
      <c r="G30" s="101"/>
      <c r="H30" s="101"/>
      <c r="I30" s="101"/>
      <c r="J30" s="101"/>
      <c r="K30" s="143" t="s">
        <v>74</v>
      </c>
      <c r="L30" s="64" t="s">
        <v>64</v>
      </c>
      <c r="M30" s="56">
        <f>COUNTIF(C54:C253,"Cycle 1")</f>
        <v>2</v>
      </c>
      <c r="N30" s="103"/>
      <c r="O30" s="74"/>
      <c r="P30" s="69"/>
    </row>
    <row r="31" spans="1:16" customFormat="1" ht="16.5" customHeight="1" thickBot="1" x14ac:dyDescent="0.35">
      <c r="A31" s="69"/>
      <c r="B31" s="70"/>
      <c r="C31" s="70"/>
      <c r="D31" s="98"/>
      <c r="E31" s="101"/>
      <c r="F31" s="101"/>
      <c r="G31" s="101"/>
      <c r="H31" s="154" t="s">
        <v>56</v>
      </c>
      <c r="I31" s="56" t="s">
        <v>32</v>
      </c>
      <c r="J31" s="51">
        <f>COUNTIF(G54:G253,"Open")</f>
        <v>0</v>
      </c>
      <c r="K31" s="144"/>
      <c r="L31" s="64" t="s">
        <v>65</v>
      </c>
      <c r="M31" s="56">
        <f>COUNTIF(C54:C253,"Cycle 2")</f>
        <v>4</v>
      </c>
      <c r="N31" s="103"/>
      <c r="O31" s="74"/>
      <c r="P31" s="69"/>
    </row>
    <row r="32" spans="1:16" customFormat="1" ht="15" customHeight="1" thickBot="1" x14ac:dyDescent="0.35">
      <c r="A32" s="69"/>
      <c r="B32" s="70"/>
      <c r="C32" s="70"/>
      <c r="D32" s="98"/>
      <c r="E32" s="147" t="s">
        <v>54</v>
      </c>
      <c r="F32" s="51" t="s">
        <v>61</v>
      </c>
      <c r="G32" s="56">
        <f>COUNTIF(J54:J253,"BP")</f>
        <v>2</v>
      </c>
      <c r="H32" s="155"/>
      <c r="I32" s="57" t="s">
        <v>35</v>
      </c>
      <c r="J32" s="52">
        <f>COUNTIF(G54:G253,"Closed")</f>
        <v>10</v>
      </c>
      <c r="K32" s="144"/>
      <c r="L32" s="64" t="s">
        <v>66</v>
      </c>
      <c r="M32" s="56">
        <f>COUNTIF(C54:C253,"Cycle 3")</f>
        <v>3</v>
      </c>
      <c r="N32" s="103"/>
      <c r="O32" s="74"/>
      <c r="P32" s="69"/>
    </row>
    <row r="33" spans="1:16" customFormat="1" ht="15" customHeight="1" thickBot="1" x14ac:dyDescent="0.35">
      <c r="A33" s="69"/>
      <c r="B33" s="70"/>
      <c r="C33" s="70"/>
      <c r="D33" s="98"/>
      <c r="E33" s="148"/>
      <c r="F33" s="52" t="s">
        <v>84</v>
      </c>
      <c r="G33" s="57">
        <f>COUNTIF(J54:J253,"Captiva")</f>
        <v>8</v>
      </c>
      <c r="H33" s="155"/>
      <c r="I33" s="57" t="s">
        <v>36</v>
      </c>
      <c r="J33" s="52">
        <f>COUNTIF(G54:G253,"Re-Open")</f>
        <v>0</v>
      </c>
      <c r="K33" s="144"/>
      <c r="L33" s="64" t="s">
        <v>67</v>
      </c>
      <c r="M33" s="56">
        <f>COUNTIF(C54:C253,"Cycle 4")</f>
        <v>0</v>
      </c>
      <c r="N33" s="103"/>
      <c r="O33" s="74"/>
      <c r="P33" s="69"/>
    </row>
    <row r="34" spans="1:16" customFormat="1" ht="15" customHeight="1" thickBot="1" x14ac:dyDescent="0.35">
      <c r="A34" s="69"/>
      <c r="B34" s="70"/>
      <c r="C34" s="70"/>
      <c r="D34" s="98"/>
      <c r="E34" s="148"/>
      <c r="F34" s="52"/>
      <c r="G34" s="57"/>
      <c r="H34" s="155"/>
      <c r="I34" s="57" t="s">
        <v>37</v>
      </c>
      <c r="J34" s="52">
        <f>COUNTIF(G54:G253,"CR Requested")</f>
        <v>0</v>
      </c>
      <c r="K34" s="144"/>
      <c r="L34" s="64" t="s">
        <v>77</v>
      </c>
      <c r="M34" s="56">
        <f>COUNTIF(C54:C253,"Cycle 5")</f>
        <v>0</v>
      </c>
      <c r="N34" s="103"/>
      <c r="O34" s="74"/>
      <c r="P34" s="69"/>
    </row>
    <row r="35" spans="1:16" customFormat="1" ht="15" customHeight="1" thickBot="1" x14ac:dyDescent="0.35">
      <c r="A35" s="69"/>
      <c r="B35" s="70"/>
      <c r="C35" s="70"/>
      <c r="D35" s="98"/>
      <c r="E35" s="148"/>
      <c r="F35" s="52"/>
      <c r="G35" s="57"/>
      <c r="H35" s="155"/>
      <c r="I35" s="57" t="s">
        <v>43</v>
      </c>
      <c r="J35" s="52">
        <f>COUNTIF(G54:G253,"Known Prod Issue")</f>
        <v>0</v>
      </c>
      <c r="K35" s="144"/>
      <c r="L35" s="64" t="s">
        <v>78</v>
      </c>
      <c r="M35" s="56">
        <f>COUNTIF(C54:C253,"Cycle 6")</f>
        <v>0</v>
      </c>
      <c r="N35" s="103"/>
      <c r="O35" s="74"/>
      <c r="P35" s="69"/>
    </row>
    <row r="36" spans="1:16" customFormat="1" ht="15" customHeight="1" thickBot="1" x14ac:dyDescent="0.35">
      <c r="A36" s="69"/>
      <c r="B36" s="70"/>
      <c r="C36" s="70"/>
      <c r="D36" s="98"/>
      <c r="E36" s="148"/>
      <c r="F36" s="52"/>
      <c r="G36" s="57"/>
      <c r="H36" s="155"/>
      <c r="I36" s="96" t="s">
        <v>44</v>
      </c>
      <c r="J36" s="52">
        <f>COUNTIF(G54:G253,"Moved (Next Release")</f>
        <v>0</v>
      </c>
      <c r="K36" s="144"/>
      <c r="L36" s="64" t="s">
        <v>79</v>
      </c>
      <c r="M36" s="56">
        <f>COUNTIF(C54:C253,"Cycle 7")</f>
        <v>0</v>
      </c>
      <c r="N36" s="103"/>
      <c r="O36" s="74"/>
      <c r="P36" s="69"/>
    </row>
    <row r="37" spans="1:16" s="82" customFormat="1" ht="15" customHeight="1" thickBot="1" x14ac:dyDescent="0.35">
      <c r="A37" s="69"/>
      <c r="B37" s="70"/>
      <c r="C37" s="70"/>
      <c r="D37" s="98"/>
      <c r="E37" s="148"/>
      <c r="F37" s="52"/>
      <c r="G37" s="57"/>
      <c r="H37" s="156"/>
      <c r="I37" s="58" t="s">
        <v>72</v>
      </c>
      <c r="J37" s="52">
        <f>COUNTIF(G54:G253,"Business Issue")</f>
        <v>0</v>
      </c>
      <c r="K37" s="144"/>
      <c r="L37" s="64" t="s">
        <v>80</v>
      </c>
      <c r="M37" s="56">
        <f>COUNTIF(C54:C253,"Cycle 8")</f>
        <v>0</v>
      </c>
      <c r="N37" s="103"/>
      <c r="O37" s="74"/>
      <c r="P37" s="69"/>
    </row>
    <row r="38" spans="1:16" customFormat="1" ht="15.75" customHeight="1" thickBot="1" x14ac:dyDescent="0.35">
      <c r="A38" s="69"/>
      <c r="B38" s="70"/>
      <c r="C38" s="70"/>
      <c r="D38" s="98"/>
      <c r="E38" s="148"/>
      <c r="F38" s="52"/>
      <c r="G38" s="57"/>
      <c r="H38" s="141" t="s">
        <v>55</v>
      </c>
      <c r="I38" s="150"/>
      <c r="J38" s="67">
        <f>SUM(J31:J36)</f>
        <v>10</v>
      </c>
      <c r="K38" s="144"/>
      <c r="L38" s="64"/>
      <c r="M38" s="56"/>
      <c r="N38" s="103"/>
      <c r="O38" s="74"/>
      <c r="P38" s="69"/>
    </row>
    <row r="39" spans="1:16" customFormat="1" ht="15" customHeight="1" thickBot="1" x14ac:dyDescent="0.35">
      <c r="A39" s="69"/>
      <c r="B39" s="70"/>
      <c r="C39" s="70"/>
      <c r="D39" s="98"/>
      <c r="E39" s="148"/>
      <c r="F39" s="52"/>
      <c r="G39" s="57"/>
      <c r="H39" s="151" t="s">
        <v>87</v>
      </c>
      <c r="I39" s="64" t="s">
        <v>61</v>
      </c>
      <c r="J39" s="64">
        <f>COUNTIF(F54:F253,"BP")</f>
        <v>2</v>
      </c>
      <c r="K39" s="144"/>
      <c r="L39" s="64"/>
      <c r="M39" s="56"/>
      <c r="N39" s="103"/>
      <c r="O39" s="74"/>
      <c r="P39" s="69"/>
    </row>
    <row r="40" spans="1:16" s="82" customFormat="1" ht="15" customHeight="1" thickBot="1" x14ac:dyDescent="0.35">
      <c r="A40" s="69"/>
      <c r="B40" s="70"/>
      <c r="C40" s="70"/>
      <c r="D40" s="98"/>
      <c r="E40" s="148"/>
      <c r="F40" s="52"/>
      <c r="G40" s="57"/>
      <c r="H40" s="152"/>
      <c r="I40" s="106" t="s">
        <v>84</v>
      </c>
      <c r="J40" s="64">
        <f>COUNTIF(F54:F253,"Captiva")</f>
        <v>8</v>
      </c>
      <c r="K40" s="144"/>
      <c r="L40" s="64"/>
      <c r="M40" s="56"/>
      <c r="N40" s="103"/>
      <c r="O40" s="74"/>
      <c r="P40" s="69"/>
    </row>
    <row r="41" spans="1:16" s="82" customFormat="1" ht="15" customHeight="1" thickBot="1" x14ac:dyDescent="0.35">
      <c r="A41" s="69"/>
      <c r="B41" s="70"/>
      <c r="C41" s="70"/>
      <c r="D41" s="98"/>
      <c r="E41" s="148"/>
      <c r="F41" s="52"/>
      <c r="G41" s="57"/>
      <c r="H41" s="152"/>
      <c r="I41" s="106"/>
      <c r="J41" s="64"/>
      <c r="K41" s="144"/>
      <c r="L41" s="64"/>
      <c r="M41" s="57"/>
      <c r="N41" s="103"/>
      <c r="O41" s="74"/>
      <c r="P41" s="69"/>
    </row>
    <row r="42" spans="1:16" s="82" customFormat="1" ht="15" customHeight="1" thickBot="1" x14ac:dyDescent="0.35">
      <c r="A42" s="69"/>
      <c r="B42" s="70"/>
      <c r="C42" s="70"/>
      <c r="D42" s="98"/>
      <c r="E42" s="148"/>
      <c r="F42" s="52"/>
      <c r="G42" s="57"/>
      <c r="H42" s="152"/>
      <c r="I42" s="106"/>
      <c r="J42" s="64"/>
      <c r="K42" s="144"/>
      <c r="L42" s="64"/>
      <c r="M42" s="57"/>
      <c r="N42" s="103"/>
      <c r="O42" s="74"/>
      <c r="P42" s="69"/>
    </row>
    <row r="43" spans="1:16" s="82" customFormat="1" ht="15" customHeight="1" thickBot="1" x14ac:dyDescent="0.35">
      <c r="A43" s="69"/>
      <c r="B43" s="70"/>
      <c r="C43" s="70"/>
      <c r="D43" s="98"/>
      <c r="E43" s="148"/>
      <c r="F43" s="52"/>
      <c r="G43" s="57"/>
      <c r="H43" s="152"/>
      <c r="I43" s="106"/>
      <c r="J43" s="64"/>
      <c r="K43" s="144"/>
      <c r="L43" s="64"/>
      <c r="M43" s="57"/>
      <c r="N43" s="103"/>
      <c r="O43" s="74"/>
      <c r="P43" s="69"/>
    </row>
    <row r="44" spans="1:16" customFormat="1" ht="15" customHeight="1" thickBot="1" x14ac:dyDescent="0.35">
      <c r="A44" s="69"/>
      <c r="B44" s="70"/>
      <c r="C44" s="70"/>
      <c r="D44" s="98"/>
      <c r="E44" s="148"/>
      <c r="F44" s="52"/>
      <c r="G44" s="57"/>
      <c r="H44" s="152"/>
      <c r="I44" s="65"/>
      <c r="J44" s="64"/>
      <c r="K44" s="144"/>
      <c r="L44" s="64"/>
      <c r="M44" s="57"/>
      <c r="N44" s="103"/>
      <c r="O44" s="74"/>
      <c r="P44" s="69"/>
    </row>
    <row r="45" spans="1:16" customFormat="1" ht="15.75" customHeight="1" thickBot="1" x14ac:dyDescent="0.35">
      <c r="A45" s="69"/>
      <c r="B45" s="70"/>
      <c r="C45" s="70"/>
      <c r="D45" s="98"/>
      <c r="E45" s="149"/>
      <c r="F45" s="53"/>
      <c r="G45" s="58"/>
      <c r="H45" s="152"/>
      <c r="I45" s="65"/>
      <c r="J45" s="64"/>
      <c r="K45" s="144"/>
      <c r="L45" s="64"/>
      <c r="M45" s="57"/>
      <c r="N45" s="103"/>
      <c r="O45" s="74"/>
      <c r="P45" s="69"/>
    </row>
    <row r="46" spans="1:16" customFormat="1" ht="16.2" thickBot="1" x14ac:dyDescent="0.35">
      <c r="A46" s="69"/>
      <c r="B46" s="70"/>
      <c r="C46" s="70"/>
      <c r="D46" s="98"/>
      <c r="E46" s="141" t="s">
        <v>55</v>
      </c>
      <c r="F46" s="142"/>
      <c r="G46" s="63">
        <f>SUM(G32:G45)</f>
        <v>10</v>
      </c>
      <c r="H46" s="153"/>
      <c r="I46" s="66"/>
      <c r="J46" s="66"/>
      <c r="K46" s="144"/>
      <c r="L46" s="64"/>
      <c r="M46" s="57"/>
      <c r="N46" s="103"/>
      <c r="O46" s="74"/>
      <c r="P46" s="69"/>
    </row>
    <row r="47" spans="1:16" customFormat="1" ht="16.2" thickBot="1" x14ac:dyDescent="0.35">
      <c r="A47" s="69"/>
      <c r="B47" s="70"/>
      <c r="C47" s="70"/>
      <c r="D47" s="98"/>
      <c r="E47" s="101"/>
      <c r="F47" s="101"/>
      <c r="G47" s="101"/>
      <c r="H47" s="141" t="s">
        <v>55</v>
      </c>
      <c r="I47" s="142"/>
      <c r="J47" s="68">
        <f>SUM(J39:J46)</f>
        <v>10</v>
      </c>
      <c r="K47" s="145"/>
      <c r="L47" s="64"/>
      <c r="M47" s="57"/>
      <c r="N47" s="103"/>
      <c r="O47" s="74"/>
      <c r="P47" s="69"/>
    </row>
    <row r="48" spans="1:16" customFormat="1" ht="15" customHeight="1" thickBot="1" x14ac:dyDescent="0.35">
      <c r="A48" s="69"/>
      <c r="B48" s="70"/>
      <c r="C48" s="70"/>
      <c r="D48" s="98"/>
      <c r="E48" s="101"/>
      <c r="F48" s="101"/>
      <c r="G48" s="101"/>
      <c r="H48" s="101"/>
      <c r="I48" s="101"/>
      <c r="J48" s="101"/>
      <c r="K48" s="141" t="s">
        <v>55</v>
      </c>
      <c r="L48" s="146"/>
      <c r="M48" s="63">
        <f>SUM(M30:M47)</f>
        <v>9</v>
      </c>
      <c r="N48" s="103"/>
      <c r="O48" s="74"/>
      <c r="P48" s="69"/>
    </row>
    <row r="49" spans="1:24" customFormat="1" ht="15" thickBot="1" x14ac:dyDescent="0.35">
      <c r="A49" s="69"/>
      <c r="B49" s="70"/>
      <c r="C49" s="70"/>
      <c r="D49" s="99"/>
      <c r="E49" s="105"/>
      <c r="F49" s="105"/>
      <c r="G49" s="105"/>
      <c r="H49" s="105"/>
      <c r="I49" s="105"/>
      <c r="J49" s="105"/>
      <c r="K49" s="105"/>
      <c r="L49" s="105"/>
      <c r="M49" s="105"/>
      <c r="N49" s="104"/>
      <c r="O49" s="74"/>
      <c r="P49" s="69"/>
      <c r="R49" t="s">
        <v>59</v>
      </c>
    </row>
    <row r="50" spans="1:24" x14ac:dyDescent="0.3">
      <c r="B50" s="70"/>
      <c r="C50" s="70"/>
      <c r="D50" s="70"/>
      <c r="E50" s="70"/>
      <c r="F50" s="70"/>
      <c r="G50" s="70"/>
      <c r="H50" s="70"/>
      <c r="I50" s="70"/>
      <c r="J50" s="70"/>
      <c r="K50" s="70"/>
      <c r="L50" s="70"/>
      <c r="M50" s="70"/>
      <c r="N50" s="71"/>
      <c r="O50" s="74"/>
    </row>
    <row r="51" spans="1:24" x14ac:dyDescent="0.3">
      <c r="B51" s="70"/>
      <c r="C51" s="70"/>
      <c r="D51" s="70"/>
      <c r="E51" s="70"/>
      <c r="F51" s="70"/>
      <c r="G51" s="70"/>
      <c r="H51" s="70"/>
      <c r="I51" s="70"/>
      <c r="J51" s="70"/>
      <c r="K51" s="70"/>
      <c r="L51" s="70"/>
      <c r="M51" s="70"/>
      <c r="N51" s="71"/>
      <c r="O51" s="74"/>
    </row>
    <row r="52" spans="1:24" ht="15" thickBot="1" x14ac:dyDescent="0.35">
      <c r="B52" s="70"/>
      <c r="C52" s="70"/>
      <c r="D52" s="70"/>
      <c r="E52" s="70"/>
      <c r="F52" s="70"/>
      <c r="G52" s="70"/>
      <c r="H52" s="70"/>
      <c r="I52" s="70"/>
      <c r="J52" s="70"/>
      <c r="K52" s="70"/>
      <c r="L52" s="70"/>
      <c r="M52" s="70"/>
      <c r="N52" s="71"/>
      <c r="O52" s="74"/>
      <c r="Q52" s="78" t="s">
        <v>32</v>
      </c>
      <c r="R52" s="78" t="s">
        <v>35</v>
      </c>
      <c r="S52" s="78" t="s">
        <v>32</v>
      </c>
      <c r="T52" s="78" t="s">
        <v>35</v>
      </c>
      <c r="U52" s="78" t="s">
        <v>32</v>
      </c>
      <c r="V52" s="78" t="s">
        <v>35</v>
      </c>
      <c r="W52" s="78" t="s">
        <v>32</v>
      </c>
      <c r="X52" s="78" t="s">
        <v>35</v>
      </c>
    </row>
    <row r="53" spans="1:24" customFormat="1" ht="31.8" thickBot="1" x14ac:dyDescent="0.35">
      <c r="A53" s="69"/>
      <c r="B53" s="89" t="s">
        <v>23</v>
      </c>
      <c r="C53" s="90" t="s">
        <v>58</v>
      </c>
      <c r="D53" s="91" t="s">
        <v>57</v>
      </c>
      <c r="E53" s="92" t="s">
        <v>24</v>
      </c>
      <c r="F53" s="91" t="s">
        <v>87</v>
      </c>
      <c r="G53" s="92" t="s">
        <v>25</v>
      </c>
      <c r="H53" s="91" t="s">
        <v>26</v>
      </c>
      <c r="I53" s="89" t="s">
        <v>39</v>
      </c>
      <c r="J53" s="91" t="s">
        <v>27</v>
      </c>
      <c r="K53" s="93" t="s">
        <v>28</v>
      </c>
      <c r="L53" s="92" t="s">
        <v>29</v>
      </c>
      <c r="M53" s="94" t="s">
        <v>30</v>
      </c>
      <c r="N53" s="95" t="s">
        <v>52</v>
      </c>
      <c r="O53" s="93" t="s">
        <v>31</v>
      </c>
      <c r="P53" s="69"/>
      <c r="Q53" s="79" t="s">
        <v>40</v>
      </c>
      <c r="R53" s="79" t="s">
        <v>40</v>
      </c>
      <c r="S53" s="79" t="s">
        <v>41</v>
      </c>
      <c r="T53" s="79" t="s">
        <v>41</v>
      </c>
      <c r="U53" s="79" t="s">
        <v>42</v>
      </c>
      <c r="V53" s="79" t="s">
        <v>42</v>
      </c>
      <c r="W53" s="81" t="s">
        <v>38</v>
      </c>
      <c r="X53" s="81" t="s">
        <v>38</v>
      </c>
    </row>
    <row r="54" spans="1:24" customFormat="1" ht="111" hidden="1" thickBot="1" x14ac:dyDescent="0.35">
      <c r="A54" s="69"/>
      <c r="B54" s="50">
        <v>1</v>
      </c>
      <c r="C54" s="65" t="s">
        <v>64</v>
      </c>
      <c r="D54" s="56">
        <v>301796</v>
      </c>
      <c r="E54" s="107" t="s">
        <v>90</v>
      </c>
      <c r="F54" s="57" t="s">
        <v>84</v>
      </c>
      <c r="G54" s="52" t="s">
        <v>35</v>
      </c>
      <c r="H54" s="59" t="s">
        <v>47</v>
      </c>
      <c r="I54" s="54" t="s">
        <v>50</v>
      </c>
      <c r="J54" s="57" t="s">
        <v>84</v>
      </c>
      <c r="K54" s="52" t="s">
        <v>81</v>
      </c>
      <c r="L54" s="57" t="s">
        <v>88</v>
      </c>
      <c r="M54" s="52" t="s">
        <v>99</v>
      </c>
      <c r="N54" s="61" t="s">
        <v>53</v>
      </c>
      <c r="O54" s="75" t="s">
        <v>98</v>
      </c>
      <c r="P54" s="69"/>
      <c r="Q54" s="80" t="str">
        <f>IF(AND(F54=$Q53,G54=$Q$52),1,"")</f>
        <v/>
      </c>
      <c r="R54" s="80" t="str">
        <f>IF(AND(F54=$R$53,G54=$R$52),1,"")</f>
        <v/>
      </c>
      <c r="S54" s="80" t="str">
        <f>IF(AND(F54=$S$53,G54=$S$52),1,"")</f>
        <v/>
      </c>
      <c r="T54" s="80" t="str">
        <f>IF(AND(F54=$T$53,G54=$T$52),1,"")</f>
        <v/>
      </c>
      <c r="U54" s="80" t="str">
        <f>IF(AND(F54=$U$53,G54=$U$52),1,"")</f>
        <v/>
      </c>
      <c r="V54" s="80" t="str">
        <f>IF(AND(F54=$V$53,G54=$V$52),1,"")</f>
        <v/>
      </c>
      <c r="W54" s="80" t="str">
        <f>IF(AND(F54=$W$53,G54=$W$52),1,"")</f>
        <v/>
      </c>
      <c r="X54" s="80" t="str">
        <f>IF(AND(F54=$X$53,G54=$X$52),1,"")</f>
        <v/>
      </c>
    </row>
    <row r="55" spans="1:24" customFormat="1" ht="97.2" hidden="1" thickBot="1" x14ac:dyDescent="0.35">
      <c r="A55" s="69"/>
      <c r="B55" s="50">
        <v>2</v>
      </c>
      <c r="C55" s="65" t="s">
        <v>64</v>
      </c>
      <c r="D55" s="57">
        <v>301854</v>
      </c>
      <c r="E55" s="112" t="s">
        <v>91</v>
      </c>
      <c r="F55" s="57" t="s">
        <v>84</v>
      </c>
      <c r="G55" s="52" t="s">
        <v>35</v>
      </c>
      <c r="H55" s="59" t="s">
        <v>46</v>
      </c>
      <c r="I55" s="54" t="s">
        <v>49</v>
      </c>
      <c r="J55" s="57" t="s">
        <v>84</v>
      </c>
      <c r="K55" s="52" t="s">
        <v>81</v>
      </c>
      <c r="L55" s="57" t="s">
        <v>89</v>
      </c>
      <c r="M55" s="52" t="s">
        <v>94</v>
      </c>
      <c r="N55" s="61" t="s">
        <v>53</v>
      </c>
      <c r="O55" s="75" t="s">
        <v>102</v>
      </c>
      <c r="P55" s="69"/>
      <c r="Q55" s="80" t="str">
        <f t="shared" ref="Q55:Q118" si="0">IF(AND(F55=$Q$53,G55=$Q$52),1,"")</f>
        <v/>
      </c>
      <c r="R55" s="80" t="str">
        <f t="shared" ref="R55:R118" si="1">IF(AND(F55=$R$53,G55=$R$52),1,"")</f>
        <v/>
      </c>
      <c r="S55" s="80" t="str">
        <f t="shared" ref="S55:S118" si="2">IF(AND(F55=$S$53,G55=$S$52),1,"")</f>
        <v/>
      </c>
      <c r="T55" s="80" t="str">
        <f t="shared" ref="T55:T118" si="3">IF(AND(F55=$T$53,G55=$T$52),1,"")</f>
        <v/>
      </c>
      <c r="U55" s="80" t="str">
        <f t="shared" ref="U55:U118" si="4">IF(AND(F55=$U$53,G55=$U$52),1,"")</f>
        <v/>
      </c>
      <c r="V55" s="80" t="str">
        <f t="shared" ref="V55:V118" si="5">IF(AND(F55=$V$53,G55=$V$52),1,"")</f>
        <v/>
      </c>
      <c r="W55" s="80" t="str">
        <f t="shared" ref="W55:W72" si="6">IF(AND(F55=$W$53,G55=$W$52),1,"")</f>
        <v/>
      </c>
      <c r="X55" s="80" t="str">
        <f t="shared" ref="X55:X118" si="7">IF(AND(F55=$X$53,G55=$X$52),1,"")</f>
        <v/>
      </c>
    </row>
    <row r="56" spans="1:24" customFormat="1" ht="42" hidden="1" thickBot="1" x14ac:dyDescent="0.35">
      <c r="A56" s="69"/>
      <c r="B56" s="50">
        <v>3</v>
      </c>
      <c r="C56" s="65" t="s">
        <v>65</v>
      </c>
      <c r="D56" s="111">
        <v>302629</v>
      </c>
      <c r="E56" s="112" t="s">
        <v>92</v>
      </c>
      <c r="F56" s="57" t="s">
        <v>84</v>
      </c>
      <c r="G56" s="52" t="s">
        <v>35</v>
      </c>
      <c r="H56" s="59" t="s">
        <v>47</v>
      </c>
      <c r="I56" s="54" t="s">
        <v>50</v>
      </c>
      <c r="J56" s="57" t="s">
        <v>84</v>
      </c>
      <c r="K56" s="52" t="s">
        <v>81</v>
      </c>
      <c r="L56" s="57" t="s">
        <v>94</v>
      </c>
      <c r="M56" s="52"/>
      <c r="N56" s="61" t="s">
        <v>53</v>
      </c>
      <c r="O56" s="75"/>
      <c r="P56" s="69"/>
      <c r="Q56" s="80" t="str">
        <f t="shared" si="0"/>
        <v/>
      </c>
      <c r="R56" s="80" t="str">
        <f t="shared" si="1"/>
        <v/>
      </c>
      <c r="S56" s="80" t="str">
        <f t="shared" si="2"/>
        <v/>
      </c>
      <c r="T56" s="80" t="str">
        <f t="shared" si="3"/>
        <v/>
      </c>
      <c r="U56" s="80" t="str">
        <f t="shared" si="4"/>
        <v/>
      </c>
      <c r="V56" s="80" t="str">
        <f t="shared" si="5"/>
        <v/>
      </c>
      <c r="W56" s="80" t="str">
        <f t="shared" si="6"/>
        <v/>
      </c>
      <c r="X56" s="80" t="str">
        <f t="shared" si="7"/>
        <v/>
      </c>
    </row>
    <row r="57" spans="1:24" customFormat="1" ht="97.2" hidden="1" thickBot="1" x14ac:dyDescent="0.35">
      <c r="A57" s="69"/>
      <c r="B57" s="50">
        <v>4</v>
      </c>
      <c r="C57" s="65" t="s">
        <v>65</v>
      </c>
      <c r="D57" s="57">
        <v>302641</v>
      </c>
      <c r="E57" s="112" t="s">
        <v>93</v>
      </c>
      <c r="F57" s="57" t="s">
        <v>84</v>
      </c>
      <c r="G57" s="52" t="s">
        <v>35</v>
      </c>
      <c r="H57" s="59" t="s">
        <v>46</v>
      </c>
      <c r="I57" s="54" t="s">
        <v>49</v>
      </c>
      <c r="J57" s="57" t="s">
        <v>84</v>
      </c>
      <c r="K57" s="52" t="s">
        <v>81</v>
      </c>
      <c r="L57" s="57" t="s">
        <v>94</v>
      </c>
      <c r="M57" s="52"/>
      <c r="N57" s="61" t="s">
        <v>53</v>
      </c>
      <c r="O57" s="75"/>
      <c r="P57" s="69"/>
      <c r="Q57" s="80" t="str">
        <f t="shared" si="0"/>
        <v/>
      </c>
      <c r="R57" s="80" t="str">
        <f t="shared" si="1"/>
        <v/>
      </c>
      <c r="S57" s="80" t="str">
        <f t="shared" si="2"/>
        <v/>
      </c>
      <c r="T57" s="80" t="str">
        <f t="shared" si="3"/>
        <v/>
      </c>
      <c r="U57" s="80" t="str">
        <f t="shared" si="4"/>
        <v/>
      </c>
      <c r="V57" s="80" t="str">
        <f t="shared" si="5"/>
        <v/>
      </c>
      <c r="W57" s="80" t="str">
        <f t="shared" si="6"/>
        <v/>
      </c>
      <c r="X57" s="80" t="str">
        <f t="shared" si="7"/>
        <v/>
      </c>
    </row>
    <row r="58" spans="1:24" customFormat="1" ht="97.2" hidden="1" thickBot="1" x14ac:dyDescent="0.35">
      <c r="A58" s="69"/>
      <c r="B58" s="50">
        <v>5</v>
      </c>
      <c r="C58" s="65" t="s">
        <v>65</v>
      </c>
      <c r="D58" s="57">
        <v>302925</v>
      </c>
      <c r="E58" s="107" t="s">
        <v>96</v>
      </c>
      <c r="F58" s="57" t="s">
        <v>61</v>
      </c>
      <c r="G58" s="52" t="s">
        <v>35</v>
      </c>
      <c r="H58" s="59" t="s">
        <v>45</v>
      </c>
      <c r="I58" s="54" t="s">
        <v>49</v>
      </c>
      <c r="J58" s="57" t="s">
        <v>61</v>
      </c>
      <c r="K58" s="52" t="s">
        <v>107</v>
      </c>
      <c r="L58" s="57" t="s">
        <v>95</v>
      </c>
      <c r="M58" s="52" t="s">
        <v>99</v>
      </c>
      <c r="N58" s="61" t="s">
        <v>105</v>
      </c>
      <c r="O58" s="75" t="s">
        <v>101</v>
      </c>
      <c r="P58" s="69"/>
      <c r="Q58" s="80" t="str">
        <f t="shared" si="0"/>
        <v/>
      </c>
      <c r="R58" s="80" t="str">
        <f t="shared" si="1"/>
        <v/>
      </c>
      <c r="S58" s="80" t="str">
        <f t="shared" si="2"/>
        <v/>
      </c>
      <c r="T58" s="80" t="str">
        <f t="shared" si="3"/>
        <v/>
      </c>
      <c r="U58" s="80" t="str">
        <f t="shared" si="4"/>
        <v/>
      </c>
      <c r="V58" s="80" t="str">
        <f t="shared" si="5"/>
        <v/>
      </c>
      <c r="W58" s="80" t="str">
        <f t="shared" si="6"/>
        <v/>
      </c>
      <c r="X58" s="80" t="str">
        <f t="shared" si="7"/>
        <v/>
      </c>
    </row>
    <row r="59" spans="1:24" customFormat="1" ht="221.4" hidden="1" thickBot="1" x14ac:dyDescent="0.35">
      <c r="A59" s="69"/>
      <c r="B59" s="50">
        <v>6</v>
      </c>
      <c r="C59" s="65" t="s">
        <v>65</v>
      </c>
      <c r="D59" s="57">
        <v>302989</v>
      </c>
      <c r="E59" s="113" t="s">
        <v>97</v>
      </c>
      <c r="F59" s="57" t="s">
        <v>61</v>
      </c>
      <c r="G59" s="52" t="s">
        <v>35</v>
      </c>
      <c r="H59" s="59" t="s">
        <v>45</v>
      </c>
      <c r="I59" s="54" t="s">
        <v>49</v>
      </c>
      <c r="J59" s="57" t="s">
        <v>84</v>
      </c>
      <c r="K59" s="52" t="s">
        <v>108</v>
      </c>
      <c r="L59" s="57" t="s">
        <v>95</v>
      </c>
      <c r="M59" s="52" t="s">
        <v>104</v>
      </c>
      <c r="N59" s="61" t="s">
        <v>105</v>
      </c>
      <c r="O59" s="75" t="s">
        <v>114</v>
      </c>
      <c r="P59" s="69"/>
      <c r="Q59" s="80" t="str">
        <f t="shared" si="0"/>
        <v/>
      </c>
      <c r="R59" s="80" t="str">
        <f t="shared" si="1"/>
        <v/>
      </c>
      <c r="S59" s="80" t="str">
        <f t="shared" si="2"/>
        <v/>
      </c>
      <c r="T59" s="80" t="str">
        <f t="shared" si="3"/>
        <v/>
      </c>
      <c r="U59" s="80" t="str">
        <f t="shared" si="4"/>
        <v/>
      </c>
      <c r="V59" s="80" t="str">
        <f t="shared" si="5"/>
        <v/>
      </c>
      <c r="W59" s="80" t="str">
        <f t="shared" si="6"/>
        <v/>
      </c>
      <c r="X59" s="80" t="str">
        <f t="shared" si="7"/>
        <v/>
      </c>
    </row>
    <row r="60" spans="1:24" customFormat="1" ht="42" hidden="1" thickBot="1" x14ac:dyDescent="0.35">
      <c r="A60" s="69"/>
      <c r="B60" s="50">
        <v>7</v>
      </c>
      <c r="C60" s="65" t="s">
        <v>66</v>
      </c>
      <c r="D60" s="57">
        <v>303079</v>
      </c>
      <c r="E60" s="107" t="s">
        <v>100</v>
      </c>
      <c r="F60" s="57" t="s">
        <v>84</v>
      </c>
      <c r="G60" s="52" t="s">
        <v>35</v>
      </c>
      <c r="H60" s="59" t="s">
        <v>45</v>
      </c>
      <c r="I60" s="54" t="s">
        <v>49</v>
      </c>
      <c r="J60" s="57" t="s">
        <v>84</v>
      </c>
      <c r="K60" s="52" t="s">
        <v>81</v>
      </c>
      <c r="L60" s="57" t="s">
        <v>99</v>
      </c>
      <c r="M60" s="52"/>
      <c r="N60" s="61" t="s">
        <v>105</v>
      </c>
      <c r="O60" s="75"/>
      <c r="P60" s="69"/>
      <c r="Q60" s="80" t="str">
        <f t="shared" si="0"/>
        <v/>
      </c>
      <c r="R60" s="80" t="str">
        <f t="shared" si="1"/>
        <v/>
      </c>
      <c r="S60" s="80" t="str">
        <f t="shared" si="2"/>
        <v/>
      </c>
      <c r="T60" s="80" t="str">
        <f t="shared" si="3"/>
        <v/>
      </c>
      <c r="U60" s="80" t="str">
        <f t="shared" si="4"/>
        <v/>
      </c>
      <c r="V60" s="80" t="str">
        <f t="shared" si="5"/>
        <v/>
      </c>
      <c r="W60" s="80" t="str">
        <f t="shared" si="6"/>
        <v/>
      </c>
      <c r="X60" s="80" t="str">
        <f t="shared" si="7"/>
        <v/>
      </c>
    </row>
    <row r="61" spans="1:24" customFormat="1" ht="42" hidden="1" thickBot="1" x14ac:dyDescent="0.35">
      <c r="A61" s="69"/>
      <c r="B61" s="50">
        <v>8</v>
      </c>
      <c r="C61" s="65" t="s">
        <v>66</v>
      </c>
      <c r="D61" s="57">
        <v>303357</v>
      </c>
      <c r="E61" s="107" t="s">
        <v>103</v>
      </c>
      <c r="F61" s="57" t="s">
        <v>84</v>
      </c>
      <c r="G61" s="52" t="s">
        <v>35</v>
      </c>
      <c r="H61" s="59" t="s">
        <v>45</v>
      </c>
      <c r="I61" s="54" t="s">
        <v>49</v>
      </c>
      <c r="J61" s="57" t="s">
        <v>84</v>
      </c>
      <c r="K61" s="52" t="s">
        <v>110</v>
      </c>
      <c r="L61" s="57" t="s">
        <v>104</v>
      </c>
      <c r="M61" s="52"/>
      <c r="N61" s="61" t="s">
        <v>105</v>
      </c>
      <c r="O61" s="75"/>
      <c r="P61" s="69"/>
      <c r="Q61" s="80" t="str">
        <f t="shared" si="0"/>
        <v/>
      </c>
      <c r="R61" s="80" t="str">
        <f t="shared" si="1"/>
        <v/>
      </c>
      <c r="S61" s="80" t="str">
        <f t="shared" si="2"/>
        <v/>
      </c>
      <c r="T61" s="80" t="str">
        <f t="shared" si="3"/>
        <v/>
      </c>
      <c r="U61" s="80" t="str">
        <f t="shared" si="4"/>
        <v/>
      </c>
      <c r="V61" s="80" t="str">
        <f t="shared" si="5"/>
        <v/>
      </c>
      <c r="W61" s="80" t="str">
        <f t="shared" si="6"/>
        <v/>
      </c>
      <c r="X61" s="80" t="str">
        <f t="shared" si="7"/>
        <v/>
      </c>
    </row>
    <row r="62" spans="1:24" customFormat="1" ht="180" hidden="1" thickBot="1" x14ac:dyDescent="0.35">
      <c r="A62" s="69"/>
      <c r="B62" s="50">
        <v>9</v>
      </c>
      <c r="C62" s="65"/>
      <c r="D62" s="57"/>
      <c r="E62" s="107" t="s">
        <v>117</v>
      </c>
      <c r="F62" s="111" t="s">
        <v>84</v>
      </c>
      <c r="G62" s="107" t="s">
        <v>35</v>
      </c>
      <c r="H62" s="125" t="s">
        <v>46</v>
      </c>
      <c r="I62" s="54" t="s">
        <v>49</v>
      </c>
      <c r="J62" s="57" t="s">
        <v>61</v>
      </c>
      <c r="K62" s="52" t="s">
        <v>108</v>
      </c>
      <c r="L62" s="57" t="s">
        <v>118</v>
      </c>
      <c r="M62" s="52"/>
      <c r="N62" s="61" t="s">
        <v>105</v>
      </c>
      <c r="O62" s="75"/>
      <c r="P62" s="69"/>
      <c r="Q62" s="80" t="str">
        <f t="shared" si="0"/>
        <v/>
      </c>
      <c r="R62" s="80" t="str">
        <f t="shared" si="1"/>
        <v/>
      </c>
      <c r="S62" s="80" t="str">
        <f t="shared" si="2"/>
        <v/>
      </c>
      <c r="T62" s="80" t="str">
        <f t="shared" si="3"/>
        <v/>
      </c>
      <c r="U62" s="80" t="str">
        <f t="shared" si="4"/>
        <v/>
      </c>
      <c r="V62" s="80" t="str">
        <f t="shared" si="5"/>
        <v/>
      </c>
      <c r="W62" s="80" t="str">
        <f t="shared" si="6"/>
        <v/>
      </c>
      <c r="X62" s="80" t="str">
        <f t="shared" si="7"/>
        <v/>
      </c>
    </row>
    <row r="63" spans="1:24" customFormat="1" ht="55.8" hidden="1" thickBot="1" x14ac:dyDescent="0.35">
      <c r="A63" s="69"/>
      <c r="B63" s="50">
        <v>10</v>
      </c>
      <c r="C63" s="65" t="s">
        <v>66</v>
      </c>
      <c r="D63" s="57">
        <v>604517</v>
      </c>
      <c r="E63" s="107" t="s">
        <v>115</v>
      </c>
      <c r="F63" s="57" t="s">
        <v>84</v>
      </c>
      <c r="G63" s="52" t="s">
        <v>35</v>
      </c>
      <c r="H63" s="59" t="s">
        <v>45</v>
      </c>
      <c r="I63" s="54" t="s">
        <v>49</v>
      </c>
      <c r="J63" s="57" t="s">
        <v>84</v>
      </c>
      <c r="K63" s="52" t="s">
        <v>81</v>
      </c>
      <c r="L63" s="57" t="s">
        <v>116</v>
      </c>
      <c r="M63" s="52"/>
      <c r="N63" s="61" t="s">
        <v>105</v>
      </c>
      <c r="O63" s="75"/>
      <c r="P63" s="69"/>
      <c r="Q63" s="80" t="str">
        <f t="shared" si="0"/>
        <v/>
      </c>
      <c r="R63" s="80" t="str">
        <f t="shared" si="1"/>
        <v/>
      </c>
      <c r="S63" s="80" t="str">
        <f t="shared" si="2"/>
        <v/>
      </c>
      <c r="T63" s="80" t="str">
        <f t="shared" si="3"/>
        <v/>
      </c>
      <c r="U63" s="80" t="str">
        <f t="shared" si="4"/>
        <v/>
      </c>
      <c r="V63" s="80" t="str">
        <f t="shared" si="5"/>
        <v/>
      </c>
      <c r="W63" s="80" t="str">
        <f t="shared" si="6"/>
        <v/>
      </c>
      <c r="X63" s="80" t="str">
        <f t="shared" si="7"/>
        <v/>
      </c>
    </row>
    <row r="64" spans="1:24" customFormat="1" ht="15" thickBot="1" x14ac:dyDescent="0.35">
      <c r="A64" s="69"/>
      <c r="B64" s="50">
        <v>11</v>
      </c>
      <c r="C64" s="65"/>
      <c r="D64" s="57"/>
      <c r="E64" s="52"/>
      <c r="F64" s="57"/>
      <c r="G64" s="52"/>
      <c r="H64" s="59"/>
      <c r="I64" s="54"/>
      <c r="J64" s="57"/>
      <c r="K64" s="52"/>
      <c r="L64" s="57"/>
      <c r="M64" s="52"/>
      <c r="N64" s="61"/>
      <c r="O64" s="75"/>
      <c r="P64" s="69"/>
      <c r="Q64" s="80" t="str">
        <f t="shared" si="0"/>
        <v/>
      </c>
      <c r="R64" s="80" t="str">
        <f t="shared" si="1"/>
        <v/>
      </c>
      <c r="S64" s="80" t="str">
        <f t="shared" si="2"/>
        <v/>
      </c>
      <c r="T64" s="80" t="str">
        <f t="shared" si="3"/>
        <v/>
      </c>
      <c r="U64" s="80" t="str">
        <f t="shared" si="4"/>
        <v/>
      </c>
      <c r="V64" s="80" t="str">
        <f t="shared" si="5"/>
        <v/>
      </c>
      <c r="W64" s="80" t="str">
        <f t="shared" si="6"/>
        <v/>
      </c>
      <c r="X64" s="80" t="str">
        <f t="shared" si="7"/>
        <v/>
      </c>
    </row>
    <row r="65" spans="1:24" customFormat="1" ht="15" thickBot="1" x14ac:dyDescent="0.35">
      <c r="A65" s="69"/>
      <c r="B65" s="50">
        <v>12</v>
      </c>
      <c r="C65" s="65"/>
      <c r="D65" s="57"/>
      <c r="E65" s="52"/>
      <c r="F65" s="57"/>
      <c r="G65" s="52"/>
      <c r="H65" s="59"/>
      <c r="I65" s="54"/>
      <c r="J65" s="57"/>
      <c r="K65" s="52"/>
      <c r="L65" s="57"/>
      <c r="M65" s="52"/>
      <c r="N65" s="61"/>
      <c r="O65" s="75"/>
      <c r="P65" s="69"/>
      <c r="Q65" s="80" t="str">
        <f t="shared" si="0"/>
        <v/>
      </c>
      <c r="R65" s="80" t="str">
        <f t="shared" si="1"/>
        <v/>
      </c>
      <c r="S65" s="80" t="str">
        <f t="shared" si="2"/>
        <v/>
      </c>
      <c r="T65" s="80" t="str">
        <f t="shared" si="3"/>
        <v/>
      </c>
      <c r="U65" s="80" t="str">
        <f t="shared" si="4"/>
        <v/>
      </c>
      <c r="V65" s="80" t="str">
        <f t="shared" si="5"/>
        <v/>
      </c>
      <c r="W65" s="80" t="str">
        <f t="shared" si="6"/>
        <v/>
      </c>
      <c r="X65" s="80" t="str">
        <f t="shared" si="7"/>
        <v/>
      </c>
    </row>
    <row r="66" spans="1:24" customFormat="1" ht="15" thickBot="1" x14ac:dyDescent="0.35">
      <c r="A66" s="69"/>
      <c r="B66" s="50">
        <v>13</v>
      </c>
      <c r="C66" s="65"/>
      <c r="D66" s="57"/>
      <c r="E66" s="52"/>
      <c r="F66" s="57"/>
      <c r="G66" s="52"/>
      <c r="H66" s="59"/>
      <c r="I66" s="54"/>
      <c r="J66" s="57"/>
      <c r="K66" s="52"/>
      <c r="L66" s="57"/>
      <c r="M66" s="52"/>
      <c r="N66" s="61"/>
      <c r="O66" s="75"/>
      <c r="P66" s="69"/>
      <c r="Q66" s="80" t="str">
        <f t="shared" si="0"/>
        <v/>
      </c>
      <c r="R66" s="80" t="str">
        <f t="shared" si="1"/>
        <v/>
      </c>
      <c r="S66" s="80" t="str">
        <f t="shared" si="2"/>
        <v/>
      </c>
      <c r="T66" s="80" t="str">
        <f t="shared" si="3"/>
        <v/>
      </c>
      <c r="U66" s="80" t="str">
        <f t="shared" si="4"/>
        <v/>
      </c>
      <c r="V66" s="80" t="str">
        <f t="shared" si="5"/>
        <v/>
      </c>
      <c r="W66" s="80" t="str">
        <f t="shared" si="6"/>
        <v/>
      </c>
      <c r="X66" s="80" t="str">
        <f t="shared" si="7"/>
        <v/>
      </c>
    </row>
    <row r="67" spans="1:24" customFormat="1" ht="15" thickBot="1" x14ac:dyDescent="0.35">
      <c r="A67" s="69"/>
      <c r="B67" s="50">
        <v>14</v>
      </c>
      <c r="C67" s="65"/>
      <c r="D67" s="57"/>
      <c r="E67" s="52"/>
      <c r="F67" s="57"/>
      <c r="G67" s="52"/>
      <c r="H67" s="59"/>
      <c r="I67" s="54"/>
      <c r="J67" s="57"/>
      <c r="K67" s="52"/>
      <c r="L67" s="57"/>
      <c r="M67" s="52"/>
      <c r="N67" s="61"/>
      <c r="O67" s="75"/>
      <c r="P67" s="69"/>
      <c r="Q67" s="80" t="str">
        <f t="shared" si="0"/>
        <v/>
      </c>
      <c r="R67" s="80" t="str">
        <f t="shared" si="1"/>
        <v/>
      </c>
      <c r="S67" s="80" t="str">
        <f t="shared" si="2"/>
        <v/>
      </c>
      <c r="T67" s="80" t="str">
        <f t="shared" si="3"/>
        <v/>
      </c>
      <c r="U67" s="80" t="str">
        <f t="shared" si="4"/>
        <v/>
      </c>
      <c r="V67" s="80" t="str">
        <f t="shared" si="5"/>
        <v/>
      </c>
      <c r="W67" s="80" t="str">
        <f t="shared" si="6"/>
        <v/>
      </c>
      <c r="X67" s="80" t="str">
        <f t="shared" si="7"/>
        <v/>
      </c>
    </row>
    <row r="68" spans="1:24" customFormat="1" ht="15" thickBot="1" x14ac:dyDescent="0.35">
      <c r="A68" s="69"/>
      <c r="B68" s="50">
        <v>15</v>
      </c>
      <c r="C68" s="65"/>
      <c r="D68" s="57"/>
      <c r="E68" s="52"/>
      <c r="F68" s="57"/>
      <c r="G68" s="52"/>
      <c r="H68" s="59"/>
      <c r="I68" s="54"/>
      <c r="J68" s="57"/>
      <c r="K68" s="52"/>
      <c r="L68" s="57"/>
      <c r="M68" s="52"/>
      <c r="N68" s="61"/>
      <c r="O68" s="75"/>
      <c r="P68" s="69"/>
      <c r="Q68" s="80" t="str">
        <f t="shared" si="0"/>
        <v/>
      </c>
      <c r="R68" s="80" t="str">
        <f t="shared" si="1"/>
        <v/>
      </c>
      <c r="S68" s="80" t="str">
        <f t="shared" si="2"/>
        <v/>
      </c>
      <c r="T68" s="80" t="str">
        <f t="shared" si="3"/>
        <v/>
      </c>
      <c r="U68" s="80" t="str">
        <f t="shared" si="4"/>
        <v/>
      </c>
      <c r="V68" s="80" t="str">
        <f t="shared" si="5"/>
        <v/>
      </c>
      <c r="W68" s="80" t="str">
        <f t="shared" si="6"/>
        <v/>
      </c>
      <c r="X68" s="80" t="str">
        <f t="shared" si="7"/>
        <v/>
      </c>
    </row>
    <row r="69" spans="1:24" customFormat="1" ht="15" thickBot="1" x14ac:dyDescent="0.35">
      <c r="A69" s="69"/>
      <c r="B69" s="50">
        <v>16</v>
      </c>
      <c r="C69" s="65"/>
      <c r="D69" s="57"/>
      <c r="E69" s="52"/>
      <c r="F69" s="57"/>
      <c r="G69" s="52"/>
      <c r="H69" s="59"/>
      <c r="I69" s="54"/>
      <c r="J69" s="57"/>
      <c r="K69" s="52"/>
      <c r="L69" s="57"/>
      <c r="M69" s="52"/>
      <c r="N69" s="61"/>
      <c r="O69" s="75"/>
      <c r="P69" s="69"/>
      <c r="Q69" s="80" t="str">
        <f t="shared" si="0"/>
        <v/>
      </c>
      <c r="R69" s="80" t="str">
        <f t="shared" si="1"/>
        <v/>
      </c>
      <c r="S69" s="80" t="str">
        <f t="shared" si="2"/>
        <v/>
      </c>
      <c r="T69" s="80" t="str">
        <f t="shared" si="3"/>
        <v/>
      </c>
      <c r="U69" s="80" t="str">
        <f t="shared" si="4"/>
        <v/>
      </c>
      <c r="V69" s="80" t="str">
        <f t="shared" si="5"/>
        <v/>
      </c>
      <c r="W69" s="80" t="str">
        <f t="shared" si="6"/>
        <v/>
      </c>
      <c r="X69" s="80" t="str">
        <f t="shared" si="7"/>
        <v/>
      </c>
    </row>
    <row r="70" spans="1:24" customFormat="1" ht="15" thickBot="1" x14ac:dyDescent="0.35">
      <c r="A70" s="69"/>
      <c r="B70" s="50">
        <v>17</v>
      </c>
      <c r="C70" s="65"/>
      <c r="D70" s="57"/>
      <c r="E70" s="52"/>
      <c r="F70" s="57"/>
      <c r="G70" s="52"/>
      <c r="H70" s="59"/>
      <c r="I70" s="54"/>
      <c r="J70" s="57"/>
      <c r="K70" s="52"/>
      <c r="L70" s="57"/>
      <c r="M70" s="52"/>
      <c r="N70" s="61"/>
      <c r="O70" s="75"/>
      <c r="P70" s="69"/>
      <c r="Q70" s="80" t="str">
        <f t="shared" si="0"/>
        <v/>
      </c>
      <c r="R70" s="80" t="str">
        <f t="shared" si="1"/>
        <v/>
      </c>
      <c r="S70" s="80" t="str">
        <f t="shared" si="2"/>
        <v/>
      </c>
      <c r="T70" s="80" t="str">
        <f t="shared" si="3"/>
        <v/>
      </c>
      <c r="U70" s="80" t="str">
        <f t="shared" si="4"/>
        <v/>
      </c>
      <c r="V70" s="80" t="str">
        <f t="shared" si="5"/>
        <v/>
      </c>
      <c r="W70" s="80" t="str">
        <f t="shared" si="6"/>
        <v/>
      </c>
      <c r="X70" s="80" t="str">
        <f t="shared" si="7"/>
        <v/>
      </c>
    </row>
    <row r="71" spans="1:24" customFormat="1" ht="15" thickBot="1" x14ac:dyDescent="0.35">
      <c r="A71" s="69"/>
      <c r="B71" s="50">
        <v>18</v>
      </c>
      <c r="C71" s="65"/>
      <c r="D71" s="57"/>
      <c r="E71" s="52"/>
      <c r="F71" s="57"/>
      <c r="G71" s="52"/>
      <c r="H71" s="59"/>
      <c r="I71" s="54"/>
      <c r="J71" s="57"/>
      <c r="K71" s="52"/>
      <c r="L71" s="57"/>
      <c r="M71" s="52"/>
      <c r="N71" s="61"/>
      <c r="O71" s="75"/>
      <c r="P71" s="69"/>
      <c r="Q71" s="80" t="str">
        <f t="shared" si="0"/>
        <v/>
      </c>
      <c r="R71" s="80" t="str">
        <f t="shared" si="1"/>
        <v/>
      </c>
      <c r="S71" s="80" t="str">
        <f t="shared" si="2"/>
        <v/>
      </c>
      <c r="T71" s="80" t="str">
        <f t="shared" si="3"/>
        <v/>
      </c>
      <c r="U71" s="80" t="str">
        <f t="shared" si="4"/>
        <v/>
      </c>
      <c r="V71" s="80" t="str">
        <f t="shared" si="5"/>
        <v/>
      </c>
      <c r="W71" s="80" t="str">
        <f t="shared" si="6"/>
        <v/>
      </c>
      <c r="X71" s="80" t="str">
        <f t="shared" si="7"/>
        <v/>
      </c>
    </row>
    <row r="72" spans="1:24" customFormat="1" ht="15" thickBot="1" x14ac:dyDescent="0.35">
      <c r="A72" s="69"/>
      <c r="B72" s="50">
        <v>19</v>
      </c>
      <c r="C72" s="65"/>
      <c r="D72" s="57"/>
      <c r="E72" s="52"/>
      <c r="F72" s="57"/>
      <c r="G72" s="52"/>
      <c r="H72" s="59"/>
      <c r="I72" s="54"/>
      <c r="J72" s="57"/>
      <c r="K72" s="52"/>
      <c r="L72" s="57"/>
      <c r="M72" s="52"/>
      <c r="N72" s="61"/>
      <c r="O72" s="75"/>
      <c r="P72" s="69"/>
      <c r="Q72" s="80" t="str">
        <f t="shared" si="0"/>
        <v/>
      </c>
      <c r="R72" s="80" t="str">
        <f t="shared" si="1"/>
        <v/>
      </c>
      <c r="S72" s="80" t="str">
        <f t="shared" si="2"/>
        <v/>
      </c>
      <c r="T72" s="80" t="str">
        <f t="shared" si="3"/>
        <v/>
      </c>
      <c r="U72" s="80" t="str">
        <f t="shared" si="4"/>
        <v/>
      </c>
      <c r="V72" s="80" t="str">
        <f t="shared" si="5"/>
        <v/>
      </c>
      <c r="W72" s="80" t="str">
        <f t="shared" si="6"/>
        <v/>
      </c>
      <c r="X72" s="80" t="str">
        <f t="shared" si="7"/>
        <v/>
      </c>
    </row>
    <row r="73" spans="1:24" customFormat="1" ht="15" thickBot="1" x14ac:dyDescent="0.35">
      <c r="A73" s="69"/>
      <c r="B73" s="50">
        <v>20</v>
      </c>
      <c r="C73" s="65"/>
      <c r="D73" s="57"/>
      <c r="E73" s="52"/>
      <c r="F73" s="57"/>
      <c r="G73" s="52"/>
      <c r="H73" s="59"/>
      <c r="I73" s="54"/>
      <c r="J73" s="57"/>
      <c r="K73" s="52"/>
      <c r="L73" s="57"/>
      <c r="M73" s="52"/>
      <c r="N73" s="61"/>
      <c r="O73" s="75"/>
      <c r="P73" s="69"/>
      <c r="Q73" s="80" t="str">
        <f t="shared" si="0"/>
        <v/>
      </c>
      <c r="R73" s="80" t="str">
        <f t="shared" si="1"/>
        <v/>
      </c>
      <c r="S73" s="80" t="str">
        <f t="shared" si="2"/>
        <v/>
      </c>
      <c r="T73" s="80" t="str">
        <f t="shared" si="3"/>
        <v/>
      </c>
      <c r="U73" s="80" t="str">
        <f t="shared" si="4"/>
        <v/>
      </c>
      <c r="V73" s="80" t="str">
        <f t="shared" si="5"/>
        <v/>
      </c>
      <c r="W73" s="80" t="str">
        <f t="shared" ref="W73:W136" si="8">IF(AND(F73=$W$53,G73=$W$52),1,"")</f>
        <v/>
      </c>
      <c r="X73" s="80" t="str">
        <f t="shared" si="7"/>
        <v/>
      </c>
    </row>
    <row r="74" spans="1:24" customFormat="1" ht="15" thickBot="1" x14ac:dyDescent="0.35">
      <c r="A74" s="69"/>
      <c r="B74" s="50">
        <v>21</v>
      </c>
      <c r="C74" s="65"/>
      <c r="D74" s="57"/>
      <c r="E74" s="52"/>
      <c r="F74" s="57"/>
      <c r="G74" s="52"/>
      <c r="H74" s="59"/>
      <c r="I74" s="54"/>
      <c r="J74" s="57"/>
      <c r="K74" s="52"/>
      <c r="L74" s="57"/>
      <c r="M74" s="52"/>
      <c r="N74" s="61"/>
      <c r="O74" s="75"/>
      <c r="P74" s="69"/>
      <c r="Q74" s="80" t="str">
        <f t="shared" si="0"/>
        <v/>
      </c>
      <c r="R74" s="80" t="str">
        <f t="shared" si="1"/>
        <v/>
      </c>
      <c r="S74" s="80" t="str">
        <f t="shared" si="2"/>
        <v/>
      </c>
      <c r="T74" s="80" t="str">
        <f t="shared" si="3"/>
        <v/>
      </c>
      <c r="U74" s="80" t="str">
        <f t="shared" si="4"/>
        <v/>
      </c>
      <c r="V74" s="80" t="str">
        <f t="shared" si="5"/>
        <v/>
      </c>
      <c r="W74" s="80" t="str">
        <f t="shared" si="8"/>
        <v/>
      </c>
      <c r="X74" s="80" t="str">
        <f t="shared" si="7"/>
        <v/>
      </c>
    </row>
    <row r="75" spans="1:24" customFormat="1" ht="15" thickBot="1" x14ac:dyDescent="0.35">
      <c r="A75" s="69"/>
      <c r="B75" s="50">
        <v>22</v>
      </c>
      <c r="C75" s="65"/>
      <c r="D75" s="57"/>
      <c r="E75" s="52"/>
      <c r="F75" s="57"/>
      <c r="G75" s="52"/>
      <c r="H75" s="59"/>
      <c r="I75" s="54"/>
      <c r="J75" s="57"/>
      <c r="K75" s="52"/>
      <c r="L75" s="57"/>
      <c r="M75" s="52"/>
      <c r="N75" s="61"/>
      <c r="O75" s="75"/>
      <c r="P75" s="69"/>
      <c r="Q75" s="80" t="str">
        <f t="shared" si="0"/>
        <v/>
      </c>
      <c r="R75" s="80" t="str">
        <f t="shared" si="1"/>
        <v/>
      </c>
      <c r="S75" s="80" t="str">
        <f t="shared" si="2"/>
        <v/>
      </c>
      <c r="T75" s="80" t="str">
        <f t="shared" si="3"/>
        <v/>
      </c>
      <c r="U75" s="80" t="str">
        <f t="shared" si="4"/>
        <v/>
      </c>
      <c r="V75" s="80" t="str">
        <f t="shared" si="5"/>
        <v/>
      </c>
      <c r="W75" s="80" t="str">
        <f t="shared" si="8"/>
        <v/>
      </c>
      <c r="X75" s="80" t="str">
        <f t="shared" si="7"/>
        <v/>
      </c>
    </row>
    <row r="76" spans="1:24" customFormat="1" ht="15" thickBot="1" x14ac:dyDescent="0.35">
      <c r="A76" s="69"/>
      <c r="B76" s="50">
        <v>23</v>
      </c>
      <c r="C76" s="65"/>
      <c r="D76" s="57"/>
      <c r="E76" s="52"/>
      <c r="F76" s="57"/>
      <c r="G76" s="52"/>
      <c r="H76" s="59"/>
      <c r="I76" s="54"/>
      <c r="J76" s="57"/>
      <c r="K76" s="52"/>
      <c r="L76" s="57"/>
      <c r="M76" s="52"/>
      <c r="N76" s="61"/>
      <c r="O76" s="75"/>
      <c r="P76" s="69"/>
      <c r="Q76" s="80" t="str">
        <f t="shared" si="0"/>
        <v/>
      </c>
      <c r="R76" s="80" t="str">
        <f t="shared" si="1"/>
        <v/>
      </c>
      <c r="S76" s="80" t="str">
        <f t="shared" si="2"/>
        <v/>
      </c>
      <c r="T76" s="80" t="str">
        <f t="shared" si="3"/>
        <v/>
      </c>
      <c r="U76" s="80" t="str">
        <f t="shared" si="4"/>
        <v/>
      </c>
      <c r="V76" s="80" t="str">
        <f t="shared" si="5"/>
        <v/>
      </c>
      <c r="W76" s="80" t="str">
        <f t="shared" si="8"/>
        <v/>
      </c>
      <c r="X76" s="80" t="str">
        <f t="shared" si="7"/>
        <v/>
      </c>
    </row>
    <row r="77" spans="1:24" customFormat="1" ht="15" thickBot="1" x14ac:dyDescent="0.35">
      <c r="A77" s="69"/>
      <c r="B77" s="50">
        <v>24</v>
      </c>
      <c r="C77" s="65"/>
      <c r="D77" s="57"/>
      <c r="E77" s="52"/>
      <c r="F77" s="57"/>
      <c r="G77" s="52"/>
      <c r="H77" s="59"/>
      <c r="I77" s="54"/>
      <c r="J77" s="57"/>
      <c r="K77" s="52"/>
      <c r="L77" s="57"/>
      <c r="M77" s="52"/>
      <c r="N77" s="61"/>
      <c r="O77" s="75"/>
      <c r="P77" s="69"/>
      <c r="Q77" s="80" t="str">
        <f t="shared" si="0"/>
        <v/>
      </c>
      <c r="R77" s="80" t="str">
        <f t="shared" si="1"/>
        <v/>
      </c>
      <c r="S77" s="80" t="str">
        <f t="shared" si="2"/>
        <v/>
      </c>
      <c r="T77" s="80" t="str">
        <f t="shared" si="3"/>
        <v/>
      </c>
      <c r="U77" s="80" t="str">
        <f t="shared" si="4"/>
        <v/>
      </c>
      <c r="V77" s="80" t="str">
        <f t="shared" si="5"/>
        <v/>
      </c>
      <c r="W77" s="80" t="str">
        <f t="shared" si="8"/>
        <v/>
      </c>
      <c r="X77" s="80" t="str">
        <f t="shared" si="7"/>
        <v/>
      </c>
    </row>
    <row r="78" spans="1:24" customFormat="1" ht="15" thickBot="1" x14ac:dyDescent="0.35">
      <c r="A78" s="69"/>
      <c r="B78" s="50">
        <v>25</v>
      </c>
      <c r="C78" s="65"/>
      <c r="D78" s="57"/>
      <c r="E78" s="52"/>
      <c r="F78" s="57"/>
      <c r="G78" s="52"/>
      <c r="H78" s="59"/>
      <c r="I78" s="54"/>
      <c r="J78" s="57"/>
      <c r="K78" s="52"/>
      <c r="L78" s="57"/>
      <c r="M78" s="52"/>
      <c r="N78" s="61"/>
      <c r="O78" s="75"/>
      <c r="P78" s="69"/>
      <c r="Q78" s="80" t="str">
        <f t="shared" si="0"/>
        <v/>
      </c>
      <c r="R78" s="80" t="str">
        <f t="shared" si="1"/>
        <v/>
      </c>
      <c r="S78" s="80" t="str">
        <f t="shared" si="2"/>
        <v/>
      </c>
      <c r="T78" s="80" t="str">
        <f t="shared" si="3"/>
        <v/>
      </c>
      <c r="U78" s="80" t="str">
        <f t="shared" si="4"/>
        <v/>
      </c>
      <c r="V78" s="80" t="str">
        <f t="shared" si="5"/>
        <v/>
      </c>
      <c r="W78" s="80" t="str">
        <f t="shared" si="8"/>
        <v/>
      </c>
      <c r="X78" s="80" t="str">
        <f t="shared" si="7"/>
        <v/>
      </c>
    </row>
    <row r="79" spans="1:24" customFormat="1" ht="15" thickBot="1" x14ac:dyDescent="0.35">
      <c r="A79" s="69"/>
      <c r="B79" s="50">
        <v>26</v>
      </c>
      <c r="C79" s="65"/>
      <c r="D79" s="57"/>
      <c r="E79" s="52"/>
      <c r="F79" s="57"/>
      <c r="G79" s="52"/>
      <c r="H79" s="59"/>
      <c r="I79" s="54"/>
      <c r="J79" s="57"/>
      <c r="K79" s="52"/>
      <c r="L79" s="57"/>
      <c r="M79" s="52"/>
      <c r="N79" s="61"/>
      <c r="O79" s="75"/>
      <c r="P79" s="69"/>
      <c r="Q79" s="80" t="str">
        <f t="shared" si="0"/>
        <v/>
      </c>
      <c r="R79" s="80" t="str">
        <f t="shared" si="1"/>
        <v/>
      </c>
      <c r="S79" s="80" t="str">
        <f t="shared" si="2"/>
        <v/>
      </c>
      <c r="T79" s="80" t="str">
        <f t="shared" si="3"/>
        <v/>
      </c>
      <c r="U79" s="80" t="str">
        <f t="shared" si="4"/>
        <v/>
      </c>
      <c r="V79" s="80" t="str">
        <f t="shared" si="5"/>
        <v/>
      </c>
      <c r="W79" s="80" t="str">
        <f t="shared" si="8"/>
        <v/>
      </c>
      <c r="X79" s="80" t="str">
        <f t="shared" si="7"/>
        <v/>
      </c>
    </row>
    <row r="80" spans="1:24" customFormat="1" ht="15" thickBot="1" x14ac:dyDescent="0.35">
      <c r="A80" s="69"/>
      <c r="B80" s="50">
        <v>27</v>
      </c>
      <c r="C80" s="65"/>
      <c r="D80" s="57"/>
      <c r="E80" s="52"/>
      <c r="F80" s="57"/>
      <c r="G80" s="52"/>
      <c r="H80" s="59"/>
      <c r="I80" s="54"/>
      <c r="J80" s="57"/>
      <c r="K80" s="52"/>
      <c r="L80" s="57"/>
      <c r="M80" s="52"/>
      <c r="N80" s="61"/>
      <c r="O80" s="75"/>
      <c r="P80" s="69"/>
      <c r="Q80" s="80" t="str">
        <f t="shared" si="0"/>
        <v/>
      </c>
      <c r="R80" s="80" t="str">
        <f t="shared" si="1"/>
        <v/>
      </c>
      <c r="S80" s="80" t="str">
        <f t="shared" si="2"/>
        <v/>
      </c>
      <c r="T80" s="80" t="str">
        <f t="shared" si="3"/>
        <v/>
      </c>
      <c r="U80" s="80" t="str">
        <f t="shared" si="4"/>
        <v/>
      </c>
      <c r="V80" s="80" t="str">
        <f t="shared" si="5"/>
        <v/>
      </c>
      <c r="W80" s="80" t="str">
        <f t="shared" si="8"/>
        <v/>
      </c>
      <c r="X80" s="80" t="str">
        <f t="shared" si="7"/>
        <v/>
      </c>
    </row>
    <row r="81" spans="1:24" customFormat="1" ht="15" thickBot="1" x14ac:dyDescent="0.35">
      <c r="A81" s="69"/>
      <c r="B81" s="50">
        <v>28</v>
      </c>
      <c r="C81" s="65"/>
      <c r="D81" s="57"/>
      <c r="E81" s="52"/>
      <c r="F81" s="57"/>
      <c r="G81" s="52"/>
      <c r="H81" s="59"/>
      <c r="I81" s="54"/>
      <c r="J81" s="57"/>
      <c r="K81" s="52"/>
      <c r="L81" s="57"/>
      <c r="M81" s="52"/>
      <c r="N81" s="61"/>
      <c r="O81" s="75"/>
      <c r="P81" s="69"/>
      <c r="Q81" s="80" t="str">
        <f t="shared" si="0"/>
        <v/>
      </c>
      <c r="R81" s="80" t="str">
        <f t="shared" si="1"/>
        <v/>
      </c>
      <c r="S81" s="80" t="str">
        <f t="shared" si="2"/>
        <v/>
      </c>
      <c r="T81" s="80" t="str">
        <f t="shared" si="3"/>
        <v/>
      </c>
      <c r="U81" s="80" t="str">
        <f t="shared" si="4"/>
        <v/>
      </c>
      <c r="V81" s="80" t="str">
        <f t="shared" si="5"/>
        <v/>
      </c>
      <c r="W81" s="80" t="str">
        <f t="shared" si="8"/>
        <v/>
      </c>
      <c r="X81" s="80" t="str">
        <f t="shared" si="7"/>
        <v/>
      </c>
    </row>
    <row r="82" spans="1:24" customFormat="1" ht="15" thickBot="1" x14ac:dyDescent="0.35">
      <c r="A82" s="69"/>
      <c r="B82" s="50">
        <v>29</v>
      </c>
      <c r="C82" s="65"/>
      <c r="D82" s="57"/>
      <c r="E82" s="52"/>
      <c r="F82" s="57"/>
      <c r="G82" s="52"/>
      <c r="H82" s="59"/>
      <c r="I82" s="54"/>
      <c r="J82" s="57"/>
      <c r="K82" s="52"/>
      <c r="L82" s="57"/>
      <c r="M82" s="52"/>
      <c r="N82" s="61"/>
      <c r="O82" s="75"/>
      <c r="P82" s="69"/>
      <c r="Q82" s="80" t="str">
        <f t="shared" si="0"/>
        <v/>
      </c>
      <c r="R82" s="80" t="str">
        <f t="shared" si="1"/>
        <v/>
      </c>
      <c r="S82" s="80" t="str">
        <f t="shared" si="2"/>
        <v/>
      </c>
      <c r="T82" s="80" t="str">
        <f t="shared" si="3"/>
        <v/>
      </c>
      <c r="U82" s="80" t="str">
        <f t="shared" si="4"/>
        <v/>
      </c>
      <c r="V82" s="80" t="str">
        <f t="shared" si="5"/>
        <v/>
      </c>
      <c r="W82" s="80" t="str">
        <f t="shared" si="8"/>
        <v/>
      </c>
      <c r="X82" s="80" t="str">
        <f t="shared" si="7"/>
        <v/>
      </c>
    </row>
    <row r="83" spans="1:24" customFormat="1" ht="15" thickBot="1" x14ac:dyDescent="0.35">
      <c r="A83" s="69"/>
      <c r="B83" s="50">
        <v>30</v>
      </c>
      <c r="C83" s="65"/>
      <c r="D83" s="57"/>
      <c r="E83" s="52"/>
      <c r="F83" s="57"/>
      <c r="G83" s="52"/>
      <c r="H83" s="59"/>
      <c r="I83" s="54"/>
      <c r="J83" s="57"/>
      <c r="K83" s="52"/>
      <c r="L83" s="57"/>
      <c r="M83" s="52"/>
      <c r="N83" s="61"/>
      <c r="O83" s="75"/>
      <c r="P83" s="69"/>
      <c r="Q83" s="80" t="str">
        <f t="shared" si="0"/>
        <v/>
      </c>
      <c r="R83" s="80" t="str">
        <f t="shared" si="1"/>
        <v/>
      </c>
      <c r="S83" s="80" t="str">
        <f t="shared" si="2"/>
        <v/>
      </c>
      <c r="T83" s="80" t="str">
        <f t="shared" si="3"/>
        <v/>
      </c>
      <c r="U83" s="80" t="str">
        <f t="shared" si="4"/>
        <v/>
      </c>
      <c r="V83" s="80" t="str">
        <f t="shared" si="5"/>
        <v/>
      </c>
      <c r="W83" s="80" t="str">
        <f t="shared" si="8"/>
        <v/>
      </c>
      <c r="X83" s="80" t="str">
        <f t="shared" si="7"/>
        <v/>
      </c>
    </row>
    <row r="84" spans="1:24" customFormat="1" ht="15" thickBot="1" x14ac:dyDescent="0.35">
      <c r="A84" s="69"/>
      <c r="B84" s="50">
        <v>31</v>
      </c>
      <c r="C84" s="65"/>
      <c r="D84" s="57"/>
      <c r="E84" s="52"/>
      <c r="F84" s="57"/>
      <c r="G84" s="52"/>
      <c r="H84" s="59"/>
      <c r="I84" s="54"/>
      <c r="J84" s="57"/>
      <c r="K84" s="52"/>
      <c r="L84" s="57"/>
      <c r="M84" s="52"/>
      <c r="N84" s="61"/>
      <c r="O84" s="75"/>
      <c r="P84" s="69"/>
      <c r="Q84" s="80" t="str">
        <f t="shared" si="0"/>
        <v/>
      </c>
      <c r="R84" s="80" t="str">
        <f t="shared" si="1"/>
        <v/>
      </c>
      <c r="S84" s="80" t="str">
        <f t="shared" si="2"/>
        <v/>
      </c>
      <c r="T84" s="80" t="str">
        <f t="shared" si="3"/>
        <v/>
      </c>
      <c r="U84" s="80" t="str">
        <f t="shared" si="4"/>
        <v/>
      </c>
      <c r="V84" s="80" t="str">
        <f t="shared" si="5"/>
        <v/>
      </c>
      <c r="W84" s="80" t="str">
        <f t="shared" si="8"/>
        <v/>
      </c>
      <c r="X84" s="80" t="str">
        <f t="shared" si="7"/>
        <v/>
      </c>
    </row>
    <row r="85" spans="1:24" customFormat="1" ht="15" thickBot="1" x14ac:dyDescent="0.35">
      <c r="A85" s="69"/>
      <c r="B85" s="50">
        <v>32</v>
      </c>
      <c r="C85" s="65"/>
      <c r="D85" s="57"/>
      <c r="E85" s="52"/>
      <c r="F85" s="57"/>
      <c r="G85" s="52"/>
      <c r="H85" s="59"/>
      <c r="I85" s="54"/>
      <c r="J85" s="57"/>
      <c r="K85" s="52"/>
      <c r="L85" s="57"/>
      <c r="M85" s="52"/>
      <c r="N85" s="61"/>
      <c r="O85" s="75"/>
      <c r="P85" s="69"/>
      <c r="Q85" s="80" t="str">
        <f t="shared" si="0"/>
        <v/>
      </c>
      <c r="R85" s="80" t="str">
        <f t="shared" si="1"/>
        <v/>
      </c>
      <c r="S85" s="80" t="str">
        <f t="shared" si="2"/>
        <v/>
      </c>
      <c r="T85" s="80" t="str">
        <f t="shared" si="3"/>
        <v/>
      </c>
      <c r="U85" s="80" t="str">
        <f t="shared" si="4"/>
        <v/>
      </c>
      <c r="V85" s="80" t="str">
        <f t="shared" si="5"/>
        <v/>
      </c>
      <c r="W85" s="80" t="str">
        <f t="shared" si="8"/>
        <v/>
      </c>
      <c r="X85" s="80" t="str">
        <f t="shared" si="7"/>
        <v/>
      </c>
    </row>
    <row r="86" spans="1:24" customFormat="1" ht="15" thickBot="1" x14ac:dyDescent="0.35">
      <c r="A86" s="69"/>
      <c r="B86" s="50">
        <v>33</v>
      </c>
      <c r="C86" s="65"/>
      <c r="D86" s="57"/>
      <c r="E86" s="52"/>
      <c r="F86" s="57"/>
      <c r="G86" s="52"/>
      <c r="H86" s="59"/>
      <c r="I86" s="54"/>
      <c r="J86" s="57"/>
      <c r="K86" s="52"/>
      <c r="L86" s="57"/>
      <c r="M86" s="52"/>
      <c r="N86" s="61"/>
      <c r="O86" s="75"/>
      <c r="P86" s="69"/>
      <c r="Q86" s="80" t="str">
        <f t="shared" si="0"/>
        <v/>
      </c>
      <c r="R86" s="80" t="str">
        <f t="shared" si="1"/>
        <v/>
      </c>
      <c r="S86" s="80" t="str">
        <f t="shared" si="2"/>
        <v/>
      </c>
      <c r="T86" s="80" t="str">
        <f t="shared" si="3"/>
        <v/>
      </c>
      <c r="U86" s="80" t="str">
        <f t="shared" si="4"/>
        <v/>
      </c>
      <c r="V86" s="80" t="str">
        <f t="shared" si="5"/>
        <v/>
      </c>
      <c r="W86" s="80" t="str">
        <f t="shared" si="8"/>
        <v/>
      </c>
      <c r="X86" s="80" t="str">
        <f t="shared" si="7"/>
        <v/>
      </c>
    </row>
    <row r="87" spans="1:24" customFormat="1" ht="15" thickBot="1" x14ac:dyDescent="0.35">
      <c r="A87" s="69"/>
      <c r="B87" s="50">
        <v>34</v>
      </c>
      <c r="C87" s="65"/>
      <c r="D87" s="57"/>
      <c r="E87" s="52"/>
      <c r="F87" s="57"/>
      <c r="G87" s="52"/>
      <c r="H87" s="59"/>
      <c r="I87" s="54"/>
      <c r="J87" s="57"/>
      <c r="K87" s="52"/>
      <c r="L87" s="57"/>
      <c r="M87" s="52"/>
      <c r="N87" s="61"/>
      <c r="O87" s="75"/>
      <c r="P87" s="69"/>
      <c r="Q87" s="80" t="str">
        <f t="shared" si="0"/>
        <v/>
      </c>
      <c r="R87" s="80" t="str">
        <f t="shared" si="1"/>
        <v/>
      </c>
      <c r="S87" s="80" t="str">
        <f t="shared" si="2"/>
        <v/>
      </c>
      <c r="T87" s="80" t="str">
        <f t="shared" si="3"/>
        <v/>
      </c>
      <c r="U87" s="80" t="str">
        <f t="shared" si="4"/>
        <v/>
      </c>
      <c r="V87" s="80" t="str">
        <f t="shared" si="5"/>
        <v/>
      </c>
      <c r="W87" s="80" t="str">
        <f t="shared" si="8"/>
        <v/>
      </c>
      <c r="X87" s="80" t="str">
        <f t="shared" si="7"/>
        <v/>
      </c>
    </row>
    <row r="88" spans="1:24" customFormat="1" ht="15" thickBot="1" x14ac:dyDescent="0.35">
      <c r="A88" s="69"/>
      <c r="B88" s="50">
        <v>35</v>
      </c>
      <c r="C88" s="65"/>
      <c r="D88" s="57"/>
      <c r="E88" s="52"/>
      <c r="F88" s="57"/>
      <c r="G88" s="52"/>
      <c r="H88" s="59"/>
      <c r="I88" s="54"/>
      <c r="J88" s="57"/>
      <c r="K88" s="52"/>
      <c r="L88" s="57"/>
      <c r="M88" s="52"/>
      <c r="N88" s="61"/>
      <c r="O88" s="75"/>
      <c r="P88" s="69"/>
      <c r="Q88" s="80" t="str">
        <f t="shared" si="0"/>
        <v/>
      </c>
      <c r="R88" s="80" t="str">
        <f t="shared" si="1"/>
        <v/>
      </c>
      <c r="S88" s="80" t="str">
        <f t="shared" si="2"/>
        <v/>
      </c>
      <c r="T88" s="80" t="str">
        <f t="shared" si="3"/>
        <v/>
      </c>
      <c r="U88" s="80" t="str">
        <f t="shared" si="4"/>
        <v/>
      </c>
      <c r="V88" s="80" t="str">
        <f t="shared" si="5"/>
        <v/>
      </c>
      <c r="W88" s="80" t="str">
        <f t="shared" si="8"/>
        <v/>
      </c>
      <c r="X88" s="80" t="str">
        <f t="shared" si="7"/>
        <v/>
      </c>
    </row>
    <row r="89" spans="1:24" customFormat="1" ht="15" thickBot="1" x14ac:dyDescent="0.35">
      <c r="A89" s="69"/>
      <c r="B89" s="50">
        <v>36</v>
      </c>
      <c r="C89" s="65"/>
      <c r="D89" s="57"/>
      <c r="E89" s="52"/>
      <c r="F89" s="57"/>
      <c r="G89" s="52"/>
      <c r="H89" s="59"/>
      <c r="I89" s="54"/>
      <c r="J89" s="57"/>
      <c r="K89" s="52"/>
      <c r="L89" s="57"/>
      <c r="M89" s="52"/>
      <c r="N89" s="61"/>
      <c r="O89" s="75"/>
      <c r="P89" s="69"/>
      <c r="Q89" s="80" t="str">
        <f t="shared" si="0"/>
        <v/>
      </c>
      <c r="R89" s="80" t="str">
        <f t="shared" si="1"/>
        <v/>
      </c>
      <c r="S89" s="80" t="str">
        <f t="shared" si="2"/>
        <v/>
      </c>
      <c r="T89" s="80" t="str">
        <f t="shared" si="3"/>
        <v/>
      </c>
      <c r="U89" s="80" t="str">
        <f t="shared" si="4"/>
        <v/>
      </c>
      <c r="V89" s="80" t="str">
        <f t="shared" si="5"/>
        <v/>
      </c>
      <c r="W89" s="80" t="str">
        <f t="shared" si="8"/>
        <v/>
      </c>
      <c r="X89" s="80" t="str">
        <f t="shared" si="7"/>
        <v/>
      </c>
    </row>
    <row r="90" spans="1:24" customFormat="1" ht="15" thickBot="1" x14ac:dyDescent="0.35">
      <c r="A90" s="69"/>
      <c r="B90" s="50">
        <v>37</v>
      </c>
      <c r="C90" s="65"/>
      <c r="D90" s="57"/>
      <c r="E90" s="52"/>
      <c r="F90" s="57"/>
      <c r="G90" s="52"/>
      <c r="H90" s="59"/>
      <c r="I90" s="54"/>
      <c r="J90" s="57"/>
      <c r="K90" s="52"/>
      <c r="L90" s="57"/>
      <c r="M90" s="52"/>
      <c r="N90" s="61"/>
      <c r="O90" s="75"/>
      <c r="P90" s="69"/>
      <c r="Q90" s="80" t="str">
        <f t="shared" si="0"/>
        <v/>
      </c>
      <c r="R90" s="80" t="str">
        <f t="shared" si="1"/>
        <v/>
      </c>
      <c r="S90" s="80" t="str">
        <f t="shared" si="2"/>
        <v/>
      </c>
      <c r="T90" s="80" t="str">
        <f t="shared" si="3"/>
        <v/>
      </c>
      <c r="U90" s="80" t="str">
        <f t="shared" si="4"/>
        <v/>
      </c>
      <c r="V90" s="80" t="str">
        <f t="shared" si="5"/>
        <v/>
      </c>
      <c r="W90" s="80" t="str">
        <f t="shared" si="8"/>
        <v/>
      </c>
      <c r="X90" s="80" t="str">
        <f t="shared" si="7"/>
        <v/>
      </c>
    </row>
    <row r="91" spans="1:24" customFormat="1" ht="15" thickBot="1" x14ac:dyDescent="0.35">
      <c r="A91" s="69"/>
      <c r="B91" s="50">
        <v>38</v>
      </c>
      <c r="C91" s="65"/>
      <c r="D91" s="57"/>
      <c r="E91" s="52"/>
      <c r="F91" s="57"/>
      <c r="G91" s="52"/>
      <c r="H91" s="59"/>
      <c r="I91" s="54"/>
      <c r="J91" s="57"/>
      <c r="K91" s="52"/>
      <c r="L91" s="57"/>
      <c r="M91" s="52"/>
      <c r="N91" s="61"/>
      <c r="O91" s="75"/>
      <c r="P91" s="69"/>
      <c r="Q91" s="80" t="str">
        <f t="shared" si="0"/>
        <v/>
      </c>
      <c r="R91" s="80" t="str">
        <f t="shared" si="1"/>
        <v/>
      </c>
      <c r="S91" s="80" t="str">
        <f t="shared" si="2"/>
        <v/>
      </c>
      <c r="T91" s="80" t="str">
        <f t="shared" si="3"/>
        <v/>
      </c>
      <c r="U91" s="80" t="str">
        <f t="shared" si="4"/>
        <v/>
      </c>
      <c r="V91" s="80" t="str">
        <f t="shared" si="5"/>
        <v/>
      </c>
      <c r="W91" s="80" t="str">
        <f t="shared" si="8"/>
        <v/>
      </c>
      <c r="X91" s="80" t="str">
        <f t="shared" si="7"/>
        <v/>
      </c>
    </row>
    <row r="92" spans="1:24" customFormat="1" ht="15" thickBot="1" x14ac:dyDescent="0.35">
      <c r="A92" s="69"/>
      <c r="B92" s="50">
        <v>39</v>
      </c>
      <c r="C92" s="65"/>
      <c r="D92" s="57"/>
      <c r="E92" s="52"/>
      <c r="F92" s="57"/>
      <c r="G92" s="52"/>
      <c r="H92" s="59"/>
      <c r="I92" s="54"/>
      <c r="J92" s="57"/>
      <c r="K92" s="52"/>
      <c r="L92" s="57"/>
      <c r="M92" s="52"/>
      <c r="N92" s="61"/>
      <c r="O92" s="75"/>
      <c r="P92" s="69"/>
      <c r="Q92" s="80" t="str">
        <f t="shared" si="0"/>
        <v/>
      </c>
      <c r="R92" s="80" t="str">
        <f t="shared" si="1"/>
        <v/>
      </c>
      <c r="S92" s="80" t="str">
        <f t="shared" si="2"/>
        <v/>
      </c>
      <c r="T92" s="80" t="str">
        <f t="shared" si="3"/>
        <v/>
      </c>
      <c r="U92" s="80" t="str">
        <f t="shared" si="4"/>
        <v/>
      </c>
      <c r="V92" s="80" t="str">
        <f t="shared" si="5"/>
        <v/>
      </c>
      <c r="W92" s="80" t="str">
        <f t="shared" si="8"/>
        <v/>
      </c>
      <c r="X92" s="80" t="str">
        <f t="shared" si="7"/>
        <v/>
      </c>
    </row>
    <row r="93" spans="1:24" customFormat="1" ht="15" thickBot="1" x14ac:dyDescent="0.35">
      <c r="A93" s="69"/>
      <c r="B93" s="50">
        <v>40</v>
      </c>
      <c r="C93" s="65"/>
      <c r="D93" s="57"/>
      <c r="E93" s="52"/>
      <c r="F93" s="57"/>
      <c r="G93" s="52"/>
      <c r="H93" s="59"/>
      <c r="I93" s="54"/>
      <c r="J93" s="57"/>
      <c r="K93" s="52"/>
      <c r="L93" s="57"/>
      <c r="M93" s="52"/>
      <c r="N93" s="61"/>
      <c r="O93" s="75"/>
      <c r="P93" s="69"/>
      <c r="Q93" s="80" t="str">
        <f t="shared" si="0"/>
        <v/>
      </c>
      <c r="R93" s="80" t="str">
        <f t="shared" si="1"/>
        <v/>
      </c>
      <c r="S93" s="80" t="str">
        <f t="shared" si="2"/>
        <v/>
      </c>
      <c r="T93" s="80" t="str">
        <f t="shared" si="3"/>
        <v/>
      </c>
      <c r="U93" s="80" t="str">
        <f t="shared" si="4"/>
        <v/>
      </c>
      <c r="V93" s="80" t="str">
        <f t="shared" si="5"/>
        <v/>
      </c>
      <c r="W93" s="80" t="str">
        <f t="shared" si="8"/>
        <v/>
      </c>
      <c r="X93" s="80" t="str">
        <f t="shared" si="7"/>
        <v/>
      </c>
    </row>
    <row r="94" spans="1:24" customFormat="1" ht="15" thickBot="1" x14ac:dyDescent="0.35">
      <c r="A94" s="69"/>
      <c r="B94" s="50">
        <v>41</v>
      </c>
      <c r="C94" s="65"/>
      <c r="D94" s="57"/>
      <c r="E94" s="52"/>
      <c r="F94" s="57"/>
      <c r="G94" s="52"/>
      <c r="H94" s="59"/>
      <c r="I94" s="54"/>
      <c r="J94" s="57"/>
      <c r="K94" s="52"/>
      <c r="L94" s="57"/>
      <c r="M94" s="52"/>
      <c r="N94" s="61"/>
      <c r="O94" s="75"/>
      <c r="P94" s="69"/>
      <c r="Q94" s="80" t="str">
        <f t="shared" si="0"/>
        <v/>
      </c>
      <c r="R94" s="80" t="str">
        <f t="shared" si="1"/>
        <v/>
      </c>
      <c r="S94" s="80" t="str">
        <f t="shared" si="2"/>
        <v/>
      </c>
      <c r="T94" s="80" t="str">
        <f t="shared" si="3"/>
        <v/>
      </c>
      <c r="U94" s="80" t="str">
        <f t="shared" si="4"/>
        <v/>
      </c>
      <c r="V94" s="80" t="str">
        <f t="shared" si="5"/>
        <v/>
      </c>
      <c r="W94" s="80" t="str">
        <f t="shared" si="8"/>
        <v/>
      </c>
      <c r="X94" s="80" t="str">
        <f t="shared" si="7"/>
        <v/>
      </c>
    </row>
    <row r="95" spans="1:24" customFormat="1" ht="15" thickBot="1" x14ac:dyDescent="0.35">
      <c r="A95" s="69"/>
      <c r="B95" s="50">
        <v>42</v>
      </c>
      <c r="C95" s="65"/>
      <c r="D95" s="57"/>
      <c r="E95" s="52"/>
      <c r="F95" s="57"/>
      <c r="G95" s="52"/>
      <c r="H95" s="59"/>
      <c r="I95" s="54"/>
      <c r="J95" s="57"/>
      <c r="K95" s="52"/>
      <c r="L95" s="57"/>
      <c r="M95" s="52"/>
      <c r="N95" s="61"/>
      <c r="O95" s="75"/>
      <c r="P95" s="69"/>
      <c r="Q95" s="80" t="str">
        <f t="shared" si="0"/>
        <v/>
      </c>
      <c r="R95" s="80" t="str">
        <f t="shared" si="1"/>
        <v/>
      </c>
      <c r="S95" s="80" t="str">
        <f t="shared" si="2"/>
        <v/>
      </c>
      <c r="T95" s="80" t="str">
        <f t="shared" si="3"/>
        <v/>
      </c>
      <c r="U95" s="80" t="str">
        <f t="shared" si="4"/>
        <v/>
      </c>
      <c r="V95" s="80" t="str">
        <f t="shared" si="5"/>
        <v/>
      </c>
      <c r="W95" s="80" t="str">
        <f t="shared" si="8"/>
        <v/>
      </c>
      <c r="X95" s="80" t="str">
        <f t="shared" si="7"/>
        <v/>
      </c>
    </row>
    <row r="96" spans="1:24" customFormat="1" ht="15" thickBot="1" x14ac:dyDescent="0.35">
      <c r="A96" s="69"/>
      <c r="B96" s="50">
        <v>43</v>
      </c>
      <c r="C96" s="65"/>
      <c r="D96" s="57"/>
      <c r="E96" s="52"/>
      <c r="F96" s="57"/>
      <c r="G96" s="52"/>
      <c r="H96" s="59"/>
      <c r="I96" s="54"/>
      <c r="J96" s="57"/>
      <c r="K96" s="52"/>
      <c r="L96" s="57"/>
      <c r="M96" s="52"/>
      <c r="N96" s="61"/>
      <c r="O96" s="75"/>
      <c r="P96" s="69"/>
      <c r="Q96" s="80" t="str">
        <f t="shared" si="0"/>
        <v/>
      </c>
      <c r="R96" s="80" t="str">
        <f t="shared" si="1"/>
        <v/>
      </c>
      <c r="S96" s="80" t="str">
        <f t="shared" si="2"/>
        <v/>
      </c>
      <c r="T96" s="80" t="str">
        <f t="shared" si="3"/>
        <v/>
      </c>
      <c r="U96" s="80" t="str">
        <f t="shared" si="4"/>
        <v/>
      </c>
      <c r="V96" s="80" t="str">
        <f t="shared" si="5"/>
        <v/>
      </c>
      <c r="W96" s="80" t="str">
        <f t="shared" si="8"/>
        <v/>
      </c>
      <c r="X96" s="80" t="str">
        <f t="shared" si="7"/>
        <v/>
      </c>
    </row>
    <row r="97" spans="1:24" customFormat="1" ht="15" thickBot="1" x14ac:dyDescent="0.35">
      <c r="A97" s="69"/>
      <c r="B97" s="50">
        <v>44</v>
      </c>
      <c r="C97" s="65"/>
      <c r="D97" s="57"/>
      <c r="E97" s="52"/>
      <c r="F97" s="57"/>
      <c r="G97" s="52"/>
      <c r="H97" s="59"/>
      <c r="I97" s="54"/>
      <c r="J97" s="57"/>
      <c r="K97" s="52"/>
      <c r="L97" s="57"/>
      <c r="M97" s="52"/>
      <c r="N97" s="61"/>
      <c r="O97" s="75"/>
      <c r="P97" s="69"/>
      <c r="Q97" s="80" t="str">
        <f t="shared" si="0"/>
        <v/>
      </c>
      <c r="R97" s="80" t="str">
        <f t="shared" si="1"/>
        <v/>
      </c>
      <c r="S97" s="80" t="str">
        <f t="shared" si="2"/>
        <v/>
      </c>
      <c r="T97" s="80" t="str">
        <f t="shared" si="3"/>
        <v/>
      </c>
      <c r="U97" s="80" t="str">
        <f t="shared" si="4"/>
        <v/>
      </c>
      <c r="V97" s="80" t="str">
        <f t="shared" si="5"/>
        <v/>
      </c>
      <c r="W97" s="80" t="str">
        <f t="shared" si="8"/>
        <v/>
      </c>
      <c r="X97" s="80" t="str">
        <f t="shared" si="7"/>
        <v/>
      </c>
    </row>
    <row r="98" spans="1:24" customFormat="1" ht="15" thickBot="1" x14ac:dyDescent="0.35">
      <c r="A98" s="69"/>
      <c r="B98" s="50">
        <v>45</v>
      </c>
      <c r="C98" s="65"/>
      <c r="D98" s="57"/>
      <c r="E98" s="52"/>
      <c r="F98" s="57"/>
      <c r="G98" s="52"/>
      <c r="H98" s="59"/>
      <c r="I98" s="54"/>
      <c r="J98" s="57"/>
      <c r="K98" s="52"/>
      <c r="L98" s="57"/>
      <c r="M98" s="52"/>
      <c r="N98" s="61"/>
      <c r="O98" s="75"/>
      <c r="P98" s="69"/>
      <c r="Q98" s="80" t="str">
        <f t="shared" si="0"/>
        <v/>
      </c>
      <c r="R98" s="80" t="str">
        <f t="shared" si="1"/>
        <v/>
      </c>
      <c r="S98" s="80" t="str">
        <f t="shared" si="2"/>
        <v/>
      </c>
      <c r="T98" s="80" t="str">
        <f t="shared" si="3"/>
        <v/>
      </c>
      <c r="U98" s="80" t="str">
        <f t="shared" si="4"/>
        <v/>
      </c>
      <c r="V98" s="80" t="str">
        <f t="shared" si="5"/>
        <v/>
      </c>
      <c r="W98" s="80" t="str">
        <f t="shared" si="8"/>
        <v/>
      </c>
      <c r="X98" s="80" t="str">
        <f t="shared" si="7"/>
        <v/>
      </c>
    </row>
    <row r="99" spans="1:24" customFormat="1" ht="15" thickBot="1" x14ac:dyDescent="0.35">
      <c r="A99" s="69"/>
      <c r="B99" s="50">
        <v>46</v>
      </c>
      <c r="C99" s="65"/>
      <c r="D99" s="57"/>
      <c r="E99" s="52"/>
      <c r="F99" s="57"/>
      <c r="G99" s="52"/>
      <c r="H99" s="59"/>
      <c r="I99" s="54"/>
      <c r="J99" s="57"/>
      <c r="K99" s="52"/>
      <c r="L99" s="57"/>
      <c r="M99" s="52"/>
      <c r="N99" s="61"/>
      <c r="O99" s="75"/>
      <c r="P99" s="69"/>
      <c r="Q99" s="80" t="str">
        <f t="shared" si="0"/>
        <v/>
      </c>
      <c r="R99" s="80" t="str">
        <f t="shared" si="1"/>
        <v/>
      </c>
      <c r="S99" s="80" t="str">
        <f t="shared" si="2"/>
        <v/>
      </c>
      <c r="T99" s="80" t="str">
        <f t="shared" si="3"/>
        <v/>
      </c>
      <c r="U99" s="80" t="str">
        <f t="shared" si="4"/>
        <v/>
      </c>
      <c r="V99" s="80" t="str">
        <f t="shared" si="5"/>
        <v/>
      </c>
      <c r="W99" s="80" t="str">
        <f t="shared" si="8"/>
        <v/>
      </c>
      <c r="X99" s="80" t="str">
        <f t="shared" si="7"/>
        <v/>
      </c>
    </row>
    <row r="100" spans="1:24" customFormat="1" ht="15" thickBot="1" x14ac:dyDescent="0.35">
      <c r="A100" s="69"/>
      <c r="B100" s="50">
        <v>47</v>
      </c>
      <c r="C100" s="65"/>
      <c r="D100" s="57"/>
      <c r="E100" s="52"/>
      <c r="F100" s="57"/>
      <c r="G100" s="52"/>
      <c r="H100" s="59"/>
      <c r="I100" s="54"/>
      <c r="J100" s="57"/>
      <c r="K100" s="52"/>
      <c r="L100" s="57"/>
      <c r="M100" s="52"/>
      <c r="N100" s="61"/>
      <c r="O100" s="75"/>
      <c r="P100" s="69"/>
      <c r="Q100" s="80" t="str">
        <f t="shared" si="0"/>
        <v/>
      </c>
      <c r="R100" s="80" t="str">
        <f t="shared" si="1"/>
        <v/>
      </c>
      <c r="S100" s="80" t="str">
        <f t="shared" si="2"/>
        <v/>
      </c>
      <c r="T100" s="80" t="str">
        <f t="shared" si="3"/>
        <v/>
      </c>
      <c r="U100" s="80" t="str">
        <f t="shared" si="4"/>
        <v/>
      </c>
      <c r="V100" s="80" t="str">
        <f t="shared" si="5"/>
        <v/>
      </c>
      <c r="W100" s="80" t="str">
        <f t="shared" si="8"/>
        <v/>
      </c>
      <c r="X100" s="80" t="str">
        <f t="shared" si="7"/>
        <v/>
      </c>
    </row>
    <row r="101" spans="1:24" customFormat="1" ht="15" thickBot="1" x14ac:dyDescent="0.35">
      <c r="A101" s="69"/>
      <c r="B101" s="50">
        <v>48</v>
      </c>
      <c r="C101" s="65"/>
      <c r="D101" s="57"/>
      <c r="E101" s="52"/>
      <c r="F101" s="57"/>
      <c r="G101" s="52"/>
      <c r="H101" s="59"/>
      <c r="I101" s="54"/>
      <c r="J101" s="57"/>
      <c r="K101" s="52"/>
      <c r="L101" s="57"/>
      <c r="M101" s="52"/>
      <c r="N101" s="61"/>
      <c r="O101" s="75"/>
      <c r="P101" s="69"/>
      <c r="Q101" s="80" t="str">
        <f t="shared" si="0"/>
        <v/>
      </c>
      <c r="R101" s="80" t="str">
        <f t="shared" si="1"/>
        <v/>
      </c>
      <c r="S101" s="80" t="str">
        <f t="shared" si="2"/>
        <v/>
      </c>
      <c r="T101" s="80" t="str">
        <f t="shared" si="3"/>
        <v/>
      </c>
      <c r="U101" s="80" t="str">
        <f t="shared" si="4"/>
        <v/>
      </c>
      <c r="V101" s="80" t="str">
        <f t="shared" si="5"/>
        <v/>
      </c>
      <c r="W101" s="80" t="str">
        <f t="shared" si="8"/>
        <v/>
      </c>
      <c r="X101" s="80" t="str">
        <f t="shared" si="7"/>
        <v/>
      </c>
    </row>
    <row r="102" spans="1:24" customFormat="1" ht="15" thickBot="1" x14ac:dyDescent="0.35">
      <c r="A102" s="69"/>
      <c r="B102" s="50">
        <v>49</v>
      </c>
      <c r="C102" s="65"/>
      <c r="D102" s="57"/>
      <c r="E102" s="52"/>
      <c r="F102" s="57"/>
      <c r="G102" s="52"/>
      <c r="H102" s="59"/>
      <c r="I102" s="54"/>
      <c r="J102" s="57"/>
      <c r="K102" s="52"/>
      <c r="L102" s="57"/>
      <c r="M102" s="52"/>
      <c r="N102" s="61"/>
      <c r="O102" s="75"/>
      <c r="P102" s="69"/>
      <c r="Q102" s="80" t="str">
        <f t="shared" si="0"/>
        <v/>
      </c>
      <c r="R102" s="80" t="str">
        <f t="shared" si="1"/>
        <v/>
      </c>
      <c r="S102" s="80" t="str">
        <f t="shared" si="2"/>
        <v/>
      </c>
      <c r="T102" s="80" t="str">
        <f t="shared" si="3"/>
        <v/>
      </c>
      <c r="U102" s="80" t="str">
        <f t="shared" si="4"/>
        <v/>
      </c>
      <c r="V102" s="80" t="str">
        <f t="shared" si="5"/>
        <v/>
      </c>
      <c r="W102" s="80" t="str">
        <f t="shared" si="8"/>
        <v/>
      </c>
      <c r="X102" s="80" t="str">
        <f t="shared" si="7"/>
        <v/>
      </c>
    </row>
    <row r="103" spans="1:24" customFormat="1" ht="15" thickBot="1" x14ac:dyDescent="0.35">
      <c r="A103" s="69"/>
      <c r="B103" s="50">
        <v>50</v>
      </c>
      <c r="C103" s="65"/>
      <c r="D103" s="57"/>
      <c r="E103" s="52"/>
      <c r="F103" s="57"/>
      <c r="G103" s="52"/>
      <c r="H103" s="59"/>
      <c r="I103" s="54"/>
      <c r="J103" s="57"/>
      <c r="K103" s="52"/>
      <c r="L103" s="57"/>
      <c r="M103" s="52"/>
      <c r="N103" s="61"/>
      <c r="O103" s="75"/>
      <c r="P103" s="69"/>
      <c r="Q103" s="80" t="str">
        <f t="shared" si="0"/>
        <v/>
      </c>
      <c r="R103" s="80" t="str">
        <f t="shared" si="1"/>
        <v/>
      </c>
      <c r="S103" s="80" t="str">
        <f t="shared" si="2"/>
        <v/>
      </c>
      <c r="T103" s="80" t="str">
        <f t="shared" si="3"/>
        <v/>
      </c>
      <c r="U103" s="80" t="str">
        <f t="shared" si="4"/>
        <v/>
      </c>
      <c r="V103" s="80" t="str">
        <f t="shared" si="5"/>
        <v/>
      </c>
      <c r="W103" s="80" t="str">
        <f t="shared" si="8"/>
        <v/>
      </c>
      <c r="X103" s="80" t="str">
        <f t="shared" si="7"/>
        <v/>
      </c>
    </row>
    <row r="104" spans="1:24" customFormat="1" ht="15" thickBot="1" x14ac:dyDescent="0.35">
      <c r="A104" s="69"/>
      <c r="B104" s="50">
        <v>51</v>
      </c>
      <c r="C104" s="65"/>
      <c r="D104" s="57"/>
      <c r="E104" s="52"/>
      <c r="F104" s="57"/>
      <c r="G104" s="52"/>
      <c r="H104" s="59"/>
      <c r="I104" s="54"/>
      <c r="J104" s="57"/>
      <c r="K104" s="52"/>
      <c r="L104" s="57"/>
      <c r="M104" s="52"/>
      <c r="N104" s="61"/>
      <c r="O104" s="75"/>
      <c r="P104" s="69"/>
      <c r="Q104" s="80" t="str">
        <f t="shared" si="0"/>
        <v/>
      </c>
      <c r="R104" s="80" t="str">
        <f t="shared" si="1"/>
        <v/>
      </c>
      <c r="S104" s="80" t="str">
        <f t="shared" si="2"/>
        <v/>
      </c>
      <c r="T104" s="80" t="str">
        <f t="shared" si="3"/>
        <v/>
      </c>
      <c r="U104" s="80" t="str">
        <f t="shared" si="4"/>
        <v/>
      </c>
      <c r="V104" s="80" t="str">
        <f t="shared" si="5"/>
        <v/>
      </c>
      <c r="W104" s="80" t="str">
        <f t="shared" si="8"/>
        <v/>
      </c>
      <c r="X104" s="80" t="str">
        <f t="shared" si="7"/>
        <v/>
      </c>
    </row>
    <row r="105" spans="1:24" customFormat="1" ht="15" thickBot="1" x14ac:dyDescent="0.35">
      <c r="A105" s="69"/>
      <c r="B105" s="50">
        <v>52</v>
      </c>
      <c r="C105" s="65"/>
      <c r="D105" s="57"/>
      <c r="E105" s="52"/>
      <c r="F105" s="57"/>
      <c r="G105" s="52"/>
      <c r="H105" s="59"/>
      <c r="I105" s="54"/>
      <c r="J105" s="57"/>
      <c r="K105" s="52"/>
      <c r="L105" s="57"/>
      <c r="M105" s="52"/>
      <c r="N105" s="61"/>
      <c r="O105" s="75"/>
      <c r="P105" s="69"/>
      <c r="Q105" s="80" t="str">
        <f t="shared" si="0"/>
        <v/>
      </c>
      <c r="R105" s="80" t="str">
        <f t="shared" si="1"/>
        <v/>
      </c>
      <c r="S105" s="80" t="str">
        <f t="shared" si="2"/>
        <v/>
      </c>
      <c r="T105" s="80" t="str">
        <f t="shared" si="3"/>
        <v/>
      </c>
      <c r="U105" s="80" t="str">
        <f t="shared" si="4"/>
        <v/>
      </c>
      <c r="V105" s="80" t="str">
        <f t="shared" si="5"/>
        <v/>
      </c>
      <c r="W105" s="80" t="str">
        <f t="shared" si="8"/>
        <v/>
      </c>
      <c r="X105" s="80" t="str">
        <f t="shared" si="7"/>
        <v/>
      </c>
    </row>
    <row r="106" spans="1:24" customFormat="1" ht="15" thickBot="1" x14ac:dyDescent="0.35">
      <c r="A106" s="69"/>
      <c r="B106" s="50">
        <v>53</v>
      </c>
      <c r="C106" s="65"/>
      <c r="D106" s="57"/>
      <c r="E106" s="52"/>
      <c r="F106" s="57"/>
      <c r="G106" s="52"/>
      <c r="H106" s="59"/>
      <c r="I106" s="54"/>
      <c r="J106" s="57"/>
      <c r="K106" s="52"/>
      <c r="L106" s="57"/>
      <c r="M106" s="52"/>
      <c r="N106" s="61"/>
      <c r="O106" s="75"/>
      <c r="P106" s="69"/>
      <c r="Q106" s="80" t="str">
        <f t="shared" si="0"/>
        <v/>
      </c>
      <c r="R106" s="80" t="str">
        <f t="shared" si="1"/>
        <v/>
      </c>
      <c r="S106" s="80" t="str">
        <f t="shared" si="2"/>
        <v/>
      </c>
      <c r="T106" s="80" t="str">
        <f t="shared" si="3"/>
        <v/>
      </c>
      <c r="U106" s="80" t="str">
        <f t="shared" si="4"/>
        <v/>
      </c>
      <c r="V106" s="80" t="str">
        <f t="shared" si="5"/>
        <v/>
      </c>
      <c r="W106" s="80" t="str">
        <f t="shared" si="8"/>
        <v/>
      </c>
      <c r="X106" s="80" t="str">
        <f t="shared" si="7"/>
        <v/>
      </c>
    </row>
    <row r="107" spans="1:24" customFormat="1" ht="15" thickBot="1" x14ac:dyDescent="0.35">
      <c r="A107" s="69"/>
      <c r="B107" s="50">
        <v>54</v>
      </c>
      <c r="C107" s="65"/>
      <c r="D107" s="57"/>
      <c r="E107" s="52"/>
      <c r="F107" s="57"/>
      <c r="G107" s="52"/>
      <c r="H107" s="59"/>
      <c r="I107" s="54"/>
      <c r="J107" s="57"/>
      <c r="K107" s="52"/>
      <c r="L107" s="57"/>
      <c r="M107" s="52"/>
      <c r="N107" s="61"/>
      <c r="O107" s="75"/>
      <c r="P107" s="69"/>
      <c r="Q107" s="80" t="str">
        <f t="shared" si="0"/>
        <v/>
      </c>
      <c r="R107" s="80" t="str">
        <f t="shared" si="1"/>
        <v/>
      </c>
      <c r="S107" s="80" t="str">
        <f t="shared" si="2"/>
        <v/>
      </c>
      <c r="T107" s="80" t="str">
        <f t="shared" si="3"/>
        <v/>
      </c>
      <c r="U107" s="80" t="str">
        <f t="shared" si="4"/>
        <v/>
      </c>
      <c r="V107" s="80" t="str">
        <f t="shared" si="5"/>
        <v/>
      </c>
      <c r="W107" s="80" t="str">
        <f t="shared" si="8"/>
        <v/>
      </c>
      <c r="X107" s="80" t="str">
        <f t="shared" si="7"/>
        <v/>
      </c>
    </row>
    <row r="108" spans="1:24" customFormat="1" ht="15" thickBot="1" x14ac:dyDescent="0.35">
      <c r="A108" s="69"/>
      <c r="B108" s="50">
        <v>55</v>
      </c>
      <c r="C108" s="65"/>
      <c r="D108" s="57"/>
      <c r="E108" s="52"/>
      <c r="F108" s="57"/>
      <c r="G108" s="52"/>
      <c r="H108" s="59"/>
      <c r="I108" s="54"/>
      <c r="J108" s="57"/>
      <c r="K108" s="52"/>
      <c r="L108" s="57"/>
      <c r="M108" s="52"/>
      <c r="N108" s="61"/>
      <c r="O108" s="75"/>
      <c r="P108" s="69"/>
      <c r="Q108" s="80" t="str">
        <f t="shared" si="0"/>
        <v/>
      </c>
      <c r="R108" s="80" t="str">
        <f t="shared" si="1"/>
        <v/>
      </c>
      <c r="S108" s="80" t="str">
        <f t="shared" si="2"/>
        <v/>
      </c>
      <c r="T108" s="80" t="str">
        <f t="shared" si="3"/>
        <v/>
      </c>
      <c r="U108" s="80" t="str">
        <f t="shared" si="4"/>
        <v/>
      </c>
      <c r="V108" s="80" t="str">
        <f t="shared" si="5"/>
        <v/>
      </c>
      <c r="W108" s="80" t="str">
        <f t="shared" si="8"/>
        <v/>
      </c>
      <c r="X108" s="80" t="str">
        <f t="shared" si="7"/>
        <v/>
      </c>
    </row>
    <row r="109" spans="1:24" customFormat="1" ht="15" thickBot="1" x14ac:dyDescent="0.35">
      <c r="A109" s="69"/>
      <c r="B109" s="50">
        <v>56</v>
      </c>
      <c r="C109" s="65"/>
      <c r="D109" s="57"/>
      <c r="E109" s="52"/>
      <c r="F109" s="57"/>
      <c r="G109" s="52"/>
      <c r="H109" s="59"/>
      <c r="I109" s="54"/>
      <c r="J109" s="57"/>
      <c r="K109" s="52"/>
      <c r="L109" s="57"/>
      <c r="M109" s="52"/>
      <c r="N109" s="61"/>
      <c r="O109" s="75"/>
      <c r="P109" s="69"/>
      <c r="Q109" s="80" t="str">
        <f t="shared" si="0"/>
        <v/>
      </c>
      <c r="R109" s="80" t="str">
        <f t="shared" si="1"/>
        <v/>
      </c>
      <c r="S109" s="80" t="str">
        <f t="shared" si="2"/>
        <v/>
      </c>
      <c r="T109" s="80" t="str">
        <f t="shared" si="3"/>
        <v/>
      </c>
      <c r="U109" s="80" t="str">
        <f t="shared" si="4"/>
        <v/>
      </c>
      <c r="V109" s="80" t="str">
        <f t="shared" si="5"/>
        <v/>
      </c>
      <c r="W109" s="80" t="str">
        <f t="shared" si="8"/>
        <v/>
      </c>
      <c r="X109" s="80" t="str">
        <f t="shared" si="7"/>
        <v/>
      </c>
    </row>
    <row r="110" spans="1:24" customFormat="1" ht="15" thickBot="1" x14ac:dyDescent="0.35">
      <c r="A110" s="69"/>
      <c r="B110" s="50">
        <v>57</v>
      </c>
      <c r="C110" s="65"/>
      <c r="D110" s="57"/>
      <c r="E110" s="52"/>
      <c r="F110" s="57"/>
      <c r="G110" s="52"/>
      <c r="H110" s="59"/>
      <c r="I110" s="54"/>
      <c r="J110" s="57"/>
      <c r="K110" s="52"/>
      <c r="L110" s="57"/>
      <c r="M110" s="52"/>
      <c r="N110" s="61"/>
      <c r="O110" s="75"/>
      <c r="P110" s="69"/>
      <c r="Q110" s="80" t="str">
        <f t="shared" si="0"/>
        <v/>
      </c>
      <c r="R110" s="80" t="str">
        <f t="shared" si="1"/>
        <v/>
      </c>
      <c r="S110" s="80" t="str">
        <f t="shared" si="2"/>
        <v/>
      </c>
      <c r="T110" s="80" t="str">
        <f t="shared" si="3"/>
        <v/>
      </c>
      <c r="U110" s="80" t="str">
        <f t="shared" si="4"/>
        <v/>
      </c>
      <c r="V110" s="80" t="str">
        <f t="shared" si="5"/>
        <v/>
      </c>
      <c r="W110" s="80" t="str">
        <f t="shared" si="8"/>
        <v/>
      </c>
      <c r="X110" s="80" t="str">
        <f t="shared" si="7"/>
        <v/>
      </c>
    </row>
    <row r="111" spans="1:24" customFormat="1" ht="15" thickBot="1" x14ac:dyDescent="0.35">
      <c r="A111" s="69"/>
      <c r="B111" s="50">
        <v>58</v>
      </c>
      <c r="C111" s="65"/>
      <c r="D111" s="57"/>
      <c r="E111" s="52"/>
      <c r="F111" s="57"/>
      <c r="G111" s="52"/>
      <c r="H111" s="59"/>
      <c r="I111" s="54"/>
      <c r="J111" s="57"/>
      <c r="K111" s="52"/>
      <c r="L111" s="57"/>
      <c r="M111" s="52"/>
      <c r="N111" s="61"/>
      <c r="O111" s="75"/>
      <c r="P111" s="69"/>
      <c r="Q111" s="80" t="str">
        <f t="shared" si="0"/>
        <v/>
      </c>
      <c r="R111" s="80" t="str">
        <f t="shared" si="1"/>
        <v/>
      </c>
      <c r="S111" s="80" t="str">
        <f t="shared" si="2"/>
        <v/>
      </c>
      <c r="T111" s="80" t="str">
        <f t="shared" si="3"/>
        <v/>
      </c>
      <c r="U111" s="80" t="str">
        <f t="shared" si="4"/>
        <v/>
      </c>
      <c r="V111" s="80" t="str">
        <f t="shared" si="5"/>
        <v/>
      </c>
      <c r="W111" s="80" t="str">
        <f t="shared" si="8"/>
        <v/>
      </c>
      <c r="X111" s="80" t="str">
        <f t="shared" si="7"/>
        <v/>
      </c>
    </row>
    <row r="112" spans="1:24" customFormat="1" ht="15" thickBot="1" x14ac:dyDescent="0.35">
      <c r="A112" s="69"/>
      <c r="B112" s="50">
        <v>59</v>
      </c>
      <c r="C112" s="65"/>
      <c r="D112" s="57"/>
      <c r="E112" s="52"/>
      <c r="F112" s="57"/>
      <c r="G112" s="52"/>
      <c r="H112" s="59"/>
      <c r="I112" s="54"/>
      <c r="J112" s="57"/>
      <c r="K112" s="52"/>
      <c r="L112" s="57"/>
      <c r="M112" s="52"/>
      <c r="N112" s="61"/>
      <c r="O112" s="75"/>
      <c r="P112" s="69"/>
      <c r="Q112" s="80" t="str">
        <f t="shared" si="0"/>
        <v/>
      </c>
      <c r="R112" s="80" t="str">
        <f t="shared" si="1"/>
        <v/>
      </c>
      <c r="S112" s="80" t="str">
        <f t="shared" si="2"/>
        <v/>
      </c>
      <c r="T112" s="80" t="str">
        <f t="shared" si="3"/>
        <v/>
      </c>
      <c r="U112" s="80" t="str">
        <f t="shared" si="4"/>
        <v/>
      </c>
      <c r="V112" s="80" t="str">
        <f t="shared" si="5"/>
        <v/>
      </c>
      <c r="W112" s="80" t="str">
        <f t="shared" si="8"/>
        <v/>
      </c>
      <c r="X112" s="80" t="str">
        <f t="shared" si="7"/>
        <v/>
      </c>
    </row>
    <row r="113" spans="1:24" customFormat="1" ht="15" thickBot="1" x14ac:dyDescent="0.35">
      <c r="A113" s="69"/>
      <c r="B113" s="50">
        <v>60</v>
      </c>
      <c r="C113" s="65"/>
      <c r="D113" s="57"/>
      <c r="E113" s="52"/>
      <c r="F113" s="57"/>
      <c r="G113" s="52"/>
      <c r="H113" s="59"/>
      <c r="I113" s="54"/>
      <c r="J113" s="57"/>
      <c r="K113" s="52"/>
      <c r="L113" s="57"/>
      <c r="M113" s="52"/>
      <c r="N113" s="61"/>
      <c r="O113" s="75"/>
      <c r="P113" s="69"/>
      <c r="Q113" s="80" t="str">
        <f t="shared" si="0"/>
        <v/>
      </c>
      <c r="R113" s="80" t="str">
        <f t="shared" si="1"/>
        <v/>
      </c>
      <c r="S113" s="80" t="str">
        <f t="shared" si="2"/>
        <v/>
      </c>
      <c r="T113" s="80" t="str">
        <f t="shared" si="3"/>
        <v/>
      </c>
      <c r="U113" s="80" t="str">
        <f t="shared" si="4"/>
        <v/>
      </c>
      <c r="V113" s="80" t="str">
        <f t="shared" si="5"/>
        <v/>
      </c>
      <c r="W113" s="80" t="str">
        <f t="shared" si="8"/>
        <v/>
      </c>
      <c r="X113" s="80" t="str">
        <f t="shared" si="7"/>
        <v/>
      </c>
    </row>
    <row r="114" spans="1:24" customFormat="1" ht="15" thickBot="1" x14ac:dyDescent="0.35">
      <c r="A114" s="69"/>
      <c r="B114" s="50">
        <v>61</v>
      </c>
      <c r="C114" s="65"/>
      <c r="D114" s="57"/>
      <c r="E114" s="52"/>
      <c r="F114" s="57"/>
      <c r="G114" s="52"/>
      <c r="H114" s="59"/>
      <c r="I114" s="54"/>
      <c r="J114" s="57"/>
      <c r="K114" s="52"/>
      <c r="L114" s="57"/>
      <c r="M114" s="52"/>
      <c r="N114" s="61"/>
      <c r="O114" s="75"/>
      <c r="P114" s="69"/>
      <c r="Q114" s="80" t="str">
        <f t="shared" si="0"/>
        <v/>
      </c>
      <c r="R114" s="80" t="str">
        <f t="shared" si="1"/>
        <v/>
      </c>
      <c r="S114" s="80" t="str">
        <f t="shared" si="2"/>
        <v/>
      </c>
      <c r="T114" s="80" t="str">
        <f t="shared" si="3"/>
        <v/>
      </c>
      <c r="U114" s="80" t="str">
        <f t="shared" si="4"/>
        <v/>
      </c>
      <c r="V114" s="80" t="str">
        <f t="shared" si="5"/>
        <v/>
      </c>
      <c r="W114" s="80" t="str">
        <f t="shared" si="8"/>
        <v/>
      </c>
      <c r="X114" s="80" t="str">
        <f t="shared" si="7"/>
        <v/>
      </c>
    </row>
    <row r="115" spans="1:24" customFormat="1" ht="15" thickBot="1" x14ac:dyDescent="0.35">
      <c r="A115" s="69"/>
      <c r="B115" s="50">
        <v>62</v>
      </c>
      <c r="C115" s="65"/>
      <c r="D115" s="57"/>
      <c r="E115" s="52"/>
      <c r="F115" s="57"/>
      <c r="G115" s="52"/>
      <c r="H115" s="59"/>
      <c r="I115" s="54"/>
      <c r="J115" s="57"/>
      <c r="K115" s="52"/>
      <c r="L115" s="57"/>
      <c r="M115" s="52"/>
      <c r="N115" s="61"/>
      <c r="O115" s="75"/>
      <c r="P115" s="69"/>
      <c r="Q115" s="80" t="str">
        <f t="shared" si="0"/>
        <v/>
      </c>
      <c r="R115" s="80" t="str">
        <f t="shared" si="1"/>
        <v/>
      </c>
      <c r="S115" s="80" t="str">
        <f t="shared" si="2"/>
        <v/>
      </c>
      <c r="T115" s="80" t="str">
        <f t="shared" si="3"/>
        <v/>
      </c>
      <c r="U115" s="80" t="str">
        <f t="shared" si="4"/>
        <v/>
      </c>
      <c r="V115" s="80" t="str">
        <f t="shared" si="5"/>
        <v/>
      </c>
      <c r="W115" s="80" t="str">
        <f t="shared" si="8"/>
        <v/>
      </c>
      <c r="X115" s="80" t="str">
        <f t="shared" si="7"/>
        <v/>
      </c>
    </row>
    <row r="116" spans="1:24" customFormat="1" ht="15" thickBot="1" x14ac:dyDescent="0.35">
      <c r="A116" s="69"/>
      <c r="B116" s="50">
        <v>63</v>
      </c>
      <c r="C116" s="65"/>
      <c r="D116" s="57"/>
      <c r="E116" s="52"/>
      <c r="F116" s="57"/>
      <c r="G116" s="52"/>
      <c r="H116" s="59"/>
      <c r="I116" s="54"/>
      <c r="J116" s="57"/>
      <c r="K116" s="52"/>
      <c r="L116" s="57"/>
      <c r="M116" s="52"/>
      <c r="N116" s="61"/>
      <c r="O116" s="75"/>
      <c r="P116" s="69"/>
      <c r="Q116" s="80" t="str">
        <f t="shared" si="0"/>
        <v/>
      </c>
      <c r="R116" s="80" t="str">
        <f t="shared" si="1"/>
        <v/>
      </c>
      <c r="S116" s="80" t="str">
        <f t="shared" si="2"/>
        <v/>
      </c>
      <c r="T116" s="80" t="str">
        <f t="shared" si="3"/>
        <v/>
      </c>
      <c r="U116" s="80" t="str">
        <f t="shared" si="4"/>
        <v/>
      </c>
      <c r="V116" s="80" t="str">
        <f t="shared" si="5"/>
        <v/>
      </c>
      <c r="W116" s="80" t="str">
        <f t="shared" si="8"/>
        <v/>
      </c>
      <c r="X116" s="80" t="str">
        <f t="shared" si="7"/>
        <v/>
      </c>
    </row>
    <row r="117" spans="1:24" customFormat="1" ht="15" thickBot="1" x14ac:dyDescent="0.35">
      <c r="A117" s="69"/>
      <c r="B117" s="50">
        <v>64</v>
      </c>
      <c r="C117" s="65"/>
      <c r="D117" s="57"/>
      <c r="E117" s="52"/>
      <c r="F117" s="57"/>
      <c r="G117" s="52"/>
      <c r="H117" s="59"/>
      <c r="I117" s="54"/>
      <c r="J117" s="57"/>
      <c r="K117" s="52"/>
      <c r="L117" s="57"/>
      <c r="M117" s="52"/>
      <c r="N117" s="61"/>
      <c r="O117" s="75"/>
      <c r="P117" s="69"/>
      <c r="Q117" s="80" t="str">
        <f t="shared" si="0"/>
        <v/>
      </c>
      <c r="R117" s="80" t="str">
        <f t="shared" si="1"/>
        <v/>
      </c>
      <c r="S117" s="80" t="str">
        <f t="shared" si="2"/>
        <v/>
      </c>
      <c r="T117" s="80" t="str">
        <f t="shared" si="3"/>
        <v/>
      </c>
      <c r="U117" s="80" t="str">
        <f t="shared" si="4"/>
        <v/>
      </c>
      <c r="V117" s="80" t="str">
        <f t="shared" si="5"/>
        <v/>
      </c>
      <c r="W117" s="80" t="str">
        <f t="shared" si="8"/>
        <v/>
      </c>
      <c r="X117" s="80" t="str">
        <f t="shared" si="7"/>
        <v/>
      </c>
    </row>
    <row r="118" spans="1:24" customFormat="1" ht="15" thickBot="1" x14ac:dyDescent="0.35">
      <c r="A118" s="69"/>
      <c r="B118" s="50">
        <v>65</v>
      </c>
      <c r="C118" s="65"/>
      <c r="D118" s="57"/>
      <c r="E118" s="52"/>
      <c r="F118" s="57"/>
      <c r="G118" s="52"/>
      <c r="H118" s="59"/>
      <c r="I118" s="54"/>
      <c r="J118" s="57"/>
      <c r="K118" s="52"/>
      <c r="L118" s="57"/>
      <c r="M118" s="52"/>
      <c r="N118" s="61"/>
      <c r="O118" s="75"/>
      <c r="P118" s="69"/>
      <c r="Q118" s="80" t="str">
        <f t="shared" si="0"/>
        <v/>
      </c>
      <c r="R118" s="80" t="str">
        <f t="shared" si="1"/>
        <v/>
      </c>
      <c r="S118" s="80" t="str">
        <f t="shared" si="2"/>
        <v/>
      </c>
      <c r="T118" s="80" t="str">
        <f t="shared" si="3"/>
        <v/>
      </c>
      <c r="U118" s="80" t="str">
        <f t="shared" si="4"/>
        <v/>
      </c>
      <c r="V118" s="80" t="str">
        <f t="shared" si="5"/>
        <v/>
      </c>
      <c r="W118" s="80" t="str">
        <f t="shared" si="8"/>
        <v/>
      </c>
      <c r="X118" s="80" t="str">
        <f t="shared" si="7"/>
        <v/>
      </c>
    </row>
    <row r="119" spans="1:24" customFormat="1" ht="15" thickBot="1" x14ac:dyDescent="0.35">
      <c r="A119" s="69"/>
      <c r="B119" s="50">
        <v>66</v>
      </c>
      <c r="C119" s="65"/>
      <c r="D119" s="57"/>
      <c r="E119" s="52"/>
      <c r="F119" s="57"/>
      <c r="G119" s="52"/>
      <c r="H119" s="59"/>
      <c r="I119" s="54"/>
      <c r="J119" s="57"/>
      <c r="K119" s="52"/>
      <c r="L119" s="57"/>
      <c r="M119" s="52"/>
      <c r="N119" s="61"/>
      <c r="O119" s="75"/>
      <c r="P119" s="69"/>
      <c r="Q119" s="80" t="str">
        <f t="shared" ref="Q119:Q182" si="9">IF(AND(F119=$Q$53,G119=$Q$52),1,"")</f>
        <v/>
      </c>
      <c r="R119" s="80" t="str">
        <f t="shared" ref="R119:R182" si="10">IF(AND(F119=$R$53,G119=$R$52),1,"")</f>
        <v/>
      </c>
      <c r="S119" s="80" t="str">
        <f t="shared" ref="S119:S182" si="11">IF(AND(F119=$S$53,G119=$S$52),1,"")</f>
        <v/>
      </c>
      <c r="T119" s="80" t="str">
        <f t="shared" ref="T119:T182" si="12">IF(AND(F119=$T$53,G119=$T$52),1,"")</f>
        <v/>
      </c>
      <c r="U119" s="80" t="str">
        <f t="shared" ref="U119:U182" si="13">IF(AND(F119=$U$53,G119=$U$52),1,"")</f>
        <v/>
      </c>
      <c r="V119" s="80" t="str">
        <f t="shared" ref="V119:V182" si="14">IF(AND(F119=$V$53,G119=$V$52),1,"")</f>
        <v/>
      </c>
      <c r="W119" s="80" t="str">
        <f t="shared" si="8"/>
        <v/>
      </c>
      <c r="X119" s="80" t="str">
        <f t="shared" ref="X119:X182" si="15">IF(AND(F119=$X$53,G119=$X$52),1,"")</f>
        <v/>
      </c>
    </row>
    <row r="120" spans="1:24" customFormat="1" ht="15" thickBot="1" x14ac:dyDescent="0.35">
      <c r="A120" s="69"/>
      <c r="B120" s="50">
        <v>67</v>
      </c>
      <c r="C120" s="65"/>
      <c r="D120" s="57"/>
      <c r="E120" s="52"/>
      <c r="F120" s="57"/>
      <c r="G120" s="52"/>
      <c r="H120" s="59"/>
      <c r="I120" s="54"/>
      <c r="J120" s="57"/>
      <c r="K120" s="52"/>
      <c r="L120" s="57"/>
      <c r="M120" s="52"/>
      <c r="N120" s="61"/>
      <c r="O120" s="75"/>
      <c r="P120" s="69"/>
      <c r="Q120" s="80" t="str">
        <f t="shared" si="9"/>
        <v/>
      </c>
      <c r="R120" s="80" t="str">
        <f t="shared" si="10"/>
        <v/>
      </c>
      <c r="S120" s="80" t="str">
        <f t="shared" si="11"/>
        <v/>
      </c>
      <c r="T120" s="80" t="str">
        <f t="shared" si="12"/>
        <v/>
      </c>
      <c r="U120" s="80" t="str">
        <f t="shared" si="13"/>
        <v/>
      </c>
      <c r="V120" s="80" t="str">
        <f t="shared" si="14"/>
        <v/>
      </c>
      <c r="W120" s="80" t="str">
        <f t="shared" si="8"/>
        <v/>
      </c>
      <c r="X120" s="80" t="str">
        <f t="shared" si="15"/>
        <v/>
      </c>
    </row>
    <row r="121" spans="1:24" customFormat="1" ht="15" thickBot="1" x14ac:dyDescent="0.35">
      <c r="A121" s="69"/>
      <c r="B121" s="50">
        <v>68</v>
      </c>
      <c r="C121" s="65"/>
      <c r="D121" s="57"/>
      <c r="E121" s="52"/>
      <c r="F121" s="57"/>
      <c r="G121" s="52"/>
      <c r="H121" s="59"/>
      <c r="I121" s="54"/>
      <c r="J121" s="57"/>
      <c r="K121" s="52"/>
      <c r="L121" s="57"/>
      <c r="M121" s="52"/>
      <c r="N121" s="61"/>
      <c r="O121" s="75"/>
      <c r="P121" s="69"/>
      <c r="Q121" s="80" t="str">
        <f t="shared" si="9"/>
        <v/>
      </c>
      <c r="R121" s="80" t="str">
        <f t="shared" si="10"/>
        <v/>
      </c>
      <c r="S121" s="80" t="str">
        <f t="shared" si="11"/>
        <v/>
      </c>
      <c r="T121" s="80" t="str">
        <f t="shared" si="12"/>
        <v/>
      </c>
      <c r="U121" s="80" t="str">
        <f t="shared" si="13"/>
        <v/>
      </c>
      <c r="V121" s="80" t="str">
        <f t="shared" si="14"/>
        <v/>
      </c>
      <c r="W121" s="80" t="str">
        <f t="shared" si="8"/>
        <v/>
      </c>
      <c r="X121" s="80" t="str">
        <f t="shared" si="15"/>
        <v/>
      </c>
    </row>
    <row r="122" spans="1:24" customFormat="1" ht="15" thickBot="1" x14ac:dyDescent="0.35">
      <c r="A122" s="69"/>
      <c r="B122" s="50">
        <v>69</v>
      </c>
      <c r="C122" s="65"/>
      <c r="D122" s="57"/>
      <c r="E122" s="52"/>
      <c r="F122" s="57"/>
      <c r="G122" s="52"/>
      <c r="H122" s="59"/>
      <c r="I122" s="54"/>
      <c r="J122" s="57"/>
      <c r="K122" s="52"/>
      <c r="L122" s="57"/>
      <c r="M122" s="52"/>
      <c r="N122" s="61"/>
      <c r="O122" s="75"/>
      <c r="P122" s="69"/>
      <c r="Q122" s="80" t="str">
        <f t="shared" si="9"/>
        <v/>
      </c>
      <c r="R122" s="80" t="str">
        <f t="shared" si="10"/>
        <v/>
      </c>
      <c r="S122" s="80" t="str">
        <f t="shared" si="11"/>
        <v/>
      </c>
      <c r="T122" s="80" t="str">
        <f t="shared" si="12"/>
        <v/>
      </c>
      <c r="U122" s="80" t="str">
        <f t="shared" si="13"/>
        <v/>
      </c>
      <c r="V122" s="80" t="str">
        <f t="shared" si="14"/>
        <v/>
      </c>
      <c r="W122" s="80" t="str">
        <f t="shared" si="8"/>
        <v/>
      </c>
      <c r="X122" s="80" t="str">
        <f t="shared" si="15"/>
        <v/>
      </c>
    </row>
    <row r="123" spans="1:24" customFormat="1" ht="15" thickBot="1" x14ac:dyDescent="0.35">
      <c r="A123" s="69"/>
      <c r="B123" s="50">
        <v>70</v>
      </c>
      <c r="C123" s="65"/>
      <c r="D123" s="57"/>
      <c r="E123" s="52"/>
      <c r="F123" s="57"/>
      <c r="G123" s="52"/>
      <c r="H123" s="59"/>
      <c r="I123" s="54"/>
      <c r="J123" s="57"/>
      <c r="K123" s="52"/>
      <c r="L123" s="57"/>
      <c r="M123" s="52"/>
      <c r="N123" s="61"/>
      <c r="O123" s="75"/>
      <c r="P123" s="69"/>
      <c r="Q123" s="80" t="str">
        <f t="shared" si="9"/>
        <v/>
      </c>
      <c r="R123" s="80" t="str">
        <f t="shared" si="10"/>
        <v/>
      </c>
      <c r="S123" s="80" t="str">
        <f t="shared" si="11"/>
        <v/>
      </c>
      <c r="T123" s="80" t="str">
        <f t="shared" si="12"/>
        <v/>
      </c>
      <c r="U123" s="80" t="str">
        <f t="shared" si="13"/>
        <v/>
      </c>
      <c r="V123" s="80" t="str">
        <f t="shared" si="14"/>
        <v/>
      </c>
      <c r="W123" s="80" t="str">
        <f t="shared" si="8"/>
        <v/>
      </c>
      <c r="X123" s="80" t="str">
        <f t="shared" si="15"/>
        <v/>
      </c>
    </row>
    <row r="124" spans="1:24" customFormat="1" ht="15" thickBot="1" x14ac:dyDescent="0.35">
      <c r="A124" s="69"/>
      <c r="B124" s="50">
        <v>71</v>
      </c>
      <c r="C124" s="65"/>
      <c r="D124" s="57"/>
      <c r="E124" s="52"/>
      <c r="F124" s="57"/>
      <c r="G124" s="52"/>
      <c r="H124" s="59"/>
      <c r="I124" s="54"/>
      <c r="J124" s="57"/>
      <c r="K124" s="52"/>
      <c r="L124" s="57"/>
      <c r="M124" s="52"/>
      <c r="N124" s="61"/>
      <c r="O124" s="75"/>
      <c r="P124" s="69"/>
      <c r="Q124" s="80" t="str">
        <f t="shared" si="9"/>
        <v/>
      </c>
      <c r="R124" s="80" t="str">
        <f t="shared" si="10"/>
        <v/>
      </c>
      <c r="S124" s="80" t="str">
        <f t="shared" si="11"/>
        <v/>
      </c>
      <c r="T124" s="80" t="str">
        <f t="shared" si="12"/>
        <v/>
      </c>
      <c r="U124" s="80" t="str">
        <f t="shared" si="13"/>
        <v/>
      </c>
      <c r="V124" s="80" t="str">
        <f t="shared" si="14"/>
        <v/>
      </c>
      <c r="W124" s="80" t="str">
        <f t="shared" si="8"/>
        <v/>
      </c>
      <c r="X124" s="80" t="str">
        <f t="shared" si="15"/>
        <v/>
      </c>
    </row>
    <row r="125" spans="1:24" customFormat="1" ht="15" thickBot="1" x14ac:dyDescent="0.35">
      <c r="A125" s="69"/>
      <c r="B125" s="50">
        <v>72</v>
      </c>
      <c r="C125" s="65"/>
      <c r="D125" s="57"/>
      <c r="E125" s="52"/>
      <c r="F125" s="57"/>
      <c r="G125" s="52"/>
      <c r="H125" s="59"/>
      <c r="I125" s="54"/>
      <c r="J125" s="57"/>
      <c r="K125" s="52"/>
      <c r="L125" s="57"/>
      <c r="M125" s="52"/>
      <c r="N125" s="61"/>
      <c r="O125" s="75"/>
      <c r="P125" s="69"/>
      <c r="Q125" s="80" t="str">
        <f t="shared" si="9"/>
        <v/>
      </c>
      <c r="R125" s="80" t="str">
        <f t="shared" si="10"/>
        <v/>
      </c>
      <c r="S125" s="80" t="str">
        <f t="shared" si="11"/>
        <v/>
      </c>
      <c r="T125" s="80" t="str">
        <f t="shared" si="12"/>
        <v/>
      </c>
      <c r="U125" s="80" t="str">
        <f t="shared" si="13"/>
        <v/>
      </c>
      <c r="V125" s="80" t="str">
        <f t="shared" si="14"/>
        <v/>
      </c>
      <c r="W125" s="80" t="str">
        <f t="shared" si="8"/>
        <v/>
      </c>
      <c r="X125" s="80" t="str">
        <f t="shared" si="15"/>
        <v/>
      </c>
    </row>
    <row r="126" spans="1:24" customFormat="1" ht="15" thickBot="1" x14ac:dyDescent="0.35">
      <c r="A126" s="69"/>
      <c r="B126" s="50">
        <v>73</v>
      </c>
      <c r="C126" s="65"/>
      <c r="D126" s="57"/>
      <c r="E126" s="52"/>
      <c r="F126" s="57"/>
      <c r="G126" s="52"/>
      <c r="H126" s="59"/>
      <c r="I126" s="54"/>
      <c r="J126" s="57"/>
      <c r="K126" s="52"/>
      <c r="L126" s="57"/>
      <c r="M126" s="52"/>
      <c r="N126" s="61"/>
      <c r="O126" s="75"/>
      <c r="P126" s="69"/>
      <c r="Q126" s="80" t="str">
        <f t="shared" si="9"/>
        <v/>
      </c>
      <c r="R126" s="80" t="str">
        <f t="shared" si="10"/>
        <v/>
      </c>
      <c r="S126" s="80" t="str">
        <f t="shared" si="11"/>
        <v/>
      </c>
      <c r="T126" s="80" t="str">
        <f t="shared" si="12"/>
        <v/>
      </c>
      <c r="U126" s="80" t="str">
        <f t="shared" si="13"/>
        <v/>
      </c>
      <c r="V126" s="80" t="str">
        <f t="shared" si="14"/>
        <v/>
      </c>
      <c r="W126" s="80" t="str">
        <f t="shared" si="8"/>
        <v/>
      </c>
      <c r="X126" s="80" t="str">
        <f t="shared" si="15"/>
        <v/>
      </c>
    </row>
    <row r="127" spans="1:24" customFormat="1" ht="15" thickBot="1" x14ac:dyDescent="0.35">
      <c r="A127" s="69"/>
      <c r="B127" s="50">
        <v>74</v>
      </c>
      <c r="C127" s="65"/>
      <c r="D127" s="57"/>
      <c r="E127" s="52"/>
      <c r="F127" s="57"/>
      <c r="G127" s="52"/>
      <c r="H127" s="59"/>
      <c r="I127" s="54"/>
      <c r="J127" s="57"/>
      <c r="K127" s="52"/>
      <c r="L127" s="57"/>
      <c r="M127" s="52"/>
      <c r="N127" s="61"/>
      <c r="O127" s="75"/>
      <c r="P127" s="69"/>
      <c r="Q127" s="80" t="str">
        <f t="shared" si="9"/>
        <v/>
      </c>
      <c r="R127" s="80" t="str">
        <f t="shared" si="10"/>
        <v/>
      </c>
      <c r="S127" s="80" t="str">
        <f t="shared" si="11"/>
        <v/>
      </c>
      <c r="T127" s="80" t="str">
        <f t="shared" si="12"/>
        <v/>
      </c>
      <c r="U127" s="80" t="str">
        <f t="shared" si="13"/>
        <v/>
      </c>
      <c r="V127" s="80" t="str">
        <f t="shared" si="14"/>
        <v/>
      </c>
      <c r="W127" s="80" t="str">
        <f t="shared" si="8"/>
        <v/>
      </c>
      <c r="X127" s="80" t="str">
        <f t="shared" si="15"/>
        <v/>
      </c>
    </row>
    <row r="128" spans="1:24" customFormat="1" ht="15" thickBot="1" x14ac:dyDescent="0.35">
      <c r="A128" s="69"/>
      <c r="B128" s="50">
        <v>75</v>
      </c>
      <c r="C128" s="65"/>
      <c r="D128" s="57"/>
      <c r="E128" s="52"/>
      <c r="F128" s="57"/>
      <c r="G128" s="52"/>
      <c r="H128" s="59"/>
      <c r="I128" s="54"/>
      <c r="J128" s="57"/>
      <c r="K128" s="52"/>
      <c r="L128" s="57"/>
      <c r="M128" s="52"/>
      <c r="N128" s="61"/>
      <c r="O128" s="75"/>
      <c r="P128" s="69"/>
      <c r="Q128" s="80" t="str">
        <f t="shared" si="9"/>
        <v/>
      </c>
      <c r="R128" s="80" t="str">
        <f t="shared" si="10"/>
        <v/>
      </c>
      <c r="S128" s="80" t="str">
        <f t="shared" si="11"/>
        <v/>
      </c>
      <c r="T128" s="80" t="str">
        <f t="shared" si="12"/>
        <v/>
      </c>
      <c r="U128" s="80" t="str">
        <f t="shared" si="13"/>
        <v/>
      </c>
      <c r="V128" s="80" t="str">
        <f t="shared" si="14"/>
        <v/>
      </c>
      <c r="W128" s="80" t="str">
        <f t="shared" si="8"/>
        <v/>
      </c>
      <c r="X128" s="80" t="str">
        <f t="shared" si="15"/>
        <v/>
      </c>
    </row>
    <row r="129" spans="1:24" customFormat="1" ht="15" thickBot="1" x14ac:dyDescent="0.35">
      <c r="A129" s="69"/>
      <c r="B129" s="50">
        <v>76</v>
      </c>
      <c r="C129" s="65"/>
      <c r="D129" s="57"/>
      <c r="E129" s="52"/>
      <c r="F129" s="57"/>
      <c r="G129" s="52"/>
      <c r="H129" s="59"/>
      <c r="I129" s="54"/>
      <c r="J129" s="57"/>
      <c r="K129" s="52"/>
      <c r="L129" s="57"/>
      <c r="M129" s="52"/>
      <c r="N129" s="61"/>
      <c r="O129" s="75"/>
      <c r="P129" s="69"/>
      <c r="Q129" s="80" t="str">
        <f t="shared" si="9"/>
        <v/>
      </c>
      <c r="R129" s="80" t="str">
        <f t="shared" si="10"/>
        <v/>
      </c>
      <c r="S129" s="80" t="str">
        <f t="shared" si="11"/>
        <v/>
      </c>
      <c r="T129" s="80" t="str">
        <f t="shared" si="12"/>
        <v/>
      </c>
      <c r="U129" s="80" t="str">
        <f t="shared" si="13"/>
        <v/>
      </c>
      <c r="V129" s="80" t="str">
        <f t="shared" si="14"/>
        <v/>
      </c>
      <c r="W129" s="80" t="str">
        <f t="shared" si="8"/>
        <v/>
      </c>
      <c r="X129" s="80" t="str">
        <f t="shared" si="15"/>
        <v/>
      </c>
    </row>
    <row r="130" spans="1:24" customFormat="1" ht="15" thickBot="1" x14ac:dyDescent="0.35">
      <c r="A130" s="69"/>
      <c r="B130" s="50">
        <v>77</v>
      </c>
      <c r="C130" s="65"/>
      <c r="D130" s="57"/>
      <c r="E130" s="52"/>
      <c r="F130" s="57"/>
      <c r="G130" s="52"/>
      <c r="H130" s="59"/>
      <c r="I130" s="54"/>
      <c r="J130" s="57"/>
      <c r="K130" s="52"/>
      <c r="L130" s="57"/>
      <c r="M130" s="52"/>
      <c r="N130" s="61"/>
      <c r="O130" s="75"/>
      <c r="P130" s="69"/>
      <c r="Q130" s="80" t="str">
        <f t="shared" si="9"/>
        <v/>
      </c>
      <c r="R130" s="80" t="str">
        <f t="shared" si="10"/>
        <v/>
      </c>
      <c r="S130" s="80" t="str">
        <f t="shared" si="11"/>
        <v/>
      </c>
      <c r="T130" s="80" t="str">
        <f t="shared" si="12"/>
        <v/>
      </c>
      <c r="U130" s="80" t="str">
        <f t="shared" si="13"/>
        <v/>
      </c>
      <c r="V130" s="80" t="str">
        <f t="shared" si="14"/>
        <v/>
      </c>
      <c r="W130" s="80" t="str">
        <f t="shared" si="8"/>
        <v/>
      </c>
      <c r="X130" s="80" t="str">
        <f t="shared" si="15"/>
        <v/>
      </c>
    </row>
    <row r="131" spans="1:24" customFormat="1" ht="15" thickBot="1" x14ac:dyDescent="0.35">
      <c r="A131" s="69"/>
      <c r="B131" s="50">
        <v>78</v>
      </c>
      <c r="C131" s="65"/>
      <c r="D131" s="57"/>
      <c r="E131" s="52"/>
      <c r="F131" s="57"/>
      <c r="G131" s="52"/>
      <c r="H131" s="59"/>
      <c r="I131" s="54"/>
      <c r="J131" s="57"/>
      <c r="K131" s="52"/>
      <c r="L131" s="57"/>
      <c r="M131" s="52"/>
      <c r="N131" s="61"/>
      <c r="O131" s="75"/>
      <c r="P131" s="69"/>
      <c r="Q131" s="80" t="str">
        <f t="shared" si="9"/>
        <v/>
      </c>
      <c r="R131" s="80" t="str">
        <f t="shared" si="10"/>
        <v/>
      </c>
      <c r="S131" s="80" t="str">
        <f t="shared" si="11"/>
        <v/>
      </c>
      <c r="T131" s="80" t="str">
        <f t="shared" si="12"/>
        <v/>
      </c>
      <c r="U131" s="80" t="str">
        <f t="shared" si="13"/>
        <v/>
      </c>
      <c r="V131" s="80" t="str">
        <f t="shared" si="14"/>
        <v/>
      </c>
      <c r="W131" s="80" t="str">
        <f t="shared" si="8"/>
        <v/>
      </c>
      <c r="X131" s="80" t="str">
        <f t="shared" si="15"/>
        <v/>
      </c>
    </row>
    <row r="132" spans="1:24" customFormat="1" ht="15" thickBot="1" x14ac:dyDescent="0.35">
      <c r="A132" s="69"/>
      <c r="B132" s="50">
        <v>79</v>
      </c>
      <c r="C132" s="65"/>
      <c r="D132" s="57"/>
      <c r="E132" s="52"/>
      <c r="F132" s="57"/>
      <c r="G132" s="52"/>
      <c r="H132" s="59"/>
      <c r="I132" s="54"/>
      <c r="J132" s="57"/>
      <c r="K132" s="52"/>
      <c r="L132" s="57"/>
      <c r="M132" s="52"/>
      <c r="N132" s="61"/>
      <c r="O132" s="75"/>
      <c r="P132" s="69"/>
      <c r="Q132" s="80" t="str">
        <f t="shared" si="9"/>
        <v/>
      </c>
      <c r="R132" s="80" t="str">
        <f t="shared" si="10"/>
        <v/>
      </c>
      <c r="S132" s="80" t="str">
        <f t="shared" si="11"/>
        <v/>
      </c>
      <c r="T132" s="80" t="str">
        <f t="shared" si="12"/>
        <v/>
      </c>
      <c r="U132" s="80" t="str">
        <f t="shared" si="13"/>
        <v/>
      </c>
      <c r="V132" s="80" t="str">
        <f t="shared" si="14"/>
        <v/>
      </c>
      <c r="W132" s="80" t="str">
        <f t="shared" si="8"/>
        <v/>
      </c>
      <c r="X132" s="80" t="str">
        <f t="shared" si="15"/>
        <v/>
      </c>
    </row>
    <row r="133" spans="1:24" customFormat="1" ht="15" thickBot="1" x14ac:dyDescent="0.35">
      <c r="A133" s="69"/>
      <c r="B133" s="50">
        <v>80</v>
      </c>
      <c r="C133" s="65"/>
      <c r="D133" s="57"/>
      <c r="E133" s="52"/>
      <c r="F133" s="57"/>
      <c r="G133" s="52"/>
      <c r="H133" s="59"/>
      <c r="I133" s="54"/>
      <c r="J133" s="57"/>
      <c r="K133" s="52"/>
      <c r="L133" s="57"/>
      <c r="M133" s="52"/>
      <c r="N133" s="61"/>
      <c r="O133" s="75"/>
      <c r="P133" s="69"/>
      <c r="Q133" s="80" t="str">
        <f t="shared" si="9"/>
        <v/>
      </c>
      <c r="R133" s="80" t="str">
        <f t="shared" si="10"/>
        <v/>
      </c>
      <c r="S133" s="80" t="str">
        <f t="shared" si="11"/>
        <v/>
      </c>
      <c r="T133" s="80" t="str">
        <f t="shared" si="12"/>
        <v/>
      </c>
      <c r="U133" s="80" t="str">
        <f t="shared" si="13"/>
        <v/>
      </c>
      <c r="V133" s="80" t="str">
        <f t="shared" si="14"/>
        <v/>
      </c>
      <c r="W133" s="80" t="str">
        <f t="shared" si="8"/>
        <v/>
      </c>
      <c r="X133" s="80" t="str">
        <f t="shared" si="15"/>
        <v/>
      </c>
    </row>
    <row r="134" spans="1:24" customFormat="1" ht="15" thickBot="1" x14ac:dyDescent="0.35">
      <c r="A134" s="69"/>
      <c r="B134" s="50">
        <v>81</v>
      </c>
      <c r="C134" s="65"/>
      <c r="D134" s="57"/>
      <c r="E134" s="52"/>
      <c r="F134" s="57"/>
      <c r="G134" s="52"/>
      <c r="H134" s="59"/>
      <c r="I134" s="54"/>
      <c r="J134" s="57"/>
      <c r="K134" s="52"/>
      <c r="L134" s="57"/>
      <c r="M134" s="52"/>
      <c r="N134" s="61"/>
      <c r="O134" s="75"/>
      <c r="P134" s="69"/>
      <c r="Q134" s="80" t="str">
        <f t="shared" si="9"/>
        <v/>
      </c>
      <c r="R134" s="80" t="str">
        <f t="shared" si="10"/>
        <v/>
      </c>
      <c r="S134" s="80" t="str">
        <f t="shared" si="11"/>
        <v/>
      </c>
      <c r="T134" s="80" t="str">
        <f t="shared" si="12"/>
        <v/>
      </c>
      <c r="U134" s="80" t="str">
        <f t="shared" si="13"/>
        <v/>
      </c>
      <c r="V134" s="80" t="str">
        <f t="shared" si="14"/>
        <v/>
      </c>
      <c r="W134" s="80" t="str">
        <f t="shared" si="8"/>
        <v/>
      </c>
      <c r="X134" s="80" t="str">
        <f t="shared" si="15"/>
        <v/>
      </c>
    </row>
    <row r="135" spans="1:24" customFormat="1" ht="15" thickBot="1" x14ac:dyDescent="0.35">
      <c r="A135" s="69"/>
      <c r="B135" s="50">
        <v>82</v>
      </c>
      <c r="C135" s="65"/>
      <c r="D135" s="57"/>
      <c r="E135" s="52"/>
      <c r="F135" s="57"/>
      <c r="G135" s="52"/>
      <c r="H135" s="59"/>
      <c r="I135" s="54"/>
      <c r="J135" s="57"/>
      <c r="K135" s="52"/>
      <c r="L135" s="57"/>
      <c r="M135" s="52"/>
      <c r="N135" s="61"/>
      <c r="O135" s="75"/>
      <c r="P135" s="69"/>
      <c r="Q135" s="80" t="str">
        <f t="shared" si="9"/>
        <v/>
      </c>
      <c r="R135" s="80" t="str">
        <f t="shared" si="10"/>
        <v/>
      </c>
      <c r="S135" s="80" t="str">
        <f t="shared" si="11"/>
        <v/>
      </c>
      <c r="T135" s="80" t="str">
        <f t="shared" si="12"/>
        <v/>
      </c>
      <c r="U135" s="80" t="str">
        <f t="shared" si="13"/>
        <v/>
      </c>
      <c r="V135" s="80" t="str">
        <f t="shared" si="14"/>
        <v/>
      </c>
      <c r="W135" s="80" t="str">
        <f t="shared" si="8"/>
        <v/>
      </c>
      <c r="X135" s="80" t="str">
        <f t="shared" si="15"/>
        <v/>
      </c>
    </row>
    <row r="136" spans="1:24" customFormat="1" ht="15" thickBot="1" x14ac:dyDescent="0.35">
      <c r="A136" s="69"/>
      <c r="B136" s="50">
        <v>83</v>
      </c>
      <c r="C136" s="65"/>
      <c r="D136" s="57"/>
      <c r="E136" s="52"/>
      <c r="F136" s="57"/>
      <c r="G136" s="52"/>
      <c r="H136" s="59"/>
      <c r="I136" s="54"/>
      <c r="J136" s="57"/>
      <c r="K136" s="52"/>
      <c r="L136" s="57"/>
      <c r="M136" s="52"/>
      <c r="N136" s="61"/>
      <c r="O136" s="75"/>
      <c r="P136" s="69"/>
      <c r="Q136" s="80" t="str">
        <f t="shared" si="9"/>
        <v/>
      </c>
      <c r="R136" s="80" t="str">
        <f t="shared" si="10"/>
        <v/>
      </c>
      <c r="S136" s="80" t="str">
        <f t="shared" si="11"/>
        <v/>
      </c>
      <c r="T136" s="80" t="str">
        <f t="shared" si="12"/>
        <v/>
      </c>
      <c r="U136" s="80" t="str">
        <f t="shared" si="13"/>
        <v/>
      </c>
      <c r="V136" s="80" t="str">
        <f t="shared" si="14"/>
        <v/>
      </c>
      <c r="W136" s="80" t="str">
        <f t="shared" si="8"/>
        <v/>
      </c>
      <c r="X136" s="80" t="str">
        <f t="shared" si="15"/>
        <v/>
      </c>
    </row>
    <row r="137" spans="1:24" customFormat="1" ht="15" thickBot="1" x14ac:dyDescent="0.35">
      <c r="A137" s="69"/>
      <c r="B137" s="50">
        <v>84</v>
      </c>
      <c r="C137" s="65"/>
      <c r="D137" s="57"/>
      <c r="E137" s="52"/>
      <c r="F137" s="57"/>
      <c r="G137" s="52"/>
      <c r="H137" s="59"/>
      <c r="I137" s="54"/>
      <c r="J137" s="57"/>
      <c r="K137" s="52"/>
      <c r="L137" s="57"/>
      <c r="M137" s="52"/>
      <c r="N137" s="61"/>
      <c r="O137" s="75"/>
      <c r="P137" s="69"/>
      <c r="Q137" s="80" t="str">
        <f t="shared" si="9"/>
        <v/>
      </c>
      <c r="R137" s="80" t="str">
        <f t="shared" si="10"/>
        <v/>
      </c>
      <c r="S137" s="80" t="str">
        <f t="shared" si="11"/>
        <v/>
      </c>
      <c r="T137" s="80" t="str">
        <f t="shared" si="12"/>
        <v/>
      </c>
      <c r="U137" s="80" t="str">
        <f t="shared" si="13"/>
        <v/>
      </c>
      <c r="V137" s="80" t="str">
        <f t="shared" si="14"/>
        <v/>
      </c>
      <c r="W137" s="80" t="str">
        <f t="shared" ref="W137:W200" si="16">IF(AND(F137=$W$53,G137=$W$52),1,"")</f>
        <v/>
      </c>
      <c r="X137" s="80" t="str">
        <f t="shared" si="15"/>
        <v/>
      </c>
    </row>
    <row r="138" spans="1:24" customFormat="1" ht="15" thickBot="1" x14ac:dyDescent="0.35">
      <c r="A138" s="69"/>
      <c r="B138" s="50">
        <v>85</v>
      </c>
      <c r="C138" s="65"/>
      <c r="D138" s="57"/>
      <c r="E138" s="52"/>
      <c r="F138" s="57"/>
      <c r="G138" s="52"/>
      <c r="H138" s="59"/>
      <c r="I138" s="54"/>
      <c r="J138" s="57"/>
      <c r="K138" s="52"/>
      <c r="L138" s="57"/>
      <c r="M138" s="52"/>
      <c r="N138" s="61"/>
      <c r="O138" s="75"/>
      <c r="P138" s="69"/>
      <c r="Q138" s="80" t="str">
        <f t="shared" si="9"/>
        <v/>
      </c>
      <c r="R138" s="80" t="str">
        <f t="shared" si="10"/>
        <v/>
      </c>
      <c r="S138" s="80" t="str">
        <f t="shared" si="11"/>
        <v/>
      </c>
      <c r="T138" s="80" t="str">
        <f t="shared" si="12"/>
        <v/>
      </c>
      <c r="U138" s="80" t="str">
        <f t="shared" si="13"/>
        <v/>
      </c>
      <c r="V138" s="80" t="str">
        <f t="shared" si="14"/>
        <v/>
      </c>
      <c r="W138" s="80" t="str">
        <f t="shared" si="16"/>
        <v/>
      </c>
      <c r="X138" s="80" t="str">
        <f t="shared" si="15"/>
        <v/>
      </c>
    </row>
    <row r="139" spans="1:24" customFormat="1" ht="15" thickBot="1" x14ac:dyDescent="0.35">
      <c r="A139" s="69"/>
      <c r="B139" s="50">
        <v>86</v>
      </c>
      <c r="C139" s="65"/>
      <c r="D139" s="57"/>
      <c r="E139" s="52"/>
      <c r="F139" s="57"/>
      <c r="G139" s="52"/>
      <c r="H139" s="59"/>
      <c r="I139" s="54"/>
      <c r="J139" s="57"/>
      <c r="K139" s="52"/>
      <c r="L139" s="57"/>
      <c r="M139" s="52"/>
      <c r="N139" s="61"/>
      <c r="O139" s="75"/>
      <c r="P139" s="69"/>
      <c r="Q139" s="80" t="str">
        <f t="shared" si="9"/>
        <v/>
      </c>
      <c r="R139" s="80" t="str">
        <f t="shared" si="10"/>
        <v/>
      </c>
      <c r="S139" s="80" t="str">
        <f t="shared" si="11"/>
        <v/>
      </c>
      <c r="T139" s="80" t="str">
        <f t="shared" si="12"/>
        <v/>
      </c>
      <c r="U139" s="80" t="str">
        <f t="shared" si="13"/>
        <v/>
      </c>
      <c r="V139" s="80" t="str">
        <f t="shared" si="14"/>
        <v/>
      </c>
      <c r="W139" s="80" t="str">
        <f t="shared" si="16"/>
        <v/>
      </c>
      <c r="X139" s="80" t="str">
        <f t="shared" si="15"/>
        <v/>
      </c>
    </row>
    <row r="140" spans="1:24" customFormat="1" ht="15" thickBot="1" x14ac:dyDescent="0.35">
      <c r="A140" s="69"/>
      <c r="B140" s="50">
        <v>87</v>
      </c>
      <c r="C140" s="65"/>
      <c r="D140" s="57"/>
      <c r="E140" s="52"/>
      <c r="F140" s="57"/>
      <c r="G140" s="52"/>
      <c r="H140" s="59"/>
      <c r="I140" s="54"/>
      <c r="J140" s="57"/>
      <c r="K140" s="52"/>
      <c r="L140" s="57"/>
      <c r="M140" s="52"/>
      <c r="N140" s="61"/>
      <c r="O140" s="75"/>
      <c r="P140" s="69"/>
      <c r="Q140" s="80" t="str">
        <f t="shared" si="9"/>
        <v/>
      </c>
      <c r="R140" s="80" t="str">
        <f t="shared" si="10"/>
        <v/>
      </c>
      <c r="S140" s="80" t="str">
        <f t="shared" si="11"/>
        <v/>
      </c>
      <c r="T140" s="80" t="str">
        <f t="shared" si="12"/>
        <v/>
      </c>
      <c r="U140" s="80" t="str">
        <f t="shared" si="13"/>
        <v/>
      </c>
      <c r="V140" s="80" t="str">
        <f t="shared" si="14"/>
        <v/>
      </c>
      <c r="W140" s="80" t="str">
        <f t="shared" si="16"/>
        <v/>
      </c>
      <c r="X140" s="80" t="str">
        <f t="shared" si="15"/>
        <v/>
      </c>
    </row>
    <row r="141" spans="1:24" customFormat="1" ht="15" thickBot="1" x14ac:dyDescent="0.35">
      <c r="A141" s="69"/>
      <c r="B141" s="50">
        <v>88</v>
      </c>
      <c r="C141" s="65"/>
      <c r="D141" s="57"/>
      <c r="E141" s="52"/>
      <c r="F141" s="57"/>
      <c r="G141" s="52"/>
      <c r="H141" s="59"/>
      <c r="I141" s="54"/>
      <c r="J141" s="57"/>
      <c r="K141" s="52"/>
      <c r="L141" s="57"/>
      <c r="M141" s="52"/>
      <c r="N141" s="61"/>
      <c r="O141" s="75"/>
      <c r="P141" s="69"/>
      <c r="Q141" s="80" t="str">
        <f t="shared" si="9"/>
        <v/>
      </c>
      <c r="R141" s="80" t="str">
        <f t="shared" si="10"/>
        <v/>
      </c>
      <c r="S141" s="80" t="str">
        <f t="shared" si="11"/>
        <v/>
      </c>
      <c r="T141" s="80" t="str">
        <f t="shared" si="12"/>
        <v/>
      </c>
      <c r="U141" s="80" t="str">
        <f t="shared" si="13"/>
        <v/>
      </c>
      <c r="V141" s="80" t="str">
        <f t="shared" si="14"/>
        <v/>
      </c>
      <c r="W141" s="80" t="str">
        <f t="shared" si="16"/>
        <v/>
      </c>
      <c r="X141" s="80" t="str">
        <f t="shared" si="15"/>
        <v/>
      </c>
    </row>
    <row r="142" spans="1:24" customFormat="1" ht="15" thickBot="1" x14ac:dyDescent="0.35">
      <c r="A142" s="69"/>
      <c r="B142" s="50">
        <v>89</v>
      </c>
      <c r="C142" s="65"/>
      <c r="D142" s="57"/>
      <c r="E142" s="52"/>
      <c r="F142" s="57"/>
      <c r="G142" s="52"/>
      <c r="H142" s="59"/>
      <c r="I142" s="54"/>
      <c r="J142" s="57"/>
      <c r="K142" s="52"/>
      <c r="L142" s="57"/>
      <c r="M142" s="52"/>
      <c r="N142" s="61"/>
      <c r="O142" s="75"/>
      <c r="P142" s="69"/>
      <c r="Q142" s="80" t="str">
        <f t="shared" si="9"/>
        <v/>
      </c>
      <c r="R142" s="80" t="str">
        <f t="shared" si="10"/>
        <v/>
      </c>
      <c r="S142" s="80" t="str">
        <f t="shared" si="11"/>
        <v/>
      </c>
      <c r="T142" s="80" t="str">
        <f t="shared" si="12"/>
        <v/>
      </c>
      <c r="U142" s="80" t="str">
        <f t="shared" si="13"/>
        <v/>
      </c>
      <c r="V142" s="80" t="str">
        <f t="shared" si="14"/>
        <v/>
      </c>
      <c r="W142" s="80" t="str">
        <f t="shared" si="16"/>
        <v/>
      </c>
      <c r="X142" s="80" t="str">
        <f t="shared" si="15"/>
        <v/>
      </c>
    </row>
    <row r="143" spans="1:24" customFormat="1" ht="15" thickBot="1" x14ac:dyDescent="0.35">
      <c r="A143" s="69"/>
      <c r="B143" s="50">
        <v>90</v>
      </c>
      <c r="C143" s="65"/>
      <c r="D143" s="57"/>
      <c r="E143" s="52"/>
      <c r="F143" s="57"/>
      <c r="G143" s="52"/>
      <c r="H143" s="59"/>
      <c r="I143" s="54"/>
      <c r="J143" s="57"/>
      <c r="K143" s="52"/>
      <c r="L143" s="57"/>
      <c r="M143" s="52"/>
      <c r="N143" s="61"/>
      <c r="O143" s="75"/>
      <c r="P143" s="69"/>
      <c r="Q143" s="80" t="str">
        <f t="shared" si="9"/>
        <v/>
      </c>
      <c r="R143" s="80" t="str">
        <f t="shared" si="10"/>
        <v/>
      </c>
      <c r="S143" s="80" t="str">
        <f t="shared" si="11"/>
        <v/>
      </c>
      <c r="T143" s="80" t="str">
        <f t="shared" si="12"/>
        <v/>
      </c>
      <c r="U143" s="80" t="str">
        <f t="shared" si="13"/>
        <v/>
      </c>
      <c r="V143" s="80" t="str">
        <f t="shared" si="14"/>
        <v/>
      </c>
      <c r="W143" s="80" t="str">
        <f t="shared" si="16"/>
        <v/>
      </c>
      <c r="X143" s="80" t="str">
        <f t="shared" si="15"/>
        <v/>
      </c>
    </row>
    <row r="144" spans="1:24" customFormat="1" ht="15" thickBot="1" x14ac:dyDescent="0.35">
      <c r="A144" s="69"/>
      <c r="B144" s="50">
        <v>91</v>
      </c>
      <c r="C144" s="65"/>
      <c r="D144" s="57"/>
      <c r="E144" s="52"/>
      <c r="F144" s="57"/>
      <c r="G144" s="52"/>
      <c r="H144" s="59"/>
      <c r="I144" s="54"/>
      <c r="J144" s="57"/>
      <c r="K144" s="52"/>
      <c r="L144" s="57"/>
      <c r="M144" s="52"/>
      <c r="N144" s="61"/>
      <c r="O144" s="75"/>
      <c r="P144" s="69"/>
      <c r="Q144" s="80" t="str">
        <f t="shared" si="9"/>
        <v/>
      </c>
      <c r="R144" s="80" t="str">
        <f t="shared" si="10"/>
        <v/>
      </c>
      <c r="S144" s="80" t="str">
        <f t="shared" si="11"/>
        <v/>
      </c>
      <c r="T144" s="80" t="str">
        <f t="shared" si="12"/>
        <v/>
      </c>
      <c r="U144" s="80" t="str">
        <f t="shared" si="13"/>
        <v/>
      </c>
      <c r="V144" s="80" t="str">
        <f t="shared" si="14"/>
        <v/>
      </c>
      <c r="W144" s="80" t="str">
        <f t="shared" si="16"/>
        <v/>
      </c>
      <c r="X144" s="80" t="str">
        <f t="shared" si="15"/>
        <v/>
      </c>
    </row>
    <row r="145" spans="1:24" customFormat="1" ht="15" thickBot="1" x14ac:dyDescent="0.35">
      <c r="A145" s="69"/>
      <c r="B145" s="50">
        <v>92</v>
      </c>
      <c r="C145" s="65"/>
      <c r="D145" s="57"/>
      <c r="E145" s="52"/>
      <c r="F145" s="57"/>
      <c r="G145" s="52"/>
      <c r="H145" s="59"/>
      <c r="I145" s="54"/>
      <c r="J145" s="57"/>
      <c r="K145" s="52"/>
      <c r="L145" s="57"/>
      <c r="M145" s="52"/>
      <c r="N145" s="61"/>
      <c r="O145" s="75"/>
      <c r="P145" s="69"/>
      <c r="Q145" s="80" t="str">
        <f t="shared" si="9"/>
        <v/>
      </c>
      <c r="R145" s="80" t="str">
        <f t="shared" si="10"/>
        <v/>
      </c>
      <c r="S145" s="80" t="str">
        <f t="shared" si="11"/>
        <v/>
      </c>
      <c r="T145" s="80" t="str">
        <f t="shared" si="12"/>
        <v/>
      </c>
      <c r="U145" s="80" t="str">
        <f t="shared" si="13"/>
        <v/>
      </c>
      <c r="V145" s="80" t="str">
        <f t="shared" si="14"/>
        <v/>
      </c>
      <c r="W145" s="80" t="str">
        <f t="shared" si="16"/>
        <v/>
      </c>
      <c r="X145" s="80" t="str">
        <f t="shared" si="15"/>
        <v/>
      </c>
    </row>
    <row r="146" spans="1:24" customFormat="1" ht="15" thickBot="1" x14ac:dyDescent="0.35">
      <c r="A146" s="69"/>
      <c r="B146" s="50">
        <v>93</v>
      </c>
      <c r="C146" s="65"/>
      <c r="D146" s="57"/>
      <c r="E146" s="52"/>
      <c r="F146" s="57"/>
      <c r="G146" s="52"/>
      <c r="H146" s="59"/>
      <c r="I146" s="54"/>
      <c r="J146" s="57"/>
      <c r="K146" s="52"/>
      <c r="L146" s="57"/>
      <c r="M146" s="52"/>
      <c r="N146" s="61"/>
      <c r="O146" s="75"/>
      <c r="P146" s="69"/>
      <c r="Q146" s="80" t="str">
        <f t="shared" si="9"/>
        <v/>
      </c>
      <c r="R146" s="80" t="str">
        <f t="shared" si="10"/>
        <v/>
      </c>
      <c r="S146" s="80" t="str">
        <f t="shared" si="11"/>
        <v/>
      </c>
      <c r="T146" s="80" t="str">
        <f t="shared" si="12"/>
        <v/>
      </c>
      <c r="U146" s="80" t="str">
        <f t="shared" si="13"/>
        <v/>
      </c>
      <c r="V146" s="80" t="str">
        <f t="shared" si="14"/>
        <v/>
      </c>
      <c r="W146" s="80" t="str">
        <f t="shared" si="16"/>
        <v/>
      </c>
      <c r="X146" s="80" t="str">
        <f t="shared" si="15"/>
        <v/>
      </c>
    </row>
    <row r="147" spans="1:24" customFormat="1" ht="15" thickBot="1" x14ac:dyDescent="0.35">
      <c r="A147" s="69"/>
      <c r="B147" s="50">
        <v>94</v>
      </c>
      <c r="C147" s="65"/>
      <c r="D147" s="57"/>
      <c r="E147" s="52"/>
      <c r="F147" s="57"/>
      <c r="G147" s="52"/>
      <c r="H147" s="59"/>
      <c r="I147" s="54"/>
      <c r="J147" s="57"/>
      <c r="K147" s="52"/>
      <c r="L147" s="57"/>
      <c r="M147" s="52"/>
      <c r="N147" s="61"/>
      <c r="O147" s="75"/>
      <c r="P147" s="69"/>
      <c r="Q147" s="80" t="str">
        <f t="shared" si="9"/>
        <v/>
      </c>
      <c r="R147" s="80" t="str">
        <f t="shared" si="10"/>
        <v/>
      </c>
      <c r="S147" s="80" t="str">
        <f t="shared" si="11"/>
        <v/>
      </c>
      <c r="T147" s="80" t="str">
        <f t="shared" si="12"/>
        <v/>
      </c>
      <c r="U147" s="80" t="str">
        <f t="shared" si="13"/>
        <v/>
      </c>
      <c r="V147" s="80" t="str">
        <f t="shared" si="14"/>
        <v/>
      </c>
      <c r="W147" s="80" t="str">
        <f t="shared" si="16"/>
        <v/>
      </c>
      <c r="X147" s="80" t="str">
        <f t="shared" si="15"/>
        <v/>
      </c>
    </row>
    <row r="148" spans="1:24" customFormat="1" ht="15" thickBot="1" x14ac:dyDescent="0.35">
      <c r="A148" s="69"/>
      <c r="B148" s="50">
        <v>95</v>
      </c>
      <c r="C148" s="65"/>
      <c r="D148" s="57"/>
      <c r="E148" s="52"/>
      <c r="F148" s="57"/>
      <c r="G148" s="52"/>
      <c r="H148" s="59"/>
      <c r="I148" s="54"/>
      <c r="J148" s="57"/>
      <c r="K148" s="52"/>
      <c r="L148" s="57"/>
      <c r="M148" s="52"/>
      <c r="N148" s="61"/>
      <c r="O148" s="75"/>
      <c r="P148" s="69"/>
      <c r="Q148" s="80" t="str">
        <f t="shared" si="9"/>
        <v/>
      </c>
      <c r="R148" s="80" t="str">
        <f t="shared" si="10"/>
        <v/>
      </c>
      <c r="S148" s="80" t="str">
        <f t="shared" si="11"/>
        <v/>
      </c>
      <c r="T148" s="80" t="str">
        <f t="shared" si="12"/>
        <v/>
      </c>
      <c r="U148" s="80" t="str">
        <f t="shared" si="13"/>
        <v/>
      </c>
      <c r="V148" s="80" t="str">
        <f t="shared" si="14"/>
        <v/>
      </c>
      <c r="W148" s="80" t="str">
        <f t="shared" si="16"/>
        <v/>
      </c>
      <c r="X148" s="80" t="str">
        <f t="shared" si="15"/>
        <v/>
      </c>
    </row>
    <row r="149" spans="1:24" customFormat="1" ht="15" thickBot="1" x14ac:dyDescent="0.35">
      <c r="A149" s="69"/>
      <c r="B149" s="50">
        <v>96</v>
      </c>
      <c r="C149" s="65"/>
      <c r="D149" s="57"/>
      <c r="E149" s="52"/>
      <c r="F149" s="57"/>
      <c r="G149" s="52"/>
      <c r="H149" s="59"/>
      <c r="I149" s="54"/>
      <c r="J149" s="57"/>
      <c r="K149" s="52"/>
      <c r="L149" s="57"/>
      <c r="M149" s="52"/>
      <c r="N149" s="61"/>
      <c r="O149" s="75"/>
      <c r="P149" s="69"/>
      <c r="Q149" s="80" t="str">
        <f t="shared" si="9"/>
        <v/>
      </c>
      <c r="R149" s="80" t="str">
        <f t="shared" si="10"/>
        <v/>
      </c>
      <c r="S149" s="80" t="str">
        <f t="shared" si="11"/>
        <v/>
      </c>
      <c r="T149" s="80" t="str">
        <f t="shared" si="12"/>
        <v/>
      </c>
      <c r="U149" s="80" t="str">
        <f t="shared" si="13"/>
        <v/>
      </c>
      <c r="V149" s="80" t="str">
        <f t="shared" si="14"/>
        <v/>
      </c>
      <c r="W149" s="80" t="str">
        <f t="shared" si="16"/>
        <v/>
      </c>
      <c r="X149" s="80" t="str">
        <f t="shared" si="15"/>
        <v/>
      </c>
    </row>
    <row r="150" spans="1:24" customFormat="1" ht="15" thickBot="1" x14ac:dyDescent="0.35">
      <c r="A150" s="69"/>
      <c r="B150" s="50">
        <v>97</v>
      </c>
      <c r="C150" s="65"/>
      <c r="D150" s="57"/>
      <c r="E150" s="52"/>
      <c r="F150" s="57"/>
      <c r="G150" s="52"/>
      <c r="H150" s="59"/>
      <c r="I150" s="54"/>
      <c r="J150" s="57"/>
      <c r="K150" s="52"/>
      <c r="L150" s="57"/>
      <c r="M150" s="52"/>
      <c r="N150" s="61"/>
      <c r="O150" s="75"/>
      <c r="P150" s="69"/>
      <c r="Q150" s="80" t="str">
        <f t="shared" si="9"/>
        <v/>
      </c>
      <c r="R150" s="80" t="str">
        <f t="shared" si="10"/>
        <v/>
      </c>
      <c r="S150" s="80" t="str">
        <f t="shared" si="11"/>
        <v/>
      </c>
      <c r="T150" s="80" t="str">
        <f t="shared" si="12"/>
        <v/>
      </c>
      <c r="U150" s="80" t="str">
        <f t="shared" si="13"/>
        <v/>
      </c>
      <c r="V150" s="80" t="str">
        <f t="shared" si="14"/>
        <v/>
      </c>
      <c r="W150" s="80" t="str">
        <f t="shared" si="16"/>
        <v/>
      </c>
      <c r="X150" s="80" t="str">
        <f t="shared" si="15"/>
        <v/>
      </c>
    </row>
    <row r="151" spans="1:24" customFormat="1" ht="15" thickBot="1" x14ac:dyDescent="0.35">
      <c r="A151" s="69"/>
      <c r="B151" s="50">
        <v>98</v>
      </c>
      <c r="C151" s="65"/>
      <c r="D151" s="57"/>
      <c r="E151" s="52"/>
      <c r="F151" s="57"/>
      <c r="G151" s="52"/>
      <c r="H151" s="59"/>
      <c r="I151" s="54"/>
      <c r="J151" s="57"/>
      <c r="K151" s="52"/>
      <c r="L151" s="57"/>
      <c r="M151" s="52"/>
      <c r="N151" s="61"/>
      <c r="O151" s="75"/>
      <c r="P151" s="69"/>
      <c r="Q151" s="80" t="str">
        <f t="shared" si="9"/>
        <v/>
      </c>
      <c r="R151" s="80" t="str">
        <f t="shared" si="10"/>
        <v/>
      </c>
      <c r="S151" s="80" t="str">
        <f t="shared" si="11"/>
        <v/>
      </c>
      <c r="T151" s="80" t="str">
        <f t="shared" si="12"/>
        <v/>
      </c>
      <c r="U151" s="80" t="str">
        <f t="shared" si="13"/>
        <v/>
      </c>
      <c r="V151" s="80" t="str">
        <f t="shared" si="14"/>
        <v/>
      </c>
      <c r="W151" s="80" t="str">
        <f t="shared" si="16"/>
        <v/>
      </c>
      <c r="X151" s="80" t="str">
        <f t="shared" si="15"/>
        <v/>
      </c>
    </row>
    <row r="152" spans="1:24" customFormat="1" ht="15" thickBot="1" x14ac:dyDescent="0.35">
      <c r="A152" s="69"/>
      <c r="B152" s="50">
        <v>99</v>
      </c>
      <c r="C152" s="65"/>
      <c r="D152" s="57"/>
      <c r="E152" s="52"/>
      <c r="F152" s="57"/>
      <c r="G152" s="52"/>
      <c r="H152" s="59"/>
      <c r="I152" s="54"/>
      <c r="J152" s="57"/>
      <c r="K152" s="52"/>
      <c r="L152" s="57"/>
      <c r="M152" s="52"/>
      <c r="N152" s="61"/>
      <c r="O152" s="75"/>
      <c r="P152" s="69"/>
      <c r="Q152" s="80" t="str">
        <f t="shared" si="9"/>
        <v/>
      </c>
      <c r="R152" s="80" t="str">
        <f t="shared" si="10"/>
        <v/>
      </c>
      <c r="S152" s="80" t="str">
        <f t="shared" si="11"/>
        <v/>
      </c>
      <c r="T152" s="80" t="str">
        <f t="shared" si="12"/>
        <v/>
      </c>
      <c r="U152" s="80" t="str">
        <f t="shared" si="13"/>
        <v/>
      </c>
      <c r="V152" s="80" t="str">
        <f t="shared" si="14"/>
        <v/>
      </c>
      <c r="W152" s="80" t="str">
        <f t="shared" si="16"/>
        <v/>
      </c>
      <c r="X152" s="80" t="str">
        <f t="shared" si="15"/>
        <v/>
      </c>
    </row>
    <row r="153" spans="1:24" customFormat="1" ht="15" thickBot="1" x14ac:dyDescent="0.35">
      <c r="A153" s="69"/>
      <c r="B153" s="50">
        <v>100</v>
      </c>
      <c r="C153" s="65"/>
      <c r="D153" s="57"/>
      <c r="E153" s="52"/>
      <c r="F153" s="57"/>
      <c r="G153" s="52"/>
      <c r="H153" s="59"/>
      <c r="I153" s="54"/>
      <c r="J153" s="57"/>
      <c r="K153" s="52"/>
      <c r="L153" s="57"/>
      <c r="M153" s="52"/>
      <c r="N153" s="61"/>
      <c r="O153" s="75"/>
      <c r="P153" s="69"/>
      <c r="Q153" s="80" t="str">
        <f t="shared" si="9"/>
        <v/>
      </c>
      <c r="R153" s="80" t="str">
        <f t="shared" si="10"/>
        <v/>
      </c>
      <c r="S153" s="80" t="str">
        <f t="shared" si="11"/>
        <v/>
      </c>
      <c r="T153" s="80" t="str">
        <f t="shared" si="12"/>
        <v/>
      </c>
      <c r="U153" s="80" t="str">
        <f t="shared" si="13"/>
        <v/>
      </c>
      <c r="V153" s="80" t="str">
        <f t="shared" si="14"/>
        <v/>
      </c>
      <c r="W153" s="80" t="str">
        <f t="shared" si="16"/>
        <v/>
      </c>
      <c r="X153" s="80" t="str">
        <f t="shared" si="15"/>
        <v/>
      </c>
    </row>
    <row r="154" spans="1:24" customFormat="1" ht="15" thickBot="1" x14ac:dyDescent="0.35">
      <c r="A154" s="69"/>
      <c r="B154" s="50">
        <v>101</v>
      </c>
      <c r="C154" s="65"/>
      <c r="D154" s="57"/>
      <c r="E154" s="52"/>
      <c r="F154" s="57"/>
      <c r="G154" s="52"/>
      <c r="H154" s="59"/>
      <c r="I154" s="54"/>
      <c r="J154" s="57"/>
      <c r="K154" s="52"/>
      <c r="L154" s="57"/>
      <c r="M154" s="52"/>
      <c r="N154" s="61"/>
      <c r="O154" s="75"/>
      <c r="P154" s="69"/>
      <c r="Q154" s="80" t="str">
        <f t="shared" si="9"/>
        <v/>
      </c>
      <c r="R154" s="80" t="str">
        <f t="shared" si="10"/>
        <v/>
      </c>
      <c r="S154" s="80" t="str">
        <f t="shared" si="11"/>
        <v/>
      </c>
      <c r="T154" s="80" t="str">
        <f t="shared" si="12"/>
        <v/>
      </c>
      <c r="U154" s="80" t="str">
        <f t="shared" si="13"/>
        <v/>
      </c>
      <c r="V154" s="80" t="str">
        <f t="shared" si="14"/>
        <v/>
      </c>
      <c r="W154" s="80" t="str">
        <f t="shared" si="16"/>
        <v/>
      </c>
      <c r="X154" s="80" t="str">
        <f t="shared" si="15"/>
        <v/>
      </c>
    </row>
    <row r="155" spans="1:24" customFormat="1" ht="15" thickBot="1" x14ac:dyDescent="0.35">
      <c r="A155" s="69"/>
      <c r="B155" s="50">
        <v>102</v>
      </c>
      <c r="C155" s="65"/>
      <c r="D155" s="57"/>
      <c r="E155" s="52"/>
      <c r="F155" s="57"/>
      <c r="G155" s="52"/>
      <c r="H155" s="59"/>
      <c r="I155" s="54"/>
      <c r="J155" s="57"/>
      <c r="K155" s="52"/>
      <c r="L155" s="57"/>
      <c r="M155" s="52"/>
      <c r="N155" s="61"/>
      <c r="O155" s="75"/>
      <c r="P155" s="69"/>
      <c r="Q155" s="80" t="str">
        <f t="shared" si="9"/>
        <v/>
      </c>
      <c r="R155" s="80" t="str">
        <f t="shared" si="10"/>
        <v/>
      </c>
      <c r="S155" s="80" t="str">
        <f t="shared" si="11"/>
        <v/>
      </c>
      <c r="T155" s="80" t="str">
        <f t="shared" si="12"/>
        <v/>
      </c>
      <c r="U155" s="80" t="str">
        <f t="shared" si="13"/>
        <v/>
      </c>
      <c r="V155" s="80" t="str">
        <f t="shared" si="14"/>
        <v/>
      </c>
      <c r="W155" s="80" t="str">
        <f t="shared" si="16"/>
        <v/>
      </c>
      <c r="X155" s="80" t="str">
        <f t="shared" si="15"/>
        <v/>
      </c>
    </row>
    <row r="156" spans="1:24" customFormat="1" ht="15" thickBot="1" x14ac:dyDescent="0.35">
      <c r="A156" s="69"/>
      <c r="B156" s="50">
        <v>103</v>
      </c>
      <c r="C156" s="65"/>
      <c r="D156" s="57"/>
      <c r="E156" s="52"/>
      <c r="F156" s="57"/>
      <c r="G156" s="52"/>
      <c r="H156" s="59"/>
      <c r="I156" s="54"/>
      <c r="J156" s="57"/>
      <c r="K156" s="52"/>
      <c r="L156" s="57"/>
      <c r="M156" s="52"/>
      <c r="N156" s="61"/>
      <c r="O156" s="75"/>
      <c r="P156" s="69"/>
      <c r="Q156" s="80" t="str">
        <f t="shared" si="9"/>
        <v/>
      </c>
      <c r="R156" s="80" t="str">
        <f t="shared" si="10"/>
        <v/>
      </c>
      <c r="S156" s="80" t="str">
        <f t="shared" si="11"/>
        <v/>
      </c>
      <c r="T156" s="80" t="str">
        <f t="shared" si="12"/>
        <v/>
      </c>
      <c r="U156" s="80" t="str">
        <f t="shared" si="13"/>
        <v/>
      </c>
      <c r="V156" s="80" t="str">
        <f t="shared" si="14"/>
        <v/>
      </c>
      <c r="W156" s="80" t="str">
        <f t="shared" si="16"/>
        <v/>
      </c>
      <c r="X156" s="80" t="str">
        <f t="shared" si="15"/>
        <v/>
      </c>
    </row>
    <row r="157" spans="1:24" customFormat="1" ht="15" thickBot="1" x14ac:dyDescent="0.35">
      <c r="A157" s="69"/>
      <c r="B157" s="50">
        <v>104</v>
      </c>
      <c r="C157" s="65"/>
      <c r="D157" s="57"/>
      <c r="E157" s="52"/>
      <c r="F157" s="57"/>
      <c r="G157" s="52"/>
      <c r="H157" s="59"/>
      <c r="I157" s="54"/>
      <c r="J157" s="57"/>
      <c r="K157" s="52"/>
      <c r="L157" s="57"/>
      <c r="M157" s="52"/>
      <c r="N157" s="61"/>
      <c r="O157" s="75"/>
      <c r="P157" s="69"/>
      <c r="Q157" s="80" t="str">
        <f t="shared" si="9"/>
        <v/>
      </c>
      <c r="R157" s="80" t="str">
        <f t="shared" si="10"/>
        <v/>
      </c>
      <c r="S157" s="80" t="str">
        <f t="shared" si="11"/>
        <v/>
      </c>
      <c r="T157" s="80" t="str">
        <f t="shared" si="12"/>
        <v/>
      </c>
      <c r="U157" s="80" t="str">
        <f t="shared" si="13"/>
        <v/>
      </c>
      <c r="V157" s="80" t="str">
        <f t="shared" si="14"/>
        <v/>
      </c>
      <c r="W157" s="80" t="str">
        <f t="shared" si="16"/>
        <v/>
      </c>
      <c r="X157" s="80" t="str">
        <f t="shared" si="15"/>
        <v/>
      </c>
    </row>
    <row r="158" spans="1:24" customFormat="1" ht="15" thickBot="1" x14ac:dyDescent="0.35">
      <c r="A158" s="69"/>
      <c r="B158" s="50">
        <v>105</v>
      </c>
      <c r="C158" s="65"/>
      <c r="D158" s="57"/>
      <c r="E158" s="52"/>
      <c r="F158" s="57"/>
      <c r="G158" s="52"/>
      <c r="H158" s="59"/>
      <c r="I158" s="54"/>
      <c r="J158" s="57"/>
      <c r="K158" s="52"/>
      <c r="L158" s="57"/>
      <c r="M158" s="52"/>
      <c r="N158" s="61"/>
      <c r="O158" s="75"/>
      <c r="P158" s="69"/>
      <c r="Q158" s="80" t="str">
        <f t="shared" si="9"/>
        <v/>
      </c>
      <c r="R158" s="80" t="str">
        <f t="shared" si="10"/>
        <v/>
      </c>
      <c r="S158" s="80" t="str">
        <f t="shared" si="11"/>
        <v/>
      </c>
      <c r="T158" s="80" t="str">
        <f t="shared" si="12"/>
        <v/>
      </c>
      <c r="U158" s="80" t="str">
        <f t="shared" si="13"/>
        <v/>
      </c>
      <c r="V158" s="80" t="str">
        <f t="shared" si="14"/>
        <v/>
      </c>
      <c r="W158" s="80" t="str">
        <f t="shared" si="16"/>
        <v/>
      </c>
      <c r="X158" s="80" t="str">
        <f t="shared" si="15"/>
        <v/>
      </c>
    </row>
    <row r="159" spans="1:24" customFormat="1" ht="15" thickBot="1" x14ac:dyDescent="0.35">
      <c r="A159" s="69"/>
      <c r="B159" s="50">
        <v>106</v>
      </c>
      <c r="C159" s="65"/>
      <c r="D159" s="57"/>
      <c r="E159" s="52"/>
      <c r="F159" s="57"/>
      <c r="G159" s="52"/>
      <c r="H159" s="59"/>
      <c r="I159" s="54"/>
      <c r="J159" s="57"/>
      <c r="K159" s="52"/>
      <c r="L159" s="57"/>
      <c r="M159" s="52"/>
      <c r="N159" s="61"/>
      <c r="O159" s="75"/>
      <c r="P159" s="69"/>
      <c r="Q159" s="80" t="str">
        <f t="shared" si="9"/>
        <v/>
      </c>
      <c r="R159" s="80" t="str">
        <f t="shared" si="10"/>
        <v/>
      </c>
      <c r="S159" s="80" t="str">
        <f t="shared" si="11"/>
        <v/>
      </c>
      <c r="T159" s="80" t="str">
        <f t="shared" si="12"/>
        <v/>
      </c>
      <c r="U159" s="80" t="str">
        <f t="shared" si="13"/>
        <v/>
      </c>
      <c r="V159" s="80" t="str">
        <f t="shared" si="14"/>
        <v/>
      </c>
      <c r="W159" s="80" t="str">
        <f t="shared" si="16"/>
        <v/>
      </c>
      <c r="X159" s="80" t="str">
        <f t="shared" si="15"/>
        <v/>
      </c>
    </row>
    <row r="160" spans="1:24" customFormat="1" ht="15" thickBot="1" x14ac:dyDescent="0.35">
      <c r="A160" s="69"/>
      <c r="B160" s="50">
        <v>107</v>
      </c>
      <c r="C160" s="65"/>
      <c r="D160" s="57"/>
      <c r="E160" s="52"/>
      <c r="F160" s="57"/>
      <c r="G160" s="52"/>
      <c r="H160" s="59"/>
      <c r="I160" s="54"/>
      <c r="J160" s="57"/>
      <c r="K160" s="52"/>
      <c r="L160" s="57"/>
      <c r="M160" s="52"/>
      <c r="N160" s="61"/>
      <c r="O160" s="75"/>
      <c r="P160" s="69"/>
      <c r="Q160" s="80" t="str">
        <f t="shared" si="9"/>
        <v/>
      </c>
      <c r="R160" s="80" t="str">
        <f t="shared" si="10"/>
        <v/>
      </c>
      <c r="S160" s="80" t="str">
        <f t="shared" si="11"/>
        <v/>
      </c>
      <c r="T160" s="80" t="str">
        <f t="shared" si="12"/>
        <v/>
      </c>
      <c r="U160" s="80" t="str">
        <f t="shared" si="13"/>
        <v/>
      </c>
      <c r="V160" s="80" t="str">
        <f t="shared" si="14"/>
        <v/>
      </c>
      <c r="W160" s="80" t="str">
        <f t="shared" si="16"/>
        <v/>
      </c>
      <c r="X160" s="80" t="str">
        <f t="shared" si="15"/>
        <v/>
      </c>
    </row>
    <row r="161" spans="1:24" customFormat="1" ht="15" thickBot="1" x14ac:dyDescent="0.35">
      <c r="A161" s="69"/>
      <c r="B161" s="50">
        <v>108</v>
      </c>
      <c r="C161" s="65"/>
      <c r="D161" s="57"/>
      <c r="E161" s="52"/>
      <c r="F161" s="57"/>
      <c r="G161" s="52"/>
      <c r="H161" s="59"/>
      <c r="I161" s="54"/>
      <c r="J161" s="57"/>
      <c r="K161" s="52"/>
      <c r="L161" s="57"/>
      <c r="M161" s="52"/>
      <c r="N161" s="61"/>
      <c r="O161" s="75"/>
      <c r="P161" s="69"/>
      <c r="Q161" s="80" t="str">
        <f t="shared" si="9"/>
        <v/>
      </c>
      <c r="R161" s="80" t="str">
        <f t="shared" si="10"/>
        <v/>
      </c>
      <c r="S161" s="80" t="str">
        <f t="shared" si="11"/>
        <v/>
      </c>
      <c r="T161" s="80" t="str">
        <f t="shared" si="12"/>
        <v/>
      </c>
      <c r="U161" s="80" t="str">
        <f t="shared" si="13"/>
        <v/>
      </c>
      <c r="V161" s="80" t="str">
        <f t="shared" si="14"/>
        <v/>
      </c>
      <c r="W161" s="80" t="str">
        <f t="shared" si="16"/>
        <v/>
      </c>
      <c r="X161" s="80" t="str">
        <f t="shared" si="15"/>
        <v/>
      </c>
    </row>
    <row r="162" spans="1:24" customFormat="1" ht="15" thickBot="1" x14ac:dyDescent="0.35">
      <c r="A162" s="69"/>
      <c r="B162" s="50">
        <v>109</v>
      </c>
      <c r="C162" s="65"/>
      <c r="D162" s="57"/>
      <c r="E162" s="52"/>
      <c r="F162" s="57"/>
      <c r="G162" s="52"/>
      <c r="H162" s="59"/>
      <c r="I162" s="54"/>
      <c r="J162" s="57"/>
      <c r="K162" s="52"/>
      <c r="L162" s="57"/>
      <c r="M162" s="52"/>
      <c r="N162" s="61"/>
      <c r="O162" s="75"/>
      <c r="P162" s="69"/>
      <c r="Q162" s="80" t="str">
        <f t="shared" si="9"/>
        <v/>
      </c>
      <c r="R162" s="80" t="str">
        <f t="shared" si="10"/>
        <v/>
      </c>
      <c r="S162" s="80" t="str">
        <f t="shared" si="11"/>
        <v/>
      </c>
      <c r="T162" s="80" t="str">
        <f t="shared" si="12"/>
        <v/>
      </c>
      <c r="U162" s="80" t="str">
        <f t="shared" si="13"/>
        <v/>
      </c>
      <c r="V162" s="80" t="str">
        <f t="shared" si="14"/>
        <v/>
      </c>
      <c r="W162" s="80" t="str">
        <f t="shared" si="16"/>
        <v/>
      </c>
      <c r="X162" s="80" t="str">
        <f t="shared" si="15"/>
        <v/>
      </c>
    </row>
    <row r="163" spans="1:24" customFormat="1" ht="15" thickBot="1" x14ac:dyDescent="0.35">
      <c r="A163" s="69"/>
      <c r="B163" s="50">
        <v>110</v>
      </c>
      <c r="C163" s="65"/>
      <c r="D163" s="57"/>
      <c r="E163" s="52"/>
      <c r="F163" s="57"/>
      <c r="G163" s="52"/>
      <c r="H163" s="59"/>
      <c r="I163" s="54"/>
      <c r="J163" s="57"/>
      <c r="K163" s="52"/>
      <c r="L163" s="57"/>
      <c r="M163" s="52"/>
      <c r="N163" s="61"/>
      <c r="O163" s="75"/>
      <c r="P163" s="69"/>
      <c r="Q163" s="80" t="str">
        <f t="shared" si="9"/>
        <v/>
      </c>
      <c r="R163" s="80" t="str">
        <f t="shared" si="10"/>
        <v/>
      </c>
      <c r="S163" s="80" t="str">
        <f t="shared" si="11"/>
        <v/>
      </c>
      <c r="T163" s="80" t="str">
        <f t="shared" si="12"/>
        <v/>
      </c>
      <c r="U163" s="80" t="str">
        <f t="shared" si="13"/>
        <v/>
      </c>
      <c r="V163" s="80" t="str">
        <f t="shared" si="14"/>
        <v/>
      </c>
      <c r="W163" s="80" t="str">
        <f t="shared" si="16"/>
        <v/>
      </c>
      <c r="X163" s="80" t="str">
        <f t="shared" si="15"/>
        <v/>
      </c>
    </row>
    <row r="164" spans="1:24" customFormat="1" ht="15" thickBot="1" x14ac:dyDescent="0.35">
      <c r="A164" s="69"/>
      <c r="B164" s="50">
        <v>111</v>
      </c>
      <c r="C164" s="65"/>
      <c r="D164" s="57"/>
      <c r="E164" s="52"/>
      <c r="F164" s="57"/>
      <c r="G164" s="52"/>
      <c r="H164" s="59"/>
      <c r="I164" s="54"/>
      <c r="J164" s="57"/>
      <c r="K164" s="52"/>
      <c r="L164" s="57"/>
      <c r="M164" s="52"/>
      <c r="N164" s="61"/>
      <c r="O164" s="75"/>
      <c r="P164" s="69"/>
      <c r="Q164" s="80" t="str">
        <f t="shared" si="9"/>
        <v/>
      </c>
      <c r="R164" s="80" t="str">
        <f t="shared" si="10"/>
        <v/>
      </c>
      <c r="S164" s="80" t="str">
        <f t="shared" si="11"/>
        <v/>
      </c>
      <c r="T164" s="80" t="str">
        <f t="shared" si="12"/>
        <v/>
      </c>
      <c r="U164" s="80" t="str">
        <f t="shared" si="13"/>
        <v/>
      </c>
      <c r="V164" s="80" t="str">
        <f t="shared" si="14"/>
        <v/>
      </c>
      <c r="W164" s="80" t="str">
        <f t="shared" si="16"/>
        <v/>
      </c>
      <c r="X164" s="80" t="str">
        <f t="shared" si="15"/>
        <v/>
      </c>
    </row>
    <row r="165" spans="1:24" customFormat="1" ht="15" thickBot="1" x14ac:dyDescent="0.35">
      <c r="A165" s="69"/>
      <c r="B165" s="50">
        <v>112</v>
      </c>
      <c r="C165" s="65"/>
      <c r="D165" s="57"/>
      <c r="E165" s="52"/>
      <c r="F165" s="57"/>
      <c r="G165" s="52"/>
      <c r="H165" s="59"/>
      <c r="I165" s="54"/>
      <c r="J165" s="57"/>
      <c r="K165" s="52"/>
      <c r="L165" s="57"/>
      <c r="M165" s="52"/>
      <c r="N165" s="61"/>
      <c r="O165" s="75"/>
      <c r="P165" s="69"/>
      <c r="Q165" s="80" t="str">
        <f t="shared" si="9"/>
        <v/>
      </c>
      <c r="R165" s="80" t="str">
        <f t="shared" si="10"/>
        <v/>
      </c>
      <c r="S165" s="80" t="str">
        <f t="shared" si="11"/>
        <v/>
      </c>
      <c r="T165" s="80" t="str">
        <f t="shared" si="12"/>
        <v/>
      </c>
      <c r="U165" s="80" t="str">
        <f t="shared" si="13"/>
        <v/>
      </c>
      <c r="V165" s="80" t="str">
        <f t="shared" si="14"/>
        <v/>
      </c>
      <c r="W165" s="80" t="str">
        <f t="shared" si="16"/>
        <v/>
      </c>
      <c r="X165" s="80" t="str">
        <f t="shared" si="15"/>
        <v/>
      </c>
    </row>
    <row r="166" spans="1:24" customFormat="1" ht="15" thickBot="1" x14ac:dyDescent="0.35">
      <c r="A166" s="69"/>
      <c r="B166" s="50">
        <v>113</v>
      </c>
      <c r="C166" s="65"/>
      <c r="D166" s="57"/>
      <c r="E166" s="52"/>
      <c r="F166" s="57"/>
      <c r="G166" s="52"/>
      <c r="H166" s="59"/>
      <c r="I166" s="54"/>
      <c r="J166" s="57"/>
      <c r="K166" s="52"/>
      <c r="L166" s="57"/>
      <c r="M166" s="52"/>
      <c r="N166" s="61"/>
      <c r="O166" s="75"/>
      <c r="P166" s="69"/>
      <c r="Q166" s="80" t="str">
        <f t="shared" si="9"/>
        <v/>
      </c>
      <c r="R166" s="80" t="str">
        <f t="shared" si="10"/>
        <v/>
      </c>
      <c r="S166" s="80" t="str">
        <f t="shared" si="11"/>
        <v/>
      </c>
      <c r="T166" s="80" t="str">
        <f t="shared" si="12"/>
        <v/>
      </c>
      <c r="U166" s="80" t="str">
        <f t="shared" si="13"/>
        <v/>
      </c>
      <c r="V166" s="80" t="str">
        <f t="shared" si="14"/>
        <v/>
      </c>
      <c r="W166" s="80" t="str">
        <f t="shared" si="16"/>
        <v/>
      </c>
      <c r="X166" s="80" t="str">
        <f t="shared" si="15"/>
        <v/>
      </c>
    </row>
    <row r="167" spans="1:24" customFormat="1" ht="15" thickBot="1" x14ac:dyDescent="0.35">
      <c r="A167" s="69"/>
      <c r="B167" s="50">
        <v>114</v>
      </c>
      <c r="C167" s="65"/>
      <c r="D167" s="57"/>
      <c r="E167" s="52"/>
      <c r="F167" s="57"/>
      <c r="G167" s="52"/>
      <c r="H167" s="59"/>
      <c r="I167" s="54"/>
      <c r="J167" s="57"/>
      <c r="K167" s="52"/>
      <c r="L167" s="57"/>
      <c r="M167" s="52"/>
      <c r="N167" s="61"/>
      <c r="O167" s="75"/>
      <c r="P167" s="69"/>
      <c r="Q167" s="80" t="str">
        <f t="shared" si="9"/>
        <v/>
      </c>
      <c r="R167" s="80" t="str">
        <f t="shared" si="10"/>
        <v/>
      </c>
      <c r="S167" s="80" t="str">
        <f t="shared" si="11"/>
        <v/>
      </c>
      <c r="T167" s="80" t="str">
        <f t="shared" si="12"/>
        <v/>
      </c>
      <c r="U167" s="80" t="str">
        <f t="shared" si="13"/>
        <v/>
      </c>
      <c r="V167" s="80" t="str">
        <f t="shared" si="14"/>
        <v/>
      </c>
      <c r="W167" s="80" t="str">
        <f t="shared" si="16"/>
        <v/>
      </c>
      <c r="X167" s="80" t="str">
        <f t="shared" si="15"/>
        <v/>
      </c>
    </row>
    <row r="168" spans="1:24" customFormat="1" ht="15" thickBot="1" x14ac:dyDescent="0.35">
      <c r="A168" s="69"/>
      <c r="B168" s="50">
        <v>115</v>
      </c>
      <c r="C168" s="65"/>
      <c r="D168" s="57"/>
      <c r="E168" s="52"/>
      <c r="F168" s="57"/>
      <c r="G168" s="52"/>
      <c r="H168" s="59"/>
      <c r="I168" s="54"/>
      <c r="J168" s="57"/>
      <c r="K168" s="52"/>
      <c r="L168" s="57"/>
      <c r="M168" s="52"/>
      <c r="N168" s="61"/>
      <c r="O168" s="75"/>
      <c r="P168" s="69"/>
      <c r="Q168" s="80" t="str">
        <f t="shared" si="9"/>
        <v/>
      </c>
      <c r="R168" s="80" t="str">
        <f t="shared" si="10"/>
        <v/>
      </c>
      <c r="S168" s="80" t="str">
        <f t="shared" si="11"/>
        <v/>
      </c>
      <c r="T168" s="80" t="str">
        <f t="shared" si="12"/>
        <v/>
      </c>
      <c r="U168" s="80" t="str">
        <f t="shared" si="13"/>
        <v/>
      </c>
      <c r="V168" s="80" t="str">
        <f t="shared" si="14"/>
        <v/>
      </c>
      <c r="W168" s="80" t="str">
        <f t="shared" si="16"/>
        <v/>
      </c>
      <c r="X168" s="80" t="str">
        <f t="shared" si="15"/>
        <v/>
      </c>
    </row>
    <row r="169" spans="1:24" customFormat="1" ht="15" thickBot="1" x14ac:dyDescent="0.35">
      <c r="A169" s="69"/>
      <c r="B169" s="50">
        <v>116</v>
      </c>
      <c r="C169" s="65"/>
      <c r="D169" s="57"/>
      <c r="E169" s="52"/>
      <c r="F169" s="57"/>
      <c r="G169" s="52"/>
      <c r="H169" s="59"/>
      <c r="I169" s="54"/>
      <c r="J169" s="57"/>
      <c r="K169" s="52"/>
      <c r="L169" s="57"/>
      <c r="M169" s="52"/>
      <c r="N169" s="61"/>
      <c r="O169" s="75"/>
      <c r="P169" s="69"/>
      <c r="Q169" s="80" t="str">
        <f t="shared" si="9"/>
        <v/>
      </c>
      <c r="R169" s="80" t="str">
        <f t="shared" si="10"/>
        <v/>
      </c>
      <c r="S169" s="80" t="str">
        <f t="shared" si="11"/>
        <v/>
      </c>
      <c r="T169" s="80" t="str">
        <f t="shared" si="12"/>
        <v/>
      </c>
      <c r="U169" s="80" t="str">
        <f t="shared" si="13"/>
        <v/>
      </c>
      <c r="V169" s="80" t="str">
        <f t="shared" si="14"/>
        <v/>
      </c>
      <c r="W169" s="80" t="str">
        <f t="shared" si="16"/>
        <v/>
      </c>
      <c r="X169" s="80" t="str">
        <f t="shared" si="15"/>
        <v/>
      </c>
    </row>
    <row r="170" spans="1:24" customFormat="1" ht="15" thickBot="1" x14ac:dyDescent="0.35">
      <c r="A170" s="69"/>
      <c r="B170" s="50">
        <v>117</v>
      </c>
      <c r="C170" s="65"/>
      <c r="D170" s="57"/>
      <c r="E170" s="52"/>
      <c r="F170" s="57"/>
      <c r="G170" s="52"/>
      <c r="H170" s="59"/>
      <c r="I170" s="54"/>
      <c r="J170" s="57"/>
      <c r="K170" s="52"/>
      <c r="L170" s="57"/>
      <c r="M170" s="52"/>
      <c r="N170" s="61"/>
      <c r="O170" s="75"/>
      <c r="P170" s="69"/>
      <c r="Q170" s="80" t="str">
        <f t="shared" si="9"/>
        <v/>
      </c>
      <c r="R170" s="80" t="str">
        <f t="shared" si="10"/>
        <v/>
      </c>
      <c r="S170" s="80" t="str">
        <f t="shared" si="11"/>
        <v/>
      </c>
      <c r="T170" s="80" t="str">
        <f t="shared" si="12"/>
        <v/>
      </c>
      <c r="U170" s="80" t="str">
        <f t="shared" si="13"/>
        <v/>
      </c>
      <c r="V170" s="80" t="str">
        <f t="shared" si="14"/>
        <v/>
      </c>
      <c r="W170" s="80" t="str">
        <f t="shared" si="16"/>
        <v/>
      </c>
      <c r="X170" s="80" t="str">
        <f t="shared" si="15"/>
        <v/>
      </c>
    </row>
    <row r="171" spans="1:24" customFormat="1" ht="15" thickBot="1" x14ac:dyDescent="0.35">
      <c r="A171" s="69"/>
      <c r="B171" s="50">
        <v>118</v>
      </c>
      <c r="C171" s="65"/>
      <c r="D171" s="57"/>
      <c r="E171" s="52"/>
      <c r="F171" s="57"/>
      <c r="G171" s="52"/>
      <c r="H171" s="59"/>
      <c r="I171" s="54"/>
      <c r="J171" s="57"/>
      <c r="K171" s="52"/>
      <c r="L171" s="57"/>
      <c r="M171" s="52"/>
      <c r="N171" s="61"/>
      <c r="O171" s="75"/>
      <c r="P171" s="69"/>
      <c r="Q171" s="80" t="str">
        <f t="shared" si="9"/>
        <v/>
      </c>
      <c r="R171" s="80" t="str">
        <f t="shared" si="10"/>
        <v/>
      </c>
      <c r="S171" s="80" t="str">
        <f t="shared" si="11"/>
        <v/>
      </c>
      <c r="T171" s="80" t="str">
        <f t="shared" si="12"/>
        <v/>
      </c>
      <c r="U171" s="80" t="str">
        <f t="shared" si="13"/>
        <v/>
      </c>
      <c r="V171" s="80" t="str">
        <f t="shared" si="14"/>
        <v/>
      </c>
      <c r="W171" s="80" t="str">
        <f t="shared" si="16"/>
        <v/>
      </c>
      <c r="X171" s="80" t="str">
        <f t="shared" si="15"/>
        <v/>
      </c>
    </row>
    <row r="172" spans="1:24" customFormat="1" ht="15" thickBot="1" x14ac:dyDescent="0.35">
      <c r="A172" s="69"/>
      <c r="B172" s="50">
        <v>119</v>
      </c>
      <c r="C172" s="65"/>
      <c r="D172" s="57"/>
      <c r="E172" s="52"/>
      <c r="F172" s="57"/>
      <c r="G172" s="52"/>
      <c r="H172" s="59"/>
      <c r="I172" s="54"/>
      <c r="J172" s="57"/>
      <c r="K172" s="52"/>
      <c r="L172" s="57"/>
      <c r="M172" s="52"/>
      <c r="N172" s="61"/>
      <c r="O172" s="75"/>
      <c r="P172" s="69"/>
      <c r="Q172" s="80" t="str">
        <f t="shared" si="9"/>
        <v/>
      </c>
      <c r="R172" s="80" t="str">
        <f t="shared" si="10"/>
        <v/>
      </c>
      <c r="S172" s="80" t="str">
        <f t="shared" si="11"/>
        <v/>
      </c>
      <c r="T172" s="80" t="str">
        <f t="shared" si="12"/>
        <v/>
      </c>
      <c r="U172" s="80" t="str">
        <f t="shared" si="13"/>
        <v/>
      </c>
      <c r="V172" s="80" t="str">
        <f t="shared" si="14"/>
        <v/>
      </c>
      <c r="W172" s="80" t="str">
        <f t="shared" si="16"/>
        <v/>
      </c>
      <c r="X172" s="80" t="str">
        <f t="shared" si="15"/>
        <v/>
      </c>
    </row>
    <row r="173" spans="1:24" customFormat="1" ht="15" thickBot="1" x14ac:dyDescent="0.35">
      <c r="A173" s="69"/>
      <c r="B173" s="50">
        <v>120</v>
      </c>
      <c r="C173" s="65"/>
      <c r="D173" s="57"/>
      <c r="E173" s="52"/>
      <c r="F173" s="57"/>
      <c r="G173" s="52"/>
      <c r="H173" s="59"/>
      <c r="I173" s="54"/>
      <c r="J173" s="57"/>
      <c r="K173" s="52"/>
      <c r="L173" s="57"/>
      <c r="M173" s="52"/>
      <c r="N173" s="61"/>
      <c r="O173" s="75"/>
      <c r="P173" s="69"/>
      <c r="Q173" s="80" t="str">
        <f t="shared" si="9"/>
        <v/>
      </c>
      <c r="R173" s="80" t="str">
        <f t="shared" si="10"/>
        <v/>
      </c>
      <c r="S173" s="80" t="str">
        <f t="shared" si="11"/>
        <v/>
      </c>
      <c r="T173" s="80" t="str">
        <f t="shared" si="12"/>
        <v/>
      </c>
      <c r="U173" s="80" t="str">
        <f t="shared" si="13"/>
        <v/>
      </c>
      <c r="V173" s="80" t="str">
        <f t="shared" si="14"/>
        <v/>
      </c>
      <c r="W173" s="80" t="str">
        <f t="shared" si="16"/>
        <v/>
      </c>
      <c r="X173" s="80" t="str">
        <f t="shared" si="15"/>
        <v/>
      </c>
    </row>
    <row r="174" spans="1:24" customFormat="1" ht="15" thickBot="1" x14ac:dyDescent="0.35">
      <c r="A174" s="69"/>
      <c r="B174" s="50">
        <v>121</v>
      </c>
      <c r="C174" s="65"/>
      <c r="D174" s="57"/>
      <c r="E174" s="52"/>
      <c r="F174" s="57"/>
      <c r="G174" s="52"/>
      <c r="H174" s="59"/>
      <c r="I174" s="54"/>
      <c r="J174" s="57"/>
      <c r="K174" s="52"/>
      <c r="L174" s="57"/>
      <c r="M174" s="52"/>
      <c r="N174" s="61"/>
      <c r="O174" s="75"/>
      <c r="P174" s="69"/>
      <c r="Q174" s="80" t="str">
        <f t="shared" si="9"/>
        <v/>
      </c>
      <c r="R174" s="80" t="str">
        <f t="shared" si="10"/>
        <v/>
      </c>
      <c r="S174" s="80" t="str">
        <f t="shared" si="11"/>
        <v/>
      </c>
      <c r="T174" s="80" t="str">
        <f t="shared" si="12"/>
        <v/>
      </c>
      <c r="U174" s="80" t="str">
        <f t="shared" si="13"/>
        <v/>
      </c>
      <c r="V174" s="80" t="str">
        <f t="shared" si="14"/>
        <v/>
      </c>
      <c r="W174" s="80" t="str">
        <f t="shared" si="16"/>
        <v/>
      </c>
      <c r="X174" s="80" t="str">
        <f t="shared" si="15"/>
        <v/>
      </c>
    </row>
    <row r="175" spans="1:24" customFormat="1" ht="15" thickBot="1" x14ac:dyDescent="0.35">
      <c r="A175" s="69"/>
      <c r="B175" s="50">
        <v>122</v>
      </c>
      <c r="C175" s="65"/>
      <c r="D175" s="57"/>
      <c r="E175" s="52"/>
      <c r="F175" s="57"/>
      <c r="G175" s="52"/>
      <c r="H175" s="59"/>
      <c r="I175" s="54"/>
      <c r="J175" s="57"/>
      <c r="K175" s="52"/>
      <c r="L175" s="57"/>
      <c r="M175" s="52"/>
      <c r="N175" s="61"/>
      <c r="O175" s="75"/>
      <c r="P175" s="69"/>
      <c r="Q175" s="80" t="str">
        <f t="shared" si="9"/>
        <v/>
      </c>
      <c r="R175" s="80" t="str">
        <f t="shared" si="10"/>
        <v/>
      </c>
      <c r="S175" s="80" t="str">
        <f t="shared" si="11"/>
        <v/>
      </c>
      <c r="T175" s="80" t="str">
        <f t="shared" si="12"/>
        <v/>
      </c>
      <c r="U175" s="80" t="str">
        <f t="shared" si="13"/>
        <v/>
      </c>
      <c r="V175" s="80" t="str">
        <f t="shared" si="14"/>
        <v/>
      </c>
      <c r="W175" s="80" t="str">
        <f t="shared" si="16"/>
        <v/>
      </c>
      <c r="X175" s="80" t="str">
        <f t="shared" si="15"/>
        <v/>
      </c>
    </row>
    <row r="176" spans="1:24" customFormat="1" ht="15" thickBot="1" x14ac:dyDescent="0.35">
      <c r="A176" s="69"/>
      <c r="B176" s="50">
        <v>123</v>
      </c>
      <c r="C176" s="65"/>
      <c r="D176" s="57"/>
      <c r="E176" s="52"/>
      <c r="F176" s="57"/>
      <c r="G176" s="52"/>
      <c r="H176" s="59"/>
      <c r="I176" s="54"/>
      <c r="J176" s="57"/>
      <c r="K176" s="52"/>
      <c r="L176" s="57"/>
      <c r="M176" s="52"/>
      <c r="N176" s="61"/>
      <c r="O176" s="75"/>
      <c r="P176" s="69"/>
      <c r="Q176" s="80" t="str">
        <f t="shared" si="9"/>
        <v/>
      </c>
      <c r="R176" s="80" t="str">
        <f t="shared" si="10"/>
        <v/>
      </c>
      <c r="S176" s="80" t="str">
        <f t="shared" si="11"/>
        <v/>
      </c>
      <c r="T176" s="80" t="str">
        <f t="shared" si="12"/>
        <v/>
      </c>
      <c r="U176" s="80" t="str">
        <f t="shared" si="13"/>
        <v/>
      </c>
      <c r="V176" s="80" t="str">
        <f t="shared" si="14"/>
        <v/>
      </c>
      <c r="W176" s="80" t="str">
        <f t="shared" si="16"/>
        <v/>
      </c>
      <c r="X176" s="80" t="str">
        <f t="shared" si="15"/>
        <v/>
      </c>
    </row>
    <row r="177" spans="1:24" customFormat="1" ht="15" thickBot="1" x14ac:dyDescent="0.35">
      <c r="A177" s="69"/>
      <c r="B177" s="50">
        <v>124</v>
      </c>
      <c r="C177" s="65"/>
      <c r="D177" s="57"/>
      <c r="E177" s="52"/>
      <c r="F177" s="57"/>
      <c r="G177" s="52"/>
      <c r="H177" s="59"/>
      <c r="I177" s="54"/>
      <c r="J177" s="57"/>
      <c r="K177" s="52"/>
      <c r="L177" s="57"/>
      <c r="M177" s="52"/>
      <c r="N177" s="61"/>
      <c r="O177" s="75"/>
      <c r="P177" s="69"/>
      <c r="Q177" s="80" t="str">
        <f t="shared" si="9"/>
        <v/>
      </c>
      <c r="R177" s="80" t="str">
        <f t="shared" si="10"/>
        <v/>
      </c>
      <c r="S177" s="80" t="str">
        <f t="shared" si="11"/>
        <v/>
      </c>
      <c r="T177" s="80" t="str">
        <f t="shared" si="12"/>
        <v/>
      </c>
      <c r="U177" s="80" t="str">
        <f t="shared" si="13"/>
        <v/>
      </c>
      <c r="V177" s="80" t="str">
        <f t="shared" si="14"/>
        <v/>
      </c>
      <c r="W177" s="80" t="str">
        <f t="shared" si="16"/>
        <v/>
      </c>
      <c r="X177" s="80" t="str">
        <f t="shared" si="15"/>
        <v/>
      </c>
    </row>
    <row r="178" spans="1:24" customFormat="1" ht="15" thickBot="1" x14ac:dyDescent="0.35">
      <c r="A178" s="69"/>
      <c r="B178" s="50">
        <v>125</v>
      </c>
      <c r="C178" s="65"/>
      <c r="D178" s="57"/>
      <c r="E178" s="52"/>
      <c r="F178" s="57"/>
      <c r="G178" s="52"/>
      <c r="H178" s="59"/>
      <c r="I178" s="54"/>
      <c r="J178" s="57"/>
      <c r="K178" s="52"/>
      <c r="L178" s="57"/>
      <c r="M178" s="52"/>
      <c r="N178" s="61"/>
      <c r="O178" s="75"/>
      <c r="P178" s="69"/>
      <c r="Q178" s="80" t="str">
        <f t="shared" si="9"/>
        <v/>
      </c>
      <c r="R178" s="80" t="str">
        <f t="shared" si="10"/>
        <v/>
      </c>
      <c r="S178" s="80" t="str">
        <f t="shared" si="11"/>
        <v/>
      </c>
      <c r="T178" s="80" t="str">
        <f t="shared" si="12"/>
        <v/>
      </c>
      <c r="U178" s="80" t="str">
        <f t="shared" si="13"/>
        <v/>
      </c>
      <c r="V178" s="80" t="str">
        <f t="shared" si="14"/>
        <v/>
      </c>
      <c r="W178" s="80" t="str">
        <f t="shared" si="16"/>
        <v/>
      </c>
      <c r="X178" s="80" t="str">
        <f t="shared" si="15"/>
        <v/>
      </c>
    </row>
    <row r="179" spans="1:24" customFormat="1" ht="15" thickBot="1" x14ac:dyDescent="0.35">
      <c r="A179" s="69"/>
      <c r="B179" s="50">
        <v>126</v>
      </c>
      <c r="C179" s="65"/>
      <c r="D179" s="57"/>
      <c r="E179" s="52"/>
      <c r="F179" s="57"/>
      <c r="G179" s="52"/>
      <c r="H179" s="59"/>
      <c r="I179" s="54"/>
      <c r="J179" s="57"/>
      <c r="K179" s="52"/>
      <c r="L179" s="57"/>
      <c r="M179" s="52"/>
      <c r="N179" s="61"/>
      <c r="O179" s="75"/>
      <c r="P179" s="69"/>
      <c r="Q179" s="80" t="str">
        <f t="shared" si="9"/>
        <v/>
      </c>
      <c r="R179" s="80" t="str">
        <f t="shared" si="10"/>
        <v/>
      </c>
      <c r="S179" s="80" t="str">
        <f t="shared" si="11"/>
        <v/>
      </c>
      <c r="T179" s="80" t="str">
        <f t="shared" si="12"/>
        <v/>
      </c>
      <c r="U179" s="80" t="str">
        <f t="shared" si="13"/>
        <v/>
      </c>
      <c r="V179" s="80" t="str">
        <f t="shared" si="14"/>
        <v/>
      </c>
      <c r="W179" s="80" t="str">
        <f t="shared" si="16"/>
        <v/>
      </c>
      <c r="X179" s="80" t="str">
        <f t="shared" si="15"/>
        <v/>
      </c>
    </row>
    <row r="180" spans="1:24" customFormat="1" ht="15" thickBot="1" x14ac:dyDescent="0.35">
      <c r="A180" s="69"/>
      <c r="B180" s="50">
        <v>127</v>
      </c>
      <c r="C180" s="65"/>
      <c r="D180" s="57"/>
      <c r="E180" s="52"/>
      <c r="F180" s="57"/>
      <c r="G180" s="52"/>
      <c r="H180" s="59"/>
      <c r="I180" s="54"/>
      <c r="J180" s="57"/>
      <c r="K180" s="52"/>
      <c r="L180" s="57"/>
      <c r="M180" s="52"/>
      <c r="N180" s="61"/>
      <c r="O180" s="75"/>
      <c r="P180" s="69"/>
      <c r="Q180" s="80" t="str">
        <f t="shared" si="9"/>
        <v/>
      </c>
      <c r="R180" s="80" t="str">
        <f t="shared" si="10"/>
        <v/>
      </c>
      <c r="S180" s="80" t="str">
        <f t="shared" si="11"/>
        <v/>
      </c>
      <c r="T180" s="80" t="str">
        <f t="shared" si="12"/>
        <v/>
      </c>
      <c r="U180" s="80" t="str">
        <f t="shared" si="13"/>
        <v/>
      </c>
      <c r="V180" s="80" t="str">
        <f t="shared" si="14"/>
        <v/>
      </c>
      <c r="W180" s="80" t="str">
        <f t="shared" si="16"/>
        <v/>
      </c>
      <c r="X180" s="80" t="str">
        <f t="shared" si="15"/>
        <v/>
      </c>
    </row>
    <row r="181" spans="1:24" customFormat="1" ht="15" thickBot="1" x14ac:dyDescent="0.35">
      <c r="A181" s="69"/>
      <c r="B181" s="50">
        <v>128</v>
      </c>
      <c r="C181" s="65"/>
      <c r="D181" s="57"/>
      <c r="E181" s="52"/>
      <c r="F181" s="57"/>
      <c r="G181" s="52"/>
      <c r="H181" s="59"/>
      <c r="I181" s="54"/>
      <c r="J181" s="57"/>
      <c r="K181" s="52"/>
      <c r="L181" s="57"/>
      <c r="M181" s="52"/>
      <c r="N181" s="61"/>
      <c r="O181" s="75"/>
      <c r="P181" s="69"/>
      <c r="Q181" s="80" t="str">
        <f t="shared" si="9"/>
        <v/>
      </c>
      <c r="R181" s="80" t="str">
        <f t="shared" si="10"/>
        <v/>
      </c>
      <c r="S181" s="80" t="str">
        <f t="shared" si="11"/>
        <v/>
      </c>
      <c r="T181" s="80" t="str">
        <f t="shared" si="12"/>
        <v/>
      </c>
      <c r="U181" s="80" t="str">
        <f t="shared" si="13"/>
        <v/>
      </c>
      <c r="V181" s="80" t="str">
        <f t="shared" si="14"/>
        <v/>
      </c>
      <c r="W181" s="80" t="str">
        <f t="shared" si="16"/>
        <v/>
      </c>
      <c r="X181" s="80" t="str">
        <f t="shared" si="15"/>
        <v/>
      </c>
    </row>
    <row r="182" spans="1:24" customFormat="1" ht="15" thickBot="1" x14ac:dyDescent="0.35">
      <c r="A182" s="69"/>
      <c r="B182" s="50">
        <v>129</v>
      </c>
      <c r="C182" s="65"/>
      <c r="D182" s="57"/>
      <c r="E182" s="52"/>
      <c r="F182" s="57"/>
      <c r="G182" s="52"/>
      <c r="H182" s="59"/>
      <c r="I182" s="54"/>
      <c r="J182" s="57"/>
      <c r="K182" s="52"/>
      <c r="L182" s="57"/>
      <c r="M182" s="52"/>
      <c r="N182" s="61"/>
      <c r="O182" s="75"/>
      <c r="P182" s="69"/>
      <c r="Q182" s="80" t="str">
        <f t="shared" si="9"/>
        <v/>
      </c>
      <c r="R182" s="80" t="str">
        <f t="shared" si="10"/>
        <v/>
      </c>
      <c r="S182" s="80" t="str">
        <f t="shared" si="11"/>
        <v/>
      </c>
      <c r="T182" s="80" t="str">
        <f t="shared" si="12"/>
        <v/>
      </c>
      <c r="U182" s="80" t="str">
        <f t="shared" si="13"/>
        <v/>
      </c>
      <c r="V182" s="80" t="str">
        <f t="shared" si="14"/>
        <v/>
      </c>
      <c r="W182" s="80" t="str">
        <f t="shared" si="16"/>
        <v/>
      </c>
      <c r="X182" s="80" t="str">
        <f t="shared" si="15"/>
        <v/>
      </c>
    </row>
    <row r="183" spans="1:24" customFormat="1" ht="15" thickBot="1" x14ac:dyDescent="0.35">
      <c r="A183" s="69"/>
      <c r="B183" s="50">
        <v>130</v>
      </c>
      <c r="C183" s="65"/>
      <c r="D183" s="57"/>
      <c r="E183" s="52"/>
      <c r="F183" s="57"/>
      <c r="G183" s="52"/>
      <c r="H183" s="59"/>
      <c r="I183" s="54"/>
      <c r="J183" s="57"/>
      <c r="K183" s="52"/>
      <c r="L183" s="57"/>
      <c r="M183" s="52"/>
      <c r="N183" s="61"/>
      <c r="O183" s="75"/>
      <c r="P183" s="69"/>
      <c r="Q183" s="80" t="str">
        <f t="shared" ref="Q183:Q246" si="17">IF(AND(F183=$Q$53,G183=$Q$52),1,"")</f>
        <v/>
      </c>
      <c r="R183" s="80" t="str">
        <f t="shared" ref="R183:R246" si="18">IF(AND(F183=$R$53,G183=$R$52),1,"")</f>
        <v/>
      </c>
      <c r="S183" s="80" t="str">
        <f t="shared" ref="S183:S246" si="19">IF(AND(F183=$S$53,G183=$S$52),1,"")</f>
        <v/>
      </c>
      <c r="T183" s="80" t="str">
        <f t="shared" ref="T183:T246" si="20">IF(AND(F183=$T$53,G183=$T$52),1,"")</f>
        <v/>
      </c>
      <c r="U183" s="80" t="str">
        <f t="shared" ref="U183:U246" si="21">IF(AND(F183=$U$53,G183=$U$52),1,"")</f>
        <v/>
      </c>
      <c r="V183" s="80" t="str">
        <f t="shared" ref="V183:V246" si="22">IF(AND(F183=$V$53,G183=$V$52),1,"")</f>
        <v/>
      </c>
      <c r="W183" s="80" t="str">
        <f t="shared" si="16"/>
        <v/>
      </c>
      <c r="X183" s="80" t="str">
        <f t="shared" ref="X183:X246" si="23">IF(AND(F183=$X$53,G183=$X$52),1,"")</f>
        <v/>
      </c>
    </row>
    <row r="184" spans="1:24" customFormat="1" ht="15" thickBot="1" x14ac:dyDescent="0.35">
      <c r="A184" s="69"/>
      <c r="B184" s="50">
        <v>131</v>
      </c>
      <c r="C184" s="65"/>
      <c r="D184" s="57"/>
      <c r="E184" s="52"/>
      <c r="F184" s="57"/>
      <c r="G184" s="52"/>
      <c r="H184" s="59"/>
      <c r="I184" s="54"/>
      <c r="J184" s="57"/>
      <c r="K184" s="52"/>
      <c r="L184" s="57"/>
      <c r="M184" s="52"/>
      <c r="N184" s="61"/>
      <c r="O184" s="75"/>
      <c r="P184" s="69"/>
      <c r="Q184" s="80" t="str">
        <f t="shared" si="17"/>
        <v/>
      </c>
      <c r="R184" s="80" t="str">
        <f t="shared" si="18"/>
        <v/>
      </c>
      <c r="S184" s="80" t="str">
        <f t="shared" si="19"/>
        <v/>
      </c>
      <c r="T184" s="80" t="str">
        <f t="shared" si="20"/>
        <v/>
      </c>
      <c r="U184" s="80" t="str">
        <f t="shared" si="21"/>
        <v/>
      </c>
      <c r="V184" s="80" t="str">
        <f t="shared" si="22"/>
        <v/>
      </c>
      <c r="W184" s="80" t="str">
        <f t="shared" si="16"/>
        <v/>
      </c>
      <c r="X184" s="80" t="str">
        <f t="shared" si="23"/>
        <v/>
      </c>
    </row>
    <row r="185" spans="1:24" customFormat="1" ht="15" thickBot="1" x14ac:dyDescent="0.35">
      <c r="A185" s="69"/>
      <c r="B185" s="50">
        <v>132</v>
      </c>
      <c r="C185" s="65"/>
      <c r="D185" s="57"/>
      <c r="E185" s="52"/>
      <c r="F185" s="57"/>
      <c r="G185" s="52"/>
      <c r="H185" s="59"/>
      <c r="I185" s="54"/>
      <c r="J185" s="57"/>
      <c r="K185" s="52"/>
      <c r="L185" s="57"/>
      <c r="M185" s="52"/>
      <c r="N185" s="61"/>
      <c r="O185" s="75"/>
      <c r="P185" s="69"/>
      <c r="Q185" s="80" t="str">
        <f t="shared" si="17"/>
        <v/>
      </c>
      <c r="R185" s="80" t="str">
        <f t="shared" si="18"/>
        <v/>
      </c>
      <c r="S185" s="80" t="str">
        <f t="shared" si="19"/>
        <v/>
      </c>
      <c r="T185" s="80" t="str">
        <f t="shared" si="20"/>
        <v/>
      </c>
      <c r="U185" s="80" t="str">
        <f t="shared" si="21"/>
        <v/>
      </c>
      <c r="V185" s="80" t="str">
        <f t="shared" si="22"/>
        <v/>
      </c>
      <c r="W185" s="80" t="str">
        <f t="shared" si="16"/>
        <v/>
      </c>
      <c r="X185" s="80" t="str">
        <f t="shared" si="23"/>
        <v/>
      </c>
    </row>
    <row r="186" spans="1:24" customFormat="1" ht="15" thickBot="1" x14ac:dyDescent="0.35">
      <c r="A186" s="69"/>
      <c r="B186" s="50">
        <v>133</v>
      </c>
      <c r="C186" s="65"/>
      <c r="D186" s="57"/>
      <c r="E186" s="52"/>
      <c r="F186" s="57"/>
      <c r="G186" s="52"/>
      <c r="H186" s="59"/>
      <c r="I186" s="54"/>
      <c r="J186" s="57"/>
      <c r="K186" s="52"/>
      <c r="L186" s="57"/>
      <c r="M186" s="52"/>
      <c r="N186" s="61"/>
      <c r="O186" s="75"/>
      <c r="P186" s="69"/>
      <c r="Q186" s="80" t="str">
        <f t="shared" si="17"/>
        <v/>
      </c>
      <c r="R186" s="80" t="str">
        <f t="shared" si="18"/>
        <v/>
      </c>
      <c r="S186" s="80" t="str">
        <f t="shared" si="19"/>
        <v/>
      </c>
      <c r="T186" s="80" t="str">
        <f t="shared" si="20"/>
        <v/>
      </c>
      <c r="U186" s="80" t="str">
        <f t="shared" si="21"/>
        <v/>
      </c>
      <c r="V186" s="80" t="str">
        <f t="shared" si="22"/>
        <v/>
      </c>
      <c r="W186" s="80" t="str">
        <f t="shared" si="16"/>
        <v/>
      </c>
      <c r="X186" s="80" t="str">
        <f t="shared" si="23"/>
        <v/>
      </c>
    </row>
    <row r="187" spans="1:24" customFormat="1" ht="15" thickBot="1" x14ac:dyDescent="0.35">
      <c r="A187" s="69"/>
      <c r="B187" s="50">
        <v>134</v>
      </c>
      <c r="C187" s="65"/>
      <c r="D187" s="57"/>
      <c r="E187" s="52"/>
      <c r="F187" s="57"/>
      <c r="G187" s="52"/>
      <c r="H187" s="59"/>
      <c r="I187" s="54"/>
      <c r="J187" s="57"/>
      <c r="K187" s="52"/>
      <c r="L187" s="57"/>
      <c r="M187" s="52"/>
      <c r="N187" s="61"/>
      <c r="O187" s="75"/>
      <c r="P187" s="69"/>
      <c r="Q187" s="80" t="str">
        <f t="shared" si="17"/>
        <v/>
      </c>
      <c r="R187" s="80" t="str">
        <f t="shared" si="18"/>
        <v/>
      </c>
      <c r="S187" s="80" t="str">
        <f t="shared" si="19"/>
        <v/>
      </c>
      <c r="T187" s="80" t="str">
        <f t="shared" si="20"/>
        <v/>
      </c>
      <c r="U187" s="80" t="str">
        <f t="shared" si="21"/>
        <v/>
      </c>
      <c r="V187" s="80" t="str">
        <f t="shared" si="22"/>
        <v/>
      </c>
      <c r="W187" s="80" t="str">
        <f t="shared" si="16"/>
        <v/>
      </c>
      <c r="X187" s="80" t="str">
        <f t="shared" si="23"/>
        <v/>
      </c>
    </row>
    <row r="188" spans="1:24" customFormat="1" ht="15" thickBot="1" x14ac:dyDescent="0.35">
      <c r="A188" s="69"/>
      <c r="B188" s="50">
        <v>135</v>
      </c>
      <c r="C188" s="65"/>
      <c r="D188" s="57"/>
      <c r="E188" s="52"/>
      <c r="F188" s="57"/>
      <c r="G188" s="52"/>
      <c r="H188" s="59"/>
      <c r="I188" s="54"/>
      <c r="J188" s="57"/>
      <c r="K188" s="52"/>
      <c r="L188" s="57"/>
      <c r="M188" s="52"/>
      <c r="N188" s="61"/>
      <c r="O188" s="75"/>
      <c r="P188" s="69"/>
      <c r="Q188" s="80" t="str">
        <f t="shared" si="17"/>
        <v/>
      </c>
      <c r="R188" s="80" t="str">
        <f t="shared" si="18"/>
        <v/>
      </c>
      <c r="S188" s="80" t="str">
        <f t="shared" si="19"/>
        <v/>
      </c>
      <c r="T188" s="80" t="str">
        <f t="shared" si="20"/>
        <v/>
      </c>
      <c r="U188" s="80" t="str">
        <f t="shared" si="21"/>
        <v/>
      </c>
      <c r="V188" s="80" t="str">
        <f t="shared" si="22"/>
        <v/>
      </c>
      <c r="W188" s="80" t="str">
        <f t="shared" si="16"/>
        <v/>
      </c>
      <c r="X188" s="80" t="str">
        <f t="shared" si="23"/>
        <v/>
      </c>
    </row>
    <row r="189" spans="1:24" customFormat="1" ht="15" thickBot="1" x14ac:dyDescent="0.35">
      <c r="A189" s="69"/>
      <c r="B189" s="50">
        <v>136</v>
      </c>
      <c r="C189" s="65"/>
      <c r="D189" s="57"/>
      <c r="E189" s="52"/>
      <c r="F189" s="57"/>
      <c r="G189" s="52"/>
      <c r="H189" s="59"/>
      <c r="I189" s="54"/>
      <c r="J189" s="57"/>
      <c r="K189" s="52"/>
      <c r="L189" s="57"/>
      <c r="M189" s="52"/>
      <c r="N189" s="61"/>
      <c r="O189" s="75"/>
      <c r="P189" s="69"/>
      <c r="Q189" s="80" t="str">
        <f t="shared" si="17"/>
        <v/>
      </c>
      <c r="R189" s="80" t="str">
        <f t="shared" si="18"/>
        <v/>
      </c>
      <c r="S189" s="80" t="str">
        <f t="shared" si="19"/>
        <v/>
      </c>
      <c r="T189" s="80" t="str">
        <f t="shared" si="20"/>
        <v/>
      </c>
      <c r="U189" s="80" t="str">
        <f t="shared" si="21"/>
        <v/>
      </c>
      <c r="V189" s="80" t="str">
        <f t="shared" si="22"/>
        <v/>
      </c>
      <c r="W189" s="80" t="str">
        <f t="shared" si="16"/>
        <v/>
      </c>
      <c r="X189" s="80" t="str">
        <f t="shared" si="23"/>
        <v/>
      </c>
    </row>
    <row r="190" spans="1:24" customFormat="1" ht="15" thickBot="1" x14ac:dyDescent="0.35">
      <c r="A190" s="69"/>
      <c r="B190" s="50">
        <v>137</v>
      </c>
      <c r="C190" s="65"/>
      <c r="D190" s="57"/>
      <c r="E190" s="52"/>
      <c r="F190" s="57"/>
      <c r="G190" s="52"/>
      <c r="H190" s="59"/>
      <c r="I190" s="54"/>
      <c r="J190" s="57"/>
      <c r="K190" s="52"/>
      <c r="L190" s="57"/>
      <c r="M190" s="52"/>
      <c r="N190" s="61"/>
      <c r="O190" s="75"/>
      <c r="P190" s="69"/>
      <c r="Q190" s="80" t="str">
        <f t="shared" si="17"/>
        <v/>
      </c>
      <c r="R190" s="80" t="str">
        <f t="shared" si="18"/>
        <v/>
      </c>
      <c r="S190" s="80" t="str">
        <f t="shared" si="19"/>
        <v/>
      </c>
      <c r="T190" s="80" t="str">
        <f t="shared" si="20"/>
        <v/>
      </c>
      <c r="U190" s="80" t="str">
        <f t="shared" si="21"/>
        <v/>
      </c>
      <c r="V190" s="80" t="str">
        <f t="shared" si="22"/>
        <v/>
      </c>
      <c r="W190" s="80" t="str">
        <f t="shared" si="16"/>
        <v/>
      </c>
      <c r="X190" s="80" t="str">
        <f t="shared" si="23"/>
        <v/>
      </c>
    </row>
    <row r="191" spans="1:24" customFormat="1" ht="15" thickBot="1" x14ac:dyDescent="0.35">
      <c r="A191" s="69"/>
      <c r="B191" s="50">
        <v>138</v>
      </c>
      <c r="C191" s="65"/>
      <c r="D191" s="57"/>
      <c r="E191" s="52"/>
      <c r="F191" s="57"/>
      <c r="G191" s="52"/>
      <c r="H191" s="59"/>
      <c r="I191" s="54"/>
      <c r="J191" s="57"/>
      <c r="K191" s="52"/>
      <c r="L191" s="57"/>
      <c r="M191" s="52"/>
      <c r="N191" s="61"/>
      <c r="O191" s="75"/>
      <c r="P191" s="69"/>
      <c r="Q191" s="80" t="str">
        <f t="shared" si="17"/>
        <v/>
      </c>
      <c r="R191" s="80" t="str">
        <f t="shared" si="18"/>
        <v/>
      </c>
      <c r="S191" s="80" t="str">
        <f t="shared" si="19"/>
        <v/>
      </c>
      <c r="T191" s="80" t="str">
        <f t="shared" si="20"/>
        <v/>
      </c>
      <c r="U191" s="80" t="str">
        <f t="shared" si="21"/>
        <v/>
      </c>
      <c r="V191" s="80" t="str">
        <f t="shared" si="22"/>
        <v/>
      </c>
      <c r="W191" s="80" t="str">
        <f t="shared" si="16"/>
        <v/>
      </c>
      <c r="X191" s="80" t="str">
        <f t="shared" si="23"/>
        <v/>
      </c>
    </row>
    <row r="192" spans="1:24" customFormat="1" ht="15" thickBot="1" x14ac:dyDescent="0.35">
      <c r="A192" s="69"/>
      <c r="B192" s="50">
        <v>139</v>
      </c>
      <c r="C192" s="65"/>
      <c r="D192" s="57"/>
      <c r="E192" s="52"/>
      <c r="F192" s="57"/>
      <c r="G192" s="52"/>
      <c r="H192" s="59"/>
      <c r="I192" s="54"/>
      <c r="J192" s="57"/>
      <c r="K192" s="52"/>
      <c r="L192" s="57"/>
      <c r="M192" s="52"/>
      <c r="N192" s="61"/>
      <c r="O192" s="75"/>
      <c r="P192" s="69"/>
      <c r="Q192" s="80" t="str">
        <f t="shared" si="17"/>
        <v/>
      </c>
      <c r="R192" s="80" t="str">
        <f t="shared" si="18"/>
        <v/>
      </c>
      <c r="S192" s="80" t="str">
        <f t="shared" si="19"/>
        <v/>
      </c>
      <c r="T192" s="80" t="str">
        <f t="shared" si="20"/>
        <v/>
      </c>
      <c r="U192" s="80" t="str">
        <f t="shared" si="21"/>
        <v/>
      </c>
      <c r="V192" s="80" t="str">
        <f t="shared" si="22"/>
        <v/>
      </c>
      <c r="W192" s="80" t="str">
        <f t="shared" si="16"/>
        <v/>
      </c>
      <c r="X192" s="80" t="str">
        <f t="shared" si="23"/>
        <v/>
      </c>
    </row>
    <row r="193" spans="1:24" customFormat="1" ht="15" thickBot="1" x14ac:dyDescent="0.35">
      <c r="A193" s="69"/>
      <c r="B193" s="50">
        <v>140</v>
      </c>
      <c r="C193" s="65"/>
      <c r="D193" s="57"/>
      <c r="E193" s="52"/>
      <c r="F193" s="57"/>
      <c r="G193" s="52"/>
      <c r="H193" s="59"/>
      <c r="I193" s="54"/>
      <c r="J193" s="57"/>
      <c r="K193" s="52"/>
      <c r="L193" s="57"/>
      <c r="M193" s="52"/>
      <c r="N193" s="61"/>
      <c r="O193" s="75"/>
      <c r="P193" s="69"/>
      <c r="Q193" s="80" t="str">
        <f t="shared" si="17"/>
        <v/>
      </c>
      <c r="R193" s="80" t="str">
        <f t="shared" si="18"/>
        <v/>
      </c>
      <c r="S193" s="80" t="str">
        <f t="shared" si="19"/>
        <v/>
      </c>
      <c r="T193" s="80" t="str">
        <f t="shared" si="20"/>
        <v/>
      </c>
      <c r="U193" s="80" t="str">
        <f t="shared" si="21"/>
        <v/>
      </c>
      <c r="V193" s="80" t="str">
        <f t="shared" si="22"/>
        <v/>
      </c>
      <c r="W193" s="80" t="str">
        <f t="shared" si="16"/>
        <v/>
      </c>
      <c r="X193" s="80" t="str">
        <f t="shared" si="23"/>
        <v/>
      </c>
    </row>
    <row r="194" spans="1:24" customFormat="1" ht="15" thickBot="1" x14ac:dyDescent="0.35">
      <c r="A194" s="69"/>
      <c r="B194" s="50">
        <v>141</v>
      </c>
      <c r="C194" s="65"/>
      <c r="D194" s="57"/>
      <c r="E194" s="52"/>
      <c r="F194" s="57"/>
      <c r="G194" s="52"/>
      <c r="H194" s="59"/>
      <c r="I194" s="54"/>
      <c r="J194" s="57"/>
      <c r="K194" s="52"/>
      <c r="L194" s="57"/>
      <c r="M194" s="52"/>
      <c r="N194" s="61"/>
      <c r="O194" s="75"/>
      <c r="P194" s="69"/>
      <c r="Q194" s="80" t="str">
        <f t="shared" si="17"/>
        <v/>
      </c>
      <c r="R194" s="80" t="str">
        <f t="shared" si="18"/>
        <v/>
      </c>
      <c r="S194" s="80" t="str">
        <f t="shared" si="19"/>
        <v/>
      </c>
      <c r="T194" s="80" t="str">
        <f t="shared" si="20"/>
        <v/>
      </c>
      <c r="U194" s="80" t="str">
        <f t="shared" si="21"/>
        <v/>
      </c>
      <c r="V194" s="80" t="str">
        <f t="shared" si="22"/>
        <v/>
      </c>
      <c r="W194" s="80" t="str">
        <f t="shared" si="16"/>
        <v/>
      </c>
      <c r="X194" s="80" t="str">
        <f t="shared" si="23"/>
        <v/>
      </c>
    </row>
    <row r="195" spans="1:24" customFormat="1" ht="15" thickBot="1" x14ac:dyDescent="0.35">
      <c r="A195" s="69"/>
      <c r="B195" s="50">
        <v>142</v>
      </c>
      <c r="C195" s="65"/>
      <c r="D195" s="57"/>
      <c r="E195" s="52"/>
      <c r="F195" s="57"/>
      <c r="G195" s="52"/>
      <c r="H195" s="59"/>
      <c r="I195" s="54"/>
      <c r="J195" s="57"/>
      <c r="K195" s="52"/>
      <c r="L195" s="57"/>
      <c r="M195" s="52"/>
      <c r="N195" s="61"/>
      <c r="O195" s="75"/>
      <c r="P195" s="69"/>
      <c r="Q195" s="80" t="str">
        <f t="shared" si="17"/>
        <v/>
      </c>
      <c r="R195" s="80" t="str">
        <f t="shared" si="18"/>
        <v/>
      </c>
      <c r="S195" s="80" t="str">
        <f t="shared" si="19"/>
        <v/>
      </c>
      <c r="T195" s="80" t="str">
        <f t="shared" si="20"/>
        <v/>
      </c>
      <c r="U195" s="80" t="str">
        <f t="shared" si="21"/>
        <v/>
      </c>
      <c r="V195" s="80" t="str">
        <f t="shared" si="22"/>
        <v/>
      </c>
      <c r="W195" s="80" t="str">
        <f t="shared" si="16"/>
        <v/>
      </c>
      <c r="X195" s="80" t="str">
        <f t="shared" si="23"/>
        <v/>
      </c>
    </row>
    <row r="196" spans="1:24" customFormat="1" ht="15" thickBot="1" x14ac:dyDescent="0.35">
      <c r="A196" s="69"/>
      <c r="B196" s="50">
        <v>143</v>
      </c>
      <c r="C196" s="65"/>
      <c r="D196" s="57"/>
      <c r="E196" s="52"/>
      <c r="F196" s="57"/>
      <c r="G196" s="52"/>
      <c r="H196" s="59"/>
      <c r="I196" s="54"/>
      <c r="J196" s="57"/>
      <c r="K196" s="52"/>
      <c r="L196" s="57"/>
      <c r="M196" s="52"/>
      <c r="N196" s="61"/>
      <c r="O196" s="75"/>
      <c r="P196" s="69"/>
      <c r="Q196" s="80" t="str">
        <f t="shared" si="17"/>
        <v/>
      </c>
      <c r="R196" s="80" t="str">
        <f t="shared" si="18"/>
        <v/>
      </c>
      <c r="S196" s="80" t="str">
        <f t="shared" si="19"/>
        <v/>
      </c>
      <c r="T196" s="80" t="str">
        <f t="shared" si="20"/>
        <v/>
      </c>
      <c r="U196" s="80" t="str">
        <f t="shared" si="21"/>
        <v/>
      </c>
      <c r="V196" s="80" t="str">
        <f t="shared" si="22"/>
        <v/>
      </c>
      <c r="W196" s="80" t="str">
        <f t="shared" si="16"/>
        <v/>
      </c>
      <c r="X196" s="80" t="str">
        <f t="shared" si="23"/>
        <v/>
      </c>
    </row>
    <row r="197" spans="1:24" customFormat="1" ht="15" thickBot="1" x14ac:dyDescent="0.35">
      <c r="A197" s="69"/>
      <c r="B197" s="50">
        <v>144</v>
      </c>
      <c r="C197" s="65"/>
      <c r="D197" s="57"/>
      <c r="E197" s="52"/>
      <c r="F197" s="57"/>
      <c r="G197" s="52"/>
      <c r="H197" s="59"/>
      <c r="I197" s="54"/>
      <c r="J197" s="57"/>
      <c r="K197" s="52"/>
      <c r="L197" s="57"/>
      <c r="M197" s="52"/>
      <c r="N197" s="61"/>
      <c r="O197" s="75"/>
      <c r="P197" s="69"/>
      <c r="Q197" s="80" t="str">
        <f t="shared" si="17"/>
        <v/>
      </c>
      <c r="R197" s="80" t="str">
        <f t="shared" si="18"/>
        <v/>
      </c>
      <c r="S197" s="80" t="str">
        <f t="shared" si="19"/>
        <v/>
      </c>
      <c r="T197" s="80" t="str">
        <f t="shared" si="20"/>
        <v/>
      </c>
      <c r="U197" s="80" t="str">
        <f t="shared" si="21"/>
        <v/>
      </c>
      <c r="V197" s="80" t="str">
        <f t="shared" si="22"/>
        <v/>
      </c>
      <c r="W197" s="80" t="str">
        <f t="shared" si="16"/>
        <v/>
      </c>
      <c r="X197" s="80" t="str">
        <f t="shared" si="23"/>
        <v/>
      </c>
    </row>
    <row r="198" spans="1:24" customFormat="1" ht="15" thickBot="1" x14ac:dyDescent="0.35">
      <c r="A198" s="69"/>
      <c r="B198" s="50">
        <v>145</v>
      </c>
      <c r="C198" s="65"/>
      <c r="D198" s="57"/>
      <c r="E198" s="52"/>
      <c r="F198" s="57"/>
      <c r="G198" s="52"/>
      <c r="H198" s="59"/>
      <c r="I198" s="54"/>
      <c r="J198" s="57"/>
      <c r="K198" s="52"/>
      <c r="L198" s="57"/>
      <c r="M198" s="52"/>
      <c r="N198" s="61"/>
      <c r="O198" s="75"/>
      <c r="P198" s="69"/>
      <c r="Q198" s="80" t="str">
        <f t="shared" si="17"/>
        <v/>
      </c>
      <c r="R198" s="80" t="str">
        <f t="shared" si="18"/>
        <v/>
      </c>
      <c r="S198" s="80" t="str">
        <f t="shared" si="19"/>
        <v/>
      </c>
      <c r="T198" s="80" t="str">
        <f t="shared" si="20"/>
        <v/>
      </c>
      <c r="U198" s="80" t="str">
        <f t="shared" si="21"/>
        <v/>
      </c>
      <c r="V198" s="80" t="str">
        <f t="shared" si="22"/>
        <v/>
      </c>
      <c r="W198" s="80" t="str">
        <f t="shared" si="16"/>
        <v/>
      </c>
      <c r="X198" s="80" t="str">
        <f t="shared" si="23"/>
        <v/>
      </c>
    </row>
    <row r="199" spans="1:24" customFormat="1" ht="15" thickBot="1" x14ac:dyDescent="0.35">
      <c r="A199" s="69"/>
      <c r="B199" s="50">
        <v>146</v>
      </c>
      <c r="C199" s="65"/>
      <c r="D199" s="57"/>
      <c r="E199" s="52"/>
      <c r="F199" s="57"/>
      <c r="G199" s="52"/>
      <c r="H199" s="59"/>
      <c r="I199" s="54"/>
      <c r="J199" s="57"/>
      <c r="K199" s="52"/>
      <c r="L199" s="57"/>
      <c r="M199" s="52"/>
      <c r="N199" s="61"/>
      <c r="O199" s="75"/>
      <c r="P199" s="69"/>
      <c r="Q199" s="80" t="str">
        <f t="shared" si="17"/>
        <v/>
      </c>
      <c r="R199" s="80" t="str">
        <f t="shared" si="18"/>
        <v/>
      </c>
      <c r="S199" s="80" t="str">
        <f t="shared" si="19"/>
        <v/>
      </c>
      <c r="T199" s="80" t="str">
        <f t="shared" si="20"/>
        <v/>
      </c>
      <c r="U199" s="80" t="str">
        <f t="shared" si="21"/>
        <v/>
      </c>
      <c r="V199" s="80" t="str">
        <f t="shared" si="22"/>
        <v/>
      </c>
      <c r="W199" s="80" t="str">
        <f t="shared" si="16"/>
        <v/>
      </c>
      <c r="X199" s="80" t="str">
        <f t="shared" si="23"/>
        <v/>
      </c>
    </row>
    <row r="200" spans="1:24" customFormat="1" ht="15" thickBot="1" x14ac:dyDescent="0.35">
      <c r="A200" s="69"/>
      <c r="B200" s="50">
        <v>147</v>
      </c>
      <c r="C200" s="65"/>
      <c r="D200" s="57"/>
      <c r="E200" s="52"/>
      <c r="F200" s="57"/>
      <c r="G200" s="52"/>
      <c r="H200" s="59"/>
      <c r="I200" s="54"/>
      <c r="J200" s="57"/>
      <c r="K200" s="52"/>
      <c r="L200" s="57"/>
      <c r="M200" s="52"/>
      <c r="N200" s="61"/>
      <c r="O200" s="75"/>
      <c r="P200" s="69"/>
      <c r="Q200" s="80" t="str">
        <f t="shared" si="17"/>
        <v/>
      </c>
      <c r="R200" s="80" t="str">
        <f t="shared" si="18"/>
        <v/>
      </c>
      <c r="S200" s="80" t="str">
        <f t="shared" si="19"/>
        <v/>
      </c>
      <c r="T200" s="80" t="str">
        <f t="shared" si="20"/>
        <v/>
      </c>
      <c r="U200" s="80" t="str">
        <f t="shared" si="21"/>
        <v/>
      </c>
      <c r="V200" s="80" t="str">
        <f t="shared" si="22"/>
        <v/>
      </c>
      <c r="W200" s="80" t="str">
        <f t="shared" si="16"/>
        <v/>
      </c>
      <c r="X200" s="80" t="str">
        <f t="shared" si="23"/>
        <v/>
      </c>
    </row>
    <row r="201" spans="1:24" customFormat="1" ht="15" thickBot="1" x14ac:dyDescent="0.35">
      <c r="A201" s="69"/>
      <c r="B201" s="50">
        <v>148</v>
      </c>
      <c r="C201" s="65"/>
      <c r="D201" s="57"/>
      <c r="E201" s="52"/>
      <c r="F201" s="57"/>
      <c r="G201" s="52"/>
      <c r="H201" s="59"/>
      <c r="I201" s="54"/>
      <c r="J201" s="57"/>
      <c r="K201" s="52"/>
      <c r="L201" s="57"/>
      <c r="M201" s="52"/>
      <c r="N201" s="61"/>
      <c r="O201" s="75"/>
      <c r="P201" s="69"/>
      <c r="Q201" s="80" t="str">
        <f t="shared" si="17"/>
        <v/>
      </c>
      <c r="R201" s="80" t="str">
        <f t="shared" si="18"/>
        <v/>
      </c>
      <c r="S201" s="80" t="str">
        <f t="shared" si="19"/>
        <v/>
      </c>
      <c r="T201" s="80" t="str">
        <f t="shared" si="20"/>
        <v/>
      </c>
      <c r="U201" s="80" t="str">
        <f t="shared" si="21"/>
        <v/>
      </c>
      <c r="V201" s="80" t="str">
        <f t="shared" si="22"/>
        <v/>
      </c>
      <c r="W201" s="80" t="str">
        <f t="shared" ref="W201:W253" si="24">IF(AND(F201=$W$53,G201=$W$52),1,"")</f>
        <v/>
      </c>
      <c r="X201" s="80" t="str">
        <f t="shared" si="23"/>
        <v/>
      </c>
    </row>
    <row r="202" spans="1:24" customFormat="1" ht="15" thickBot="1" x14ac:dyDescent="0.35">
      <c r="A202" s="69"/>
      <c r="B202" s="50">
        <v>149</v>
      </c>
      <c r="C202" s="65"/>
      <c r="D202" s="57"/>
      <c r="E202" s="52"/>
      <c r="F202" s="57"/>
      <c r="G202" s="52"/>
      <c r="H202" s="59"/>
      <c r="I202" s="54"/>
      <c r="J202" s="57"/>
      <c r="K202" s="52"/>
      <c r="L202" s="57"/>
      <c r="M202" s="52"/>
      <c r="N202" s="61"/>
      <c r="O202" s="75"/>
      <c r="P202" s="69"/>
      <c r="Q202" s="80" t="str">
        <f t="shared" si="17"/>
        <v/>
      </c>
      <c r="R202" s="80" t="str">
        <f t="shared" si="18"/>
        <v/>
      </c>
      <c r="S202" s="80" t="str">
        <f t="shared" si="19"/>
        <v/>
      </c>
      <c r="T202" s="80" t="str">
        <f t="shared" si="20"/>
        <v/>
      </c>
      <c r="U202" s="80" t="str">
        <f t="shared" si="21"/>
        <v/>
      </c>
      <c r="V202" s="80" t="str">
        <f t="shared" si="22"/>
        <v/>
      </c>
      <c r="W202" s="80" t="str">
        <f t="shared" si="24"/>
        <v/>
      </c>
      <c r="X202" s="80" t="str">
        <f t="shared" si="23"/>
        <v/>
      </c>
    </row>
    <row r="203" spans="1:24" customFormat="1" ht="15" thickBot="1" x14ac:dyDescent="0.35">
      <c r="A203" s="69"/>
      <c r="B203" s="50">
        <v>150</v>
      </c>
      <c r="C203" s="65"/>
      <c r="D203" s="57"/>
      <c r="E203" s="52"/>
      <c r="F203" s="57"/>
      <c r="G203" s="52"/>
      <c r="H203" s="59"/>
      <c r="I203" s="54"/>
      <c r="J203" s="57"/>
      <c r="K203" s="52"/>
      <c r="L203" s="57"/>
      <c r="M203" s="52"/>
      <c r="N203" s="61"/>
      <c r="O203" s="75"/>
      <c r="P203" s="69"/>
      <c r="Q203" s="80" t="str">
        <f t="shared" si="17"/>
        <v/>
      </c>
      <c r="R203" s="80" t="str">
        <f t="shared" si="18"/>
        <v/>
      </c>
      <c r="S203" s="80" t="str">
        <f t="shared" si="19"/>
        <v/>
      </c>
      <c r="T203" s="80" t="str">
        <f t="shared" si="20"/>
        <v/>
      </c>
      <c r="U203" s="80" t="str">
        <f t="shared" si="21"/>
        <v/>
      </c>
      <c r="V203" s="80" t="str">
        <f t="shared" si="22"/>
        <v/>
      </c>
      <c r="W203" s="80" t="str">
        <f t="shared" si="24"/>
        <v/>
      </c>
      <c r="X203" s="80" t="str">
        <f t="shared" si="23"/>
        <v/>
      </c>
    </row>
    <row r="204" spans="1:24" customFormat="1" ht="15" thickBot="1" x14ac:dyDescent="0.35">
      <c r="A204" s="69"/>
      <c r="B204" s="50">
        <v>151</v>
      </c>
      <c r="C204" s="65"/>
      <c r="D204" s="57"/>
      <c r="E204" s="52"/>
      <c r="F204" s="57"/>
      <c r="G204" s="52"/>
      <c r="H204" s="59"/>
      <c r="I204" s="54"/>
      <c r="J204" s="57"/>
      <c r="K204" s="52"/>
      <c r="L204" s="57"/>
      <c r="M204" s="52"/>
      <c r="N204" s="61"/>
      <c r="O204" s="75"/>
      <c r="P204" s="69"/>
      <c r="Q204" s="80" t="str">
        <f t="shared" si="17"/>
        <v/>
      </c>
      <c r="R204" s="80" t="str">
        <f t="shared" si="18"/>
        <v/>
      </c>
      <c r="S204" s="80" t="str">
        <f t="shared" si="19"/>
        <v/>
      </c>
      <c r="T204" s="80" t="str">
        <f t="shared" si="20"/>
        <v/>
      </c>
      <c r="U204" s="80" t="str">
        <f t="shared" si="21"/>
        <v/>
      </c>
      <c r="V204" s="80" t="str">
        <f t="shared" si="22"/>
        <v/>
      </c>
      <c r="W204" s="80" t="str">
        <f t="shared" si="24"/>
        <v/>
      </c>
      <c r="X204" s="80" t="str">
        <f t="shared" si="23"/>
        <v/>
      </c>
    </row>
    <row r="205" spans="1:24" customFormat="1" ht="15" thickBot="1" x14ac:dyDescent="0.35">
      <c r="A205" s="69"/>
      <c r="B205" s="50">
        <v>152</v>
      </c>
      <c r="C205" s="65"/>
      <c r="D205" s="57"/>
      <c r="E205" s="52"/>
      <c r="F205" s="57"/>
      <c r="G205" s="52"/>
      <c r="H205" s="59"/>
      <c r="I205" s="54"/>
      <c r="J205" s="57"/>
      <c r="K205" s="52"/>
      <c r="L205" s="57"/>
      <c r="M205" s="52"/>
      <c r="N205" s="61"/>
      <c r="O205" s="75"/>
      <c r="P205" s="69"/>
      <c r="Q205" s="80" t="str">
        <f t="shared" si="17"/>
        <v/>
      </c>
      <c r="R205" s="80" t="str">
        <f t="shared" si="18"/>
        <v/>
      </c>
      <c r="S205" s="80" t="str">
        <f t="shared" si="19"/>
        <v/>
      </c>
      <c r="T205" s="80" t="str">
        <f t="shared" si="20"/>
        <v/>
      </c>
      <c r="U205" s="80" t="str">
        <f t="shared" si="21"/>
        <v/>
      </c>
      <c r="V205" s="80" t="str">
        <f t="shared" si="22"/>
        <v/>
      </c>
      <c r="W205" s="80" t="str">
        <f t="shared" si="24"/>
        <v/>
      </c>
      <c r="X205" s="80" t="str">
        <f t="shared" si="23"/>
        <v/>
      </c>
    </row>
    <row r="206" spans="1:24" customFormat="1" ht="15" thickBot="1" x14ac:dyDescent="0.35">
      <c r="A206" s="69"/>
      <c r="B206" s="50">
        <v>153</v>
      </c>
      <c r="C206" s="65"/>
      <c r="D206" s="57"/>
      <c r="E206" s="52"/>
      <c r="F206" s="57"/>
      <c r="G206" s="52"/>
      <c r="H206" s="59"/>
      <c r="I206" s="54"/>
      <c r="J206" s="57"/>
      <c r="K206" s="52"/>
      <c r="L206" s="57"/>
      <c r="M206" s="52"/>
      <c r="N206" s="61"/>
      <c r="O206" s="75"/>
      <c r="P206" s="69"/>
      <c r="Q206" s="80" t="str">
        <f t="shared" si="17"/>
        <v/>
      </c>
      <c r="R206" s="80" t="str">
        <f t="shared" si="18"/>
        <v/>
      </c>
      <c r="S206" s="80" t="str">
        <f t="shared" si="19"/>
        <v/>
      </c>
      <c r="T206" s="80" t="str">
        <f t="shared" si="20"/>
        <v/>
      </c>
      <c r="U206" s="80" t="str">
        <f t="shared" si="21"/>
        <v/>
      </c>
      <c r="V206" s="80" t="str">
        <f t="shared" si="22"/>
        <v/>
      </c>
      <c r="W206" s="80" t="str">
        <f t="shared" si="24"/>
        <v/>
      </c>
      <c r="X206" s="80" t="str">
        <f t="shared" si="23"/>
        <v/>
      </c>
    </row>
    <row r="207" spans="1:24" customFormat="1" ht="15" thickBot="1" x14ac:dyDescent="0.35">
      <c r="A207" s="69"/>
      <c r="B207" s="50">
        <v>154</v>
      </c>
      <c r="C207" s="65"/>
      <c r="D207" s="57"/>
      <c r="E207" s="52"/>
      <c r="F207" s="57"/>
      <c r="G207" s="52"/>
      <c r="H207" s="59"/>
      <c r="I207" s="54"/>
      <c r="J207" s="57"/>
      <c r="K207" s="52"/>
      <c r="L207" s="57"/>
      <c r="M207" s="52"/>
      <c r="N207" s="61"/>
      <c r="O207" s="75"/>
      <c r="P207" s="69"/>
      <c r="Q207" s="80" t="str">
        <f t="shared" si="17"/>
        <v/>
      </c>
      <c r="R207" s="80" t="str">
        <f t="shared" si="18"/>
        <v/>
      </c>
      <c r="S207" s="80" t="str">
        <f t="shared" si="19"/>
        <v/>
      </c>
      <c r="T207" s="80" t="str">
        <f t="shared" si="20"/>
        <v/>
      </c>
      <c r="U207" s="80" t="str">
        <f t="shared" si="21"/>
        <v/>
      </c>
      <c r="V207" s="80" t="str">
        <f t="shared" si="22"/>
        <v/>
      </c>
      <c r="W207" s="80" t="str">
        <f t="shared" si="24"/>
        <v/>
      </c>
      <c r="X207" s="80" t="str">
        <f t="shared" si="23"/>
        <v/>
      </c>
    </row>
    <row r="208" spans="1:24" customFormat="1" ht="15" thickBot="1" x14ac:dyDescent="0.35">
      <c r="A208" s="69"/>
      <c r="B208" s="50">
        <v>155</v>
      </c>
      <c r="C208" s="65"/>
      <c r="D208" s="57"/>
      <c r="E208" s="52"/>
      <c r="F208" s="57"/>
      <c r="G208" s="52"/>
      <c r="H208" s="59"/>
      <c r="I208" s="54"/>
      <c r="J208" s="57"/>
      <c r="K208" s="52"/>
      <c r="L208" s="57"/>
      <c r="M208" s="52"/>
      <c r="N208" s="61"/>
      <c r="O208" s="75"/>
      <c r="P208" s="69"/>
      <c r="Q208" s="80" t="str">
        <f t="shared" si="17"/>
        <v/>
      </c>
      <c r="R208" s="80" t="str">
        <f t="shared" si="18"/>
        <v/>
      </c>
      <c r="S208" s="80" t="str">
        <f t="shared" si="19"/>
        <v/>
      </c>
      <c r="T208" s="80" t="str">
        <f t="shared" si="20"/>
        <v/>
      </c>
      <c r="U208" s="80" t="str">
        <f t="shared" si="21"/>
        <v/>
      </c>
      <c r="V208" s="80" t="str">
        <f t="shared" si="22"/>
        <v/>
      </c>
      <c r="W208" s="80" t="str">
        <f t="shared" si="24"/>
        <v/>
      </c>
      <c r="X208" s="80" t="str">
        <f t="shared" si="23"/>
        <v/>
      </c>
    </row>
    <row r="209" spans="1:24" customFormat="1" ht="15" thickBot="1" x14ac:dyDescent="0.35">
      <c r="A209" s="69"/>
      <c r="B209" s="50">
        <v>156</v>
      </c>
      <c r="C209" s="65"/>
      <c r="D209" s="57"/>
      <c r="E209" s="52"/>
      <c r="F209" s="57"/>
      <c r="G209" s="52"/>
      <c r="H209" s="59"/>
      <c r="I209" s="54"/>
      <c r="J209" s="57"/>
      <c r="K209" s="52"/>
      <c r="L209" s="57"/>
      <c r="M209" s="52"/>
      <c r="N209" s="61"/>
      <c r="O209" s="75"/>
      <c r="P209" s="69"/>
      <c r="Q209" s="80" t="str">
        <f t="shared" si="17"/>
        <v/>
      </c>
      <c r="R209" s="80" t="str">
        <f t="shared" si="18"/>
        <v/>
      </c>
      <c r="S209" s="80" t="str">
        <f t="shared" si="19"/>
        <v/>
      </c>
      <c r="T209" s="80" t="str">
        <f t="shared" si="20"/>
        <v/>
      </c>
      <c r="U209" s="80" t="str">
        <f t="shared" si="21"/>
        <v/>
      </c>
      <c r="V209" s="80" t="str">
        <f t="shared" si="22"/>
        <v/>
      </c>
      <c r="W209" s="80" t="str">
        <f t="shared" si="24"/>
        <v/>
      </c>
      <c r="X209" s="80" t="str">
        <f t="shared" si="23"/>
        <v/>
      </c>
    </row>
    <row r="210" spans="1:24" customFormat="1" ht="15" thickBot="1" x14ac:dyDescent="0.35">
      <c r="A210" s="69"/>
      <c r="B210" s="50">
        <v>157</v>
      </c>
      <c r="C210" s="65"/>
      <c r="D210" s="57"/>
      <c r="E210" s="52"/>
      <c r="F210" s="57"/>
      <c r="G210" s="52"/>
      <c r="H210" s="59"/>
      <c r="I210" s="54"/>
      <c r="J210" s="57"/>
      <c r="K210" s="52"/>
      <c r="L210" s="57"/>
      <c r="M210" s="52"/>
      <c r="N210" s="61"/>
      <c r="O210" s="75"/>
      <c r="P210" s="69"/>
      <c r="Q210" s="80" t="str">
        <f t="shared" si="17"/>
        <v/>
      </c>
      <c r="R210" s="80" t="str">
        <f t="shared" si="18"/>
        <v/>
      </c>
      <c r="S210" s="80" t="str">
        <f t="shared" si="19"/>
        <v/>
      </c>
      <c r="T210" s="80" t="str">
        <f t="shared" si="20"/>
        <v/>
      </c>
      <c r="U210" s="80" t="str">
        <f t="shared" si="21"/>
        <v/>
      </c>
      <c r="V210" s="80" t="str">
        <f t="shared" si="22"/>
        <v/>
      </c>
      <c r="W210" s="80" t="str">
        <f t="shared" si="24"/>
        <v/>
      </c>
      <c r="X210" s="80" t="str">
        <f t="shared" si="23"/>
        <v/>
      </c>
    </row>
    <row r="211" spans="1:24" customFormat="1" ht="15" thickBot="1" x14ac:dyDescent="0.35">
      <c r="A211" s="69"/>
      <c r="B211" s="50">
        <v>158</v>
      </c>
      <c r="C211" s="65"/>
      <c r="D211" s="57"/>
      <c r="E211" s="52"/>
      <c r="F211" s="57"/>
      <c r="G211" s="52"/>
      <c r="H211" s="59"/>
      <c r="I211" s="54"/>
      <c r="J211" s="57"/>
      <c r="K211" s="52"/>
      <c r="L211" s="57"/>
      <c r="M211" s="52"/>
      <c r="N211" s="61"/>
      <c r="O211" s="75"/>
      <c r="P211" s="69"/>
      <c r="Q211" s="80" t="str">
        <f t="shared" si="17"/>
        <v/>
      </c>
      <c r="R211" s="80" t="str">
        <f t="shared" si="18"/>
        <v/>
      </c>
      <c r="S211" s="80" t="str">
        <f t="shared" si="19"/>
        <v/>
      </c>
      <c r="T211" s="80" t="str">
        <f t="shared" si="20"/>
        <v/>
      </c>
      <c r="U211" s="80" t="str">
        <f t="shared" si="21"/>
        <v/>
      </c>
      <c r="V211" s="80" t="str">
        <f t="shared" si="22"/>
        <v/>
      </c>
      <c r="W211" s="80" t="str">
        <f t="shared" si="24"/>
        <v/>
      </c>
      <c r="X211" s="80" t="str">
        <f t="shared" si="23"/>
        <v/>
      </c>
    </row>
    <row r="212" spans="1:24" customFormat="1" ht="15" thickBot="1" x14ac:dyDescent="0.35">
      <c r="A212" s="69"/>
      <c r="B212" s="50">
        <v>159</v>
      </c>
      <c r="C212" s="65"/>
      <c r="D212" s="57"/>
      <c r="E212" s="52"/>
      <c r="F212" s="57"/>
      <c r="G212" s="52"/>
      <c r="H212" s="59"/>
      <c r="I212" s="54"/>
      <c r="J212" s="57"/>
      <c r="K212" s="52"/>
      <c r="L212" s="57"/>
      <c r="M212" s="52"/>
      <c r="N212" s="61"/>
      <c r="O212" s="75"/>
      <c r="P212" s="69"/>
      <c r="Q212" s="80" t="str">
        <f t="shared" si="17"/>
        <v/>
      </c>
      <c r="R212" s="80" t="str">
        <f t="shared" si="18"/>
        <v/>
      </c>
      <c r="S212" s="80" t="str">
        <f t="shared" si="19"/>
        <v/>
      </c>
      <c r="T212" s="80" t="str">
        <f t="shared" si="20"/>
        <v/>
      </c>
      <c r="U212" s="80" t="str">
        <f t="shared" si="21"/>
        <v/>
      </c>
      <c r="V212" s="80" t="str">
        <f t="shared" si="22"/>
        <v/>
      </c>
      <c r="W212" s="80" t="str">
        <f t="shared" si="24"/>
        <v/>
      </c>
      <c r="X212" s="80" t="str">
        <f t="shared" si="23"/>
        <v/>
      </c>
    </row>
    <row r="213" spans="1:24" customFormat="1" ht="15" thickBot="1" x14ac:dyDescent="0.35">
      <c r="A213" s="69"/>
      <c r="B213" s="50">
        <v>160</v>
      </c>
      <c r="C213" s="65"/>
      <c r="D213" s="57"/>
      <c r="E213" s="52"/>
      <c r="F213" s="57"/>
      <c r="G213" s="52"/>
      <c r="H213" s="59"/>
      <c r="I213" s="54"/>
      <c r="J213" s="57"/>
      <c r="K213" s="52"/>
      <c r="L213" s="57"/>
      <c r="M213" s="52"/>
      <c r="N213" s="61"/>
      <c r="O213" s="75"/>
      <c r="P213" s="69"/>
      <c r="Q213" s="80" t="str">
        <f t="shared" si="17"/>
        <v/>
      </c>
      <c r="R213" s="80" t="str">
        <f t="shared" si="18"/>
        <v/>
      </c>
      <c r="S213" s="80" t="str">
        <f t="shared" si="19"/>
        <v/>
      </c>
      <c r="T213" s="80" t="str">
        <f t="shared" si="20"/>
        <v/>
      </c>
      <c r="U213" s="80" t="str">
        <f t="shared" si="21"/>
        <v/>
      </c>
      <c r="V213" s="80" t="str">
        <f t="shared" si="22"/>
        <v/>
      </c>
      <c r="W213" s="80" t="str">
        <f t="shared" si="24"/>
        <v/>
      </c>
      <c r="X213" s="80" t="str">
        <f t="shared" si="23"/>
        <v/>
      </c>
    </row>
    <row r="214" spans="1:24" customFormat="1" ht="15" thickBot="1" x14ac:dyDescent="0.35">
      <c r="A214" s="69"/>
      <c r="B214" s="50">
        <v>161</v>
      </c>
      <c r="C214" s="65"/>
      <c r="D214" s="57"/>
      <c r="E214" s="52"/>
      <c r="F214" s="57"/>
      <c r="G214" s="52"/>
      <c r="H214" s="59"/>
      <c r="I214" s="54"/>
      <c r="J214" s="57"/>
      <c r="K214" s="52"/>
      <c r="L214" s="57"/>
      <c r="M214" s="52"/>
      <c r="N214" s="61"/>
      <c r="O214" s="75"/>
      <c r="P214" s="69"/>
      <c r="Q214" s="80" t="str">
        <f t="shared" si="17"/>
        <v/>
      </c>
      <c r="R214" s="80" t="str">
        <f t="shared" si="18"/>
        <v/>
      </c>
      <c r="S214" s="80" t="str">
        <f t="shared" si="19"/>
        <v/>
      </c>
      <c r="T214" s="80" t="str">
        <f t="shared" si="20"/>
        <v/>
      </c>
      <c r="U214" s="80" t="str">
        <f t="shared" si="21"/>
        <v/>
      </c>
      <c r="V214" s="80" t="str">
        <f t="shared" si="22"/>
        <v/>
      </c>
      <c r="W214" s="80" t="str">
        <f t="shared" si="24"/>
        <v/>
      </c>
      <c r="X214" s="80" t="str">
        <f t="shared" si="23"/>
        <v/>
      </c>
    </row>
    <row r="215" spans="1:24" customFormat="1" ht="15" thickBot="1" x14ac:dyDescent="0.35">
      <c r="A215" s="69"/>
      <c r="B215" s="50">
        <v>162</v>
      </c>
      <c r="C215" s="65"/>
      <c r="D215" s="57"/>
      <c r="E215" s="52"/>
      <c r="F215" s="57"/>
      <c r="G215" s="52"/>
      <c r="H215" s="59"/>
      <c r="I215" s="54"/>
      <c r="J215" s="57"/>
      <c r="K215" s="52"/>
      <c r="L215" s="57"/>
      <c r="M215" s="52"/>
      <c r="N215" s="61"/>
      <c r="O215" s="75"/>
      <c r="P215" s="69"/>
      <c r="Q215" s="80" t="str">
        <f t="shared" si="17"/>
        <v/>
      </c>
      <c r="R215" s="80" t="str">
        <f t="shared" si="18"/>
        <v/>
      </c>
      <c r="S215" s="80" t="str">
        <f t="shared" si="19"/>
        <v/>
      </c>
      <c r="T215" s="80" t="str">
        <f t="shared" si="20"/>
        <v/>
      </c>
      <c r="U215" s="80" t="str">
        <f t="shared" si="21"/>
        <v/>
      </c>
      <c r="V215" s="80" t="str">
        <f t="shared" si="22"/>
        <v/>
      </c>
      <c r="W215" s="80" t="str">
        <f t="shared" si="24"/>
        <v/>
      </c>
      <c r="X215" s="80" t="str">
        <f t="shared" si="23"/>
        <v/>
      </c>
    </row>
    <row r="216" spans="1:24" customFormat="1" ht="15" thickBot="1" x14ac:dyDescent="0.35">
      <c r="A216" s="69"/>
      <c r="B216" s="50">
        <v>163</v>
      </c>
      <c r="C216" s="65"/>
      <c r="D216" s="57"/>
      <c r="E216" s="52"/>
      <c r="F216" s="57"/>
      <c r="G216" s="52"/>
      <c r="H216" s="59"/>
      <c r="I216" s="54"/>
      <c r="J216" s="57"/>
      <c r="K216" s="52"/>
      <c r="L216" s="57"/>
      <c r="M216" s="52"/>
      <c r="N216" s="61"/>
      <c r="O216" s="75"/>
      <c r="P216" s="69"/>
      <c r="Q216" s="80" t="str">
        <f t="shared" si="17"/>
        <v/>
      </c>
      <c r="R216" s="80" t="str">
        <f t="shared" si="18"/>
        <v/>
      </c>
      <c r="S216" s="80" t="str">
        <f t="shared" si="19"/>
        <v/>
      </c>
      <c r="T216" s="80" t="str">
        <f t="shared" si="20"/>
        <v/>
      </c>
      <c r="U216" s="80" t="str">
        <f t="shared" si="21"/>
        <v/>
      </c>
      <c r="V216" s="80" t="str">
        <f t="shared" si="22"/>
        <v/>
      </c>
      <c r="W216" s="80" t="str">
        <f t="shared" si="24"/>
        <v/>
      </c>
      <c r="X216" s="80" t="str">
        <f t="shared" si="23"/>
        <v/>
      </c>
    </row>
    <row r="217" spans="1:24" customFormat="1" ht="15" thickBot="1" x14ac:dyDescent="0.35">
      <c r="A217" s="69"/>
      <c r="B217" s="50">
        <v>164</v>
      </c>
      <c r="C217" s="65"/>
      <c r="D217" s="57"/>
      <c r="E217" s="52"/>
      <c r="F217" s="57"/>
      <c r="G217" s="52"/>
      <c r="H217" s="59"/>
      <c r="I217" s="54"/>
      <c r="J217" s="57"/>
      <c r="K217" s="52"/>
      <c r="L217" s="57"/>
      <c r="M217" s="52"/>
      <c r="N217" s="61"/>
      <c r="O217" s="75"/>
      <c r="P217" s="69"/>
      <c r="Q217" s="80" t="str">
        <f t="shared" si="17"/>
        <v/>
      </c>
      <c r="R217" s="80" t="str">
        <f t="shared" si="18"/>
        <v/>
      </c>
      <c r="S217" s="80" t="str">
        <f t="shared" si="19"/>
        <v/>
      </c>
      <c r="T217" s="80" t="str">
        <f t="shared" si="20"/>
        <v/>
      </c>
      <c r="U217" s="80" t="str">
        <f t="shared" si="21"/>
        <v/>
      </c>
      <c r="V217" s="80" t="str">
        <f t="shared" si="22"/>
        <v/>
      </c>
      <c r="W217" s="80" t="str">
        <f t="shared" si="24"/>
        <v/>
      </c>
      <c r="X217" s="80" t="str">
        <f t="shared" si="23"/>
        <v/>
      </c>
    </row>
    <row r="218" spans="1:24" customFormat="1" ht="15" thickBot="1" x14ac:dyDescent="0.35">
      <c r="A218" s="69"/>
      <c r="B218" s="50">
        <v>165</v>
      </c>
      <c r="C218" s="65"/>
      <c r="D218" s="57"/>
      <c r="E218" s="52"/>
      <c r="F218" s="57"/>
      <c r="G218" s="52"/>
      <c r="H218" s="59"/>
      <c r="I218" s="54"/>
      <c r="J218" s="57"/>
      <c r="K218" s="52"/>
      <c r="L218" s="57"/>
      <c r="M218" s="52"/>
      <c r="N218" s="61"/>
      <c r="O218" s="75"/>
      <c r="P218" s="69"/>
      <c r="Q218" s="80" t="str">
        <f t="shared" si="17"/>
        <v/>
      </c>
      <c r="R218" s="80" t="str">
        <f t="shared" si="18"/>
        <v/>
      </c>
      <c r="S218" s="80" t="str">
        <f t="shared" si="19"/>
        <v/>
      </c>
      <c r="T218" s="80" t="str">
        <f t="shared" si="20"/>
        <v/>
      </c>
      <c r="U218" s="80" t="str">
        <f t="shared" si="21"/>
        <v/>
      </c>
      <c r="V218" s="80" t="str">
        <f t="shared" si="22"/>
        <v/>
      </c>
      <c r="W218" s="80" t="str">
        <f t="shared" si="24"/>
        <v/>
      </c>
      <c r="X218" s="80" t="str">
        <f t="shared" si="23"/>
        <v/>
      </c>
    </row>
    <row r="219" spans="1:24" customFormat="1" ht="15" thickBot="1" x14ac:dyDescent="0.35">
      <c r="A219" s="69"/>
      <c r="B219" s="50">
        <v>166</v>
      </c>
      <c r="C219" s="65"/>
      <c r="D219" s="57"/>
      <c r="E219" s="52"/>
      <c r="F219" s="57"/>
      <c r="G219" s="52"/>
      <c r="H219" s="59"/>
      <c r="I219" s="54"/>
      <c r="J219" s="57"/>
      <c r="K219" s="52"/>
      <c r="L219" s="57"/>
      <c r="M219" s="52"/>
      <c r="N219" s="61"/>
      <c r="O219" s="75"/>
      <c r="P219" s="69"/>
      <c r="Q219" s="80" t="str">
        <f t="shared" si="17"/>
        <v/>
      </c>
      <c r="R219" s="80" t="str">
        <f t="shared" si="18"/>
        <v/>
      </c>
      <c r="S219" s="80" t="str">
        <f t="shared" si="19"/>
        <v/>
      </c>
      <c r="T219" s="80" t="str">
        <f t="shared" si="20"/>
        <v/>
      </c>
      <c r="U219" s="80" t="str">
        <f t="shared" si="21"/>
        <v/>
      </c>
      <c r="V219" s="80" t="str">
        <f t="shared" si="22"/>
        <v/>
      </c>
      <c r="W219" s="80" t="str">
        <f t="shared" si="24"/>
        <v/>
      </c>
      <c r="X219" s="80" t="str">
        <f t="shared" si="23"/>
        <v/>
      </c>
    </row>
    <row r="220" spans="1:24" customFormat="1" ht="15" thickBot="1" x14ac:dyDescent="0.35">
      <c r="A220" s="69"/>
      <c r="B220" s="50">
        <v>167</v>
      </c>
      <c r="C220" s="65"/>
      <c r="D220" s="57"/>
      <c r="E220" s="52"/>
      <c r="F220" s="57"/>
      <c r="G220" s="52"/>
      <c r="H220" s="59"/>
      <c r="I220" s="54"/>
      <c r="J220" s="57"/>
      <c r="K220" s="52"/>
      <c r="L220" s="57"/>
      <c r="M220" s="52"/>
      <c r="N220" s="61"/>
      <c r="O220" s="75"/>
      <c r="P220" s="69"/>
      <c r="Q220" s="80" t="str">
        <f t="shared" si="17"/>
        <v/>
      </c>
      <c r="R220" s="80" t="str">
        <f t="shared" si="18"/>
        <v/>
      </c>
      <c r="S220" s="80" t="str">
        <f t="shared" si="19"/>
        <v/>
      </c>
      <c r="T220" s="80" t="str">
        <f t="shared" si="20"/>
        <v/>
      </c>
      <c r="U220" s="80" t="str">
        <f t="shared" si="21"/>
        <v/>
      </c>
      <c r="V220" s="80" t="str">
        <f t="shared" si="22"/>
        <v/>
      </c>
      <c r="W220" s="80" t="str">
        <f t="shared" si="24"/>
        <v/>
      </c>
      <c r="X220" s="80" t="str">
        <f t="shared" si="23"/>
        <v/>
      </c>
    </row>
    <row r="221" spans="1:24" customFormat="1" ht="15" thickBot="1" x14ac:dyDescent="0.35">
      <c r="A221" s="69"/>
      <c r="B221" s="50">
        <v>168</v>
      </c>
      <c r="C221" s="65"/>
      <c r="D221" s="57"/>
      <c r="E221" s="52"/>
      <c r="F221" s="57"/>
      <c r="G221" s="52"/>
      <c r="H221" s="59"/>
      <c r="I221" s="54"/>
      <c r="J221" s="57"/>
      <c r="K221" s="52"/>
      <c r="L221" s="57"/>
      <c r="M221" s="52"/>
      <c r="N221" s="61"/>
      <c r="O221" s="75"/>
      <c r="P221" s="69"/>
      <c r="Q221" s="80" t="str">
        <f t="shared" si="17"/>
        <v/>
      </c>
      <c r="R221" s="80" t="str">
        <f t="shared" si="18"/>
        <v/>
      </c>
      <c r="S221" s="80" t="str">
        <f t="shared" si="19"/>
        <v/>
      </c>
      <c r="T221" s="80" t="str">
        <f t="shared" si="20"/>
        <v/>
      </c>
      <c r="U221" s="80" t="str">
        <f t="shared" si="21"/>
        <v/>
      </c>
      <c r="V221" s="80" t="str">
        <f t="shared" si="22"/>
        <v/>
      </c>
      <c r="W221" s="80" t="str">
        <f t="shared" si="24"/>
        <v/>
      </c>
      <c r="X221" s="80" t="str">
        <f t="shared" si="23"/>
        <v/>
      </c>
    </row>
    <row r="222" spans="1:24" customFormat="1" ht="15" thickBot="1" x14ac:dyDescent="0.35">
      <c r="A222" s="69"/>
      <c r="B222" s="50">
        <v>169</v>
      </c>
      <c r="C222" s="65"/>
      <c r="D222" s="57"/>
      <c r="E222" s="52"/>
      <c r="F222" s="57"/>
      <c r="G222" s="52"/>
      <c r="H222" s="59"/>
      <c r="I222" s="54"/>
      <c r="J222" s="57"/>
      <c r="K222" s="52"/>
      <c r="L222" s="57"/>
      <c r="M222" s="52"/>
      <c r="N222" s="61"/>
      <c r="O222" s="75"/>
      <c r="P222" s="69"/>
      <c r="Q222" s="80" t="str">
        <f t="shared" si="17"/>
        <v/>
      </c>
      <c r="R222" s="80" t="str">
        <f t="shared" si="18"/>
        <v/>
      </c>
      <c r="S222" s="80" t="str">
        <f t="shared" si="19"/>
        <v/>
      </c>
      <c r="T222" s="80" t="str">
        <f t="shared" si="20"/>
        <v/>
      </c>
      <c r="U222" s="80" t="str">
        <f t="shared" si="21"/>
        <v/>
      </c>
      <c r="V222" s="80" t="str">
        <f t="shared" si="22"/>
        <v/>
      </c>
      <c r="W222" s="80" t="str">
        <f t="shared" si="24"/>
        <v/>
      </c>
      <c r="X222" s="80" t="str">
        <f t="shared" si="23"/>
        <v/>
      </c>
    </row>
    <row r="223" spans="1:24" customFormat="1" ht="15" thickBot="1" x14ac:dyDescent="0.35">
      <c r="A223" s="69"/>
      <c r="B223" s="50">
        <v>170</v>
      </c>
      <c r="C223" s="65"/>
      <c r="D223" s="57"/>
      <c r="E223" s="52"/>
      <c r="F223" s="57"/>
      <c r="G223" s="52"/>
      <c r="H223" s="59"/>
      <c r="I223" s="54"/>
      <c r="J223" s="57"/>
      <c r="K223" s="52"/>
      <c r="L223" s="57"/>
      <c r="M223" s="52"/>
      <c r="N223" s="61"/>
      <c r="O223" s="75"/>
      <c r="P223" s="69"/>
      <c r="Q223" s="80" t="str">
        <f t="shared" si="17"/>
        <v/>
      </c>
      <c r="R223" s="80" t="str">
        <f t="shared" si="18"/>
        <v/>
      </c>
      <c r="S223" s="80" t="str">
        <f t="shared" si="19"/>
        <v/>
      </c>
      <c r="T223" s="80" t="str">
        <f t="shared" si="20"/>
        <v/>
      </c>
      <c r="U223" s="80" t="str">
        <f t="shared" si="21"/>
        <v/>
      </c>
      <c r="V223" s="80" t="str">
        <f t="shared" si="22"/>
        <v/>
      </c>
      <c r="W223" s="80" t="str">
        <f t="shared" si="24"/>
        <v/>
      </c>
      <c r="X223" s="80" t="str">
        <f t="shared" si="23"/>
        <v/>
      </c>
    </row>
    <row r="224" spans="1:24" customFormat="1" ht="15" thickBot="1" x14ac:dyDescent="0.35">
      <c r="A224" s="69"/>
      <c r="B224" s="50">
        <v>171</v>
      </c>
      <c r="C224" s="65"/>
      <c r="D224" s="57"/>
      <c r="E224" s="52"/>
      <c r="F224" s="57"/>
      <c r="G224" s="52"/>
      <c r="H224" s="59"/>
      <c r="I224" s="54"/>
      <c r="J224" s="57"/>
      <c r="K224" s="52"/>
      <c r="L224" s="57"/>
      <c r="M224" s="52"/>
      <c r="N224" s="61"/>
      <c r="O224" s="75"/>
      <c r="P224" s="69"/>
      <c r="Q224" s="80" t="str">
        <f t="shared" si="17"/>
        <v/>
      </c>
      <c r="R224" s="80" t="str">
        <f t="shared" si="18"/>
        <v/>
      </c>
      <c r="S224" s="80" t="str">
        <f t="shared" si="19"/>
        <v/>
      </c>
      <c r="T224" s="80" t="str">
        <f t="shared" si="20"/>
        <v/>
      </c>
      <c r="U224" s="80" t="str">
        <f t="shared" si="21"/>
        <v/>
      </c>
      <c r="V224" s="80" t="str">
        <f t="shared" si="22"/>
        <v/>
      </c>
      <c r="W224" s="80" t="str">
        <f t="shared" si="24"/>
        <v/>
      </c>
      <c r="X224" s="80" t="str">
        <f t="shared" si="23"/>
        <v/>
      </c>
    </row>
    <row r="225" spans="1:24" customFormat="1" ht="15" thickBot="1" x14ac:dyDescent="0.35">
      <c r="A225" s="69"/>
      <c r="B225" s="50">
        <v>172</v>
      </c>
      <c r="C225" s="65"/>
      <c r="D225" s="57"/>
      <c r="E225" s="52"/>
      <c r="F225" s="57"/>
      <c r="G225" s="52"/>
      <c r="H225" s="59"/>
      <c r="I225" s="54"/>
      <c r="J225" s="57"/>
      <c r="K225" s="52"/>
      <c r="L225" s="57"/>
      <c r="M225" s="52"/>
      <c r="N225" s="61"/>
      <c r="O225" s="75"/>
      <c r="P225" s="69"/>
      <c r="Q225" s="80" t="str">
        <f t="shared" si="17"/>
        <v/>
      </c>
      <c r="R225" s="80" t="str">
        <f t="shared" si="18"/>
        <v/>
      </c>
      <c r="S225" s="80" t="str">
        <f t="shared" si="19"/>
        <v/>
      </c>
      <c r="T225" s="80" t="str">
        <f t="shared" si="20"/>
        <v/>
      </c>
      <c r="U225" s="80" t="str">
        <f t="shared" si="21"/>
        <v/>
      </c>
      <c r="V225" s="80" t="str">
        <f t="shared" si="22"/>
        <v/>
      </c>
      <c r="W225" s="80" t="str">
        <f t="shared" si="24"/>
        <v/>
      </c>
      <c r="X225" s="80" t="str">
        <f t="shared" si="23"/>
        <v/>
      </c>
    </row>
    <row r="226" spans="1:24" customFormat="1" ht="15" thickBot="1" x14ac:dyDescent="0.35">
      <c r="A226" s="69"/>
      <c r="B226" s="50">
        <v>173</v>
      </c>
      <c r="C226" s="65"/>
      <c r="D226" s="57"/>
      <c r="E226" s="52"/>
      <c r="F226" s="57"/>
      <c r="G226" s="52"/>
      <c r="H226" s="59"/>
      <c r="I226" s="54"/>
      <c r="J226" s="57"/>
      <c r="K226" s="52"/>
      <c r="L226" s="57"/>
      <c r="M226" s="52"/>
      <c r="N226" s="61"/>
      <c r="O226" s="75"/>
      <c r="P226" s="69"/>
      <c r="Q226" s="80" t="str">
        <f t="shared" si="17"/>
        <v/>
      </c>
      <c r="R226" s="80" t="str">
        <f t="shared" si="18"/>
        <v/>
      </c>
      <c r="S226" s="80" t="str">
        <f t="shared" si="19"/>
        <v/>
      </c>
      <c r="T226" s="80" t="str">
        <f t="shared" si="20"/>
        <v/>
      </c>
      <c r="U226" s="80" t="str">
        <f t="shared" si="21"/>
        <v/>
      </c>
      <c r="V226" s="80" t="str">
        <f t="shared" si="22"/>
        <v/>
      </c>
      <c r="W226" s="80" t="str">
        <f t="shared" si="24"/>
        <v/>
      </c>
      <c r="X226" s="80" t="str">
        <f t="shared" si="23"/>
        <v/>
      </c>
    </row>
    <row r="227" spans="1:24" customFormat="1" ht="15" thickBot="1" x14ac:dyDescent="0.35">
      <c r="A227" s="69"/>
      <c r="B227" s="50">
        <v>174</v>
      </c>
      <c r="C227" s="65"/>
      <c r="D227" s="57"/>
      <c r="E227" s="52"/>
      <c r="F227" s="57"/>
      <c r="G227" s="52"/>
      <c r="H227" s="59"/>
      <c r="I227" s="54"/>
      <c r="J227" s="57"/>
      <c r="K227" s="52"/>
      <c r="L227" s="57"/>
      <c r="M227" s="52"/>
      <c r="N227" s="61"/>
      <c r="O227" s="75"/>
      <c r="P227" s="69"/>
      <c r="Q227" s="80" t="str">
        <f t="shared" si="17"/>
        <v/>
      </c>
      <c r="R227" s="80" t="str">
        <f t="shared" si="18"/>
        <v/>
      </c>
      <c r="S227" s="80" t="str">
        <f t="shared" si="19"/>
        <v/>
      </c>
      <c r="T227" s="80" t="str">
        <f t="shared" si="20"/>
        <v/>
      </c>
      <c r="U227" s="80" t="str">
        <f t="shared" si="21"/>
        <v/>
      </c>
      <c r="V227" s="80" t="str">
        <f t="shared" si="22"/>
        <v/>
      </c>
      <c r="W227" s="80" t="str">
        <f t="shared" si="24"/>
        <v/>
      </c>
      <c r="X227" s="80" t="str">
        <f t="shared" si="23"/>
        <v/>
      </c>
    </row>
    <row r="228" spans="1:24" customFormat="1" ht="15" thickBot="1" x14ac:dyDescent="0.35">
      <c r="A228" s="69"/>
      <c r="B228" s="50">
        <v>175</v>
      </c>
      <c r="C228" s="65"/>
      <c r="D228" s="57"/>
      <c r="E228" s="52"/>
      <c r="F228" s="57"/>
      <c r="G228" s="52"/>
      <c r="H228" s="59"/>
      <c r="I228" s="54"/>
      <c r="J228" s="57"/>
      <c r="K228" s="52"/>
      <c r="L228" s="57"/>
      <c r="M228" s="52"/>
      <c r="N228" s="61"/>
      <c r="O228" s="75"/>
      <c r="P228" s="69"/>
      <c r="Q228" s="80" t="str">
        <f t="shared" si="17"/>
        <v/>
      </c>
      <c r="R228" s="80" t="str">
        <f t="shared" si="18"/>
        <v/>
      </c>
      <c r="S228" s="80" t="str">
        <f t="shared" si="19"/>
        <v/>
      </c>
      <c r="T228" s="80" t="str">
        <f t="shared" si="20"/>
        <v/>
      </c>
      <c r="U228" s="80" t="str">
        <f t="shared" si="21"/>
        <v/>
      </c>
      <c r="V228" s="80" t="str">
        <f t="shared" si="22"/>
        <v/>
      </c>
      <c r="W228" s="80" t="str">
        <f t="shared" si="24"/>
        <v/>
      </c>
      <c r="X228" s="80" t="str">
        <f t="shared" si="23"/>
        <v/>
      </c>
    </row>
    <row r="229" spans="1:24" customFormat="1" ht="15" thickBot="1" x14ac:dyDescent="0.35">
      <c r="A229" s="69"/>
      <c r="B229" s="50">
        <v>176</v>
      </c>
      <c r="C229" s="65"/>
      <c r="D229" s="57"/>
      <c r="E229" s="52"/>
      <c r="F229" s="57"/>
      <c r="G229" s="52"/>
      <c r="H229" s="59"/>
      <c r="I229" s="54"/>
      <c r="J229" s="57"/>
      <c r="K229" s="52"/>
      <c r="L229" s="57"/>
      <c r="M229" s="52"/>
      <c r="N229" s="61"/>
      <c r="O229" s="75"/>
      <c r="P229" s="69"/>
      <c r="Q229" s="80" t="str">
        <f t="shared" si="17"/>
        <v/>
      </c>
      <c r="R229" s="80" t="str">
        <f t="shared" si="18"/>
        <v/>
      </c>
      <c r="S229" s="80" t="str">
        <f t="shared" si="19"/>
        <v/>
      </c>
      <c r="T229" s="80" t="str">
        <f t="shared" si="20"/>
        <v/>
      </c>
      <c r="U229" s="80" t="str">
        <f t="shared" si="21"/>
        <v/>
      </c>
      <c r="V229" s="80" t="str">
        <f t="shared" si="22"/>
        <v/>
      </c>
      <c r="W229" s="80" t="str">
        <f t="shared" si="24"/>
        <v/>
      </c>
      <c r="X229" s="80" t="str">
        <f t="shared" si="23"/>
        <v/>
      </c>
    </row>
    <row r="230" spans="1:24" customFormat="1" ht="15" thickBot="1" x14ac:dyDescent="0.35">
      <c r="A230" s="69"/>
      <c r="B230" s="50">
        <v>177</v>
      </c>
      <c r="C230" s="65"/>
      <c r="D230" s="57"/>
      <c r="E230" s="52"/>
      <c r="F230" s="57"/>
      <c r="G230" s="52"/>
      <c r="H230" s="59"/>
      <c r="I230" s="54"/>
      <c r="J230" s="57"/>
      <c r="K230" s="52"/>
      <c r="L230" s="57"/>
      <c r="M230" s="52"/>
      <c r="N230" s="61"/>
      <c r="O230" s="75"/>
      <c r="P230" s="69"/>
      <c r="Q230" s="80" t="str">
        <f t="shared" si="17"/>
        <v/>
      </c>
      <c r="R230" s="80" t="str">
        <f t="shared" si="18"/>
        <v/>
      </c>
      <c r="S230" s="80" t="str">
        <f t="shared" si="19"/>
        <v/>
      </c>
      <c r="T230" s="80" t="str">
        <f t="shared" si="20"/>
        <v/>
      </c>
      <c r="U230" s="80" t="str">
        <f t="shared" si="21"/>
        <v/>
      </c>
      <c r="V230" s="80" t="str">
        <f t="shared" si="22"/>
        <v/>
      </c>
      <c r="W230" s="80" t="str">
        <f t="shared" si="24"/>
        <v/>
      </c>
      <c r="X230" s="80" t="str">
        <f t="shared" si="23"/>
        <v/>
      </c>
    </row>
    <row r="231" spans="1:24" customFormat="1" ht="15" thickBot="1" x14ac:dyDescent="0.35">
      <c r="A231" s="69"/>
      <c r="B231" s="50">
        <v>178</v>
      </c>
      <c r="C231" s="65"/>
      <c r="D231" s="57"/>
      <c r="E231" s="52"/>
      <c r="F231" s="57"/>
      <c r="G231" s="52"/>
      <c r="H231" s="59"/>
      <c r="I231" s="54"/>
      <c r="J231" s="57"/>
      <c r="K231" s="52"/>
      <c r="L231" s="57"/>
      <c r="M231" s="52"/>
      <c r="N231" s="61"/>
      <c r="O231" s="75"/>
      <c r="P231" s="69"/>
      <c r="Q231" s="80" t="str">
        <f t="shared" si="17"/>
        <v/>
      </c>
      <c r="R231" s="80" t="str">
        <f t="shared" si="18"/>
        <v/>
      </c>
      <c r="S231" s="80" t="str">
        <f t="shared" si="19"/>
        <v/>
      </c>
      <c r="T231" s="80" t="str">
        <f t="shared" si="20"/>
        <v/>
      </c>
      <c r="U231" s="80" t="str">
        <f t="shared" si="21"/>
        <v/>
      </c>
      <c r="V231" s="80" t="str">
        <f t="shared" si="22"/>
        <v/>
      </c>
      <c r="W231" s="80" t="str">
        <f t="shared" si="24"/>
        <v/>
      </c>
      <c r="X231" s="80" t="str">
        <f t="shared" si="23"/>
        <v/>
      </c>
    </row>
    <row r="232" spans="1:24" customFormat="1" ht="15" thickBot="1" x14ac:dyDescent="0.35">
      <c r="A232" s="69"/>
      <c r="B232" s="50">
        <v>179</v>
      </c>
      <c r="C232" s="65"/>
      <c r="D232" s="57"/>
      <c r="E232" s="52"/>
      <c r="F232" s="57"/>
      <c r="G232" s="52"/>
      <c r="H232" s="59"/>
      <c r="I232" s="54"/>
      <c r="J232" s="57"/>
      <c r="K232" s="52"/>
      <c r="L232" s="57"/>
      <c r="M232" s="52"/>
      <c r="N232" s="61"/>
      <c r="O232" s="75"/>
      <c r="P232" s="69"/>
      <c r="Q232" s="80" t="str">
        <f t="shared" si="17"/>
        <v/>
      </c>
      <c r="R232" s="80" t="str">
        <f t="shared" si="18"/>
        <v/>
      </c>
      <c r="S232" s="80" t="str">
        <f t="shared" si="19"/>
        <v/>
      </c>
      <c r="T232" s="80" t="str">
        <f t="shared" si="20"/>
        <v/>
      </c>
      <c r="U232" s="80" t="str">
        <f t="shared" si="21"/>
        <v/>
      </c>
      <c r="V232" s="80" t="str">
        <f t="shared" si="22"/>
        <v/>
      </c>
      <c r="W232" s="80" t="str">
        <f t="shared" si="24"/>
        <v/>
      </c>
      <c r="X232" s="80" t="str">
        <f t="shared" si="23"/>
        <v/>
      </c>
    </row>
    <row r="233" spans="1:24" customFormat="1" ht="15" thickBot="1" x14ac:dyDescent="0.35">
      <c r="A233" s="69"/>
      <c r="B233" s="50">
        <v>180</v>
      </c>
      <c r="C233" s="65"/>
      <c r="D233" s="57"/>
      <c r="E233" s="52"/>
      <c r="F233" s="57"/>
      <c r="G233" s="52"/>
      <c r="H233" s="59"/>
      <c r="I233" s="54"/>
      <c r="J233" s="57"/>
      <c r="K233" s="52"/>
      <c r="L233" s="57"/>
      <c r="M233" s="52"/>
      <c r="N233" s="61"/>
      <c r="O233" s="75"/>
      <c r="P233" s="69"/>
      <c r="Q233" s="80" t="str">
        <f t="shared" si="17"/>
        <v/>
      </c>
      <c r="R233" s="80" t="str">
        <f t="shared" si="18"/>
        <v/>
      </c>
      <c r="S233" s="80" t="str">
        <f t="shared" si="19"/>
        <v/>
      </c>
      <c r="T233" s="80" t="str">
        <f t="shared" si="20"/>
        <v/>
      </c>
      <c r="U233" s="80" t="str">
        <f t="shared" si="21"/>
        <v/>
      </c>
      <c r="V233" s="80" t="str">
        <f t="shared" si="22"/>
        <v/>
      </c>
      <c r="W233" s="80" t="str">
        <f t="shared" si="24"/>
        <v/>
      </c>
      <c r="X233" s="80" t="str">
        <f t="shared" si="23"/>
        <v/>
      </c>
    </row>
    <row r="234" spans="1:24" customFormat="1" ht="15" thickBot="1" x14ac:dyDescent="0.35">
      <c r="A234" s="69"/>
      <c r="B234" s="50">
        <v>181</v>
      </c>
      <c r="C234" s="65"/>
      <c r="D234" s="57"/>
      <c r="E234" s="52"/>
      <c r="F234" s="57"/>
      <c r="G234" s="52"/>
      <c r="H234" s="59"/>
      <c r="I234" s="54"/>
      <c r="J234" s="57"/>
      <c r="K234" s="52"/>
      <c r="L234" s="57"/>
      <c r="M234" s="52"/>
      <c r="N234" s="61"/>
      <c r="O234" s="75"/>
      <c r="P234" s="69"/>
      <c r="Q234" s="80" t="str">
        <f t="shared" si="17"/>
        <v/>
      </c>
      <c r="R234" s="80" t="str">
        <f t="shared" si="18"/>
        <v/>
      </c>
      <c r="S234" s="80" t="str">
        <f t="shared" si="19"/>
        <v/>
      </c>
      <c r="T234" s="80" t="str">
        <f t="shared" si="20"/>
        <v/>
      </c>
      <c r="U234" s="80" t="str">
        <f t="shared" si="21"/>
        <v/>
      </c>
      <c r="V234" s="80" t="str">
        <f t="shared" si="22"/>
        <v/>
      </c>
      <c r="W234" s="80" t="str">
        <f t="shared" si="24"/>
        <v/>
      </c>
      <c r="X234" s="80" t="str">
        <f t="shared" si="23"/>
        <v/>
      </c>
    </row>
    <row r="235" spans="1:24" customFormat="1" ht="15" thickBot="1" x14ac:dyDescent="0.35">
      <c r="A235" s="69"/>
      <c r="B235" s="50">
        <v>182</v>
      </c>
      <c r="C235" s="65"/>
      <c r="D235" s="57"/>
      <c r="E235" s="52"/>
      <c r="F235" s="57"/>
      <c r="G235" s="52"/>
      <c r="H235" s="59"/>
      <c r="I235" s="54"/>
      <c r="J235" s="57"/>
      <c r="K235" s="52"/>
      <c r="L235" s="57"/>
      <c r="M235" s="52"/>
      <c r="N235" s="61"/>
      <c r="O235" s="75"/>
      <c r="P235" s="69"/>
      <c r="Q235" s="80" t="str">
        <f t="shared" si="17"/>
        <v/>
      </c>
      <c r="R235" s="80" t="str">
        <f t="shared" si="18"/>
        <v/>
      </c>
      <c r="S235" s="80" t="str">
        <f t="shared" si="19"/>
        <v/>
      </c>
      <c r="T235" s="80" t="str">
        <f t="shared" si="20"/>
        <v/>
      </c>
      <c r="U235" s="80" t="str">
        <f t="shared" si="21"/>
        <v/>
      </c>
      <c r="V235" s="80" t="str">
        <f t="shared" si="22"/>
        <v/>
      </c>
      <c r="W235" s="80" t="str">
        <f t="shared" si="24"/>
        <v/>
      </c>
      <c r="X235" s="80" t="str">
        <f t="shared" si="23"/>
        <v/>
      </c>
    </row>
    <row r="236" spans="1:24" customFormat="1" ht="15" thickBot="1" x14ac:dyDescent="0.35">
      <c r="A236" s="69"/>
      <c r="B236" s="50">
        <v>183</v>
      </c>
      <c r="C236" s="65"/>
      <c r="D236" s="57"/>
      <c r="E236" s="52"/>
      <c r="F236" s="57"/>
      <c r="G236" s="52"/>
      <c r="H236" s="59"/>
      <c r="I236" s="54"/>
      <c r="J236" s="57"/>
      <c r="K236" s="52"/>
      <c r="L236" s="57"/>
      <c r="M236" s="52"/>
      <c r="N236" s="61"/>
      <c r="O236" s="75"/>
      <c r="P236" s="69"/>
      <c r="Q236" s="80" t="str">
        <f t="shared" si="17"/>
        <v/>
      </c>
      <c r="R236" s="80" t="str">
        <f t="shared" si="18"/>
        <v/>
      </c>
      <c r="S236" s="80" t="str">
        <f t="shared" si="19"/>
        <v/>
      </c>
      <c r="T236" s="80" t="str">
        <f t="shared" si="20"/>
        <v/>
      </c>
      <c r="U236" s="80" t="str">
        <f t="shared" si="21"/>
        <v/>
      </c>
      <c r="V236" s="80" t="str">
        <f t="shared" si="22"/>
        <v/>
      </c>
      <c r="W236" s="80" t="str">
        <f t="shared" si="24"/>
        <v/>
      </c>
      <c r="X236" s="80" t="str">
        <f t="shared" si="23"/>
        <v/>
      </c>
    </row>
    <row r="237" spans="1:24" customFormat="1" ht="15" thickBot="1" x14ac:dyDescent="0.35">
      <c r="A237" s="69"/>
      <c r="B237" s="50">
        <v>184</v>
      </c>
      <c r="C237" s="65"/>
      <c r="D237" s="57"/>
      <c r="E237" s="52"/>
      <c r="F237" s="57"/>
      <c r="G237" s="52"/>
      <c r="H237" s="59"/>
      <c r="I237" s="54"/>
      <c r="J237" s="57"/>
      <c r="K237" s="52"/>
      <c r="L237" s="57"/>
      <c r="M237" s="52"/>
      <c r="N237" s="61"/>
      <c r="O237" s="75"/>
      <c r="P237" s="69"/>
      <c r="Q237" s="80" t="str">
        <f t="shared" si="17"/>
        <v/>
      </c>
      <c r="R237" s="80" t="str">
        <f t="shared" si="18"/>
        <v/>
      </c>
      <c r="S237" s="80" t="str">
        <f t="shared" si="19"/>
        <v/>
      </c>
      <c r="T237" s="80" t="str">
        <f t="shared" si="20"/>
        <v/>
      </c>
      <c r="U237" s="80" t="str">
        <f t="shared" si="21"/>
        <v/>
      </c>
      <c r="V237" s="80" t="str">
        <f t="shared" si="22"/>
        <v/>
      </c>
      <c r="W237" s="80" t="str">
        <f t="shared" si="24"/>
        <v/>
      </c>
      <c r="X237" s="80" t="str">
        <f t="shared" si="23"/>
        <v/>
      </c>
    </row>
    <row r="238" spans="1:24" customFormat="1" ht="15" thickBot="1" x14ac:dyDescent="0.35">
      <c r="A238" s="69"/>
      <c r="B238" s="50">
        <v>185</v>
      </c>
      <c r="C238" s="65"/>
      <c r="D238" s="57"/>
      <c r="E238" s="52"/>
      <c r="F238" s="57"/>
      <c r="G238" s="52"/>
      <c r="H238" s="59"/>
      <c r="I238" s="54"/>
      <c r="J238" s="57"/>
      <c r="K238" s="52"/>
      <c r="L238" s="57"/>
      <c r="M238" s="52"/>
      <c r="N238" s="61"/>
      <c r="O238" s="75"/>
      <c r="P238" s="69"/>
      <c r="Q238" s="80" t="str">
        <f t="shared" si="17"/>
        <v/>
      </c>
      <c r="R238" s="80" t="str">
        <f t="shared" si="18"/>
        <v/>
      </c>
      <c r="S238" s="80" t="str">
        <f t="shared" si="19"/>
        <v/>
      </c>
      <c r="T238" s="80" t="str">
        <f t="shared" si="20"/>
        <v/>
      </c>
      <c r="U238" s="80" t="str">
        <f t="shared" si="21"/>
        <v/>
      </c>
      <c r="V238" s="80" t="str">
        <f t="shared" si="22"/>
        <v/>
      </c>
      <c r="W238" s="80" t="str">
        <f t="shared" si="24"/>
        <v/>
      </c>
      <c r="X238" s="80" t="str">
        <f t="shared" si="23"/>
        <v/>
      </c>
    </row>
    <row r="239" spans="1:24" customFormat="1" ht="15" thickBot="1" x14ac:dyDescent="0.35">
      <c r="A239" s="69"/>
      <c r="B239" s="50">
        <v>186</v>
      </c>
      <c r="C239" s="65"/>
      <c r="D239" s="57"/>
      <c r="E239" s="52"/>
      <c r="F239" s="57"/>
      <c r="G239" s="52"/>
      <c r="H239" s="59"/>
      <c r="I239" s="54"/>
      <c r="J239" s="57"/>
      <c r="K239" s="52"/>
      <c r="L239" s="57"/>
      <c r="M239" s="52"/>
      <c r="N239" s="61"/>
      <c r="O239" s="75"/>
      <c r="P239" s="69"/>
      <c r="Q239" s="80" t="str">
        <f t="shared" si="17"/>
        <v/>
      </c>
      <c r="R239" s="80" t="str">
        <f t="shared" si="18"/>
        <v/>
      </c>
      <c r="S239" s="80" t="str">
        <f t="shared" si="19"/>
        <v/>
      </c>
      <c r="T239" s="80" t="str">
        <f t="shared" si="20"/>
        <v/>
      </c>
      <c r="U239" s="80" t="str">
        <f t="shared" si="21"/>
        <v/>
      </c>
      <c r="V239" s="80" t="str">
        <f t="shared" si="22"/>
        <v/>
      </c>
      <c r="W239" s="80" t="str">
        <f t="shared" si="24"/>
        <v/>
      </c>
      <c r="X239" s="80" t="str">
        <f t="shared" si="23"/>
        <v/>
      </c>
    </row>
    <row r="240" spans="1:24" customFormat="1" ht="15" thickBot="1" x14ac:dyDescent="0.35">
      <c r="A240" s="69"/>
      <c r="B240" s="50">
        <v>187</v>
      </c>
      <c r="C240" s="65"/>
      <c r="D240" s="57"/>
      <c r="E240" s="52"/>
      <c r="F240" s="57"/>
      <c r="G240" s="52"/>
      <c r="H240" s="59"/>
      <c r="I240" s="54"/>
      <c r="J240" s="57"/>
      <c r="K240" s="52"/>
      <c r="L240" s="57"/>
      <c r="M240" s="52"/>
      <c r="N240" s="61"/>
      <c r="O240" s="75"/>
      <c r="P240" s="69"/>
      <c r="Q240" s="80" t="str">
        <f t="shared" si="17"/>
        <v/>
      </c>
      <c r="R240" s="80" t="str">
        <f t="shared" si="18"/>
        <v/>
      </c>
      <c r="S240" s="80" t="str">
        <f t="shared" si="19"/>
        <v/>
      </c>
      <c r="T240" s="80" t="str">
        <f t="shared" si="20"/>
        <v/>
      </c>
      <c r="U240" s="80" t="str">
        <f t="shared" si="21"/>
        <v/>
      </c>
      <c r="V240" s="80" t="str">
        <f t="shared" si="22"/>
        <v/>
      </c>
      <c r="W240" s="80" t="str">
        <f t="shared" si="24"/>
        <v/>
      </c>
      <c r="X240" s="80" t="str">
        <f t="shared" si="23"/>
        <v/>
      </c>
    </row>
    <row r="241" spans="1:24" customFormat="1" ht="15" thickBot="1" x14ac:dyDescent="0.35">
      <c r="A241" s="69"/>
      <c r="B241" s="50">
        <v>188</v>
      </c>
      <c r="C241" s="65"/>
      <c r="D241" s="57"/>
      <c r="E241" s="52"/>
      <c r="F241" s="57"/>
      <c r="G241" s="52"/>
      <c r="H241" s="59"/>
      <c r="I241" s="54"/>
      <c r="J241" s="57"/>
      <c r="K241" s="52"/>
      <c r="L241" s="57"/>
      <c r="M241" s="52"/>
      <c r="N241" s="61"/>
      <c r="O241" s="75"/>
      <c r="P241" s="69"/>
      <c r="Q241" s="80" t="str">
        <f t="shared" si="17"/>
        <v/>
      </c>
      <c r="R241" s="80" t="str">
        <f t="shared" si="18"/>
        <v/>
      </c>
      <c r="S241" s="80" t="str">
        <f t="shared" si="19"/>
        <v/>
      </c>
      <c r="T241" s="80" t="str">
        <f t="shared" si="20"/>
        <v/>
      </c>
      <c r="U241" s="80" t="str">
        <f t="shared" si="21"/>
        <v/>
      </c>
      <c r="V241" s="80" t="str">
        <f t="shared" si="22"/>
        <v/>
      </c>
      <c r="W241" s="80" t="str">
        <f t="shared" si="24"/>
        <v/>
      </c>
      <c r="X241" s="80" t="str">
        <f t="shared" si="23"/>
        <v/>
      </c>
    </row>
    <row r="242" spans="1:24" customFormat="1" ht="15" thickBot="1" x14ac:dyDescent="0.35">
      <c r="A242" s="69"/>
      <c r="B242" s="50">
        <v>189</v>
      </c>
      <c r="C242" s="65"/>
      <c r="D242" s="57"/>
      <c r="E242" s="52"/>
      <c r="F242" s="57"/>
      <c r="G242" s="52"/>
      <c r="H242" s="59"/>
      <c r="I242" s="54"/>
      <c r="J242" s="57"/>
      <c r="K242" s="52"/>
      <c r="L242" s="57"/>
      <c r="M242" s="52"/>
      <c r="N242" s="61"/>
      <c r="O242" s="75"/>
      <c r="P242" s="69"/>
      <c r="Q242" s="80" t="str">
        <f t="shared" si="17"/>
        <v/>
      </c>
      <c r="R242" s="80" t="str">
        <f t="shared" si="18"/>
        <v/>
      </c>
      <c r="S242" s="80" t="str">
        <f t="shared" si="19"/>
        <v/>
      </c>
      <c r="T242" s="80" t="str">
        <f t="shared" si="20"/>
        <v/>
      </c>
      <c r="U242" s="80" t="str">
        <f t="shared" si="21"/>
        <v/>
      </c>
      <c r="V242" s="80" t="str">
        <f t="shared" si="22"/>
        <v/>
      </c>
      <c r="W242" s="80" t="str">
        <f t="shared" si="24"/>
        <v/>
      </c>
      <c r="X242" s="80" t="str">
        <f t="shared" si="23"/>
        <v/>
      </c>
    </row>
    <row r="243" spans="1:24" customFormat="1" ht="15" thickBot="1" x14ac:dyDescent="0.35">
      <c r="A243" s="69"/>
      <c r="B243" s="50">
        <v>190</v>
      </c>
      <c r="C243" s="65"/>
      <c r="D243" s="57"/>
      <c r="E243" s="52"/>
      <c r="F243" s="57"/>
      <c r="G243" s="52"/>
      <c r="H243" s="59"/>
      <c r="I243" s="54"/>
      <c r="J243" s="57"/>
      <c r="K243" s="52"/>
      <c r="L243" s="57"/>
      <c r="M243" s="52"/>
      <c r="N243" s="61"/>
      <c r="O243" s="75"/>
      <c r="P243" s="69"/>
      <c r="Q243" s="80" t="str">
        <f t="shared" si="17"/>
        <v/>
      </c>
      <c r="R243" s="80" t="str">
        <f t="shared" si="18"/>
        <v/>
      </c>
      <c r="S243" s="80" t="str">
        <f t="shared" si="19"/>
        <v/>
      </c>
      <c r="T243" s="80" t="str">
        <f t="shared" si="20"/>
        <v/>
      </c>
      <c r="U243" s="80" t="str">
        <f t="shared" si="21"/>
        <v/>
      </c>
      <c r="V243" s="80" t="str">
        <f t="shared" si="22"/>
        <v/>
      </c>
      <c r="W243" s="80" t="str">
        <f t="shared" si="24"/>
        <v/>
      </c>
      <c r="X243" s="80" t="str">
        <f t="shared" si="23"/>
        <v/>
      </c>
    </row>
    <row r="244" spans="1:24" customFormat="1" ht="15" thickBot="1" x14ac:dyDescent="0.35">
      <c r="A244" s="69"/>
      <c r="B244" s="50">
        <v>191</v>
      </c>
      <c r="C244" s="65"/>
      <c r="D244" s="57"/>
      <c r="E244" s="52"/>
      <c r="F244" s="57"/>
      <c r="G244" s="52"/>
      <c r="H244" s="59"/>
      <c r="I244" s="54"/>
      <c r="J244" s="57"/>
      <c r="K244" s="52"/>
      <c r="L244" s="57"/>
      <c r="M244" s="52"/>
      <c r="N244" s="61"/>
      <c r="O244" s="75"/>
      <c r="P244" s="69"/>
      <c r="Q244" s="80" t="str">
        <f t="shared" si="17"/>
        <v/>
      </c>
      <c r="R244" s="80" t="str">
        <f t="shared" si="18"/>
        <v/>
      </c>
      <c r="S244" s="80" t="str">
        <f t="shared" si="19"/>
        <v/>
      </c>
      <c r="T244" s="80" t="str">
        <f t="shared" si="20"/>
        <v/>
      </c>
      <c r="U244" s="80" t="str">
        <f t="shared" si="21"/>
        <v/>
      </c>
      <c r="V244" s="80" t="str">
        <f t="shared" si="22"/>
        <v/>
      </c>
      <c r="W244" s="80" t="str">
        <f t="shared" si="24"/>
        <v/>
      </c>
      <c r="X244" s="80" t="str">
        <f t="shared" si="23"/>
        <v/>
      </c>
    </row>
    <row r="245" spans="1:24" customFormat="1" ht="15" thickBot="1" x14ac:dyDescent="0.35">
      <c r="A245" s="69"/>
      <c r="B245" s="50">
        <v>192</v>
      </c>
      <c r="C245" s="65"/>
      <c r="D245" s="57"/>
      <c r="E245" s="52"/>
      <c r="F245" s="57"/>
      <c r="G245" s="52"/>
      <c r="H245" s="59"/>
      <c r="I245" s="54"/>
      <c r="J245" s="57"/>
      <c r="K245" s="52"/>
      <c r="L245" s="57"/>
      <c r="M245" s="52"/>
      <c r="N245" s="61"/>
      <c r="O245" s="75"/>
      <c r="P245" s="69"/>
      <c r="Q245" s="80" t="str">
        <f t="shared" si="17"/>
        <v/>
      </c>
      <c r="R245" s="80" t="str">
        <f t="shared" si="18"/>
        <v/>
      </c>
      <c r="S245" s="80" t="str">
        <f t="shared" si="19"/>
        <v/>
      </c>
      <c r="T245" s="80" t="str">
        <f t="shared" si="20"/>
        <v/>
      </c>
      <c r="U245" s="80" t="str">
        <f t="shared" si="21"/>
        <v/>
      </c>
      <c r="V245" s="80" t="str">
        <f t="shared" si="22"/>
        <v/>
      </c>
      <c r="W245" s="80" t="str">
        <f t="shared" si="24"/>
        <v/>
      </c>
      <c r="X245" s="80" t="str">
        <f t="shared" si="23"/>
        <v/>
      </c>
    </row>
    <row r="246" spans="1:24" customFormat="1" ht="15" thickBot="1" x14ac:dyDescent="0.35">
      <c r="A246" s="69"/>
      <c r="B246" s="50">
        <v>193</v>
      </c>
      <c r="C246" s="65"/>
      <c r="D246" s="57"/>
      <c r="E246" s="52"/>
      <c r="F246" s="57"/>
      <c r="G246" s="52"/>
      <c r="H246" s="59"/>
      <c r="I246" s="54"/>
      <c r="J246" s="57"/>
      <c r="K246" s="52"/>
      <c r="L246" s="57"/>
      <c r="M246" s="52"/>
      <c r="N246" s="61"/>
      <c r="O246" s="75"/>
      <c r="P246" s="69"/>
      <c r="Q246" s="80" t="str">
        <f t="shared" si="17"/>
        <v/>
      </c>
      <c r="R246" s="80" t="str">
        <f t="shared" si="18"/>
        <v/>
      </c>
      <c r="S246" s="80" t="str">
        <f t="shared" si="19"/>
        <v/>
      </c>
      <c r="T246" s="80" t="str">
        <f t="shared" si="20"/>
        <v/>
      </c>
      <c r="U246" s="80" t="str">
        <f t="shared" si="21"/>
        <v/>
      </c>
      <c r="V246" s="80" t="str">
        <f t="shared" si="22"/>
        <v/>
      </c>
      <c r="W246" s="80" t="str">
        <f t="shared" si="24"/>
        <v/>
      </c>
      <c r="X246" s="80" t="str">
        <f t="shared" si="23"/>
        <v/>
      </c>
    </row>
    <row r="247" spans="1:24" customFormat="1" ht="15" thickBot="1" x14ac:dyDescent="0.35">
      <c r="A247" s="69"/>
      <c r="B247" s="50">
        <v>194</v>
      </c>
      <c r="C247" s="65"/>
      <c r="D247" s="57"/>
      <c r="E247" s="52"/>
      <c r="F247" s="57"/>
      <c r="G247" s="52"/>
      <c r="H247" s="59"/>
      <c r="I247" s="54"/>
      <c r="J247" s="57"/>
      <c r="K247" s="52"/>
      <c r="L247" s="57"/>
      <c r="M247" s="52"/>
      <c r="N247" s="61"/>
      <c r="O247" s="75"/>
      <c r="P247" s="69"/>
      <c r="Q247" s="80" t="str">
        <f t="shared" ref="Q247:Q253" si="25">IF(AND(F247=$Q$53,G247=$Q$52),1,"")</f>
        <v/>
      </c>
      <c r="R247" s="80" t="str">
        <f t="shared" ref="R247:R253" si="26">IF(AND(F247=$R$53,G247=$R$52),1,"")</f>
        <v/>
      </c>
      <c r="S247" s="80" t="str">
        <f t="shared" ref="S247:S253" si="27">IF(AND(F247=$S$53,G247=$S$52),1,"")</f>
        <v/>
      </c>
      <c r="T247" s="80" t="str">
        <f t="shared" ref="T247:T253" si="28">IF(AND(F247=$T$53,G247=$T$52),1,"")</f>
        <v/>
      </c>
      <c r="U247" s="80" t="str">
        <f t="shared" ref="U247:U253" si="29">IF(AND(F247=$U$53,G247=$U$52),1,"")</f>
        <v/>
      </c>
      <c r="V247" s="80" t="str">
        <f t="shared" ref="V247:V253" si="30">IF(AND(F247=$V$53,G247=$V$52),1,"")</f>
        <v/>
      </c>
      <c r="W247" s="80" t="str">
        <f t="shared" si="24"/>
        <v/>
      </c>
      <c r="X247" s="80" t="str">
        <f t="shared" ref="X247:X253" si="31">IF(AND(F247=$X$53,G247=$X$52),1,"")</f>
        <v/>
      </c>
    </row>
    <row r="248" spans="1:24" customFormat="1" ht="15" thickBot="1" x14ac:dyDescent="0.35">
      <c r="A248" s="69"/>
      <c r="B248" s="50">
        <v>195</v>
      </c>
      <c r="C248" s="65"/>
      <c r="D248" s="57"/>
      <c r="E248" s="52"/>
      <c r="F248" s="57"/>
      <c r="G248" s="52"/>
      <c r="H248" s="59"/>
      <c r="I248" s="54"/>
      <c r="J248" s="57"/>
      <c r="K248" s="52"/>
      <c r="L248" s="57"/>
      <c r="M248" s="52"/>
      <c r="N248" s="61"/>
      <c r="O248" s="75"/>
      <c r="P248" s="69"/>
      <c r="Q248" s="80" t="str">
        <f t="shared" si="25"/>
        <v/>
      </c>
      <c r="R248" s="80" t="str">
        <f t="shared" si="26"/>
        <v/>
      </c>
      <c r="S248" s="80" t="str">
        <f t="shared" si="27"/>
        <v/>
      </c>
      <c r="T248" s="80" t="str">
        <f t="shared" si="28"/>
        <v/>
      </c>
      <c r="U248" s="80" t="str">
        <f t="shared" si="29"/>
        <v/>
      </c>
      <c r="V248" s="80" t="str">
        <f t="shared" si="30"/>
        <v/>
      </c>
      <c r="W248" s="80" t="str">
        <f t="shared" si="24"/>
        <v/>
      </c>
      <c r="X248" s="80" t="str">
        <f t="shared" si="31"/>
        <v/>
      </c>
    </row>
    <row r="249" spans="1:24" customFormat="1" ht="15" thickBot="1" x14ac:dyDescent="0.35">
      <c r="A249" s="69"/>
      <c r="B249" s="50">
        <v>196</v>
      </c>
      <c r="C249" s="65"/>
      <c r="D249" s="57"/>
      <c r="E249" s="52"/>
      <c r="F249" s="57"/>
      <c r="G249" s="52"/>
      <c r="H249" s="59"/>
      <c r="I249" s="54"/>
      <c r="J249" s="57"/>
      <c r="K249" s="52"/>
      <c r="L249" s="57"/>
      <c r="M249" s="52"/>
      <c r="N249" s="61"/>
      <c r="O249" s="75"/>
      <c r="P249" s="69"/>
      <c r="Q249" s="80" t="str">
        <f t="shared" si="25"/>
        <v/>
      </c>
      <c r="R249" s="80" t="str">
        <f t="shared" si="26"/>
        <v/>
      </c>
      <c r="S249" s="80" t="str">
        <f t="shared" si="27"/>
        <v/>
      </c>
      <c r="T249" s="80" t="str">
        <f t="shared" si="28"/>
        <v/>
      </c>
      <c r="U249" s="80" t="str">
        <f t="shared" si="29"/>
        <v/>
      </c>
      <c r="V249" s="80" t="str">
        <f t="shared" si="30"/>
        <v/>
      </c>
      <c r="W249" s="80" t="str">
        <f t="shared" si="24"/>
        <v/>
      </c>
      <c r="X249" s="80" t="str">
        <f t="shared" si="31"/>
        <v/>
      </c>
    </row>
    <row r="250" spans="1:24" customFormat="1" ht="15" thickBot="1" x14ac:dyDescent="0.35">
      <c r="A250" s="69"/>
      <c r="B250" s="50">
        <v>197</v>
      </c>
      <c r="C250" s="65"/>
      <c r="D250" s="57"/>
      <c r="E250" s="52"/>
      <c r="F250" s="57"/>
      <c r="G250" s="52"/>
      <c r="H250" s="59"/>
      <c r="I250" s="54"/>
      <c r="J250" s="57"/>
      <c r="K250" s="52"/>
      <c r="L250" s="57"/>
      <c r="M250" s="52"/>
      <c r="N250" s="61"/>
      <c r="O250" s="75"/>
      <c r="P250" s="69"/>
      <c r="Q250" s="80" t="str">
        <f t="shared" si="25"/>
        <v/>
      </c>
      <c r="R250" s="80" t="str">
        <f t="shared" si="26"/>
        <v/>
      </c>
      <c r="S250" s="80" t="str">
        <f t="shared" si="27"/>
        <v/>
      </c>
      <c r="T250" s="80" t="str">
        <f t="shared" si="28"/>
        <v/>
      </c>
      <c r="U250" s="80" t="str">
        <f t="shared" si="29"/>
        <v/>
      </c>
      <c r="V250" s="80" t="str">
        <f t="shared" si="30"/>
        <v/>
      </c>
      <c r="W250" s="80" t="str">
        <f t="shared" si="24"/>
        <v/>
      </c>
      <c r="X250" s="80" t="str">
        <f t="shared" si="31"/>
        <v/>
      </c>
    </row>
    <row r="251" spans="1:24" customFormat="1" ht="15" thickBot="1" x14ac:dyDescent="0.35">
      <c r="A251" s="69"/>
      <c r="B251" s="50">
        <v>198</v>
      </c>
      <c r="C251" s="65"/>
      <c r="D251" s="57"/>
      <c r="E251" s="52"/>
      <c r="F251" s="57"/>
      <c r="G251" s="52"/>
      <c r="H251" s="59"/>
      <c r="I251" s="54"/>
      <c r="J251" s="57"/>
      <c r="K251" s="52"/>
      <c r="L251" s="57"/>
      <c r="M251" s="52"/>
      <c r="N251" s="61"/>
      <c r="O251" s="75"/>
      <c r="P251" s="69"/>
      <c r="Q251" s="80" t="str">
        <f t="shared" si="25"/>
        <v/>
      </c>
      <c r="R251" s="80" t="str">
        <f t="shared" si="26"/>
        <v/>
      </c>
      <c r="S251" s="80" t="str">
        <f t="shared" si="27"/>
        <v/>
      </c>
      <c r="T251" s="80" t="str">
        <f t="shared" si="28"/>
        <v/>
      </c>
      <c r="U251" s="80" t="str">
        <f t="shared" si="29"/>
        <v/>
      </c>
      <c r="V251" s="80" t="str">
        <f t="shared" si="30"/>
        <v/>
      </c>
      <c r="W251" s="80" t="str">
        <f t="shared" si="24"/>
        <v/>
      </c>
      <c r="X251" s="80" t="str">
        <f t="shared" si="31"/>
        <v/>
      </c>
    </row>
    <row r="252" spans="1:24" customFormat="1" ht="15" thickBot="1" x14ac:dyDescent="0.35">
      <c r="A252" s="69"/>
      <c r="B252" s="50">
        <v>199</v>
      </c>
      <c r="C252" s="65"/>
      <c r="D252" s="57"/>
      <c r="E252" s="52"/>
      <c r="F252" s="57"/>
      <c r="G252" s="52"/>
      <c r="H252" s="59"/>
      <c r="I252" s="54"/>
      <c r="J252" s="57"/>
      <c r="K252" s="52"/>
      <c r="L252" s="57"/>
      <c r="M252" s="52"/>
      <c r="N252" s="61"/>
      <c r="O252" s="75"/>
      <c r="P252" s="69"/>
      <c r="Q252" s="80" t="str">
        <f t="shared" si="25"/>
        <v/>
      </c>
      <c r="R252" s="80" t="str">
        <f t="shared" si="26"/>
        <v/>
      </c>
      <c r="S252" s="80" t="str">
        <f t="shared" si="27"/>
        <v/>
      </c>
      <c r="T252" s="80" t="str">
        <f t="shared" si="28"/>
        <v/>
      </c>
      <c r="U252" s="80" t="str">
        <f t="shared" si="29"/>
        <v/>
      </c>
      <c r="V252" s="80" t="str">
        <f t="shared" si="30"/>
        <v/>
      </c>
      <c r="W252" s="80" t="str">
        <f t="shared" si="24"/>
        <v/>
      </c>
      <c r="X252" s="80" t="str">
        <f t="shared" si="31"/>
        <v/>
      </c>
    </row>
    <row r="253" spans="1:24" customFormat="1" ht="15" thickBot="1" x14ac:dyDescent="0.35">
      <c r="A253" s="69"/>
      <c r="B253" s="50">
        <v>200</v>
      </c>
      <c r="C253" s="66"/>
      <c r="D253" s="58"/>
      <c r="E253" s="53"/>
      <c r="F253" s="58"/>
      <c r="G253" s="53"/>
      <c r="H253" s="60"/>
      <c r="I253" s="55"/>
      <c r="J253" s="58"/>
      <c r="K253" s="53"/>
      <c r="L253" s="58"/>
      <c r="M253" s="53"/>
      <c r="N253" s="62"/>
      <c r="O253" s="76"/>
      <c r="P253" s="69"/>
      <c r="Q253" s="80" t="str">
        <f t="shared" si="25"/>
        <v/>
      </c>
      <c r="R253" s="80" t="str">
        <f t="shared" si="26"/>
        <v/>
      </c>
      <c r="S253" s="80" t="str">
        <f t="shared" si="27"/>
        <v/>
      </c>
      <c r="T253" s="80" t="str">
        <f t="shared" si="28"/>
        <v/>
      </c>
      <c r="U253" s="80" t="str">
        <f t="shared" si="29"/>
        <v/>
      </c>
      <c r="V253" s="80" t="str">
        <f t="shared" si="30"/>
        <v/>
      </c>
      <c r="W253" s="80" t="str">
        <f t="shared" si="24"/>
        <v/>
      </c>
      <c r="X253" s="80" t="str">
        <f t="shared" si="31"/>
        <v/>
      </c>
    </row>
    <row r="254" spans="1:24" x14ac:dyDescent="0.3">
      <c r="B254" s="70"/>
      <c r="C254" s="70"/>
      <c r="D254" s="70"/>
      <c r="E254" s="70"/>
      <c r="F254" s="70"/>
      <c r="G254" s="70"/>
      <c r="H254" s="77"/>
      <c r="I254" s="77"/>
      <c r="J254" s="70"/>
      <c r="K254" s="70"/>
      <c r="L254" s="70"/>
      <c r="M254" s="70"/>
      <c r="N254" s="71"/>
      <c r="O254" s="74"/>
      <c r="Q254" s="78">
        <f t="shared" ref="Q254:X254" si="32">SUM(Q54:Q253)</f>
        <v>0</v>
      </c>
      <c r="R254" s="78">
        <f t="shared" si="32"/>
        <v>0</v>
      </c>
      <c r="S254" s="78">
        <f t="shared" si="32"/>
        <v>0</v>
      </c>
      <c r="T254" s="78">
        <f t="shared" si="32"/>
        <v>0</v>
      </c>
      <c r="U254" s="78">
        <f t="shared" si="32"/>
        <v>0</v>
      </c>
      <c r="V254" s="78">
        <f t="shared" si="32"/>
        <v>0</v>
      </c>
      <c r="W254" s="78">
        <f t="shared" si="32"/>
        <v>0</v>
      </c>
      <c r="X254" s="78">
        <f t="shared" si="32"/>
        <v>0</v>
      </c>
    </row>
    <row r="255" spans="1:24" x14ac:dyDescent="0.3">
      <c r="B255" s="70"/>
      <c r="C255" s="70"/>
      <c r="D255" s="70"/>
      <c r="E255" s="70"/>
      <c r="F255" s="70"/>
      <c r="G255" s="70"/>
      <c r="H255" s="77"/>
      <c r="I255" s="77"/>
      <c r="J255" s="70"/>
      <c r="K255" s="70"/>
      <c r="L255" s="70"/>
      <c r="M255" s="70"/>
      <c r="N255" s="71"/>
      <c r="O255" s="74"/>
    </row>
    <row r="256" spans="1:24" hidden="1" x14ac:dyDescent="0.3">
      <c r="B256" s="70"/>
      <c r="C256" s="70"/>
      <c r="D256" s="70"/>
      <c r="E256" s="70"/>
      <c r="F256" s="70"/>
      <c r="G256" s="70"/>
      <c r="H256" s="77"/>
      <c r="I256" s="77"/>
      <c r="J256" s="70"/>
      <c r="K256" s="70"/>
      <c r="L256" s="70"/>
      <c r="M256" s="70"/>
      <c r="N256" s="71"/>
      <c r="O256" s="74"/>
    </row>
    <row r="257" spans="2:15" hidden="1" x14ac:dyDescent="0.3">
      <c r="B257" s="70"/>
      <c r="C257" s="70"/>
      <c r="D257" s="70"/>
      <c r="E257" s="70"/>
      <c r="F257" s="70"/>
      <c r="G257" s="70"/>
      <c r="H257" s="77"/>
      <c r="I257" s="77"/>
      <c r="J257" s="70"/>
      <c r="K257" s="70"/>
      <c r="L257" s="70"/>
      <c r="M257" s="70"/>
      <c r="N257" s="71"/>
      <c r="O257" s="74"/>
    </row>
    <row r="258" spans="2:15" hidden="1" x14ac:dyDescent="0.3">
      <c r="B258" s="70"/>
      <c r="C258" s="70"/>
      <c r="D258" s="70"/>
      <c r="E258" s="70"/>
      <c r="F258" s="70"/>
      <c r="G258" s="70"/>
      <c r="H258" s="77"/>
      <c r="I258" s="77"/>
      <c r="J258" s="70"/>
      <c r="K258" s="70"/>
      <c r="L258" s="70"/>
      <c r="M258" s="70"/>
      <c r="N258" s="71"/>
      <c r="O258" s="74"/>
    </row>
    <row r="259" spans="2:15" hidden="1" x14ac:dyDescent="0.3">
      <c r="B259" s="70"/>
      <c r="C259" s="70"/>
      <c r="D259" s="70"/>
      <c r="E259" s="70"/>
      <c r="F259" s="70"/>
      <c r="G259" s="70"/>
      <c r="H259" s="77"/>
      <c r="I259" s="77"/>
      <c r="J259" s="70"/>
      <c r="K259" s="70"/>
      <c r="L259" s="70"/>
      <c r="M259" s="70"/>
      <c r="N259" s="71"/>
      <c r="O259" s="74"/>
    </row>
    <row r="260" spans="2:15" hidden="1" x14ac:dyDescent="0.3">
      <c r="B260" s="70"/>
      <c r="C260" s="70"/>
      <c r="D260" s="70"/>
      <c r="E260" s="70"/>
      <c r="F260" s="70"/>
      <c r="G260" s="70"/>
      <c r="H260" s="77"/>
      <c r="I260" s="77"/>
      <c r="J260" s="70"/>
      <c r="K260" s="70"/>
      <c r="L260" s="70"/>
      <c r="M260" s="70"/>
      <c r="N260" s="71"/>
      <c r="O260" s="74"/>
    </row>
    <row r="261" spans="2:15" hidden="1" x14ac:dyDescent="0.3">
      <c r="B261" s="70"/>
      <c r="C261" s="70"/>
      <c r="D261" s="70"/>
      <c r="E261" s="70"/>
      <c r="F261" s="70"/>
      <c r="G261" s="70"/>
      <c r="H261" s="77"/>
      <c r="I261" s="77"/>
      <c r="J261" s="70"/>
      <c r="K261" s="70"/>
      <c r="L261" s="70"/>
      <c r="M261" s="70"/>
      <c r="N261" s="71"/>
      <c r="O261" s="74"/>
    </row>
    <row r="262" spans="2:15" hidden="1" x14ac:dyDescent="0.3">
      <c r="B262" s="70"/>
      <c r="C262" s="70"/>
      <c r="D262" s="70"/>
      <c r="E262" s="70"/>
      <c r="F262" s="70"/>
      <c r="G262" s="70"/>
      <c r="H262" s="77"/>
      <c r="I262" s="77"/>
      <c r="J262" s="70"/>
      <c r="K262" s="70"/>
      <c r="L262" s="70"/>
      <c r="M262" s="70"/>
      <c r="N262" s="71"/>
      <c r="O262" s="74"/>
    </row>
    <row r="263" spans="2:15" hidden="1" x14ac:dyDescent="0.3">
      <c r="B263" s="70"/>
      <c r="C263" s="70"/>
      <c r="D263" s="70"/>
      <c r="E263" s="70"/>
      <c r="F263" s="70"/>
      <c r="G263" s="70"/>
      <c r="H263" s="77"/>
      <c r="I263" s="77"/>
      <c r="J263" s="70"/>
      <c r="K263" s="70"/>
      <c r="L263" s="70"/>
      <c r="M263" s="70"/>
      <c r="N263" s="71"/>
      <c r="O263" s="74"/>
    </row>
    <row r="264" spans="2:15" hidden="1" x14ac:dyDescent="0.3">
      <c r="B264" s="70"/>
      <c r="C264" s="70"/>
      <c r="D264" s="70"/>
      <c r="E264" s="70"/>
      <c r="F264" s="70"/>
      <c r="G264" s="70"/>
      <c r="H264" s="77"/>
      <c r="I264" s="77"/>
      <c r="J264" s="70"/>
      <c r="K264" s="70"/>
      <c r="L264" s="70"/>
      <c r="M264" s="70"/>
      <c r="N264" s="71"/>
      <c r="O264" s="74"/>
    </row>
    <row r="265" spans="2:15" hidden="1" x14ac:dyDescent="0.3">
      <c r="B265" s="70"/>
      <c r="C265" s="70"/>
      <c r="D265" s="70"/>
      <c r="E265" s="70"/>
      <c r="F265" s="70"/>
      <c r="G265" s="70"/>
      <c r="H265" s="77"/>
      <c r="I265" s="77"/>
      <c r="J265" s="70"/>
      <c r="K265" s="70"/>
      <c r="L265" s="70"/>
      <c r="M265" s="70"/>
      <c r="N265" s="71"/>
      <c r="O265" s="74"/>
    </row>
    <row r="266" spans="2:15" hidden="1" x14ac:dyDescent="0.3">
      <c r="B266" s="70"/>
      <c r="C266" s="70"/>
      <c r="D266" s="70"/>
      <c r="E266" s="70"/>
      <c r="F266" s="70"/>
      <c r="G266" s="70"/>
      <c r="H266" s="77"/>
      <c r="I266" s="77"/>
      <c r="J266" s="70"/>
      <c r="K266" s="70"/>
      <c r="L266" s="70"/>
      <c r="M266" s="70"/>
      <c r="N266" s="71"/>
      <c r="O266" s="74"/>
    </row>
    <row r="267" spans="2:15" hidden="1" x14ac:dyDescent="0.3">
      <c r="B267" s="70"/>
      <c r="C267" s="70"/>
      <c r="D267" s="70"/>
      <c r="E267" s="70"/>
      <c r="F267" s="70"/>
      <c r="G267" s="70"/>
      <c r="H267" s="77"/>
      <c r="I267" s="77"/>
      <c r="J267" s="70"/>
      <c r="K267" s="70"/>
      <c r="L267" s="70"/>
      <c r="M267" s="70"/>
      <c r="N267" s="71"/>
      <c r="O267" s="74"/>
    </row>
    <row r="268" spans="2:15" hidden="1" x14ac:dyDescent="0.3">
      <c r="B268" s="70"/>
      <c r="C268" s="70"/>
      <c r="D268" s="70"/>
      <c r="E268" s="70"/>
      <c r="F268" s="70"/>
      <c r="G268" s="70"/>
      <c r="H268" s="77"/>
      <c r="I268" s="77"/>
      <c r="J268" s="70"/>
      <c r="K268" s="70"/>
      <c r="L268" s="70"/>
      <c r="M268" s="70"/>
      <c r="N268" s="71"/>
      <c r="O268" s="74"/>
    </row>
    <row r="269" spans="2:15" hidden="1" x14ac:dyDescent="0.3">
      <c r="B269" s="70"/>
      <c r="C269" s="70"/>
      <c r="D269" s="70"/>
      <c r="E269" s="70"/>
      <c r="F269" s="70"/>
      <c r="G269" s="70"/>
      <c r="H269" s="77"/>
      <c r="I269" s="77"/>
      <c r="J269" s="70"/>
      <c r="K269" s="70"/>
      <c r="L269" s="70"/>
      <c r="M269" s="70"/>
      <c r="N269" s="71"/>
      <c r="O269" s="74"/>
    </row>
    <row r="270" spans="2:15" hidden="1" x14ac:dyDescent="0.3">
      <c r="B270" s="70"/>
      <c r="C270" s="70"/>
      <c r="D270" s="70"/>
      <c r="E270" s="70"/>
      <c r="F270" s="70"/>
      <c r="G270" s="70"/>
      <c r="H270" s="77"/>
      <c r="I270" s="77"/>
      <c r="J270" s="70"/>
      <c r="K270" s="70"/>
      <c r="L270" s="70"/>
      <c r="M270" s="70"/>
      <c r="N270" s="71"/>
      <c r="O270" s="74"/>
    </row>
    <row r="271" spans="2:15" hidden="1" x14ac:dyDescent="0.3">
      <c r="B271" s="70"/>
      <c r="C271" s="70"/>
      <c r="D271" s="70"/>
      <c r="E271" s="70"/>
      <c r="F271" s="70"/>
      <c r="G271" s="70"/>
      <c r="H271" s="77"/>
      <c r="I271" s="77"/>
      <c r="J271" s="70"/>
      <c r="K271" s="70"/>
      <c r="L271" s="70"/>
      <c r="M271" s="70"/>
      <c r="N271" s="71"/>
      <c r="O271" s="74"/>
    </row>
    <row r="272" spans="2:15" hidden="1" x14ac:dyDescent="0.3">
      <c r="B272" s="70"/>
      <c r="C272" s="70"/>
      <c r="D272" s="70"/>
      <c r="E272" s="70"/>
      <c r="F272" s="70"/>
      <c r="G272" s="70"/>
      <c r="H272" s="77"/>
      <c r="I272" s="77"/>
      <c r="J272" s="70"/>
      <c r="K272" s="70"/>
      <c r="L272" s="70"/>
      <c r="M272" s="70"/>
      <c r="N272" s="71"/>
      <c r="O272" s="74"/>
    </row>
    <row r="273" spans="2:15" hidden="1" x14ac:dyDescent="0.3">
      <c r="B273" s="70"/>
      <c r="C273" s="70"/>
      <c r="D273" s="70"/>
      <c r="E273" s="70"/>
      <c r="F273" s="70"/>
      <c r="G273" s="70"/>
      <c r="H273" s="77"/>
      <c r="I273" s="77"/>
      <c r="J273" s="70"/>
      <c r="K273" s="70"/>
      <c r="L273" s="70"/>
      <c r="M273" s="70"/>
      <c r="N273" s="71"/>
      <c r="O273" s="74"/>
    </row>
    <row r="274" spans="2:15" hidden="1" x14ac:dyDescent="0.3">
      <c r="B274" s="70"/>
      <c r="C274" s="70"/>
      <c r="D274" s="70"/>
      <c r="E274" s="70"/>
      <c r="F274" s="70"/>
      <c r="G274" s="70"/>
      <c r="H274" s="77"/>
      <c r="I274" s="77"/>
      <c r="J274" s="70"/>
      <c r="K274" s="70"/>
      <c r="L274" s="70"/>
      <c r="M274" s="70"/>
      <c r="N274" s="71"/>
      <c r="O274" s="74"/>
    </row>
    <row r="275" spans="2:15" hidden="1" x14ac:dyDescent="0.3">
      <c r="B275" s="70"/>
      <c r="C275" s="70"/>
      <c r="D275" s="70"/>
      <c r="E275" s="70"/>
      <c r="F275" s="70"/>
      <c r="G275" s="70"/>
      <c r="H275" s="77"/>
      <c r="I275" s="77"/>
      <c r="J275" s="70"/>
      <c r="K275" s="70"/>
      <c r="L275" s="70"/>
      <c r="M275" s="70"/>
      <c r="N275" s="71"/>
      <c r="O275" s="74"/>
    </row>
    <row r="276" spans="2:15" hidden="1" x14ac:dyDescent="0.3">
      <c r="B276" s="70"/>
      <c r="C276" s="70"/>
      <c r="D276" s="70"/>
      <c r="E276" s="70"/>
      <c r="F276" s="70"/>
      <c r="G276" s="70"/>
      <c r="H276" s="77"/>
      <c r="I276" s="77"/>
      <c r="J276" s="70"/>
      <c r="K276" s="70"/>
      <c r="L276" s="70"/>
      <c r="M276" s="70"/>
      <c r="N276" s="71"/>
      <c r="O276" s="74"/>
    </row>
    <row r="277" spans="2:15" hidden="1" x14ac:dyDescent="0.3">
      <c r="B277" s="70"/>
      <c r="C277" s="70"/>
      <c r="D277" s="70"/>
      <c r="E277" s="70"/>
      <c r="F277" s="70"/>
      <c r="G277" s="70"/>
      <c r="H277" s="77"/>
      <c r="I277" s="77"/>
      <c r="J277" s="70"/>
      <c r="K277" s="70"/>
      <c r="L277" s="70"/>
      <c r="M277" s="70"/>
      <c r="N277" s="71"/>
      <c r="O277" s="74"/>
    </row>
    <row r="278" spans="2:15" hidden="1" x14ac:dyDescent="0.3">
      <c r="B278" s="70"/>
      <c r="C278" s="70"/>
      <c r="D278" s="70"/>
      <c r="E278" s="70"/>
      <c r="F278" s="70"/>
      <c r="G278" s="70"/>
      <c r="H278" s="77"/>
      <c r="I278" s="77"/>
      <c r="J278" s="70"/>
      <c r="K278" s="70"/>
      <c r="L278" s="70"/>
      <c r="M278" s="70"/>
      <c r="N278" s="71"/>
      <c r="O278" s="74"/>
    </row>
    <row r="279" spans="2:15" hidden="1" x14ac:dyDescent="0.3">
      <c r="B279" s="70"/>
      <c r="C279" s="70"/>
      <c r="D279" s="70"/>
      <c r="E279" s="70"/>
      <c r="F279" s="70"/>
      <c r="G279" s="70"/>
      <c r="H279" s="77"/>
      <c r="I279" s="77"/>
      <c r="J279" s="70"/>
      <c r="K279" s="70"/>
      <c r="L279" s="70"/>
      <c r="M279" s="70"/>
      <c r="N279" s="71"/>
      <c r="O279" s="74"/>
    </row>
    <row r="280" spans="2:15" hidden="1" x14ac:dyDescent="0.3">
      <c r="B280" s="70"/>
      <c r="C280" s="70"/>
      <c r="D280" s="70"/>
      <c r="E280" s="70"/>
      <c r="F280" s="70"/>
      <c r="G280" s="70"/>
      <c r="H280" s="77"/>
      <c r="I280" s="77"/>
      <c r="J280" s="70"/>
      <c r="K280" s="70"/>
      <c r="L280" s="70"/>
      <c r="M280" s="70"/>
      <c r="N280" s="71"/>
      <c r="O280" s="74"/>
    </row>
    <row r="281" spans="2:15" hidden="1" x14ac:dyDescent="0.3">
      <c r="B281" s="70"/>
      <c r="C281" s="70"/>
      <c r="D281" s="70"/>
      <c r="E281" s="70"/>
      <c r="F281" s="70"/>
      <c r="G281" s="70"/>
      <c r="H281" s="77"/>
      <c r="I281" s="77"/>
      <c r="J281" s="70"/>
      <c r="K281" s="70"/>
      <c r="L281" s="70"/>
      <c r="M281" s="70"/>
      <c r="N281" s="71"/>
      <c r="O281" s="74"/>
    </row>
    <row r="282" spans="2:15" hidden="1" x14ac:dyDescent="0.3">
      <c r="B282" s="70"/>
      <c r="C282" s="70"/>
      <c r="D282" s="70"/>
      <c r="E282" s="70"/>
      <c r="F282" s="70"/>
      <c r="G282" s="70"/>
      <c r="H282" s="77"/>
      <c r="I282" s="77"/>
      <c r="J282" s="70"/>
      <c r="K282" s="70"/>
      <c r="L282" s="70"/>
      <c r="M282" s="70"/>
      <c r="N282" s="71"/>
      <c r="O282" s="74"/>
    </row>
    <row r="283" spans="2:15" hidden="1" x14ac:dyDescent="0.3">
      <c r="B283" s="70"/>
      <c r="C283" s="70"/>
      <c r="D283" s="70"/>
      <c r="E283" s="70"/>
      <c r="F283" s="70"/>
      <c r="G283" s="70"/>
      <c r="H283" s="77"/>
      <c r="I283" s="77"/>
      <c r="J283" s="70"/>
      <c r="K283" s="70"/>
      <c r="L283" s="70"/>
      <c r="M283" s="70"/>
      <c r="N283" s="71"/>
      <c r="O283" s="74"/>
    </row>
    <row r="284" spans="2:15" hidden="1" x14ac:dyDescent="0.3">
      <c r="B284" s="70"/>
      <c r="C284" s="70"/>
      <c r="D284" s="70"/>
      <c r="E284" s="70"/>
      <c r="F284" s="70"/>
      <c r="G284" s="70"/>
      <c r="H284" s="77"/>
      <c r="I284" s="77"/>
      <c r="J284" s="70"/>
      <c r="K284" s="70"/>
      <c r="L284" s="70"/>
      <c r="M284" s="70"/>
      <c r="N284" s="71"/>
      <c r="O284" s="74"/>
    </row>
    <row r="285" spans="2:15" hidden="1" x14ac:dyDescent="0.3">
      <c r="B285" s="70"/>
      <c r="C285" s="70"/>
      <c r="D285" s="70"/>
      <c r="E285" s="70"/>
      <c r="F285" s="70"/>
      <c r="G285" s="70"/>
      <c r="H285" s="77"/>
      <c r="I285" s="77"/>
      <c r="J285" s="70"/>
      <c r="K285" s="70"/>
      <c r="L285" s="70"/>
      <c r="M285" s="70"/>
      <c r="N285" s="71"/>
      <c r="O285" s="74"/>
    </row>
    <row r="286" spans="2:15" hidden="1" x14ac:dyDescent="0.3">
      <c r="B286" s="70"/>
      <c r="C286" s="70"/>
      <c r="D286" s="70"/>
      <c r="E286" s="70"/>
      <c r="F286" s="70"/>
      <c r="G286" s="70"/>
      <c r="H286" s="77"/>
      <c r="I286" s="77"/>
      <c r="J286" s="70"/>
      <c r="K286" s="70"/>
      <c r="L286" s="70"/>
      <c r="M286" s="70"/>
      <c r="N286" s="71"/>
      <c r="O286" s="74"/>
    </row>
    <row r="287" spans="2:15" hidden="1" x14ac:dyDescent="0.3">
      <c r="B287" s="70"/>
      <c r="C287" s="70"/>
      <c r="D287" s="70"/>
      <c r="E287" s="70"/>
      <c r="F287" s="70"/>
      <c r="G287" s="70"/>
      <c r="H287" s="77"/>
      <c r="I287" s="77"/>
      <c r="J287" s="70"/>
      <c r="K287" s="70"/>
      <c r="L287" s="70"/>
      <c r="M287" s="70"/>
      <c r="N287" s="71"/>
      <c r="O287" s="74"/>
    </row>
    <row r="288" spans="2:15" hidden="1" x14ac:dyDescent="0.3">
      <c r="B288" s="70"/>
      <c r="C288" s="70"/>
      <c r="D288" s="70"/>
      <c r="E288" s="70"/>
      <c r="F288" s="70"/>
      <c r="G288" s="70"/>
      <c r="H288" s="77"/>
      <c r="I288" s="77"/>
      <c r="J288" s="70"/>
      <c r="K288" s="70"/>
      <c r="L288" s="70"/>
      <c r="M288" s="70"/>
      <c r="N288" s="71"/>
      <c r="O288" s="74"/>
    </row>
    <row r="289" spans="2:15" hidden="1" x14ac:dyDescent="0.3">
      <c r="B289" s="70"/>
      <c r="C289" s="70"/>
      <c r="D289" s="70"/>
      <c r="E289" s="70"/>
      <c r="F289" s="70"/>
      <c r="G289" s="70"/>
      <c r="H289" s="77"/>
      <c r="I289" s="77"/>
      <c r="J289" s="70"/>
      <c r="K289" s="70"/>
      <c r="L289" s="70"/>
      <c r="M289" s="70"/>
      <c r="N289" s="71"/>
      <c r="O289" s="74"/>
    </row>
    <row r="290" spans="2:15" hidden="1" x14ac:dyDescent="0.3">
      <c r="B290" s="70"/>
      <c r="C290" s="70"/>
      <c r="D290" s="70"/>
      <c r="E290" s="70"/>
      <c r="F290" s="70"/>
      <c r="G290" s="70"/>
      <c r="H290" s="77"/>
      <c r="I290" s="77"/>
      <c r="J290" s="70"/>
      <c r="K290" s="70"/>
      <c r="L290" s="70"/>
      <c r="M290" s="70"/>
      <c r="N290" s="71"/>
      <c r="O290" s="74"/>
    </row>
    <row r="291" spans="2:15" hidden="1" x14ac:dyDescent="0.3">
      <c r="B291" s="70"/>
      <c r="C291" s="70"/>
      <c r="D291" s="70"/>
      <c r="E291" s="70"/>
      <c r="F291" s="70"/>
      <c r="G291" s="70"/>
      <c r="H291" s="77"/>
      <c r="I291" s="77"/>
      <c r="J291" s="70"/>
      <c r="K291" s="70"/>
      <c r="L291" s="70"/>
      <c r="M291" s="70"/>
      <c r="N291" s="71"/>
      <c r="O291" s="74"/>
    </row>
    <row r="292" spans="2:15" hidden="1" x14ac:dyDescent="0.3">
      <c r="B292" s="70"/>
      <c r="C292" s="70"/>
      <c r="D292" s="70"/>
      <c r="E292" s="70"/>
      <c r="F292" s="70"/>
      <c r="G292" s="70"/>
      <c r="H292" s="77"/>
      <c r="I292" s="77"/>
      <c r="J292" s="70"/>
      <c r="K292" s="70"/>
      <c r="L292" s="70"/>
      <c r="M292" s="70"/>
      <c r="N292" s="71"/>
      <c r="O292" s="74"/>
    </row>
    <row r="293" spans="2:15" hidden="1" x14ac:dyDescent="0.3">
      <c r="B293" s="70"/>
      <c r="C293" s="70"/>
      <c r="D293" s="70"/>
      <c r="E293" s="70"/>
      <c r="F293" s="70"/>
      <c r="G293" s="70"/>
      <c r="H293" s="77"/>
      <c r="I293" s="77"/>
      <c r="J293" s="70"/>
      <c r="K293" s="70"/>
      <c r="L293" s="70"/>
      <c r="M293" s="70"/>
      <c r="N293" s="71"/>
      <c r="O293" s="74"/>
    </row>
    <row r="294" spans="2:15" hidden="1" x14ac:dyDescent="0.3">
      <c r="B294" s="70"/>
      <c r="C294" s="70"/>
      <c r="D294" s="70"/>
      <c r="E294" s="70"/>
      <c r="F294" s="70"/>
      <c r="G294" s="70"/>
      <c r="H294" s="77"/>
      <c r="I294" s="77"/>
      <c r="J294" s="70"/>
      <c r="K294" s="70"/>
      <c r="L294" s="70"/>
      <c r="M294" s="70"/>
      <c r="N294" s="71"/>
      <c r="O294" s="74"/>
    </row>
    <row r="295" spans="2:15" hidden="1" x14ac:dyDescent="0.3">
      <c r="B295" s="70"/>
      <c r="C295" s="70"/>
      <c r="D295" s="70"/>
      <c r="E295" s="70"/>
      <c r="F295" s="70"/>
      <c r="G295" s="70"/>
      <c r="H295" s="77"/>
      <c r="I295" s="77"/>
      <c r="J295" s="70"/>
      <c r="K295" s="70"/>
      <c r="L295" s="70"/>
      <c r="M295" s="70"/>
      <c r="N295" s="71"/>
      <c r="O295" s="74"/>
    </row>
    <row r="296" spans="2:15" hidden="1" x14ac:dyDescent="0.3">
      <c r="B296" s="70"/>
      <c r="C296" s="70"/>
      <c r="D296" s="70"/>
      <c r="E296" s="70"/>
      <c r="F296" s="70"/>
      <c r="G296" s="70"/>
      <c r="H296" s="77"/>
      <c r="I296" s="77"/>
      <c r="J296" s="70"/>
      <c r="K296" s="70"/>
      <c r="L296" s="70"/>
      <c r="M296" s="70"/>
      <c r="N296" s="71"/>
      <c r="O296" s="74"/>
    </row>
    <row r="297" spans="2:15" hidden="1" x14ac:dyDescent="0.3">
      <c r="B297" s="70"/>
      <c r="C297" s="70"/>
      <c r="D297" s="70"/>
      <c r="E297" s="70"/>
      <c r="F297" s="70"/>
      <c r="G297" s="70"/>
      <c r="H297" s="77"/>
      <c r="I297" s="77"/>
      <c r="J297" s="70"/>
      <c r="K297" s="70"/>
      <c r="L297" s="70"/>
      <c r="M297" s="70"/>
      <c r="N297" s="71"/>
      <c r="O297" s="74"/>
    </row>
    <row r="298" spans="2:15" hidden="1" x14ac:dyDescent="0.3">
      <c r="B298" s="70"/>
      <c r="C298" s="70"/>
      <c r="D298" s="70"/>
      <c r="E298" s="70"/>
      <c r="F298" s="70"/>
      <c r="G298" s="70"/>
      <c r="H298" s="77"/>
      <c r="I298" s="77"/>
      <c r="J298" s="70"/>
      <c r="K298" s="70"/>
      <c r="L298" s="70"/>
      <c r="M298" s="70"/>
      <c r="N298" s="71"/>
      <c r="O298" s="74"/>
    </row>
    <row r="299" spans="2:15" hidden="1" x14ac:dyDescent="0.3">
      <c r="B299" s="70"/>
      <c r="C299" s="70"/>
      <c r="D299" s="70"/>
      <c r="E299" s="70"/>
      <c r="F299" s="70"/>
      <c r="G299" s="70"/>
      <c r="H299" s="77"/>
      <c r="I299" s="77"/>
      <c r="J299" s="70"/>
      <c r="K299" s="70"/>
      <c r="L299" s="70"/>
      <c r="M299" s="70"/>
      <c r="N299" s="71"/>
      <c r="O299" s="74"/>
    </row>
    <row r="300" spans="2:15" hidden="1" x14ac:dyDescent="0.3">
      <c r="B300" s="70"/>
      <c r="C300" s="70"/>
      <c r="D300" s="70"/>
      <c r="E300" s="70"/>
      <c r="F300" s="70"/>
      <c r="G300" s="70"/>
      <c r="H300" s="77"/>
      <c r="I300" s="77"/>
      <c r="J300" s="70"/>
      <c r="K300" s="70"/>
      <c r="L300" s="70"/>
      <c r="M300" s="70"/>
      <c r="N300" s="71"/>
      <c r="O300" s="74"/>
    </row>
    <row r="301" spans="2:15" hidden="1" x14ac:dyDescent="0.3">
      <c r="B301" s="70"/>
      <c r="C301" s="70"/>
      <c r="D301" s="70"/>
      <c r="E301" s="70"/>
      <c r="F301" s="70"/>
      <c r="G301" s="70"/>
      <c r="H301" s="77"/>
      <c r="I301" s="77"/>
      <c r="J301" s="70"/>
      <c r="K301" s="70"/>
      <c r="L301" s="70"/>
      <c r="M301" s="70"/>
      <c r="N301" s="71"/>
      <c r="O301" s="74"/>
    </row>
    <row r="302" spans="2:15" hidden="1" x14ac:dyDescent="0.3">
      <c r="B302" s="70"/>
      <c r="C302" s="70"/>
      <c r="D302" s="70"/>
      <c r="E302" s="70"/>
      <c r="F302" s="70"/>
      <c r="G302" s="70"/>
      <c r="H302" s="77"/>
      <c r="I302" s="77"/>
      <c r="J302" s="70"/>
      <c r="K302" s="70"/>
      <c r="L302" s="70"/>
      <c r="M302" s="70"/>
      <c r="N302" s="71"/>
      <c r="O302" s="74"/>
    </row>
    <row r="303" spans="2:15" hidden="1" x14ac:dyDescent="0.3">
      <c r="B303" s="70"/>
      <c r="C303" s="70"/>
      <c r="D303" s="70"/>
      <c r="E303" s="70"/>
      <c r="F303" s="70"/>
      <c r="G303" s="70"/>
      <c r="H303" s="77"/>
      <c r="I303" s="77"/>
      <c r="J303" s="70"/>
      <c r="K303" s="70"/>
      <c r="L303" s="70"/>
      <c r="M303" s="70"/>
      <c r="N303" s="71"/>
      <c r="O303" s="74"/>
    </row>
    <row r="304" spans="2:15" hidden="1" x14ac:dyDescent="0.3">
      <c r="B304" s="70"/>
      <c r="C304" s="70"/>
      <c r="D304" s="70"/>
      <c r="E304" s="70"/>
      <c r="F304" s="70"/>
      <c r="G304" s="70"/>
      <c r="H304" s="77"/>
      <c r="I304" s="77"/>
      <c r="J304" s="70"/>
      <c r="K304" s="70"/>
      <c r="L304" s="70"/>
      <c r="M304" s="70"/>
      <c r="N304" s="71"/>
      <c r="O304" s="74"/>
    </row>
    <row r="305" spans="2:15" hidden="1" x14ac:dyDescent="0.3">
      <c r="B305" s="70"/>
      <c r="C305" s="70"/>
      <c r="D305" s="70"/>
      <c r="E305" s="70"/>
      <c r="F305" s="70"/>
      <c r="G305" s="70"/>
      <c r="H305" s="77"/>
      <c r="I305" s="77"/>
      <c r="J305" s="70"/>
      <c r="K305" s="70"/>
      <c r="L305" s="70"/>
      <c r="M305" s="70"/>
      <c r="N305" s="71"/>
      <c r="O305" s="74"/>
    </row>
    <row r="306" spans="2:15" hidden="1" x14ac:dyDescent="0.3">
      <c r="B306" s="70"/>
      <c r="C306" s="70"/>
      <c r="D306" s="70"/>
      <c r="E306" s="70"/>
      <c r="F306" s="70"/>
      <c r="G306" s="70"/>
      <c r="H306" s="77"/>
      <c r="I306" s="77"/>
      <c r="J306" s="70"/>
      <c r="K306" s="70"/>
      <c r="L306" s="70"/>
      <c r="M306" s="70"/>
      <c r="N306" s="71"/>
      <c r="O306" s="74"/>
    </row>
    <row r="307" spans="2:15" hidden="1" x14ac:dyDescent="0.3">
      <c r="B307" s="70"/>
      <c r="C307" s="70"/>
      <c r="D307" s="70"/>
      <c r="E307" s="70"/>
      <c r="F307" s="70"/>
      <c r="G307" s="70"/>
      <c r="H307" s="77"/>
      <c r="I307" s="77"/>
      <c r="J307" s="70"/>
      <c r="K307" s="70"/>
      <c r="L307" s="70"/>
      <c r="M307" s="70"/>
      <c r="N307" s="71"/>
      <c r="O307" s="74"/>
    </row>
    <row r="308" spans="2:15" hidden="1" x14ac:dyDescent="0.3">
      <c r="B308" s="70"/>
      <c r="C308" s="70"/>
      <c r="D308" s="70"/>
      <c r="E308" s="70"/>
      <c r="F308" s="70"/>
      <c r="G308" s="70"/>
      <c r="H308" s="77"/>
      <c r="I308" s="77"/>
      <c r="J308" s="70"/>
      <c r="K308" s="70"/>
      <c r="L308" s="70"/>
      <c r="M308" s="70"/>
      <c r="N308" s="71"/>
      <c r="O308" s="74"/>
    </row>
    <row r="309" spans="2:15" hidden="1" x14ac:dyDescent="0.3">
      <c r="B309" s="70"/>
      <c r="C309" s="70"/>
      <c r="D309" s="70"/>
      <c r="E309" s="70"/>
      <c r="F309" s="70"/>
      <c r="G309" s="70"/>
      <c r="H309" s="77"/>
      <c r="I309" s="77"/>
      <c r="J309" s="70"/>
      <c r="K309" s="70"/>
      <c r="L309" s="70"/>
      <c r="M309" s="70"/>
      <c r="N309" s="71"/>
      <c r="O309" s="74"/>
    </row>
    <row r="310" spans="2:15" hidden="1" x14ac:dyDescent="0.3">
      <c r="B310" s="70"/>
      <c r="C310" s="70"/>
      <c r="D310" s="70"/>
      <c r="E310" s="70"/>
      <c r="F310" s="70"/>
      <c r="G310" s="70"/>
      <c r="H310" s="77"/>
      <c r="I310" s="77"/>
      <c r="J310" s="70"/>
      <c r="K310" s="70"/>
      <c r="L310" s="70"/>
      <c r="M310" s="70"/>
      <c r="N310" s="71"/>
      <c r="O310" s="74"/>
    </row>
    <row r="311" spans="2:15" hidden="1" x14ac:dyDescent="0.3">
      <c r="B311" s="70"/>
      <c r="C311" s="70"/>
      <c r="D311" s="70"/>
      <c r="E311" s="70"/>
      <c r="F311" s="70"/>
      <c r="G311" s="70"/>
      <c r="H311" s="77"/>
      <c r="I311" s="77"/>
      <c r="J311" s="70"/>
      <c r="K311" s="70"/>
      <c r="L311" s="70"/>
      <c r="M311" s="70"/>
      <c r="N311" s="71"/>
      <c r="O311" s="74"/>
    </row>
    <row r="312" spans="2:15" hidden="1" x14ac:dyDescent="0.3">
      <c r="B312" s="70"/>
      <c r="C312" s="70"/>
      <c r="D312" s="70"/>
      <c r="E312" s="70"/>
      <c r="F312" s="70"/>
      <c r="G312" s="70"/>
      <c r="H312" s="77"/>
      <c r="I312" s="77"/>
      <c r="J312" s="70"/>
      <c r="K312" s="70"/>
      <c r="L312" s="70"/>
      <c r="M312" s="70"/>
      <c r="N312" s="71"/>
      <c r="O312" s="74"/>
    </row>
    <row r="313" spans="2:15" hidden="1" x14ac:dyDescent="0.3">
      <c r="B313" s="70"/>
      <c r="C313" s="70"/>
      <c r="D313" s="70"/>
      <c r="E313" s="70"/>
      <c r="F313" s="70"/>
      <c r="G313" s="70"/>
      <c r="H313" s="77"/>
      <c r="I313" s="77"/>
      <c r="J313" s="70"/>
      <c r="K313" s="70"/>
      <c r="L313" s="70"/>
      <c r="M313" s="70"/>
      <c r="N313" s="71"/>
      <c r="O313" s="74"/>
    </row>
    <row r="314" spans="2:15" hidden="1" x14ac:dyDescent="0.3">
      <c r="B314" s="70"/>
      <c r="C314" s="70"/>
      <c r="D314" s="70"/>
      <c r="E314" s="70"/>
      <c r="F314" s="70"/>
      <c r="G314" s="70"/>
      <c r="H314" s="77"/>
      <c r="I314" s="77"/>
      <c r="J314" s="70"/>
      <c r="K314" s="70"/>
      <c r="L314" s="70"/>
      <c r="M314" s="70"/>
      <c r="N314" s="71"/>
      <c r="O314" s="74"/>
    </row>
    <row r="315" spans="2:15" hidden="1" x14ac:dyDescent="0.3">
      <c r="B315" s="70"/>
      <c r="C315" s="70"/>
      <c r="D315" s="70"/>
      <c r="E315" s="70"/>
      <c r="F315" s="70"/>
      <c r="G315" s="70"/>
      <c r="H315" s="77"/>
      <c r="I315" s="77"/>
      <c r="J315" s="70"/>
      <c r="K315" s="70"/>
      <c r="L315" s="70"/>
      <c r="M315" s="70"/>
      <c r="N315" s="71"/>
      <c r="O315" s="74"/>
    </row>
    <row r="316" spans="2:15" hidden="1" x14ac:dyDescent="0.3">
      <c r="B316" s="70"/>
      <c r="C316" s="70"/>
      <c r="D316" s="70"/>
      <c r="E316" s="70"/>
      <c r="F316" s="70"/>
      <c r="G316" s="70"/>
      <c r="H316" s="77"/>
      <c r="I316" s="77"/>
      <c r="J316" s="70"/>
      <c r="K316" s="70"/>
      <c r="L316" s="70"/>
      <c r="M316" s="70"/>
      <c r="N316" s="71"/>
      <c r="O316" s="74"/>
    </row>
    <row r="317" spans="2:15" hidden="1" x14ac:dyDescent="0.3">
      <c r="B317" s="70"/>
      <c r="C317" s="70"/>
      <c r="D317" s="70"/>
      <c r="E317" s="70"/>
      <c r="F317" s="70"/>
      <c r="G317" s="70"/>
      <c r="H317" s="77"/>
      <c r="I317" s="77"/>
      <c r="J317" s="70"/>
      <c r="K317" s="70"/>
      <c r="L317" s="70"/>
      <c r="M317" s="70"/>
      <c r="N317" s="71"/>
      <c r="O317" s="74"/>
    </row>
  </sheetData>
  <autoFilter ref="B53:O253" xr:uid="{1933B467-6A65-4D7B-B146-261D139059F6}">
    <filterColumn colId="5">
      <filters blank="1">
        <filter val="Open"/>
      </filters>
    </filterColumn>
  </autoFilter>
  <customSheetViews>
    <customSheetView guid="{BDF06348-8092-4CB4-B205-3327006F8FD3}" filter="1" showAutoFilter="1" hiddenRows="1" hiddenColumns="1" topLeftCell="A52">
      <selection activeCell="E56" sqref="E56"/>
      <pageMargins left="0.7" right="0.7" top="0.75" bottom="0.75" header="0.3" footer="0.3"/>
      <pageSetup paperSize="9" orientation="portrait" r:id="rId1"/>
      <autoFilter ref="B53:O253" xr:uid="{00000000-0000-0000-0000-000000000000}">
        <filterColumn colId="5">
          <filters blank="1">
            <filter val="Open"/>
          </filters>
        </filterColumn>
      </autoFilter>
    </customSheetView>
    <customSheetView guid="{237770D8-AEB2-4611-A871-924AB1996BB9}" showPageBreaks="1" filter="1" showAutoFilter="1" hiddenRows="1" hiddenColumns="1" topLeftCell="A49">
      <selection activeCell="E56" sqref="E56"/>
      <pageMargins left="0.7" right="0.7" top="0.75" bottom="0.75" header="0.3" footer="0.3"/>
      <pageSetup paperSize="9" orientation="portrait" r:id="rId2"/>
      <headerFooter>
        <oddFooter>&amp;L&amp;1#&amp;"Calibri"&amp;10 Nedbank Group Limited Internal Use Only</oddFooter>
      </headerFooter>
      <autoFilter ref="B53:O253" xr:uid="{00000000-0000-0000-0000-000000000000}">
        <filterColumn colId="5">
          <filters blank="1">
            <filter val="Open"/>
          </filters>
        </filterColumn>
      </autoFilter>
    </customSheetView>
    <customSheetView guid="{A4310571-F89E-4216-B56F-CE68A6713FD0}" filter="1" showAutoFilter="1" hiddenRows="1" hiddenColumns="1" topLeftCell="A52">
      <selection activeCell="E56" sqref="E56"/>
      <pageMargins left="0.7" right="0.7" top="0.75" bottom="0.75" header="0.3" footer="0.3"/>
      <pageSetup paperSize="9" orientation="portrait" r:id="rId3"/>
      <autoFilter ref="B53:O253" xr:uid="{00000000-0000-0000-0000-000000000000}">
        <filterColumn colId="5">
          <filters blank="1">
            <filter val="Open"/>
          </filters>
        </filterColumn>
      </autoFilter>
    </customSheetView>
  </customSheetViews>
  <mergeCells count="9">
    <mergeCell ref="F26:M27"/>
    <mergeCell ref="H47:I47"/>
    <mergeCell ref="K30:K47"/>
    <mergeCell ref="K48:L48"/>
    <mergeCell ref="E32:E45"/>
    <mergeCell ref="E46:F46"/>
    <mergeCell ref="H38:I38"/>
    <mergeCell ref="H39:H46"/>
    <mergeCell ref="H31:H37"/>
  </mergeCells>
  <conditionalFormatting sqref="H54:H317">
    <cfRule type="cellIs" priority="4" operator="equal">
      <formula>$H$5</formula>
    </cfRule>
    <cfRule type="cellIs" dxfId="10" priority="5" operator="equal">
      <formula>$H$4</formula>
    </cfRule>
    <cfRule type="cellIs" dxfId="9" priority="6" operator="equal">
      <formula>$H$3</formula>
    </cfRule>
    <cfRule type="cellIs" dxfId="8" priority="7" operator="equal">
      <formula>$H$2</formula>
    </cfRule>
  </conditionalFormatting>
  <conditionalFormatting sqref="I54:I317">
    <cfRule type="cellIs" dxfId="7" priority="1" operator="equal">
      <formula>$I$4</formula>
    </cfRule>
    <cfRule type="cellIs" dxfId="6" priority="2" operator="equal">
      <formula>$I$3</formula>
    </cfRule>
    <cfRule type="cellIs" dxfId="5" priority="3" operator="equal">
      <formula>$I$2</formula>
    </cfRule>
  </conditionalFormatting>
  <dataValidations count="8">
    <dataValidation type="list" allowBlank="1" showInputMessage="1" showErrorMessage="1" sqref="F54:F317" xr:uid="{00000000-0002-0000-0000-000000000000}">
      <formula1>$F$2:$F$7</formula1>
    </dataValidation>
    <dataValidation type="list" allowBlank="1" showInputMessage="1" showErrorMessage="1" sqref="G54:G317" xr:uid="{00000000-0002-0000-0000-000001000000}">
      <formula1>$G$2:$G$9</formula1>
    </dataValidation>
    <dataValidation type="list" allowBlank="1" showInputMessage="1" showErrorMessage="1" sqref="H54:H317" xr:uid="{00000000-0002-0000-0000-000002000000}">
      <formula1>$H$2:$H$6</formula1>
    </dataValidation>
    <dataValidation type="list" allowBlank="1" showInputMessage="1" showErrorMessage="1" sqref="I54:I317" xr:uid="{00000000-0002-0000-0000-000003000000}">
      <formula1>$I$2:$I$5</formula1>
    </dataValidation>
    <dataValidation type="list" allowBlank="1" showInputMessage="1" showErrorMessage="1" sqref="J54:J317" xr:uid="{00000000-0002-0000-0000-000004000000}">
      <formula1>$J$2:$J$13</formula1>
    </dataValidation>
    <dataValidation type="list" allowBlank="1" showInputMessage="1" showErrorMessage="1" sqref="N54:N317" xr:uid="{00000000-0002-0000-0000-000005000000}">
      <formula1>$N$2:$N$21</formula1>
    </dataValidation>
    <dataValidation type="list" allowBlank="1" showInputMessage="1" showErrorMessage="1" sqref="C54:C253" xr:uid="{00000000-0002-0000-0000-000006000000}">
      <formula1>$C$1:$C$16</formula1>
    </dataValidation>
    <dataValidation type="list" allowBlank="1" showInputMessage="1" showErrorMessage="1" sqref="K54:K317" xr:uid="{00000000-0002-0000-0000-000007000000}">
      <formula1>$K$2:$K$15</formula1>
    </dataValidation>
  </dataValidation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O210"/>
  <sheetViews>
    <sheetView tabSelected="1" topLeftCell="A6" zoomScale="80" zoomScaleNormal="80" workbookViewId="0">
      <selection activeCell="K16" sqref="K16"/>
    </sheetView>
  </sheetViews>
  <sheetFormatPr defaultColWidth="0" defaultRowHeight="0" customHeight="1" zeroHeight="1" x14ac:dyDescent="0.3"/>
  <cols>
    <col min="1" max="1" width="9.109375" style="82" customWidth="1"/>
    <col min="2" max="2" width="24" style="82" customWidth="1"/>
    <col min="3" max="3" width="6.109375" style="82" customWidth="1"/>
    <col min="4" max="4" width="13.88671875" style="82" customWidth="1"/>
    <col min="5" max="5" width="66.33203125" style="3" customWidth="1"/>
    <col min="6" max="6" width="13.33203125" style="82" customWidth="1"/>
    <col min="7" max="7" width="13.44140625" style="82" customWidth="1"/>
    <col min="8" max="9" width="13.44140625" style="82" bestFit="1" customWidth="1"/>
    <col min="10" max="10" width="13.44140625" style="82" customWidth="1"/>
    <col min="11" max="11" width="41.109375" style="3" customWidth="1"/>
    <col min="12" max="12" width="13.44140625" style="82" customWidth="1"/>
    <col min="13" max="13" width="16.88671875" style="82" bestFit="1" customWidth="1"/>
    <col min="14" max="14" width="14.33203125" style="82" customWidth="1"/>
    <col min="15" max="17" width="13.44140625" style="82" bestFit="1" customWidth="1"/>
    <col min="18" max="18" width="13.109375" style="82" bestFit="1" customWidth="1"/>
    <col min="19" max="19" width="15.88671875" style="82" bestFit="1" customWidth="1"/>
    <col min="20" max="20" width="13.44140625" style="82" bestFit="1" customWidth="1"/>
    <col min="21" max="21" width="13.44140625" style="82" customWidth="1"/>
    <col min="22" max="29" width="13.44140625" style="82" bestFit="1" customWidth="1"/>
    <col min="30" max="30" width="9.109375" style="82" customWidth="1"/>
    <col min="31" max="31" width="13.33203125" style="82" hidden="1" customWidth="1"/>
    <col min="32" max="32" width="9.109375" style="82" hidden="1" customWidth="1"/>
    <col min="33" max="33" width="25.88671875" style="82" hidden="1" customWidth="1"/>
    <col min="34" max="34" width="15.5546875" style="82" hidden="1" customWidth="1"/>
    <col min="35" max="35" width="13.88671875" style="82" hidden="1" customWidth="1"/>
    <col min="36" max="37" width="13.44140625" style="82" hidden="1" customWidth="1"/>
    <col min="38" max="38" width="12.6640625" style="82" hidden="1" customWidth="1"/>
    <col min="39" max="39" width="10.5546875" style="82" hidden="1" customWidth="1"/>
    <col min="40" max="40" width="15.5546875" style="82" hidden="1" customWidth="1"/>
    <col min="41" max="41" width="11.109375" style="82" hidden="1" customWidth="1"/>
    <col min="42" max="42" width="10.6640625" style="82" hidden="1" customWidth="1"/>
    <col min="43" max="43" width="13.44140625" style="82" hidden="1" customWidth="1"/>
    <col min="44" max="44" width="7.109375" style="82" hidden="1" customWidth="1"/>
    <col min="45" max="45" width="6.44140625" style="82" hidden="1" customWidth="1"/>
    <col min="46" max="46" width="9.109375" style="82" hidden="1" customWidth="1"/>
    <col min="47" max="47" width="15.5546875" style="82" hidden="1" customWidth="1"/>
    <col min="48" max="48" width="11.109375" style="82" hidden="1" customWidth="1"/>
    <col min="49" max="49" width="10.6640625" style="82" hidden="1" customWidth="1"/>
    <col min="50" max="50" width="13.44140625" style="82" hidden="1" customWidth="1"/>
    <col min="51" max="51" width="7.109375" style="82" hidden="1" customWidth="1"/>
    <col min="52" max="52" width="6.44140625" style="82" hidden="1" customWidth="1"/>
    <col min="53" max="53" width="9.109375" style="82" hidden="1" customWidth="1"/>
    <col min="54" max="54" width="15.5546875" style="82" hidden="1" customWidth="1"/>
    <col min="55" max="55" width="11.109375" style="82" hidden="1" customWidth="1"/>
    <col min="56" max="56" width="10.6640625" style="82" hidden="1" customWidth="1"/>
    <col min="57" max="57" width="13.44140625" style="82" hidden="1" customWidth="1"/>
    <col min="58" max="58" width="7.109375" style="82" hidden="1" customWidth="1"/>
    <col min="59" max="67" width="6.44140625" style="82" hidden="1" customWidth="1"/>
    <col min="68" max="16384" width="9.109375" style="82" hidden="1"/>
  </cols>
  <sheetData>
    <row r="1" spans="2:38" ht="15" hidden="1" thickBot="1" x14ac:dyDescent="0.35"/>
    <row r="2" spans="2:38" ht="15" hidden="1" customHeight="1" thickBot="1" x14ac:dyDescent="0.35">
      <c r="F2" s="82">
        <v>1</v>
      </c>
      <c r="G2" s="82">
        <v>2</v>
      </c>
      <c r="H2" s="82">
        <v>3</v>
      </c>
      <c r="I2" s="82">
        <v>4</v>
      </c>
    </row>
    <row r="3" spans="2:38" ht="15" hidden="1" customHeight="1" thickBot="1" x14ac:dyDescent="0.35">
      <c r="F3" s="82">
        <v>1</v>
      </c>
      <c r="G3" s="82">
        <v>2</v>
      </c>
      <c r="H3" s="82">
        <v>3</v>
      </c>
      <c r="I3" s="82">
        <v>4</v>
      </c>
    </row>
    <row r="4" spans="2:38" ht="15" hidden="1" customHeight="1" thickBot="1" x14ac:dyDescent="0.35"/>
    <row r="5" spans="2:38" ht="15" hidden="1" thickBot="1" x14ac:dyDescent="0.35">
      <c r="I5" s="23"/>
      <c r="J5" s="23"/>
    </row>
    <row r="6" spans="2:38" ht="15" customHeight="1" thickBot="1" x14ac:dyDescent="0.35">
      <c r="B6" s="1"/>
      <c r="C6" s="1"/>
      <c r="D6" s="1"/>
      <c r="E6" s="4" t="s">
        <v>68</v>
      </c>
      <c r="F6" s="157" t="s">
        <v>200</v>
      </c>
      <c r="G6" s="158"/>
      <c r="H6" s="158"/>
      <c r="I6" s="158"/>
      <c r="J6" s="159"/>
    </row>
    <row r="7" spans="2:38" ht="15" thickBot="1" x14ac:dyDescent="0.35">
      <c r="B7" s="1"/>
      <c r="C7" s="1"/>
      <c r="D7" s="1"/>
      <c r="E7" s="5"/>
      <c r="F7" s="169"/>
      <c r="G7" s="170"/>
      <c r="H7" s="170"/>
      <c r="I7" s="170"/>
      <c r="J7" s="171"/>
    </row>
    <row r="8" spans="2:38" ht="15" thickBot="1" x14ac:dyDescent="0.35">
      <c r="B8" s="1"/>
      <c r="C8" s="1"/>
      <c r="D8" s="1"/>
      <c r="E8" s="6" t="s">
        <v>63</v>
      </c>
      <c r="F8" s="130" t="s">
        <v>64</v>
      </c>
      <c r="G8" s="131" t="s">
        <v>65</v>
      </c>
      <c r="H8" s="132" t="s">
        <v>66</v>
      </c>
      <c r="I8" s="132" t="s">
        <v>67</v>
      </c>
      <c r="J8" s="2" t="s">
        <v>119</v>
      </c>
      <c r="K8" s="121" t="s">
        <v>75</v>
      </c>
    </row>
    <row r="9" spans="2:38" ht="15" thickBot="1" x14ac:dyDescent="0.35">
      <c r="B9" s="1"/>
      <c r="C9" s="1"/>
      <c r="D9" s="1"/>
      <c r="E9" s="86" t="s">
        <v>62</v>
      </c>
      <c r="F9" s="127" t="s">
        <v>70</v>
      </c>
      <c r="G9" s="128" t="s">
        <v>70</v>
      </c>
      <c r="H9" s="127" t="s">
        <v>70</v>
      </c>
      <c r="I9" s="127" t="s">
        <v>70</v>
      </c>
      <c r="J9" s="128" t="s">
        <v>70</v>
      </c>
    </row>
    <row r="10" spans="2:38" ht="15" thickBot="1" x14ac:dyDescent="0.35">
      <c r="B10" s="87"/>
      <c r="C10" s="1"/>
      <c r="D10" s="1"/>
      <c r="E10" s="108" t="s">
        <v>69</v>
      </c>
      <c r="F10" s="126"/>
      <c r="G10" s="137"/>
      <c r="H10" s="136"/>
      <c r="I10" s="136"/>
      <c r="J10" s="135"/>
    </row>
    <row r="11" spans="2:38" ht="15" thickBot="1" x14ac:dyDescent="0.35">
      <c r="B11" s="2" t="s">
        <v>76</v>
      </c>
      <c r="C11" s="114" t="s">
        <v>23</v>
      </c>
      <c r="D11" s="114" t="s">
        <v>73</v>
      </c>
      <c r="E11" s="115" t="s">
        <v>123</v>
      </c>
      <c r="F11" s="9"/>
      <c r="G11" s="10"/>
      <c r="H11" s="11"/>
      <c r="I11" s="120"/>
      <c r="J11" s="129"/>
      <c r="K11" s="122"/>
      <c r="AG11" s="27"/>
      <c r="AH11" s="27"/>
      <c r="AI11" s="27"/>
    </row>
    <row r="12" spans="2:38" ht="15" customHeight="1" thickBot="1" x14ac:dyDescent="0.35">
      <c r="B12" s="172" t="s">
        <v>200</v>
      </c>
      <c r="C12" s="116">
        <v>1</v>
      </c>
      <c r="D12" s="116" t="s">
        <v>124</v>
      </c>
      <c r="E12" s="117" t="s">
        <v>163</v>
      </c>
      <c r="F12" s="12" t="s">
        <v>7</v>
      </c>
      <c r="G12" s="12" t="s">
        <v>7</v>
      </c>
      <c r="H12" s="12" t="s">
        <v>7</v>
      </c>
      <c r="I12" s="12" t="s">
        <v>7</v>
      </c>
      <c r="J12" s="12" t="s">
        <v>7</v>
      </c>
      <c r="M12" s="162" t="s">
        <v>201</v>
      </c>
      <c r="N12" s="162"/>
      <c r="O12" s="162"/>
      <c r="P12" s="162"/>
      <c r="Q12" s="162"/>
      <c r="R12" s="162"/>
      <c r="S12" s="162"/>
      <c r="AG12" s="26" t="s">
        <v>0</v>
      </c>
    </row>
    <row r="13" spans="2:38" ht="29.4" thickBot="1" x14ac:dyDescent="0.35">
      <c r="B13" s="172"/>
      <c r="C13" s="116">
        <v>2</v>
      </c>
      <c r="D13" s="116" t="s">
        <v>125</v>
      </c>
      <c r="E13" s="110" t="s">
        <v>164</v>
      </c>
      <c r="F13" s="12" t="s">
        <v>7</v>
      </c>
      <c r="G13" s="12" t="s">
        <v>7</v>
      </c>
      <c r="H13" s="12" t="s">
        <v>7</v>
      </c>
      <c r="I13" s="12" t="s">
        <v>7</v>
      </c>
      <c r="J13" s="12" t="s">
        <v>7</v>
      </c>
      <c r="M13" s="26" t="s">
        <v>21</v>
      </c>
      <c r="N13" s="26" t="s">
        <v>7</v>
      </c>
      <c r="O13" s="26" t="s">
        <v>8</v>
      </c>
      <c r="P13" s="26" t="s">
        <v>11</v>
      </c>
      <c r="Q13" s="26" t="s">
        <v>9</v>
      </c>
      <c r="R13" s="26" t="s">
        <v>10</v>
      </c>
      <c r="S13" s="26" t="s">
        <v>33</v>
      </c>
      <c r="AE13" s="7" t="s">
        <v>7</v>
      </c>
      <c r="AG13" s="13" t="s">
        <v>21</v>
      </c>
      <c r="AH13" s="14" t="s">
        <v>7</v>
      </c>
      <c r="AI13" s="15" t="s">
        <v>8</v>
      </c>
      <c r="AJ13" s="16" t="s">
        <v>11</v>
      </c>
      <c r="AK13" s="17" t="s">
        <v>9</v>
      </c>
      <c r="AL13" s="18" t="s">
        <v>10</v>
      </c>
    </row>
    <row r="14" spans="2:38" ht="15" thickBot="1" x14ac:dyDescent="0.35">
      <c r="B14" s="172"/>
      <c r="C14" s="116">
        <v>3</v>
      </c>
      <c r="D14" s="116" t="s">
        <v>126</v>
      </c>
      <c r="E14" s="119" t="s">
        <v>165</v>
      </c>
      <c r="F14" s="12" t="s">
        <v>7</v>
      </c>
      <c r="G14" s="12" t="s">
        <v>7</v>
      </c>
      <c r="H14" s="12" t="s">
        <v>7</v>
      </c>
      <c r="I14" s="12" t="s">
        <v>7</v>
      </c>
      <c r="J14" s="12" t="s">
        <v>7</v>
      </c>
      <c r="M14" s="82">
        <f>C50*1</f>
        <v>39</v>
      </c>
      <c r="N14" s="82">
        <f>COUNTIF(E12:F50,"Not Started")</f>
        <v>36</v>
      </c>
      <c r="O14" s="82">
        <f>COUNTIF(F12:F50,"In Progress")</f>
        <v>0</v>
      </c>
      <c r="P14" s="82">
        <f>COUNTIF(F12:F50,"Can't Proceed")</f>
        <v>0</v>
      </c>
      <c r="Q14" s="82">
        <f>COUNTIF(F12:F50,"Passed")</f>
        <v>0</v>
      </c>
      <c r="R14" s="82">
        <f>COUNTIF(F12:F50,"Failed")</f>
        <v>0</v>
      </c>
      <c r="S14" s="82">
        <f>COUNTIF(F12:F50,"N/A")</f>
        <v>3</v>
      </c>
      <c r="AE14" s="7" t="s">
        <v>8</v>
      </c>
      <c r="AG14" s="24">
        <f>C60*22</f>
        <v>0</v>
      </c>
      <c r="AH14" s="19">
        <f>COUNTIF(F12:AC60,"Not Started")</f>
        <v>189</v>
      </c>
      <c r="AI14" s="19">
        <f>COUNTIF(F12:AC60,"In Progress")</f>
        <v>4</v>
      </c>
      <c r="AJ14" s="19">
        <f>COUNTIF(F12:AC60,"Can't Proceed")</f>
        <v>4</v>
      </c>
      <c r="AK14" s="19">
        <f>COUNTIF(F12:AC60,"Passed")</f>
        <v>4</v>
      </c>
      <c r="AL14" s="19">
        <f>COUNTIF(F12:AC60,"Failed")</f>
        <v>4</v>
      </c>
    </row>
    <row r="15" spans="2:38" ht="29.4" thickBot="1" x14ac:dyDescent="0.35">
      <c r="B15" s="172"/>
      <c r="C15" s="116">
        <v>4</v>
      </c>
      <c r="D15" s="116" t="s">
        <v>127</v>
      </c>
      <c r="E15" s="110" t="s">
        <v>166</v>
      </c>
      <c r="F15" s="12" t="s">
        <v>7</v>
      </c>
      <c r="G15" s="12" t="s">
        <v>7</v>
      </c>
      <c r="H15" s="12" t="s">
        <v>7</v>
      </c>
      <c r="I15" s="12" t="s">
        <v>7</v>
      </c>
      <c r="J15" s="12" t="s">
        <v>7</v>
      </c>
      <c r="N15" s="88">
        <f>N14/M14</f>
        <v>0.92307692307692313</v>
      </c>
      <c r="O15" s="88">
        <f>O14/M14</f>
        <v>0</v>
      </c>
      <c r="P15" s="88">
        <f>P14/M14</f>
        <v>0</v>
      </c>
      <c r="Q15" s="88">
        <f>Q14/M14</f>
        <v>0</v>
      </c>
      <c r="R15" s="88">
        <f>R14/M14</f>
        <v>0</v>
      </c>
      <c r="S15" s="88">
        <f>S14/M14</f>
        <v>7.6923076923076927E-2</v>
      </c>
      <c r="AE15" s="8" t="s">
        <v>9</v>
      </c>
      <c r="AG15" s="25"/>
      <c r="AH15" s="20" t="e">
        <f>AH14/AG14</f>
        <v>#DIV/0!</v>
      </c>
      <c r="AI15" s="21" t="e">
        <f>AI14/AG14</f>
        <v>#DIV/0!</v>
      </c>
      <c r="AJ15" s="20" t="e">
        <f>AJ14/AG14</f>
        <v>#DIV/0!</v>
      </c>
      <c r="AK15" s="22" t="e">
        <f>AK14/AG14</f>
        <v>#DIV/0!</v>
      </c>
      <c r="AL15" s="22" t="e">
        <f>AL14/AG14</f>
        <v>#DIV/0!</v>
      </c>
    </row>
    <row r="16" spans="2:38" ht="29.4" thickBot="1" x14ac:dyDescent="0.35">
      <c r="B16" s="172"/>
      <c r="C16" s="116">
        <v>5</v>
      </c>
      <c r="D16" s="116" t="s">
        <v>128</v>
      </c>
      <c r="E16" s="118" t="s">
        <v>167</v>
      </c>
      <c r="F16" s="12" t="s">
        <v>7</v>
      </c>
      <c r="G16" s="12" t="s">
        <v>7</v>
      </c>
      <c r="H16" s="12" t="s">
        <v>7</v>
      </c>
      <c r="I16" s="12" t="s">
        <v>7</v>
      </c>
      <c r="J16" s="12" t="s">
        <v>7</v>
      </c>
      <c r="AE16" s="8" t="s">
        <v>10</v>
      </c>
    </row>
    <row r="17" spans="2:39" ht="15" thickBot="1" x14ac:dyDescent="0.35">
      <c r="B17" s="172"/>
      <c r="C17" s="116">
        <v>6</v>
      </c>
      <c r="D17" s="116" t="s">
        <v>129</v>
      </c>
      <c r="E17" s="119" t="s">
        <v>168</v>
      </c>
      <c r="F17" s="12" t="s">
        <v>7</v>
      </c>
      <c r="G17" s="12" t="s">
        <v>7</v>
      </c>
      <c r="H17" s="12" t="s">
        <v>7</v>
      </c>
      <c r="I17" s="12" t="s">
        <v>7</v>
      </c>
      <c r="J17" s="12" t="s">
        <v>7</v>
      </c>
      <c r="AE17" s="8" t="s">
        <v>11</v>
      </c>
      <c r="AG17" s="82" t="s">
        <v>12</v>
      </c>
    </row>
    <row r="18" spans="2:39" ht="29.4" thickBot="1" x14ac:dyDescent="0.35">
      <c r="B18" s="172"/>
      <c r="C18" s="116">
        <v>7</v>
      </c>
      <c r="D18" s="116" t="s">
        <v>130</v>
      </c>
      <c r="E18" s="110" t="s">
        <v>169</v>
      </c>
      <c r="F18" s="12" t="s">
        <v>7</v>
      </c>
      <c r="G18" s="12" t="s">
        <v>7</v>
      </c>
      <c r="H18" s="12" t="s">
        <v>7</v>
      </c>
      <c r="I18" s="12" t="s">
        <v>7</v>
      </c>
      <c r="J18" s="12" t="s">
        <v>7</v>
      </c>
      <c r="M18" s="160" t="s">
        <v>122</v>
      </c>
      <c r="N18" s="160"/>
      <c r="O18" s="160"/>
      <c r="P18" s="160"/>
      <c r="Q18" s="160"/>
      <c r="R18" s="160"/>
      <c r="S18" s="160"/>
      <c r="AE18" s="37" t="s">
        <v>60</v>
      </c>
      <c r="AH18" s="82" t="s">
        <v>4</v>
      </c>
    </row>
    <row r="19" spans="2:39" ht="58.2" thickBot="1" x14ac:dyDescent="0.35">
      <c r="B19" s="172"/>
      <c r="C19" s="116">
        <v>8</v>
      </c>
      <c r="D19" s="116" t="s">
        <v>131</v>
      </c>
      <c r="E19" s="119" t="s">
        <v>170</v>
      </c>
      <c r="F19" s="12" t="s">
        <v>7</v>
      </c>
      <c r="G19" s="12" t="s">
        <v>7</v>
      </c>
      <c r="H19" s="12" t="s">
        <v>7</v>
      </c>
      <c r="I19" s="12" t="s">
        <v>7</v>
      </c>
      <c r="J19" s="12" t="s">
        <v>7</v>
      </c>
      <c r="M19" s="26" t="s">
        <v>21</v>
      </c>
      <c r="N19" s="26" t="s">
        <v>7</v>
      </c>
      <c r="O19" s="26" t="s">
        <v>8</v>
      </c>
      <c r="P19" s="26" t="s">
        <v>11</v>
      </c>
      <c r="Q19" s="26" t="s">
        <v>9</v>
      </c>
      <c r="R19" s="26" t="s">
        <v>10</v>
      </c>
      <c r="S19" s="26" t="s">
        <v>33</v>
      </c>
      <c r="AH19" s="13" t="s">
        <v>21</v>
      </c>
      <c r="AI19" s="14" t="s">
        <v>7</v>
      </c>
      <c r="AJ19" s="15" t="s">
        <v>8</v>
      </c>
      <c r="AK19" s="16" t="s">
        <v>11</v>
      </c>
      <c r="AL19" s="17" t="s">
        <v>9</v>
      </c>
      <c r="AM19" s="18" t="s">
        <v>10</v>
      </c>
    </row>
    <row r="20" spans="2:39" ht="58.2" thickBot="1" x14ac:dyDescent="0.35">
      <c r="B20" s="172"/>
      <c r="C20" s="116">
        <v>9</v>
      </c>
      <c r="D20" s="116" t="s">
        <v>132</v>
      </c>
      <c r="E20" s="119" t="s">
        <v>171</v>
      </c>
      <c r="F20" s="12" t="s">
        <v>7</v>
      </c>
      <c r="G20" s="12" t="s">
        <v>7</v>
      </c>
      <c r="H20" s="12" t="s">
        <v>7</v>
      </c>
      <c r="I20" s="12" t="s">
        <v>7</v>
      </c>
      <c r="J20" s="12" t="s">
        <v>7</v>
      </c>
      <c r="M20" s="82">
        <f>C50*1</f>
        <v>39</v>
      </c>
      <c r="N20" s="82">
        <f>COUNTIF(G12:G50,"Not Started")</f>
        <v>36</v>
      </c>
      <c r="O20" s="82">
        <f>COUNTIF(G12:G50,"In Progress")</f>
        <v>0</v>
      </c>
      <c r="P20" s="82">
        <f>COUNTIF(G12:G50,"Can't Proceed")</f>
        <v>0</v>
      </c>
      <c r="Q20" s="82">
        <f>COUNTIF(G12:G50,"Passed")</f>
        <v>0</v>
      </c>
      <c r="R20" s="82">
        <f>COUNTIF(G12:G50,"Failed")</f>
        <v>0</v>
      </c>
      <c r="S20" s="82">
        <f>COUNTIF(G12:G50,"N/A")</f>
        <v>3</v>
      </c>
      <c r="AH20" s="24">
        <f>C60*8</f>
        <v>0</v>
      </c>
      <c r="AI20" s="19">
        <f>COUNTIF(F12:O60,"Not Started")</f>
        <v>189</v>
      </c>
      <c r="AJ20" s="19">
        <f>COUNTIF(F12:O60,"In Progress")</f>
        <v>4</v>
      </c>
      <c r="AK20" s="19">
        <f>COUNTIF(F12:O60,"Can't Proceed")</f>
        <v>0</v>
      </c>
      <c r="AL20" s="19">
        <f>COUNTIF(F12:O60,"Passed")</f>
        <v>0</v>
      </c>
      <c r="AM20" s="19">
        <f>COUNTIF(F12:O60,"Failed")</f>
        <v>0</v>
      </c>
    </row>
    <row r="21" spans="2:39" ht="15" thickBot="1" x14ac:dyDescent="0.35">
      <c r="B21" s="172"/>
      <c r="C21" s="116">
        <v>10</v>
      </c>
      <c r="D21" s="116" t="s">
        <v>133</v>
      </c>
      <c r="E21" s="119" t="s">
        <v>172</v>
      </c>
      <c r="F21" s="12" t="s">
        <v>7</v>
      </c>
      <c r="G21" s="12" t="s">
        <v>7</v>
      </c>
      <c r="H21" s="12" t="s">
        <v>7</v>
      </c>
      <c r="I21" s="12" t="s">
        <v>7</v>
      </c>
      <c r="J21" s="12" t="s">
        <v>7</v>
      </c>
      <c r="N21" s="88">
        <f>N20/M20</f>
        <v>0.92307692307692313</v>
      </c>
      <c r="O21" s="88">
        <f>O20/M20</f>
        <v>0</v>
      </c>
      <c r="P21" s="88">
        <f>P20/M20</f>
        <v>0</v>
      </c>
      <c r="Q21" s="88">
        <f>Q20/M20</f>
        <v>0</v>
      </c>
      <c r="R21" s="88">
        <f>R20/M20</f>
        <v>0</v>
      </c>
      <c r="S21" s="88">
        <f>S20/M20</f>
        <v>7.6923076923076927E-2</v>
      </c>
      <c r="AH21" s="25"/>
      <c r="AI21" s="20" t="e">
        <f>AI20/AH20</f>
        <v>#DIV/0!</v>
      </c>
      <c r="AJ21" s="21" t="e">
        <f>AJ20/AH20</f>
        <v>#DIV/0!</v>
      </c>
      <c r="AK21" s="20" t="e">
        <f>AK20/AH20</f>
        <v>#DIV/0!</v>
      </c>
      <c r="AL21" s="22" t="e">
        <f>AL20/AH20</f>
        <v>#DIV/0!</v>
      </c>
      <c r="AM21" s="22" t="e">
        <f>AM20/AH20</f>
        <v>#DIV/0!</v>
      </c>
    </row>
    <row r="22" spans="2:39" ht="15" thickBot="1" x14ac:dyDescent="0.35">
      <c r="B22" s="172"/>
      <c r="C22" s="116">
        <v>11</v>
      </c>
      <c r="D22" s="116" t="s">
        <v>134</v>
      </c>
      <c r="E22" s="134" t="s">
        <v>173</v>
      </c>
      <c r="F22" s="12" t="s">
        <v>7</v>
      </c>
      <c r="G22" s="12" t="s">
        <v>7</v>
      </c>
      <c r="H22" s="12" t="s">
        <v>7</v>
      </c>
      <c r="I22" s="12" t="s">
        <v>7</v>
      </c>
      <c r="J22" s="12" t="s">
        <v>7</v>
      </c>
    </row>
    <row r="23" spans="2:39" ht="29.4" thickBot="1" x14ac:dyDescent="0.35">
      <c r="B23" s="172"/>
      <c r="C23" s="116">
        <v>12</v>
      </c>
      <c r="D23" s="116" t="s">
        <v>135</v>
      </c>
      <c r="E23" s="119" t="s">
        <v>202</v>
      </c>
      <c r="F23" s="12" t="s">
        <v>60</v>
      </c>
      <c r="G23" s="12" t="s">
        <v>60</v>
      </c>
      <c r="H23" s="12" t="s">
        <v>60</v>
      </c>
      <c r="I23" s="12" t="s">
        <v>60</v>
      </c>
      <c r="J23" s="12" t="s">
        <v>60</v>
      </c>
      <c r="K23" s="3" t="s">
        <v>203</v>
      </c>
      <c r="AH23" s="82" t="s">
        <v>5</v>
      </c>
    </row>
    <row r="24" spans="2:39" ht="29.4" thickBot="1" x14ac:dyDescent="0.35">
      <c r="B24" s="172"/>
      <c r="C24" s="116">
        <v>13</v>
      </c>
      <c r="D24" s="116" t="s">
        <v>136</v>
      </c>
      <c r="E24" s="110" t="s">
        <v>174</v>
      </c>
      <c r="F24" s="12" t="s">
        <v>7</v>
      </c>
      <c r="G24" s="12" t="s">
        <v>7</v>
      </c>
      <c r="H24" s="12" t="s">
        <v>7</v>
      </c>
      <c r="I24" s="12" t="s">
        <v>7</v>
      </c>
      <c r="J24" s="12" t="s">
        <v>7</v>
      </c>
      <c r="M24" s="160" t="s">
        <v>121</v>
      </c>
      <c r="N24" s="160"/>
      <c r="O24" s="160"/>
      <c r="P24" s="160"/>
      <c r="Q24" s="160"/>
      <c r="R24" s="160"/>
      <c r="S24" s="160"/>
      <c r="AH24" s="13" t="s">
        <v>21</v>
      </c>
      <c r="AI24" s="14" t="s">
        <v>7</v>
      </c>
      <c r="AJ24" s="15" t="s">
        <v>8</v>
      </c>
      <c r="AK24" s="16" t="s">
        <v>11</v>
      </c>
      <c r="AL24" s="17" t="s">
        <v>9</v>
      </c>
      <c r="AM24" s="18" t="s">
        <v>10</v>
      </c>
    </row>
    <row r="25" spans="2:39" ht="15" thickBot="1" x14ac:dyDescent="0.35">
      <c r="B25" s="172"/>
      <c r="C25" s="116">
        <v>14</v>
      </c>
      <c r="D25" s="116" t="s">
        <v>137</v>
      </c>
      <c r="E25" s="119" t="s">
        <v>175</v>
      </c>
      <c r="F25" s="12" t="s">
        <v>7</v>
      </c>
      <c r="G25" s="12" t="s">
        <v>7</v>
      </c>
      <c r="H25" s="12" t="s">
        <v>7</v>
      </c>
      <c r="I25" s="12" t="s">
        <v>7</v>
      </c>
      <c r="J25" s="12" t="s">
        <v>7</v>
      </c>
      <c r="M25" s="26" t="s">
        <v>21</v>
      </c>
      <c r="N25" s="26" t="s">
        <v>7</v>
      </c>
      <c r="O25" s="26" t="s">
        <v>8</v>
      </c>
      <c r="P25" s="26" t="s">
        <v>11</v>
      </c>
      <c r="Q25" s="26" t="s">
        <v>9</v>
      </c>
      <c r="R25" s="26" t="s">
        <v>10</v>
      </c>
      <c r="S25" s="26" t="s">
        <v>33</v>
      </c>
      <c r="AH25" s="24">
        <f>C60*8</f>
        <v>0</v>
      </c>
      <c r="AI25" s="19">
        <f>COUNTIF(P12:W60,"Not Started")</f>
        <v>0</v>
      </c>
      <c r="AJ25" s="19">
        <f>COUNTIF(P12:W60,"In Progress")</f>
        <v>0</v>
      </c>
      <c r="AK25" s="19">
        <f>COUNTIF(P12:W60,"Can't Proceed")</f>
        <v>4</v>
      </c>
      <c r="AL25" s="19">
        <f>COUNTIF(P12:W60,"Passed")</f>
        <v>4</v>
      </c>
      <c r="AM25" s="19">
        <f>COUNTIF(P12:W60,"Failed")</f>
        <v>4</v>
      </c>
    </row>
    <row r="26" spans="2:39" ht="29.4" thickBot="1" x14ac:dyDescent="0.35">
      <c r="B26" s="172"/>
      <c r="C26" s="116">
        <v>15</v>
      </c>
      <c r="D26" s="116" t="s">
        <v>138</v>
      </c>
      <c r="E26" s="119" t="s">
        <v>176</v>
      </c>
      <c r="F26" s="12" t="s">
        <v>7</v>
      </c>
      <c r="G26" s="12" t="s">
        <v>7</v>
      </c>
      <c r="H26" s="12" t="s">
        <v>7</v>
      </c>
      <c r="I26" s="12" t="s">
        <v>7</v>
      </c>
      <c r="J26" s="12" t="s">
        <v>7</v>
      </c>
      <c r="M26" s="82">
        <f>C50*1</f>
        <v>39</v>
      </c>
      <c r="N26" s="82">
        <f>COUNTIF(H12:H50,"Not Started")</f>
        <v>36</v>
      </c>
      <c r="O26" s="82">
        <f>COUNTIF(H12:H50,"In Progress")</f>
        <v>0</v>
      </c>
      <c r="P26" s="82">
        <f>COUNTIF(H12:H50,"Can't Proceed")</f>
        <v>0</v>
      </c>
      <c r="Q26" s="82">
        <f>COUNTIF(H12:H50,"Passed")</f>
        <v>0</v>
      </c>
      <c r="R26" s="82">
        <f>COUNTIF(H12:H50,"Failed")</f>
        <v>0</v>
      </c>
      <c r="S26" s="82">
        <f>COUNTIF(H12:H50,"N/A")</f>
        <v>3</v>
      </c>
      <c r="AH26" s="25"/>
      <c r="AI26" s="20" t="e">
        <f>AI25/AH25</f>
        <v>#DIV/0!</v>
      </c>
      <c r="AJ26" s="21" t="e">
        <f>AJ25/AH25</f>
        <v>#DIV/0!</v>
      </c>
      <c r="AK26" s="20" t="e">
        <f>AK25/AH25</f>
        <v>#DIV/0!</v>
      </c>
      <c r="AL26" s="22" t="e">
        <f>AL25/AH25</f>
        <v>#DIV/0!</v>
      </c>
      <c r="AM26" s="22" t="e">
        <f>AM25/AH25</f>
        <v>#DIV/0!</v>
      </c>
    </row>
    <row r="27" spans="2:39" ht="29.4" thickBot="1" x14ac:dyDescent="0.35">
      <c r="B27" s="172"/>
      <c r="C27" s="116">
        <v>16</v>
      </c>
      <c r="D27" s="116" t="s">
        <v>139</v>
      </c>
      <c r="E27" s="110" t="s">
        <v>177</v>
      </c>
      <c r="F27" s="12" t="s">
        <v>7</v>
      </c>
      <c r="G27" s="12" t="s">
        <v>7</v>
      </c>
      <c r="H27" s="12" t="s">
        <v>7</v>
      </c>
      <c r="I27" s="12" t="s">
        <v>7</v>
      </c>
      <c r="J27" s="12" t="s">
        <v>7</v>
      </c>
      <c r="N27" s="109">
        <f>N26/M26</f>
        <v>0.92307692307692313</v>
      </c>
      <c r="O27" s="109">
        <f>O26/M26</f>
        <v>0</v>
      </c>
      <c r="P27" s="109">
        <f>P26/M26</f>
        <v>0</v>
      </c>
      <c r="Q27" s="109">
        <f>Q26/M26</f>
        <v>0</v>
      </c>
      <c r="R27" s="109">
        <f>R26/M26</f>
        <v>0</v>
      </c>
      <c r="S27" s="109">
        <f>S26/M26</f>
        <v>7.6923076923076927E-2</v>
      </c>
    </row>
    <row r="28" spans="2:39" ht="29.4" thickBot="1" x14ac:dyDescent="0.35">
      <c r="B28" s="172"/>
      <c r="C28" s="116">
        <v>17</v>
      </c>
      <c r="D28" s="116" t="s">
        <v>140</v>
      </c>
      <c r="E28" s="119" t="s">
        <v>178</v>
      </c>
      <c r="F28" s="12" t="s">
        <v>60</v>
      </c>
      <c r="G28" s="12" t="s">
        <v>60</v>
      </c>
      <c r="H28" s="12" t="s">
        <v>60</v>
      </c>
      <c r="I28" s="12" t="s">
        <v>60</v>
      </c>
      <c r="J28" s="12" t="s">
        <v>60</v>
      </c>
      <c r="K28" s="3" t="s">
        <v>204</v>
      </c>
      <c r="AH28" s="82" t="s">
        <v>6</v>
      </c>
    </row>
    <row r="29" spans="2:39" ht="29.4" thickBot="1" x14ac:dyDescent="0.35">
      <c r="B29" s="172"/>
      <c r="C29" s="116">
        <v>18</v>
      </c>
      <c r="D29" s="116" t="s">
        <v>141</v>
      </c>
      <c r="E29" s="119" t="s">
        <v>179</v>
      </c>
      <c r="F29" s="12" t="s">
        <v>7</v>
      </c>
      <c r="G29" s="12" t="s">
        <v>7</v>
      </c>
      <c r="H29" s="12" t="s">
        <v>7</v>
      </c>
      <c r="I29" s="12" t="s">
        <v>7</v>
      </c>
      <c r="J29" s="12" t="s">
        <v>7</v>
      </c>
      <c r="AH29" s="13" t="s">
        <v>21</v>
      </c>
      <c r="AI29" s="14" t="s">
        <v>7</v>
      </c>
      <c r="AJ29" s="15" t="s">
        <v>8</v>
      </c>
      <c r="AK29" s="16" t="s">
        <v>11</v>
      </c>
      <c r="AL29" s="17" t="s">
        <v>9</v>
      </c>
      <c r="AM29" s="18" t="s">
        <v>10</v>
      </c>
    </row>
    <row r="30" spans="2:39" ht="43.8" thickBot="1" x14ac:dyDescent="0.35">
      <c r="B30" s="172"/>
      <c r="C30" s="116">
        <v>19</v>
      </c>
      <c r="D30" s="116" t="s">
        <v>142</v>
      </c>
      <c r="E30" s="119" t="s">
        <v>180</v>
      </c>
      <c r="F30" s="12" t="s">
        <v>7</v>
      </c>
      <c r="G30" s="12" t="s">
        <v>7</v>
      </c>
      <c r="H30" s="12" t="s">
        <v>7</v>
      </c>
      <c r="I30" s="12" t="s">
        <v>7</v>
      </c>
      <c r="J30" s="12" t="s">
        <v>7</v>
      </c>
      <c r="AH30" s="24">
        <f>C60*6</f>
        <v>0</v>
      </c>
      <c r="AI30" s="19">
        <f>COUNTIF(X12:AC60,"Not Started")</f>
        <v>0</v>
      </c>
      <c r="AJ30" s="19">
        <f>COUNTIF(X12:AC60,"In Progress")</f>
        <v>0</v>
      </c>
      <c r="AK30" s="19">
        <f>COUNTIF(X12:AC60,"Can't Proceed")</f>
        <v>0</v>
      </c>
      <c r="AL30" s="19">
        <f>COUNTIF(X12:AC60,"Passed")</f>
        <v>0</v>
      </c>
      <c r="AM30" s="19">
        <f>COUNTIF(X12:AC60,"Failed")</f>
        <v>0</v>
      </c>
    </row>
    <row r="31" spans="2:39" ht="15" thickBot="1" x14ac:dyDescent="0.35">
      <c r="B31" s="172"/>
      <c r="C31" s="116">
        <v>20</v>
      </c>
      <c r="D31" s="116" t="s">
        <v>143</v>
      </c>
      <c r="E31" s="134" t="s">
        <v>181</v>
      </c>
      <c r="F31" s="12" t="s">
        <v>7</v>
      </c>
      <c r="G31" s="12" t="s">
        <v>7</v>
      </c>
      <c r="H31" s="12" t="s">
        <v>7</v>
      </c>
      <c r="I31" s="12" t="s">
        <v>7</v>
      </c>
      <c r="J31" s="12" t="s">
        <v>7</v>
      </c>
      <c r="M31" s="160" t="s">
        <v>120</v>
      </c>
      <c r="N31" s="160"/>
      <c r="O31" s="160"/>
      <c r="P31" s="160"/>
      <c r="Q31" s="160"/>
      <c r="R31" s="160"/>
      <c r="S31" s="160"/>
      <c r="AH31" s="25"/>
      <c r="AI31" s="20" t="e">
        <f>AI30/AH30</f>
        <v>#DIV/0!</v>
      </c>
      <c r="AJ31" s="21" t="e">
        <f>AJ30/AH30</f>
        <v>#DIV/0!</v>
      </c>
      <c r="AK31" s="20" t="e">
        <f>AK30/AH30</f>
        <v>#DIV/0!</v>
      </c>
      <c r="AL31" s="22" t="e">
        <f>AL30/AH30</f>
        <v>#DIV/0!</v>
      </c>
      <c r="AM31" s="22" t="e">
        <f>AM30/AH30</f>
        <v>#DIV/0!</v>
      </c>
    </row>
    <row r="32" spans="2:39" ht="15" thickBot="1" x14ac:dyDescent="0.35">
      <c r="B32" s="172"/>
      <c r="C32" s="116">
        <v>21</v>
      </c>
      <c r="D32" s="116" t="s">
        <v>144</v>
      </c>
      <c r="E32" s="110" t="s">
        <v>182</v>
      </c>
      <c r="F32" s="12" t="s">
        <v>7</v>
      </c>
      <c r="G32" s="12" t="s">
        <v>7</v>
      </c>
      <c r="H32" s="12" t="s">
        <v>7</v>
      </c>
      <c r="I32" s="12" t="s">
        <v>7</v>
      </c>
      <c r="J32" s="12" t="s">
        <v>7</v>
      </c>
      <c r="M32" s="26" t="s">
        <v>21</v>
      </c>
      <c r="N32" s="26" t="s">
        <v>7</v>
      </c>
      <c r="O32" s="26" t="s">
        <v>8</v>
      </c>
      <c r="P32" s="26" t="s">
        <v>11</v>
      </c>
      <c r="Q32" s="26" t="s">
        <v>9</v>
      </c>
      <c r="R32" s="26" t="s">
        <v>10</v>
      </c>
      <c r="S32" s="26" t="s">
        <v>33</v>
      </c>
    </row>
    <row r="33" spans="2:40" ht="15" thickBot="1" x14ac:dyDescent="0.35">
      <c r="B33" s="172"/>
      <c r="C33" s="116">
        <v>22</v>
      </c>
      <c r="D33" s="116" t="s">
        <v>145</v>
      </c>
      <c r="E33" s="119" t="s">
        <v>182</v>
      </c>
      <c r="F33" s="12" t="s">
        <v>7</v>
      </c>
      <c r="G33" s="12" t="s">
        <v>7</v>
      </c>
      <c r="H33" s="12" t="s">
        <v>7</v>
      </c>
      <c r="I33" s="12" t="s">
        <v>7</v>
      </c>
      <c r="J33" s="12" t="s">
        <v>7</v>
      </c>
      <c r="M33" s="82">
        <f>C50*1</f>
        <v>39</v>
      </c>
      <c r="N33" s="82">
        <f>COUNTIF(I12:I50,"Not Started")</f>
        <v>36</v>
      </c>
      <c r="O33" s="82">
        <f>COUNTIF(I12:I50,"In Progress")</f>
        <v>0</v>
      </c>
      <c r="P33" s="82">
        <f>COUNTIF(I12:I50,"Can't Proceed")</f>
        <v>0</v>
      </c>
      <c r="Q33" s="82">
        <f>COUNTIF(I12:I50,"Passed")</f>
        <v>0</v>
      </c>
      <c r="R33" s="82">
        <f>COUNTIF(I12:I50,"Failed")</f>
        <v>0</v>
      </c>
      <c r="S33" s="82">
        <f>COUNTIF(I12:I50,"N/A")</f>
        <v>3</v>
      </c>
      <c r="AG33" s="163" t="s">
        <v>34</v>
      </c>
      <c r="AH33" s="164"/>
      <c r="AI33" s="164"/>
      <c r="AJ33" s="164"/>
      <c r="AK33" s="164"/>
      <c r="AL33" s="164"/>
      <c r="AM33" s="164"/>
      <c r="AN33" s="165"/>
    </row>
    <row r="34" spans="2:40" ht="29.4" thickBot="1" x14ac:dyDescent="0.35">
      <c r="B34" s="172"/>
      <c r="C34" s="116">
        <v>23</v>
      </c>
      <c r="D34" s="116" t="s">
        <v>146</v>
      </c>
      <c r="E34" s="110" t="s">
        <v>183</v>
      </c>
      <c r="F34" s="12" t="s">
        <v>7</v>
      </c>
      <c r="G34" s="12" t="s">
        <v>7</v>
      </c>
      <c r="H34" s="12" t="s">
        <v>7</v>
      </c>
      <c r="I34" s="12" t="s">
        <v>7</v>
      </c>
      <c r="J34" s="12" t="s">
        <v>7</v>
      </c>
      <c r="N34" s="109">
        <f>N33/M33</f>
        <v>0.92307692307692313</v>
      </c>
      <c r="O34" s="109">
        <f>O33/M33</f>
        <v>0</v>
      </c>
      <c r="P34" s="109">
        <f>P33/M33</f>
        <v>0</v>
      </c>
      <c r="Q34" s="109">
        <f>Q33/M33</f>
        <v>0</v>
      </c>
      <c r="R34" s="109">
        <f>R33/M33</f>
        <v>0</v>
      </c>
      <c r="S34" s="109">
        <f>S33/M33</f>
        <v>7.6923076923076927E-2</v>
      </c>
      <c r="AG34" s="166"/>
      <c r="AH34" s="167"/>
      <c r="AI34" s="167"/>
      <c r="AJ34" s="167"/>
      <c r="AK34" s="167"/>
      <c r="AL34" s="167"/>
      <c r="AM34" s="167"/>
      <c r="AN34" s="168"/>
    </row>
    <row r="35" spans="2:40" ht="29.4" thickBot="1" x14ac:dyDescent="0.35">
      <c r="B35" s="172"/>
      <c r="C35" s="116">
        <v>24</v>
      </c>
      <c r="D35" s="116" t="s">
        <v>147</v>
      </c>
      <c r="E35" s="110" t="s">
        <v>184</v>
      </c>
      <c r="F35" s="12" t="s">
        <v>7</v>
      </c>
      <c r="G35" s="12" t="s">
        <v>7</v>
      </c>
      <c r="H35" s="12" t="s">
        <v>7</v>
      </c>
      <c r="I35" s="12" t="s">
        <v>7</v>
      </c>
      <c r="J35" s="12" t="s">
        <v>7</v>
      </c>
      <c r="AG35" s="46" t="s">
        <v>1</v>
      </c>
      <c r="AH35" s="32"/>
      <c r="AI35" s="33"/>
      <c r="AJ35" s="32"/>
      <c r="AK35" s="33"/>
      <c r="AL35" s="30" t="e">
        <f>AI35/AH35</f>
        <v>#DIV/0!</v>
      </c>
      <c r="AM35" s="30" t="e">
        <f>AJ35/AI35</f>
        <v>#DIV/0!</v>
      </c>
      <c r="AN35" s="45" t="e">
        <f>AK35/AI35</f>
        <v>#DIV/0!</v>
      </c>
    </row>
    <row r="36" spans="2:40" ht="54.6" customHeight="1" thickBot="1" x14ac:dyDescent="0.35">
      <c r="B36" s="172"/>
      <c r="C36" s="116">
        <v>25</v>
      </c>
      <c r="D36" s="116" t="s">
        <v>148</v>
      </c>
      <c r="E36" s="110" t="s">
        <v>185</v>
      </c>
      <c r="F36" s="12" t="s">
        <v>7</v>
      </c>
      <c r="G36" s="12" t="s">
        <v>7</v>
      </c>
      <c r="H36" s="12" t="s">
        <v>7</v>
      </c>
      <c r="I36" s="12" t="s">
        <v>7</v>
      </c>
      <c r="J36" s="12" t="s">
        <v>7</v>
      </c>
      <c r="K36" s="123"/>
      <c r="N36" s="88"/>
      <c r="O36" s="88"/>
      <c r="P36" s="88"/>
      <c r="Q36" s="88"/>
      <c r="R36" s="88"/>
      <c r="S36" s="88"/>
      <c r="AG36" s="49" t="s">
        <v>2</v>
      </c>
      <c r="AH36" s="29"/>
      <c r="AI36" s="29"/>
      <c r="AJ36" s="29"/>
      <c r="AK36" s="29"/>
      <c r="AL36" s="31" t="e">
        <f t="shared" ref="AL36:AM37" si="0">AI36/AH36</f>
        <v>#DIV/0!</v>
      </c>
      <c r="AM36" s="34" t="e">
        <f t="shared" si="0"/>
        <v>#DIV/0!</v>
      </c>
      <c r="AN36" s="47" t="e">
        <f>AK36/AI36</f>
        <v>#DIV/0!</v>
      </c>
    </row>
    <row r="37" spans="2:40" ht="29.4" thickBot="1" x14ac:dyDescent="0.35">
      <c r="B37" s="172"/>
      <c r="C37" s="116">
        <v>26</v>
      </c>
      <c r="D37" s="116" t="s">
        <v>149</v>
      </c>
      <c r="E37" s="110" t="s">
        <v>186</v>
      </c>
      <c r="F37" s="12" t="s">
        <v>7</v>
      </c>
      <c r="G37" s="12" t="s">
        <v>7</v>
      </c>
      <c r="H37" s="12" t="s">
        <v>7</v>
      </c>
      <c r="I37" s="12" t="s">
        <v>7</v>
      </c>
      <c r="J37" s="12" t="s">
        <v>7</v>
      </c>
      <c r="M37" s="160"/>
      <c r="N37" s="160"/>
      <c r="O37" s="160"/>
      <c r="P37" s="160"/>
      <c r="Q37" s="160"/>
      <c r="R37" s="160"/>
      <c r="S37" s="160"/>
      <c r="AG37" s="39" t="s">
        <v>20</v>
      </c>
      <c r="AH37" s="35">
        <f>SUM(AH35:AH36)+AH50</f>
        <v>0</v>
      </c>
      <c r="AI37" s="35">
        <f>SUM(AI35:AI36)+AI50</f>
        <v>0</v>
      </c>
      <c r="AJ37" s="35">
        <f>SUM(AJ35:AJ36)+AJ50</f>
        <v>0</v>
      </c>
      <c r="AK37" s="35">
        <f>SUM(AK35:AK36)+AK50</f>
        <v>0</v>
      </c>
      <c r="AL37" s="38" t="e">
        <f t="shared" si="0"/>
        <v>#DIV/0!</v>
      </c>
      <c r="AM37" s="36" t="e">
        <f t="shared" si="0"/>
        <v>#DIV/0!</v>
      </c>
      <c r="AN37" s="48" t="e">
        <f>AK37/AI37</f>
        <v>#DIV/0!</v>
      </c>
    </row>
    <row r="38" spans="2:40" ht="29.4" thickBot="1" x14ac:dyDescent="0.35">
      <c r="B38" s="172"/>
      <c r="C38" s="116">
        <v>27</v>
      </c>
      <c r="D38" s="116" t="s">
        <v>150</v>
      </c>
      <c r="E38" s="110" t="s">
        <v>187</v>
      </c>
      <c r="F38" s="12" t="s">
        <v>7</v>
      </c>
      <c r="G38" s="12" t="s">
        <v>7</v>
      </c>
      <c r="H38" s="12" t="s">
        <v>7</v>
      </c>
      <c r="I38" s="12" t="s">
        <v>7</v>
      </c>
      <c r="J38" s="12" t="s">
        <v>7</v>
      </c>
      <c r="M38" s="27"/>
      <c r="N38" s="27"/>
      <c r="O38" s="27"/>
      <c r="P38" s="27"/>
      <c r="Q38" s="27"/>
      <c r="R38" s="27"/>
      <c r="S38" s="27"/>
    </row>
    <row r="39" spans="2:40" ht="28.95" customHeight="1" thickBot="1" x14ac:dyDescent="0.35">
      <c r="B39" s="172"/>
      <c r="C39" s="116">
        <v>28</v>
      </c>
      <c r="D39" s="116" t="s">
        <v>151</v>
      </c>
      <c r="E39" s="110" t="s">
        <v>188</v>
      </c>
      <c r="F39" s="12" t="s">
        <v>7</v>
      </c>
      <c r="G39" s="12" t="s">
        <v>7</v>
      </c>
      <c r="H39" s="12" t="s">
        <v>7</v>
      </c>
      <c r="I39" s="12" t="s">
        <v>7</v>
      </c>
      <c r="J39" s="12" t="s">
        <v>7</v>
      </c>
    </row>
    <row r="40" spans="2:40" ht="29.4" thickBot="1" x14ac:dyDescent="0.35">
      <c r="B40" s="172"/>
      <c r="C40" s="116">
        <v>29</v>
      </c>
      <c r="D40" s="116" t="s">
        <v>152</v>
      </c>
      <c r="E40" s="110" t="s">
        <v>189</v>
      </c>
      <c r="F40" s="12" t="s">
        <v>60</v>
      </c>
      <c r="G40" s="12" t="s">
        <v>60</v>
      </c>
      <c r="H40" s="12" t="s">
        <v>60</v>
      </c>
      <c r="I40" s="12" t="s">
        <v>60</v>
      </c>
      <c r="J40" s="12" t="s">
        <v>60</v>
      </c>
      <c r="K40" s="123" t="s">
        <v>205</v>
      </c>
      <c r="N40" s="88"/>
      <c r="O40" s="88"/>
      <c r="P40" s="88"/>
      <c r="Q40" s="88"/>
      <c r="R40" s="88"/>
      <c r="S40" s="88"/>
    </row>
    <row r="41" spans="2:40" ht="29.4" thickBot="1" x14ac:dyDescent="0.35">
      <c r="B41" s="172"/>
      <c r="C41" s="116">
        <v>30</v>
      </c>
      <c r="D41" s="116" t="s">
        <v>153</v>
      </c>
      <c r="E41" s="119" t="s">
        <v>190</v>
      </c>
      <c r="F41" s="12" t="s">
        <v>7</v>
      </c>
      <c r="G41" s="12" t="s">
        <v>7</v>
      </c>
      <c r="H41" s="12" t="s">
        <v>7</v>
      </c>
      <c r="I41" s="12" t="s">
        <v>7</v>
      </c>
      <c r="J41" s="12" t="s">
        <v>7</v>
      </c>
    </row>
    <row r="42" spans="2:40" ht="29.4" thickBot="1" x14ac:dyDescent="0.35">
      <c r="B42" s="172"/>
      <c r="C42" s="116">
        <v>31</v>
      </c>
      <c r="D42" s="116" t="s">
        <v>154</v>
      </c>
      <c r="E42" s="119" t="s">
        <v>191</v>
      </c>
      <c r="F42" s="12" t="s">
        <v>7</v>
      </c>
      <c r="G42" s="12" t="s">
        <v>7</v>
      </c>
      <c r="H42" s="12" t="s">
        <v>7</v>
      </c>
      <c r="I42" s="12" t="s">
        <v>7</v>
      </c>
      <c r="J42" s="12" t="s">
        <v>7</v>
      </c>
      <c r="K42" s="124"/>
      <c r="M42" s="27"/>
      <c r="N42" s="27"/>
      <c r="O42" s="27"/>
      <c r="P42" s="27"/>
      <c r="Q42" s="27"/>
      <c r="R42" s="27"/>
      <c r="S42" s="27"/>
    </row>
    <row r="43" spans="2:40" ht="29.4" thickBot="1" x14ac:dyDescent="0.35">
      <c r="B43" s="172"/>
      <c r="C43" s="116">
        <v>32</v>
      </c>
      <c r="D43" s="116" t="s">
        <v>155</v>
      </c>
      <c r="E43" s="110" t="s">
        <v>192</v>
      </c>
      <c r="F43" s="12" t="s">
        <v>7</v>
      </c>
      <c r="G43" s="12" t="s">
        <v>7</v>
      </c>
      <c r="H43" s="12" t="s">
        <v>7</v>
      </c>
      <c r="I43" s="12" t="s">
        <v>7</v>
      </c>
      <c r="J43" s="12" t="s">
        <v>7</v>
      </c>
      <c r="M43" s="160"/>
      <c r="N43" s="160"/>
      <c r="O43" s="160"/>
      <c r="P43" s="160"/>
      <c r="Q43" s="160"/>
      <c r="R43" s="160"/>
      <c r="S43" s="160"/>
    </row>
    <row r="44" spans="2:40" ht="15" thickBot="1" x14ac:dyDescent="0.35">
      <c r="B44" s="172"/>
      <c r="C44" s="116">
        <v>33</v>
      </c>
      <c r="D44" s="116" t="s">
        <v>156</v>
      </c>
      <c r="E44" s="119" t="s">
        <v>193</v>
      </c>
      <c r="F44" s="12" t="s">
        <v>7</v>
      </c>
      <c r="G44" s="12" t="s">
        <v>7</v>
      </c>
      <c r="H44" s="12" t="s">
        <v>7</v>
      </c>
      <c r="I44" s="12" t="s">
        <v>7</v>
      </c>
      <c r="J44" s="12" t="s">
        <v>7</v>
      </c>
      <c r="M44" s="26"/>
      <c r="N44" s="26"/>
      <c r="O44" s="26"/>
      <c r="P44" s="26"/>
      <c r="Q44" s="26"/>
      <c r="R44" s="26"/>
      <c r="S44" s="26"/>
    </row>
    <row r="45" spans="2:40" ht="15" thickBot="1" x14ac:dyDescent="0.35">
      <c r="B45" s="172"/>
      <c r="C45" s="116">
        <v>34</v>
      </c>
      <c r="D45" s="116" t="s">
        <v>157</v>
      </c>
      <c r="E45" s="110" t="s">
        <v>194</v>
      </c>
      <c r="F45" s="12" t="s">
        <v>7</v>
      </c>
      <c r="G45" s="12" t="s">
        <v>7</v>
      </c>
      <c r="H45" s="12" t="s">
        <v>7</v>
      </c>
      <c r="I45" s="12" t="s">
        <v>7</v>
      </c>
      <c r="J45" s="12" t="s">
        <v>7</v>
      </c>
      <c r="M45" s="138"/>
      <c r="N45" s="138"/>
      <c r="O45" s="138"/>
      <c r="P45" s="138"/>
      <c r="Q45" s="138"/>
      <c r="R45" s="138"/>
      <c r="S45" s="138"/>
    </row>
    <row r="46" spans="2:40" ht="29.4" thickBot="1" x14ac:dyDescent="0.35">
      <c r="B46" s="172"/>
      <c r="C46" s="116">
        <v>35</v>
      </c>
      <c r="D46" s="116" t="s">
        <v>158</v>
      </c>
      <c r="E46" s="119" t="s">
        <v>195</v>
      </c>
      <c r="F46" s="12" t="s">
        <v>7</v>
      </c>
      <c r="G46" s="12" t="s">
        <v>7</v>
      </c>
      <c r="H46" s="12" t="s">
        <v>7</v>
      </c>
      <c r="I46" s="12" t="s">
        <v>7</v>
      </c>
      <c r="J46" s="12" t="s">
        <v>7</v>
      </c>
      <c r="M46" s="88"/>
      <c r="N46" s="88"/>
      <c r="O46" s="88"/>
      <c r="P46" s="88"/>
      <c r="Q46" s="88"/>
      <c r="R46" s="88"/>
      <c r="S46" s="88"/>
    </row>
    <row r="47" spans="2:40" ht="29.4" thickBot="1" x14ac:dyDescent="0.35">
      <c r="B47" s="172"/>
      <c r="C47" s="116">
        <v>36</v>
      </c>
      <c r="D47" s="116" t="s">
        <v>159</v>
      </c>
      <c r="E47" s="110" t="s">
        <v>196</v>
      </c>
      <c r="F47" s="12" t="s">
        <v>7</v>
      </c>
      <c r="G47" s="12" t="s">
        <v>7</v>
      </c>
      <c r="H47" s="12" t="s">
        <v>7</v>
      </c>
      <c r="I47" s="12" t="s">
        <v>7</v>
      </c>
      <c r="J47" s="12" t="s">
        <v>7</v>
      </c>
    </row>
    <row r="48" spans="2:40" ht="29.4" thickBot="1" x14ac:dyDescent="0.35">
      <c r="B48" s="172"/>
      <c r="C48" s="116">
        <v>37</v>
      </c>
      <c r="D48" s="116" t="s">
        <v>160</v>
      </c>
      <c r="E48" s="119" t="s">
        <v>197</v>
      </c>
      <c r="F48" s="12" t="s">
        <v>7</v>
      </c>
      <c r="G48" s="12" t="s">
        <v>7</v>
      </c>
      <c r="H48" s="12" t="s">
        <v>7</v>
      </c>
      <c r="I48" s="12" t="s">
        <v>7</v>
      </c>
      <c r="J48" s="12" t="s">
        <v>7</v>
      </c>
      <c r="K48" s="123"/>
      <c r="M48" s="27"/>
      <c r="N48" s="27"/>
      <c r="O48" s="27"/>
      <c r="P48" s="27"/>
      <c r="Q48" s="27"/>
      <c r="R48" s="27"/>
      <c r="S48" s="27"/>
    </row>
    <row r="49" spans="2:59" ht="15" thickBot="1" x14ac:dyDescent="0.35">
      <c r="B49" s="172"/>
      <c r="C49" s="116">
        <v>38</v>
      </c>
      <c r="D49" s="116" t="s">
        <v>161</v>
      </c>
      <c r="E49" s="119" t="s">
        <v>198</v>
      </c>
      <c r="F49" s="12" t="s">
        <v>7</v>
      </c>
      <c r="G49" s="12" t="s">
        <v>7</v>
      </c>
      <c r="H49" s="12" t="s">
        <v>7</v>
      </c>
      <c r="I49" s="12" t="s">
        <v>7</v>
      </c>
      <c r="J49" s="12" t="s">
        <v>7</v>
      </c>
      <c r="M49" s="160"/>
      <c r="N49" s="160"/>
      <c r="O49" s="160"/>
      <c r="P49" s="160"/>
      <c r="Q49" s="160"/>
      <c r="R49" s="160"/>
      <c r="S49" s="160"/>
    </row>
    <row r="50" spans="2:59" ht="29.4" thickBot="1" x14ac:dyDescent="0.35">
      <c r="B50" s="172"/>
      <c r="C50" s="116">
        <v>39</v>
      </c>
      <c r="D50" s="116" t="s">
        <v>162</v>
      </c>
      <c r="E50" s="110" t="s">
        <v>199</v>
      </c>
      <c r="F50" s="12" t="s">
        <v>7</v>
      </c>
      <c r="G50" s="12" t="s">
        <v>7</v>
      </c>
      <c r="H50" s="12" t="s">
        <v>7</v>
      </c>
      <c r="I50" s="12" t="s">
        <v>7</v>
      </c>
      <c r="J50" s="12" t="s">
        <v>7</v>
      </c>
      <c r="M50" s="139"/>
      <c r="N50" s="139"/>
      <c r="O50" s="139"/>
      <c r="P50" s="139"/>
      <c r="Q50" s="139"/>
      <c r="R50" s="139"/>
      <c r="S50" s="139"/>
    </row>
    <row r="51" spans="2:59" ht="14.4" x14ac:dyDescent="0.3">
      <c r="B51" s="172"/>
      <c r="C51" s="116"/>
      <c r="D51" s="116"/>
      <c r="E51" s="119"/>
      <c r="F51" s="12" t="s">
        <v>7</v>
      </c>
      <c r="G51" s="12" t="s">
        <v>7</v>
      </c>
      <c r="H51" s="12" t="s">
        <v>7</v>
      </c>
      <c r="I51" s="12" t="s">
        <v>7</v>
      </c>
      <c r="J51" s="12" t="s">
        <v>7</v>
      </c>
      <c r="M51" s="133"/>
      <c r="N51" s="133"/>
      <c r="O51" s="133"/>
      <c r="P51" s="133"/>
      <c r="Q51" s="133"/>
      <c r="R51" s="133"/>
      <c r="S51" s="133"/>
    </row>
    <row r="52" spans="2:59" ht="14.4" x14ac:dyDescent="0.3">
      <c r="E52" s="82"/>
      <c r="K52" s="82"/>
      <c r="N52" s="88"/>
      <c r="O52" s="88"/>
      <c r="P52" s="88"/>
      <c r="Q52" s="88"/>
      <c r="R52" s="88"/>
      <c r="S52" s="88"/>
    </row>
    <row r="53" spans="2:59" ht="61.95" customHeight="1" x14ac:dyDescent="0.3">
      <c r="E53" s="82"/>
      <c r="K53" s="82"/>
    </row>
    <row r="54" spans="2:59" ht="58.2" customHeight="1" x14ac:dyDescent="0.3">
      <c r="E54" s="82"/>
      <c r="K54" s="82"/>
      <c r="M54" s="160"/>
      <c r="N54" s="160"/>
      <c r="O54" s="160"/>
      <c r="P54" s="160"/>
      <c r="Q54" s="160"/>
      <c r="R54" s="160"/>
      <c r="S54" s="160"/>
    </row>
    <row r="55" spans="2:59" ht="22.8" customHeight="1" x14ac:dyDescent="0.3">
      <c r="E55" s="82"/>
      <c r="K55" s="82"/>
      <c r="M55" s="26"/>
      <c r="N55" s="26"/>
      <c r="O55" s="26"/>
      <c r="P55" s="26"/>
      <c r="Q55" s="26"/>
      <c r="R55" s="26"/>
      <c r="S55" s="26"/>
    </row>
    <row r="56" spans="2:59" ht="15" hidden="1" customHeight="1" thickBot="1" x14ac:dyDescent="0.3">
      <c r="E56" s="82"/>
      <c r="K56" s="82"/>
    </row>
    <row r="57" spans="2:59" ht="15" hidden="1" customHeight="1" thickBot="1" x14ac:dyDescent="0.3">
      <c r="E57" s="82"/>
      <c r="K57" s="82"/>
      <c r="N57" s="88"/>
      <c r="O57" s="88"/>
      <c r="P57" s="88"/>
      <c r="Q57" s="88"/>
      <c r="R57" s="88"/>
      <c r="S57" s="88"/>
    </row>
    <row r="58" spans="2:59" ht="15" hidden="1" customHeight="1" thickBot="1" x14ac:dyDescent="0.3">
      <c r="E58" s="82"/>
      <c r="K58" s="82"/>
    </row>
    <row r="59" spans="2:59" ht="15" hidden="1" customHeight="1" thickBot="1" x14ac:dyDescent="0.3">
      <c r="E59" s="82"/>
      <c r="K59" s="82"/>
    </row>
    <row r="60" spans="2:59" ht="15" hidden="1" customHeight="1" thickBot="1" x14ac:dyDescent="0.3">
      <c r="E60" s="82"/>
      <c r="K60" s="82"/>
    </row>
    <row r="61" spans="2:59" ht="65.400000000000006" customHeight="1" x14ac:dyDescent="0.3">
      <c r="E61" s="82"/>
      <c r="K61" s="82"/>
      <c r="AG61" s="26" t="s">
        <v>1</v>
      </c>
      <c r="AN61" s="82" t="s">
        <v>4</v>
      </c>
      <c r="AU61" s="82" t="s">
        <v>5</v>
      </c>
      <c r="BB61" s="82" t="s">
        <v>6</v>
      </c>
    </row>
    <row r="62" spans="2:59" ht="15" hidden="1" customHeight="1" thickBot="1" x14ac:dyDescent="0.35">
      <c r="B62" s="172"/>
      <c r="C62" s="116"/>
      <c r="D62" s="116"/>
      <c r="E62" s="119"/>
      <c r="F62" s="12" t="s">
        <v>7</v>
      </c>
      <c r="G62" s="12" t="s">
        <v>7</v>
      </c>
      <c r="H62" s="12" t="s">
        <v>7</v>
      </c>
      <c r="I62" s="12" t="s">
        <v>7</v>
      </c>
      <c r="J62" s="12" t="s">
        <v>7</v>
      </c>
      <c r="AG62" s="13" t="s">
        <v>21</v>
      </c>
      <c r="AH62" s="14" t="s">
        <v>7</v>
      </c>
      <c r="AI62" s="15" t="s">
        <v>8</v>
      </c>
      <c r="AJ62" s="16" t="s">
        <v>11</v>
      </c>
      <c r="AK62" s="17" t="s">
        <v>9</v>
      </c>
      <c r="AL62" s="18" t="s">
        <v>10</v>
      </c>
      <c r="AN62" s="13" t="s">
        <v>21</v>
      </c>
      <c r="AO62" s="14" t="s">
        <v>7</v>
      </c>
      <c r="AP62" s="15" t="s">
        <v>8</v>
      </c>
      <c r="AQ62" s="16" t="s">
        <v>11</v>
      </c>
      <c r="AR62" s="17" t="s">
        <v>9</v>
      </c>
      <c r="AS62" s="18" t="s">
        <v>10</v>
      </c>
      <c r="AU62" s="13" t="s">
        <v>21</v>
      </c>
      <c r="AV62" s="14" t="s">
        <v>7</v>
      </c>
      <c r="AW62" s="15" t="s">
        <v>8</v>
      </c>
      <c r="AX62" s="16" t="s">
        <v>11</v>
      </c>
      <c r="AY62" s="17" t="s">
        <v>9</v>
      </c>
      <c r="AZ62" s="18" t="s">
        <v>10</v>
      </c>
      <c r="BB62" s="13" t="s">
        <v>21</v>
      </c>
      <c r="BC62" s="14" t="s">
        <v>7</v>
      </c>
      <c r="BD62" s="15" t="s">
        <v>8</v>
      </c>
      <c r="BE62" s="16" t="s">
        <v>11</v>
      </c>
      <c r="BF62" s="17" t="s">
        <v>9</v>
      </c>
      <c r="BG62" s="18" t="s">
        <v>10</v>
      </c>
    </row>
    <row r="63" spans="2:59" ht="14.4" hidden="1" customHeight="1" x14ac:dyDescent="0.3">
      <c r="B63" s="172"/>
      <c r="C63" s="116"/>
      <c r="D63" s="116"/>
      <c r="E63" s="110"/>
      <c r="F63" s="12" t="s">
        <v>7</v>
      </c>
      <c r="G63" s="12" t="s">
        <v>7</v>
      </c>
      <c r="H63" s="12" t="s">
        <v>7</v>
      </c>
      <c r="I63" s="12" t="s">
        <v>7</v>
      </c>
      <c r="J63" s="12" t="s">
        <v>7</v>
      </c>
      <c r="AG63" s="24" t="e">
        <f>#REF!*AC2</f>
        <v>#REF!</v>
      </c>
      <c r="AH63" s="19">
        <f>COUNTIF(F61:AC66,"Not Started")</f>
        <v>25</v>
      </c>
      <c r="AI63" s="19">
        <f>COUNTIF(F61:AC66,"In Progress")</f>
        <v>0</v>
      </c>
      <c r="AJ63" s="19">
        <f>COUNTIF(F61:AC66,"Can't Proceed")</f>
        <v>0</v>
      </c>
      <c r="AK63" s="19">
        <f>COUNTIF(F61:AC66,"Passed")</f>
        <v>0</v>
      </c>
      <c r="AL63" s="19">
        <f>COUNTIF(F61:AC66,"Failed")</f>
        <v>0</v>
      </c>
      <c r="AN63" s="24" t="e">
        <f>#REF!*8</f>
        <v>#REF!</v>
      </c>
      <c r="AO63" s="19">
        <f>COUNTIF(F61:O66,"Not Started")</f>
        <v>25</v>
      </c>
      <c r="AP63" s="19">
        <f>COUNTIF(F61:O66,"In Progress")</f>
        <v>0</v>
      </c>
      <c r="AQ63" s="19">
        <f>COUNTIF(F61:O66,"Can't Proceed")</f>
        <v>0</v>
      </c>
      <c r="AR63" s="19">
        <f>COUNTIF(F61:O66,"Passed")</f>
        <v>0</v>
      </c>
      <c r="AS63" s="19">
        <f>COUNTIF(F61:O66,"Failed")</f>
        <v>0</v>
      </c>
      <c r="AU63" s="24" t="e">
        <f>#REF!*8</f>
        <v>#REF!</v>
      </c>
      <c r="AV63" s="19">
        <f>COUNTIF(P61:W66,"Not Started")</f>
        <v>0</v>
      </c>
      <c r="AW63" s="19">
        <f>COUNTIF(P61:W66,"In Progress")</f>
        <v>0</v>
      </c>
      <c r="AX63" s="19">
        <f>COUNTIF(P61:W66,"Can't Proceed")</f>
        <v>0</v>
      </c>
      <c r="AY63" s="19">
        <f>COUNTIF(P61:W66,"Passed")</f>
        <v>0</v>
      </c>
      <c r="AZ63" s="19">
        <f>COUNTIF(P61:W66,"Failed")</f>
        <v>0</v>
      </c>
      <c r="BB63" s="24" t="e">
        <f>#REF!*6</f>
        <v>#REF!</v>
      </c>
      <c r="BC63" s="19">
        <f>COUNTIF(X61:AC66,"Not Started")</f>
        <v>0</v>
      </c>
      <c r="BD63" s="19">
        <f>COUNTIF(X61:AC66,"In Progress")</f>
        <v>0</v>
      </c>
      <c r="BE63" s="19">
        <f>COUNTIF(X61:AC66,"Can't Proceed")</f>
        <v>0</v>
      </c>
      <c r="BF63" s="19">
        <f>COUNTIF(X61:AC66,"Passed")</f>
        <v>0</v>
      </c>
      <c r="BG63" s="19">
        <f>COUNTIF(X61:AC66,"Failed")</f>
        <v>0</v>
      </c>
    </row>
    <row r="64" spans="2:59" ht="14.4" hidden="1" customHeight="1" x14ac:dyDescent="0.3">
      <c r="B64" s="172"/>
      <c r="C64" s="116"/>
      <c r="D64" s="116"/>
      <c r="E64" s="119"/>
      <c r="F64" s="12" t="s">
        <v>7</v>
      </c>
      <c r="G64" s="12" t="s">
        <v>7</v>
      </c>
      <c r="H64" s="12" t="s">
        <v>7</v>
      </c>
      <c r="I64" s="12" t="s">
        <v>7</v>
      </c>
      <c r="J64" s="12" t="s">
        <v>7</v>
      </c>
      <c r="AG64" s="83"/>
      <c r="AH64" s="84"/>
      <c r="AI64" s="84"/>
      <c r="AJ64" s="84"/>
      <c r="AK64" s="84"/>
      <c r="AL64" s="84"/>
      <c r="AM64" s="85"/>
      <c r="AN64" s="83"/>
      <c r="AO64" s="84"/>
      <c r="AP64" s="84"/>
      <c r="AQ64" s="84"/>
      <c r="AR64" s="84"/>
      <c r="AS64" s="84"/>
      <c r="AT64" s="85"/>
      <c r="AU64" s="83"/>
      <c r="AV64" s="84"/>
      <c r="AW64" s="84"/>
      <c r="AX64" s="84"/>
      <c r="AY64" s="84"/>
      <c r="AZ64" s="84"/>
      <c r="BA64" s="85"/>
      <c r="BB64" s="83"/>
      <c r="BC64" s="84"/>
      <c r="BD64" s="84"/>
      <c r="BE64" s="84"/>
      <c r="BF64" s="84"/>
      <c r="BG64" s="84"/>
    </row>
    <row r="65" spans="2:59" ht="14.4" hidden="1" customHeight="1" x14ac:dyDescent="0.3">
      <c r="B65" s="172"/>
      <c r="C65" s="116"/>
      <c r="D65" s="116"/>
      <c r="E65" s="119"/>
      <c r="F65" s="12" t="s">
        <v>7</v>
      </c>
      <c r="G65" s="12" t="s">
        <v>7</v>
      </c>
      <c r="H65" s="12" t="s">
        <v>7</v>
      </c>
      <c r="I65" s="12" t="s">
        <v>7</v>
      </c>
      <c r="J65" s="12" t="s">
        <v>7</v>
      </c>
      <c r="AG65" s="83"/>
      <c r="AH65" s="84"/>
      <c r="AI65" s="84"/>
      <c r="AJ65" s="84"/>
      <c r="AK65" s="84"/>
      <c r="AL65" s="84"/>
      <c r="AM65" s="85"/>
      <c r="AN65" s="83"/>
      <c r="AO65" s="84"/>
      <c r="AP65" s="84"/>
      <c r="AQ65" s="84"/>
      <c r="AR65" s="84"/>
      <c r="AS65" s="84"/>
      <c r="AT65" s="85"/>
      <c r="AU65" s="83"/>
      <c r="AV65" s="84"/>
      <c r="AW65" s="84"/>
      <c r="AX65" s="84"/>
      <c r="AY65" s="84"/>
      <c r="AZ65" s="84"/>
      <c r="BA65" s="85"/>
      <c r="BB65" s="83"/>
      <c r="BC65" s="84"/>
      <c r="BD65" s="84"/>
      <c r="BE65" s="84"/>
      <c r="BF65" s="84"/>
      <c r="BG65" s="84"/>
    </row>
    <row r="66" spans="2:59" ht="14.4" hidden="1" customHeight="1" x14ac:dyDescent="0.3">
      <c r="B66" s="172"/>
      <c r="C66" s="116"/>
      <c r="D66" s="116"/>
      <c r="E66" s="119"/>
      <c r="F66" s="12" t="s">
        <v>7</v>
      </c>
      <c r="G66" s="12" t="s">
        <v>7</v>
      </c>
      <c r="H66" s="12" t="s">
        <v>7</v>
      </c>
      <c r="I66" s="12" t="s">
        <v>7</v>
      </c>
      <c r="J66" s="12" t="s">
        <v>7</v>
      </c>
      <c r="AG66" s="83"/>
      <c r="AH66" s="84"/>
      <c r="AI66" s="84"/>
      <c r="AJ66" s="84"/>
      <c r="AK66" s="84"/>
      <c r="AL66" s="84"/>
      <c r="AM66" s="85"/>
      <c r="AN66" s="83"/>
      <c r="AO66" s="84"/>
      <c r="AP66" s="84"/>
      <c r="AQ66" s="84"/>
      <c r="AR66" s="84"/>
      <c r="AS66" s="84"/>
      <c r="AT66" s="85"/>
      <c r="AU66" s="83"/>
      <c r="AV66" s="84"/>
      <c r="AW66" s="84"/>
      <c r="AX66" s="84"/>
      <c r="AY66" s="84"/>
      <c r="AZ66" s="84"/>
      <c r="BA66" s="85"/>
      <c r="BB66" s="83"/>
      <c r="BC66" s="84"/>
      <c r="BD66" s="84"/>
      <c r="BE66" s="84"/>
      <c r="BF66" s="84"/>
      <c r="BG66" s="84"/>
    </row>
    <row r="67" spans="2:59" ht="14.4" hidden="1" x14ac:dyDescent="0.3">
      <c r="E67" s="82"/>
    </row>
    <row r="68" spans="2:59" ht="15" hidden="1" thickBot="1" x14ac:dyDescent="0.35">
      <c r="E68" s="82"/>
      <c r="AG68" s="161" t="s">
        <v>3</v>
      </c>
      <c r="AH68" s="161"/>
      <c r="AN68" s="82" t="s">
        <v>4</v>
      </c>
      <c r="AU68" s="82" t="s">
        <v>5</v>
      </c>
      <c r="BB68" s="82" t="s">
        <v>6</v>
      </c>
    </row>
    <row r="69" spans="2:59" ht="15" hidden="1" thickBot="1" x14ac:dyDescent="0.35">
      <c r="E69" s="82"/>
      <c r="AG69" s="13" t="s">
        <v>21</v>
      </c>
      <c r="AH69" s="14" t="s">
        <v>7</v>
      </c>
      <c r="AI69" s="15" t="s">
        <v>8</v>
      </c>
      <c r="AJ69" s="16" t="s">
        <v>11</v>
      </c>
      <c r="AK69" s="17" t="s">
        <v>9</v>
      </c>
      <c r="AL69" s="18" t="s">
        <v>10</v>
      </c>
      <c r="AN69" s="13" t="s">
        <v>21</v>
      </c>
      <c r="AO69" s="14" t="s">
        <v>7</v>
      </c>
      <c r="AP69" s="15" t="s">
        <v>8</v>
      </c>
      <c r="AQ69" s="16" t="s">
        <v>11</v>
      </c>
      <c r="AR69" s="17" t="s">
        <v>9</v>
      </c>
      <c r="AS69" s="18" t="s">
        <v>10</v>
      </c>
      <c r="AU69" s="13" t="s">
        <v>21</v>
      </c>
      <c r="AV69" s="14" t="s">
        <v>7</v>
      </c>
      <c r="AW69" s="15" t="s">
        <v>8</v>
      </c>
      <c r="AX69" s="16" t="s">
        <v>11</v>
      </c>
      <c r="AY69" s="17" t="s">
        <v>9</v>
      </c>
      <c r="AZ69" s="18" t="s">
        <v>10</v>
      </c>
      <c r="BB69" s="13" t="s">
        <v>21</v>
      </c>
      <c r="BC69" s="14" t="s">
        <v>7</v>
      </c>
      <c r="BD69" s="15" t="s">
        <v>8</v>
      </c>
      <c r="BE69" s="16" t="s">
        <v>11</v>
      </c>
      <c r="BF69" s="17" t="s">
        <v>9</v>
      </c>
      <c r="BG69" s="18" t="s">
        <v>10</v>
      </c>
    </row>
    <row r="70" spans="2:59" ht="14.4" hidden="1" x14ac:dyDescent="0.3">
      <c r="E70" s="82"/>
      <c r="AG70" s="24">
        <f>C84*AC2</f>
        <v>0</v>
      </c>
      <c r="AH70" s="19">
        <f>COUNTIF(F67:AC84,"Not Started")</f>
        <v>0</v>
      </c>
      <c r="AI70" s="19">
        <f>COUNTIF(F67:AC84,"In Progress")</f>
        <v>0</v>
      </c>
      <c r="AJ70" s="19">
        <f>COUNTIF(F67:AC84,"Can't Proceed")</f>
        <v>0</v>
      </c>
      <c r="AK70" s="19">
        <f>COUNTIF(F67:AC84,"Passed")</f>
        <v>0</v>
      </c>
      <c r="AL70" s="19">
        <f>COUNTIF(F67:AC84,"Failed")</f>
        <v>0</v>
      </c>
      <c r="AN70" s="24">
        <f>C84*8</f>
        <v>0</v>
      </c>
      <c r="AO70" s="19">
        <f>COUNTIF(F67:O84,"Not Started")</f>
        <v>0</v>
      </c>
      <c r="AP70" s="19">
        <f>COUNTIF(F67:O84,"In Progress")</f>
        <v>0</v>
      </c>
      <c r="AQ70" s="19">
        <f>COUNTIF(F67:O84,"Can't Proceed")</f>
        <v>0</v>
      </c>
      <c r="AR70" s="19">
        <f>COUNTIF(F67:O84,"Passed")</f>
        <v>0</v>
      </c>
      <c r="AS70" s="19">
        <f>COUNTIF(F67:O84,"Failed")</f>
        <v>0</v>
      </c>
      <c r="AU70" s="24">
        <f>C84*8</f>
        <v>0</v>
      </c>
      <c r="AV70" s="19">
        <f>COUNTIF(P67:W84,"Not Started")</f>
        <v>0</v>
      </c>
      <c r="AW70" s="19">
        <f>COUNTIF(P67:W84,"In Progress")</f>
        <v>0</v>
      </c>
      <c r="AX70" s="19">
        <f>COUNTIF(P67:W84,"Can't Proceed")</f>
        <v>0</v>
      </c>
      <c r="AY70" s="19">
        <f>COUNTIF(P67:W84,"Passed")</f>
        <v>0</v>
      </c>
      <c r="AZ70" s="19">
        <f>COUNTIF(P67:W84,"Failed")</f>
        <v>0</v>
      </c>
      <c r="BB70" s="24">
        <f>C84*6</f>
        <v>0</v>
      </c>
      <c r="BC70" s="19">
        <f>COUNTIF(X67:AC84,"Not Started")</f>
        <v>0</v>
      </c>
      <c r="BD70" s="19">
        <f>COUNTIF(X67:AC84,"In Progress")</f>
        <v>0</v>
      </c>
      <c r="BE70" s="19">
        <f>COUNTIF(X67:AC84,"Can't Proceed")</f>
        <v>0</v>
      </c>
      <c r="BF70" s="19">
        <f>COUNTIF(X67:AC84,"Passed")</f>
        <v>0</v>
      </c>
      <c r="BG70" s="19">
        <f>COUNTIF(X67:AC84,"Failed")</f>
        <v>0</v>
      </c>
    </row>
    <row r="71" spans="2:59" ht="15" hidden="1" thickBot="1" x14ac:dyDescent="0.35">
      <c r="E71" s="82"/>
      <c r="AG71" s="25"/>
      <c r="AH71" s="20" t="e">
        <f>AH70/AG70</f>
        <v>#DIV/0!</v>
      </c>
      <c r="AI71" s="21" t="e">
        <f>AI70/AG70</f>
        <v>#DIV/0!</v>
      </c>
      <c r="AJ71" s="20" t="e">
        <f>AJ70/AG70</f>
        <v>#DIV/0!</v>
      </c>
      <c r="AK71" s="22" t="e">
        <f>AK70/AG70</f>
        <v>#DIV/0!</v>
      </c>
      <c r="AL71" s="22" t="e">
        <f>AL70/AG70</f>
        <v>#DIV/0!</v>
      </c>
      <c r="AN71" s="25"/>
      <c r="AO71" s="20" t="e">
        <f>AO70/AN70</f>
        <v>#DIV/0!</v>
      </c>
      <c r="AP71" s="21" t="e">
        <f>AP70/AN70</f>
        <v>#DIV/0!</v>
      </c>
      <c r="AQ71" s="20" t="e">
        <f>AQ70/AN70</f>
        <v>#DIV/0!</v>
      </c>
      <c r="AR71" s="22" t="e">
        <f>AR70/AN70</f>
        <v>#DIV/0!</v>
      </c>
      <c r="AS71" s="22" t="e">
        <f>AS70/AN70</f>
        <v>#DIV/0!</v>
      </c>
      <c r="AU71" s="25"/>
      <c r="AV71" s="20" t="e">
        <f>AV70/AU70</f>
        <v>#DIV/0!</v>
      </c>
      <c r="AW71" s="21" t="e">
        <f>AW70/AU70</f>
        <v>#DIV/0!</v>
      </c>
      <c r="AX71" s="20" t="e">
        <f>AX70/AU70</f>
        <v>#DIV/0!</v>
      </c>
      <c r="AY71" s="22" t="e">
        <f>AY70/AU70</f>
        <v>#DIV/0!</v>
      </c>
      <c r="AZ71" s="22" t="e">
        <f>AZ70/AU70</f>
        <v>#DIV/0!</v>
      </c>
      <c r="BB71" s="25"/>
      <c r="BC71" s="20" t="e">
        <f>BC70/BB70</f>
        <v>#DIV/0!</v>
      </c>
      <c r="BD71" s="21" t="e">
        <f>BD70/BB70</f>
        <v>#DIV/0!</v>
      </c>
      <c r="BE71" s="20" t="e">
        <f>BE70/BB70</f>
        <v>#DIV/0!</v>
      </c>
      <c r="BF71" s="22" t="e">
        <f>BF70/BB70</f>
        <v>#DIV/0!</v>
      </c>
      <c r="BG71" s="22" t="e">
        <f>BG70/BB70</f>
        <v>#DIV/0!</v>
      </c>
    </row>
    <row r="72" spans="2:59" ht="14.4" hidden="1" x14ac:dyDescent="0.3">
      <c r="E72" s="82"/>
    </row>
    <row r="73" spans="2:59" ht="14.4" hidden="1" x14ac:dyDescent="0.3">
      <c r="E73" s="82"/>
    </row>
    <row r="74" spans="2:59" ht="14.4" hidden="1" x14ac:dyDescent="0.3">
      <c r="E74" s="82"/>
    </row>
    <row r="75" spans="2:59" ht="14.4" hidden="1" x14ac:dyDescent="0.3">
      <c r="E75" s="82"/>
    </row>
    <row r="76" spans="2:59" ht="14.4" hidden="1" x14ac:dyDescent="0.3">
      <c r="E76" s="82"/>
    </row>
    <row r="77" spans="2:59" ht="14.4" hidden="1" x14ac:dyDescent="0.3">
      <c r="E77" s="82"/>
    </row>
    <row r="78" spans="2:59" ht="14.4" hidden="1" x14ac:dyDescent="0.3">
      <c r="E78" s="82"/>
    </row>
    <row r="79" spans="2:59" ht="14.4" hidden="1" x14ac:dyDescent="0.3">
      <c r="E79" s="82"/>
    </row>
    <row r="80" spans="2:59" ht="14.4" hidden="1" x14ac:dyDescent="0.3">
      <c r="E80" s="82"/>
    </row>
    <row r="81" spans="5:39" ht="14.4" hidden="1" x14ac:dyDescent="0.3">
      <c r="E81" s="82"/>
    </row>
    <row r="82" spans="5:39" ht="14.4" hidden="1" x14ac:dyDescent="0.3">
      <c r="E82" s="82"/>
    </row>
    <row r="83" spans="5:39" ht="14.4" hidden="1" x14ac:dyDescent="0.3">
      <c r="E83" s="82"/>
    </row>
    <row r="84" spans="5:39" ht="14.4" hidden="1" x14ac:dyDescent="0.3">
      <c r="E84" s="82"/>
      <c r="AG84" s="82" t="s">
        <v>22</v>
      </c>
    </row>
    <row r="85" spans="5:39" ht="14.4" hidden="1" x14ac:dyDescent="0.3">
      <c r="E85" s="82"/>
    </row>
    <row r="86" spans="5:39" ht="14.4" hidden="1" x14ac:dyDescent="0.3">
      <c r="E86" s="82"/>
      <c r="AG86" s="26" t="s">
        <v>0</v>
      </c>
    </row>
    <row r="87" spans="5:39" ht="15" hidden="1" thickBot="1" x14ac:dyDescent="0.35">
      <c r="E87" s="82"/>
      <c r="AG87" s="13" t="s">
        <v>21</v>
      </c>
      <c r="AH87" s="14" t="s">
        <v>7</v>
      </c>
      <c r="AI87" s="15" t="s">
        <v>8</v>
      </c>
      <c r="AJ87" s="16" t="s">
        <v>11</v>
      </c>
      <c r="AK87" s="17" t="s">
        <v>9</v>
      </c>
      <c r="AL87" s="18" t="s">
        <v>10</v>
      </c>
    </row>
    <row r="88" spans="5:39" ht="14.4" hidden="1" x14ac:dyDescent="0.3">
      <c r="E88" s="82"/>
      <c r="AG88" s="24">
        <f>C138*AC2</f>
        <v>0</v>
      </c>
      <c r="AH88" s="19">
        <f>COUNTIF(F85:AC138,"Not Started")</f>
        <v>0</v>
      </c>
      <c r="AI88" s="19">
        <f>COUNTIF(F85:AC138,"In Progress")</f>
        <v>0</v>
      </c>
      <c r="AJ88" s="19">
        <f>COUNTIF(F85:AC138,"Can't Proceed")</f>
        <v>0</v>
      </c>
      <c r="AK88" s="19">
        <f>COUNTIF(F85:AC138,"Passed")</f>
        <v>0</v>
      </c>
      <c r="AL88" s="19">
        <f>COUNTIF(F85:AC138,"Failed")</f>
        <v>0</v>
      </c>
    </row>
    <row r="89" spans="5:39" ht="15" hidden="1" thickBot="1" x14ac:dyDescent="0.35">
      <c r="E89" s="82"/>
      <c r="AG89" s="25"/>
      <c r="AH89" s="20" t="e">
        <f>AH88/AG88</f>
        <v>#DIV/0!</v>
      </c>
      <c r="AI89" s="21" t="e">
        <f>AI88/AG88</f>
        <v>#DIV/0!</v>
      </c>
      <c r="AJ89" s="20" t="e">
        <f>AJ88/AG88</f>
        <v>#DIV/0!</v>
      </c>
      <c r="AK89" s="22" t="e">
        <f>AK88/AG88</f>
        <v>#DIV/0!</v>
      </c>
      <c r="AL89" s="22" t="e">
        <f>AL88/AG88</f>
        <v>#DIV/0!</v>
      </c>
    </row>
    <row r="90" spans="5:39" ht="14.4" hidden="1" x14ac:dyDescent="0.3">
      <c r="E90" s="82"/>
    </row>
    <row r="91" spans="5:39" ht="14.4" hidden="1" x14ac:dyDescent="0.3">
      <c r="E91" s="82"/>
    </row>
    <row r="92" spans="5:39" ht="14.4" hidden="1" x14ac:dyDescent="0.3">
      <c r="E92" s="82"/>
      <c r="AH92" s="82" t="s">
        <v>4</v>
      </c>
    </row>
    <row r="93" spans="5:39" ht="15" hidden="1" thickBot="1" x14ac:dyDescent="0.35">
      <c r="E93" s="82"/>
      <c r="AH93" s="13" t="s">
        <v>21</v>
      </c>
      <c r="AI93" s="14" t="s">
        <v>7</v>
      </c>
      <c r="AJ93" s="15" t="s">
        <v>8</v>
      </c>
      <c r="AK93" s="16" t="s">
        <v>11</v>
      </c>
      <c r="AL93" s="17" t="s">
        <v>9</v>
      </c>
      <c r="AM93" s="18" t="s">
        <v>10</v>
      </c>
    </row>
    <row r="94" spans="5:39" ht="14.4" hidden="1" x14ac:dyDescent="0.3">
      <c r="E94" s="82"/>
      <c r="AH94" s="24">
        <f>C138*8</f>
        <v>0</v>
      </c>
      <c r="AI94" s="19">
        <f>COUNTIF(F85:O138,"Not Started")</f>
        <v>0</v>
      </c>
      <c r="AJ94" s="19">
        <f>COUNTIF(F85:O138,"In Progress")</f>
        <v>0</v>
      </c>
      <c r="AK94" s="19">
        <f>COUNTIF(F85:O138,"Can't Proceed")</f>
        <v>0</v>
      </c>
      <c r="AL94" s="19">
        <f>COUNTIF(F85:O138,"Passed")</f>
        <v>0</v>
      </c>
      <c r="AM94" s="19">
        <f>COUNTIF(F85:O138,"Failed")</f>
        <v>0</v>
      </c>
    </row>
    <row r="95" spans="5:39" ht="15" hidden="1" thickBot="1" x14ac:dyDescent="0.35">
      <c r="E95" s="82"/>
      <c r="AH95" s="25"/>
      <c r="AI95" s="20" t="e">
        <f>AI94/AH94</f>
        <v>#DIV/0!</v>
      </c>
      <c r="AJ95" s="21" t="e">
        <f>AJ94/AH94</f>
        <v>#DIV/0!</v>
      </c>
      <c r="AK95" s="20" t="e">
        <f>AK94/AH94</f>
        <v>#DIV/0!</v>
      </c>
      <c r="AL95" s="22" t="e">
        <f>AL94/AH94</f>
        <v>#DIV/0!</v>
      </c>
      <c r="AM95" s="22" t="e">
        <f>AM94/AH94</f>
        <v>#DIV/0!</v>
      </c>
    </row>
    <row r="96" spans="5:39" ht="14.4" hidden="1" x14ac:dyDescent="0.3">
      <c r="E96" s="82"/>
    </row>
    <row r="97" spans="5:40" ht="14.4" hidden="1" x14ac:dyDescent="0.3">
      <c r="E97" s="82"/>
      <c r="AH97" s="82" t="s">
        <v>5</v>
      </c>
    </row>
    <row r="98" spans="5:40" ht="15" hidden="1" thickBot="1" x14ac:dyDescent="0.35">
      <c r="E98" s="82"/>
      <c r="AH98" s="13" t="s">
        <v>21</v>
      </c>
      <c r="AI98" s="14" t="s">
        <v>7</v>
      </c>
      <c r="AJ98" s="15" t="s">
        <v>8</v>
      </c>
      <c r="AK98" s="16" t="s">
        <v>11</v>
      </c>
      <c r="AL98" s="17" t="s">
        <v>9</v>
      </c>
      <c r="AM98" s="18" t="s">
        <v>10</v>
      </c>
    </row>
    <row r="99" spans="5:40" ht="14.4" hidden="1" x14ac:dyDescent="0.3">
      <c r="E99" s="82"/>
      <c r="AH99" s="24">
        <f>C138*8</f>
        <v>0</v>
      </c>
      <c r="AI99" s="19">
        <f>COUNTIF(P85:W138,"Not Started")</f>
        <v>0</v>
      </c>
      <c r="AJ99" s="19">
        <f>COUNTIF(P85:W138,"In Progress")</f>
        <v>0</v>
      </c>
      <c r="AK99" s="19">
        <f>COUNTIF(P85:W138,"Can't Proceed")</f>
        <v>0</v>
      </c>
      <c r="AL99" s="19">
        <f>COUNTIF(P85:W138,"Passed")</f>
        <v>0</v>
      </c>
      <c r="AM99" s="19">
        <f>COUNTIF(P85:W138,"Failed")</f>
        <v>0</v>
      </c>
    </row>
    <row r="100" spans="5:40" ht="15" hidden="1" thickBot="1" x14ac:dyDescent="0.35">
      <c r="E100" s="82"/>
      <c r="AH100" s="25"/>
      <c r="AI100" s="20" t="e">
        <f>AI99/AH99</f>
        <v>#DIV/0!</v>
      </c>
      <c r="AJ100" s="21" t="e">
        <f>AJ99/AH99</f>
        <v>#DIV/0!</v>
      </c>
      <c r="AK100" s="20" t="e">
        <f>AK99/AH99</f>
        <v>#DIV/0!</v>
      </c>
      <c r="AL100" s="22" t="e">
        <f>AL99/AH99</f>
        <v>#DIV/0!</v>
      </c>
      <c r="AM100" s="22" t="e">
        <f>AM99/AH99</f>
        <v>#DIV/0!</v>
      </c>
    </row>
    <row r="101" spans="5:40" ht="14.4" hidden="1" x14ac:dyDescent="0.3">
      <c r="E101" s="82"/>
    </row>
    <row r="102" spans="5:40" ht="14.4" hidden="1" x14ac:dyDescent="0.3">
      <c r="E102" s="82"/>
      <c r="AH102" s="82" t="s">
        <v>6</v>
      </c>
    </row>
    <row r="103" spans="5:40" ht="15" hidden="1" thickBot="1" x14ac:dyDescent="0.35">
      <c r="E103" s="82"/>
      <c r="AH103" s="13" t="s">
        <v>21</v>
      </c>
      <c r="AI103" s="14" t="s">
        <v>7</v>
      </c>
      <c r="AJ103" s="15" t="s">
        <v>8</v>
      </c>
      <c r="AK103" s="16" t="s">
        <v>11</v>
      </c>
      <c r="AL103" s="17" t="s">
        <v>9</v>
      </c>
      <c r="AM103" s="18" t="s">
        <v>10</v>
      </c>
    </row>
    <row r="104" spans="5:40" ht="14.4" hidden="1" x14ac:dyDescent="0.3">
      <c r="E104" s="82"/>
      <c r="AH104" s="24">
        <f>C138*6</f>
        <v>0</v>
      </c>
      <c r="AI104" s="19">
        <f>COUNTIF(X85:AC138,"Not Started")</f>
        <v>0</v>
      </c>
      <c r="AJ104" s="19">
        <f>COUNTIF(X85:AC138,"In Progress")</f>
        <v>0</v>
      </c>
      <c r="AK104" s="19">
        <f>COUNTIF(X85:AC138,"Can't Proceed")</f>
        <v>0</v>
      </c>
      <c r="AL104" s="19">
        <f>COUNTIF(X85:AC138,"Passed")</f>
        <v>0</v>
      </c>
      <c r="AM104" s="19">
        <f>COUNTIF(X86:AC139,"Failed")</f>
        <v>0</v>
      </c>
    </row>
    <row r="105" spans="5:40" ht="15" hidden="1" thickBot="1" x14ac:dyDescent="0.35">
      <c r="E105" s="82"/>
      <c r="AH105" s="25"/>
      <c r="AI105" s="20" t="e">
        <f>AI104/AH104</f>
        <v>#DIV/0!</v>
      </c>
      <c r="AJ105" s="21" t="e">
        <f>AJ104/AH104</f>
        <v>#DIV/0!</v>
      </c>
      <c r="AK105" s="20" t="e">
        <f>AK104/AH104</f>
        <v>#DIV/0!</v>
      </c>
      <c r="AL105" s="22" t="e">
        <f>AL104/AH104</f>
        <v>#DIV/0!</v>
      </c>
      <c r="AM105" s="22" t="e">
        <f>AM104/AH104</f>
        <v>#DIV/0!</v>
      </c>
    </row>
    <row r="106" spans="5:40" ht="14.4" hidden="1" x14ac:dyDescent="0.3">
      <c r="E106" s="82"/>
    </row>
    <row r="107" spans="5:40" ht="14.4" hidden="1" x14ac:dyDescent="0.3">
      <c r="E107" s="82"/>
    </row>
    <row r="108" spans="5:40" ht="14.4" hidden="1" x14ac:dyDescent="0.3">
      <c r="E108" s="82"/>
      <c r="AG108" s="163" t="s">
        <v>34</v>
      </c>
      <c r="AH108" s="164"/>
      <c r="AI108" s="164"/>
      <c r="AJ108" s="164"/>
      <c r="AK108" s="164"/>
      <c r="AL108" s="164"/>
      <c r="AM108" s="164"/>
      <c r="AN108" s="165"/>
    </row>
    <row r="109" spans="5:40" ht="15" hidden="1" thickBot="1" x14ac:dyDescent="0.35">
      <c r="E109" s="82"/>
      <c r="AG109" s="166"/>
      <c r="AH109" s="167"/>
      <c r="AI109" s="167"/>
      <c r="AJ109" s="167"/>
      <c r="AK109" s="167"/>
      <c r="AL109" s="167"/>
      <c r="AM109" s="167"/>
      <c r="AN109" s="168"/>
    </row>
    <row r="110" spans="5:40" ht="15" hidden="1" thickBot="1" x14ac:dyDescent="0.35">
      <c r="E110" s="82"/>
      <c r="AG110" s="39"/>
      <c r="AH110" s="40" t="s">
        <v>13</v>
      </c>
      <c r="AI110" s="39" t="s">
        <v>14</v>
      </c>
      <c r="AJ110" s="40" t="s">
        <v>15</v>
      </c>
      <c r="AK110" s="39" t="s">
        <v>16</v>
      </c>
      <c r="AL110" s="40" t="s">
        <v>17</v>
      </c>
      <c r="AM110" s="39" t="s">
        <v>18</v>
      </c>
      <c r="AN110" s="41" t="s">
        <v>19</v>
      </c>
    </row>
    <row r="111" spans="5:40" ht="14.4" hidden="1" x14ac:dyDescent="0.3">
      <c r="E111" s="82"/>
      <c r="AG111" s="42" t="s">
        <v>0</v>
      </c>
      <c r="AH111" s="43"/>
      <c r="AI111" s="28"/>
      <c r="AJ111" s="43"/>
      <c r="AK111" s="28"/>
      <c r="AL111" s="44" t="e">
        <f t="shared" ref="AL111:AM114" si="1">AI111/AH111</f>
        <v>#DIV/0!</v>
      </c>
      <c r="AM111" s="30" t="e">
        <f t="shared" si="1"/>
        <v>#DIV/0!</v>
      </c>
      <c r="AN111" s="45" t="e">
        <f>AK111/AI111</f>
        <v>#DIV/0!</v>
      </c>
    </row>
    <row r="112" spans="5:40" ht="14.4" hidden="1" x14ac:dyDescent="0.3">
      <c r="E112" s="82"/>
      <c r="AG112" s="46" t="s">
        <v>1</v>
      </c>
      <c r="AH112" s="32"/>
      <c r="AI112" s="33"/>
      <c r="AJ112" s="32"/>
      <c r="AK112" s="33"/>
      <c r="AL112" s="30" t="e">
        <f t="shared" si="1"/>
        <v>#DIV/0!</v>
      </c>
      <c r="AM112" s="30" t="e">
        <f t="shared" si="1"/>
        <v>#DIV/0!</v>
      </c>
      <c r="AN112" s="45" t="e">
        <f>AK112/AI112</f>
        <v>#DIV/0!</v>
      </c>
    </row>
    <row r="113" spans="5:40" ht="15" hidden="1" thickBot="1" x14ac:dyDescent="0.35">
      <c r="E113" s="82"/>
      <c r="AG113" s="49" t="s">
        <v>2</v>
      </c>
      <c r="AH113" s="29"/>
      <c r="AI113" s="29"/>
      <c r="AJ113" s="29"/>
      <c r="AK113" s="29"/>
      <c r="AL113" s="31" t="e">
        <f t="shared" si="1"/>
        <v>#DIV/0!</v>
      </c>
      <c r="AM113" s="34" t="e">
        <f t="shared" si="1"/>
        <v>#DIV/0!</v>
      </c>
      <c r="AN113" s="47" t="e">
        <f>AK113/AI113</f>
        <v>#DIV/0!</v>
      </c>
    </row>
    <row r="114" spans="5:40" ht="15" hidden="1" thickBot="1" x14ac:dyDescent="0.35">
      <c r="E114" s="82"/>
      <c r="AG114" s="39" t="s">
        <v>20</v>
      </c>
      <c r="AH114" s="35">
        <f>SUM(AH111:AH113)+AH129</f>
        <v>0</v>
      </c>
      <c r="AI114" s="35">
        <f>SUM(AI111:AI113)+AI129</f>
        <v>0</v>
      </c>
      <c r="AJ114" s="35">
        <f>SUM(AJ111:AJ113)+AJ129</f>
        <v>0</v>
      </c>
      <c r="AK114" s="35">
        <f>SUM(AK111:AK113)+AK129</f>
        <v>0</v>
      </c>
      <c r="AL114" s="38" t="e">
        <f t="shared" si="1"/>
        <v>#DIV/0!</v>
      </c>
      <c r="AM114" s="36" t="e">
        <f t="shared" si="1"/>
        <v>#DIV/0!</v>
      </c>
      <c r="AN114" s="48" t="e">
        <f>AK114/AI114</f>
        <v>#DIV/0!</v>
      </c>
    </row>
    <row r="115" spans="5:40" ht="14.4" hidden="1" x14ac:dyDescent="0.3">
      <c r="E115" s="82"/>
    </row>
    <row r="116" spans="5:40" ht="14.4" hidden="1" x14ac:dyDescent="0.3">
      <c r="E116" s="82"/>
    </row>
    <row r="117" spans="5:40" ht="14.4" hidden="1" x14ac:dyDescent="0.3">
      <c r="E117" s="82"/>
    </row>
    <row r="118" spans="5:40" ht="14.4" hidden="1" x14ac:dyDescent="0.3">
      <c r="E118" s="82"/>
    </row>
    <row r="119" spans="5:40" ht="14.4" hidden="1" x14ac:dyDescent="0.3">
      <c r="E119" s="82"/>
    </row>
    <row r="120" spans="5:40" ht="14.4" hidden="1" x14ac:dyDescent="0.3">
      <c r="E120" s="82"/>
    </row>
    <row r="121" spans="5:40" ht="14.4" hidden="1" x14ac:dyDescent="0.3">
      <c r="E121" s="82"/>
    </row>
    <row r="122" spans="5:40" ht="14.4" hidden="1" x14ac:dyDescent="0.3">
      <c r="E122" s="82"/>
    </row>
    <row r="123" spans="5:40" ht="14.4" hidden="1" x14ac:dyDescent="0.3">
      <c r="E123" s="82"/>
    </row>
    <row r="124" spans="5:40" ht="14.4" hidden="1" x14ac:dyDescent="0.3">
      <c r="E124" s="82"/>
    </row>
    <row r="125" spans="5:40" ht="14.4" hidden="1" x14ac:dyDescent="0.3">
      <c r="E125" s="82"/>
    </row>
    <row r="126" spans="5:40" ht="14.4" hidden="1" x14ac:dyDescent="0.3">
      <c r="E126" s="82"/>
    </row>
    <row r="127" spans="5:40" ht="14.4" hidden="1" x14ac:dyDescent="0.3">
      <c r="E127" s="82"/>
    </row>
    <row r="128" spans="5:40" ht="14.4" hidden="1" x14ac:dyDescent="0.3">
      <c r="E128" s="82"/>
    </row>
    <row r="129" spans="5:59" ht="14.4" hidden="1" x14ac:dyDescent="0.3">
      <c r="E129" s="82"/>
    </row>
    <row r="130" spans="5:59" ht="14.4" hidden="1" x14ac:dyDescent="0.3">
      <c r="E130" s="82"/>
    </row>
    <row r="131" spans="5:59" ht="14.4" hidden="1" x14ac:dyDescent="0.3">
      <c r="E131" s="82"/>
    </row>
    <row r="132" spans="5:59" ht="14.4" hidden="1" x14ac:dyDescent="0.3">
      <c r="E132" s="82"/>
    </row>
    <row r="133" spans="5:59" ht="14.4" hidden="1" x14ac:dyDescent="0.3">
      <c r="E133" s="82"/>
    </row>
    <row r="134" spans="5:59" ht="14.4" hidden="1" x14ac:dyDescent="0.3">
      <c r="E134" s="82"/>
    </row>
    <row r="135" spans="5:59" ht="14.4" hidden="1" x14ac:dyDescent="0.3">
      <c r="E135" s="82"/>
    </row>
    <row r="136" spans="5:59" ht="14.4" hidden="1" x14ac:dyDescent="0.3">
      <c r="E136" s="82"/>
    </row>
    <row r="137" spans="5:59" ht="14.4" hidden="1" x14ac:dyDescent="0.3">
      <c r="E137" s="82"/>
    </row>
    <row r="138" spans="5:59" ht="14.4" hidden="1" x14ac:dyDescent="0.3">
      <c r="E138" s="82"/>
    </row>
    <row r="139" spans="5:59" ht="14.4" hidden="1" x14ac:dyDescent="0.3">
      <c r="E139" s="82"/>
      <c r="AG139" s="26" t="s">
        <v>1</v>
      </c>
      <c r="AN139" s="82" t="s">
        <v>4</v>
      </c>
      <c r="AU139" s="82" t="s">
        <v>5</v>
      </c>
      <c r="BB139" s="82" t="s">
        <v>6</v>
      </c>
    </row>
    <row r="140" spans="5:59" ht="14.4" hidden="1" x14ac:dyDescent="0.3">
      <c r="E140" s="82"/>
      <c r="AG140" s="26"/>
    </row>
    <row r="141" spans="5:59" ht="14.4" hidden="1" x14ac:dyDescent="0.3">
      <c r="E141" s="82"/>
      <c r="AG141" s="26"/>
    </row>
    <row r="142" spans="5:59" ht="14.4" hidden="1" x14ac:dyDescent="0.3">
      <c r="E142" s="82"/>
      <c r="AG142" s="26"/>
    </row>
    <row r="143" spans="5:59" ht="14.4" hidden="1" x14ac:dyDescent="0.3">
      <c r="E143" s="82"/>
      <c r="AG143" s="26"/>
    </row>
    <row r="144" spans="5:59" ht="15" hidden="1" thickBot="1" x14ac:dyDescent="0.35">
      <c r="E144" s="82"/>
      <c r="AG144" s="13" t="s">
        <v>21</v>
      </c>
      <c r="AH144" s="14" t="s">
        <v>7</v>
      </c>
      <c r="AI144" s="15" t="s">
        <v>8</v>
      </c>
      <c r="AJ144" s="16" t="s">
        <v>11</v>
      </c>
      <c r="AK144" s="17" t="s">
        <v>9</v>
      </c>
      <c r="AL144" s="18" t="s">
        <v>10</v>
      </c>
      <c r="AN144" s="13" t="s">
        <v>21</v>
      </c>
      <c r="AO144" s="14" t="s">
        <v>7</v>
      </c>
      <c r="AP144" s="15" t="s">
        <v>8</v>
      </c>
      <c r="AQ144" s="16" t="s">
        <v>11</v>
      </c>
      <c r="AR144" s="17" t="s">
        <v>9</v>
      </c>
      <c r="AS144" s="18" t="s">
        <v>10</v>
      </c>
      <c r="AU144" s="13" t="s">
        <v>21</v>
      </c>
      <c r="AV144" s="14" t="s">
        <v>7</v>
      </c>
      <c r="AW144" s="15" t="s">
        <v>8</v>
      </c>
      <c r="AX144" s="16" t="s">
        <v>11</v>
      </c>
      <c r="AY144" s="17" t="s">
        <v>9</v>
      </c>
      <c r="AZ144" s="18" t="s">
        <v>10</v>
      </c>
      <c r="BB144" s="13" t="s">
        <v>21</v>
      </c>
      <c r="BC144" s="14" t="s">
        <v>7</v>
      </c>
      <c r="BD144" s="15" t="s">
        <v>8</v>
      </c>
      <c r="BE144" s="16" t="s">
        <v>11</v>
      </c>
      <c r="BF144" s="17" t="s">
        <v>9</v>
      </c>
      <c r="BG144" s="18" t="s">
        <v>10</v>
      </c>
    </row>
    <row r="145" spans="5:59" ht="14.4" hidden="1" x14ac:dyDescent="0.3">
      <c r="E145" s="82"/>
      <c r="AG145" s="24">
        <f>C148*AC2</f>
        <v>0</v>
      </c>
      <c r="AH145" s="19">
        <f>COUNTIF(F139:AC148,"Not Started")</f>
        <v>0</v>
      </c>
      <c r="AI145" s="19">
        <f>COUNTIF(F139:AC148,"In Progress")</f>
        <v>0</v>
      </c>
      <c r="AJ145" s="19">
        <f>COUNTIF(F139:AC148,"Can't Proceed")</f>
        <v>0</v>
      </c>
      <c r="AK145" s="19">
        <f>COUNTIF(F139:AC148,"Passed")</f>
        <v>0</v>
      </c>
      <c r="AL145" s="19">
        <f>COUNTIF(F139:AC148,"Failed")</f>
        <v>0</v>
      </c>
      <c r="AN145" s="24">
        <f>C148*8</f>
        <v>0</v>
      </c>
      <c r="AO145" s="19">
        <f>COUNTIF(F139:O148,"Not Started")</f>
        <v>0</v>
      </c>
      <c r="AP145" s="19">
        <f>COUNTIF(F139:O148,"In Progress")</f>
        <v>0</v>
      </c>
      <c r="AQ145" s="19">
        <f>COUNTIF(F139:O148,"Can't Proceed")</f>
        <v>0</v>
      </c>
      <c r="AR145" s="19">
        <f>COUNTIF(F139:O148,"Passed")</f>
        <v>0</v>
      </c>
      <c r="AS145" s="19">
        <f>COUNTIF(F139:O148,"Failed")</f>
        <v>0</v>
      </c>
      <c r="AU145" s="24">
        <f>C148*8</f>
        <v>0</v>
      </c>
      <c r="AV145" s="19">
        <f>COUNTIF(P139:W148,"Not Started")</f>
        <v>0</v>
      </c>
      <c r="AW145" s="19">
        <f>COUNTIF(P139:W148,"In Progress")</f>
        <v>0</v>
      </c>
      <c r="AX145" s="19">
        <f>COUNTIF(P139:W148,"Can't Proceed")</f>
        <v>0</v>
      </c>
      <c r="AY145" s="19">
        <f>COUNTIF(P139:W148,"Passed")</f>
        <v>0</v>
      </c>
      <c r="AZ145" s="19">
        <f>COUNTIF(P139:W148,"Failed")</f>
        <v>0</v>
      </c>
      <c r="BB145" s="24">
        <f>C148*6</f>
        <v>0</v>
      </c>
      <c r="BC145" s="19">
        <f>COUNTIF(X139:AC148,"Not Started")</f>
        <v>0</v>
      </c>
      <c r="BD145" s="19">
        <f>COUNTIF(X139:AC148,"In Progress")</f>
        <v>0</v>
      </c>
      <c r="BE145" s="19">
        <f>COUNTIF(X139:AC148,"Can't Proceed")</f>
        <v>0</v>
      </c>
      <c r="BF145" s="19">
        <f>COUNTIF(X139:AC148,"Passed")</f>
        <v>0</v>
      </c>
      <c r="BG145" s="19">
        <f>COUNTIF(X139:AC148,"Failed")</f>
        <v>0</v>
      </c>
    </row>
    <row r="146" spans="5:59" ht="15" hidden="1" thickBot="1" x14ac:dyDescent="0.35">
      <c r="E146" s="82"/>
      <c r="AG146" s="25"/>
      <c r="AH146" s="20" t="e">
        <f>AH145/AG145</f>
        <v>#DIV/0!</v>
      </c>
      <c r="AI146" s="21" t="e">
        <f>AI145/AG145</f>
        <v>#DIV/0!</v>
      </c>
      <c r="AJ146" s="20" t="e">
        <f>AJ145/AG145</f>
        <v>#DIV/0!</v>
      </c>
      <c r="AK146" s="22" t="e">
        <f>AK145/AG145</f>
        <v>#DIV/0!</v>
      </c>
      <c r="AL146" s="22" t="e">
        <f>AL145/AG145</f>
        <v>#DIV/0!</v>
      </c>
      <c r="AN146" s="25"/>
      <c r="AO146" s="20" t="e">
        <f>AO145/AN145</f>
        <v>#DIV/0!</v>
      </c>
      <c r="AP146" s="21" t="e">
        <f>AP145/AN145</f>
        <v>#DIV/0!</v>
      </c>
      <c r="AQ146" s="20" t="e">
        <f>AQ145/AN145</f>
        <v>#DIV/0!</v>
      </c>
      <c r="AR146" s="22" t="e">
        <f>AR145/AN145</f>
        <v>#DIV/0!</v>
      </c>
      <c r="AS146" s="22" t="e">
        <f>AS145/AN145</f>
        <v>#DIV/0!</v>
      </c>
      <c r="AU146" s="25"/>
      <c r="AV146" s="20" t="e">
        <f>AV145/AU145</f>
        <v>#DIV/0!</v>
      </c>
      <c r="AW146" s="21" t="e">
        <f>AW145/AU145</f>
        <v>#DIV/0!</v>
      </c>
      <c r="AX146" s="20" t="e">
        <f>AX145/AU145</f>
        <v>#DIV/0!</v>
      </c>
      <c r="AY146" s="22" t="e">
        <f>AY145/AU145</f>
        <v>#DIV/0!</v>
      </c>
      <c r="AZ146" s="22" t="e">
        <f>AZ145/AU145</f>
        <v>#DIV/0!</v>
      </c>
      <c r="BB146" s="25"/>
      <c r="BC146" s="20" t="e">
        <f>BC145/BB145</f>
        <v>#DIV/0!</v>
      </c>
      <c r="BD146" s="21" t="e">
        <f>BD145/BB145</f>
        <v>#DIV/0!</v>
      </c>
      <c r="BE146" s="20" t="e">
        <f>BE145/BB145</f>
        <v>#DIV/0!</v>
      </c>
      <c r="BF146" s="22" t="e">
        <f>BF145/BB145</f>
        <v>#DIV/0!</v>
      </c>
      <c r="BG146" s="22" t="e">
        <f>BG145/BB145</f>
        <v>#DIV/0!</v>
      </c>
    </row>
    <row r="147" spans="5:59" ht="14.4" hidden="1" x14ac:dyDescent="0.3">
      <c r="E147" s="82"/>
    </row>
    <row r="148" spans="5:59" ht="14.4" hidden="1" x14ac:dyDescent="0.3">
      <c r="E148" s="82"/>
    </row>
    <row r="149" spans="5:59" ht="14.4" hidden="1" x14ac:dyDescent="0.3">
      <c r="E149" s="82"/>
    </row>
    <row r="150" spans="5:59" ht="15" hidden="1" thickBot="1" x14ac:dyDescent="0.35">
      <c r="E150" s="82"/>
      <c r="AG150" s="161" t="s">
        <v>2</v>
      </c>
      <c r="AH150" s="161"/>
      <c r="AN150" s="82" t="s">
        <v>4</v>
      </c>
      <c r="AU150" s="82" t="s">
        <v>5</v>
      </c>
      <c r="BB150" s="82" t="s">
        <v>6</v>
      </c>
    </row>
    <row r="151" spans="5:59" ht="15" hidden="1" thickBot="1" x14ac:dyDescent="0.35">
      <c r="E151" s="82"/>
      <c r="AG151" s="13" t="s">
        <v>21</v>
      </c>
      <c r="AH151" s="14" t="s">
        <v>7</v>
      </c>
      <c r="AI151" s="15" t="s">
        <v>8</v>
      </c>
      <c r="AJ151" s="16" t="s">
        <v>11</v>
      </c>
      <c r="AK151" s="17" t="s">
        <v>9</v>
      </c>
      <c r="AL151" s="18" t="s">
        <v>10</v>
      </c>
      <c r="AN151" s="13" t="s">
        <v>21</v>
      </c>
      <c r="AO151" s="14" t="s">
        <v>7</v>
      </c>
      <c r="AP151" s="15" t="s">
        <v>8</v>
      </c>
      <c r="AQ151" s="16" t="s">
        <v>11</v>
      </c>
      <c r="AR151" s="17" t="s">
        <v>9</v>
      </c>
      <c r="AS151" s="18" t="s">
        <v>10</v>
      </c>
      <c r="AU151" s="13" t="s">
        <v>21</v>
      </c>
      <c r="AV151" s="14" t="s">
        <v>7</v>
      </c>
      <c r="AW151" s="15" t="s">
        <v>8</v>
      </c>
      <c r="AX151" s="16" t="s">
        <v>11</v>
      </c>
      <c r="AY151" s="17" t="s">
        <v>9</v>
      </c>
      <c r="AZ151" s="18" t="s">
        <v>10</v>
      </c>
      <c r="BB151" s="13" t="s">
        <v>21</v>
      </c>
      <c r="BC151" s="14" t="s">
        <v>7</v>
      </c>
      <c r="BD151" s="15" t="s">
        <v>8</v>
      </c>
      <c r="BE151" s="16" t="s">
        <v>11</v>
      </c>
      <c r="BF151" s="17" t="s">
        <v>9</v>
      </c>
      <c r="BG151" s="18" t="s">
        <v>10</v>
      </c>
    </row>
    <row r="152" spans="5:59" ht="14.4" hidden="1" x14ac:dyDescent="0.3">
      <c r="E152" s="82"/>
      <c r="AG152" s="24">
        <f>C165*AC2</f>
        <v>0</v>
      </c>
      <c r="AH152" s="19">
        <f>COUNTIF(F149:AC165,"Not Started")</f>
        <v>0</v>
      </c>
      <c r="AI152" s="19">
        <f>COUNTIF(F149:AC165,"In Progress")</f>
        <v>0</v>
      </c>
      <c r="AJ152" s="19">
        <f>COUNTIF(F149:AC165,"Can't Proceed")</f>
        <v>0</v>
      </c>
      <c r="AK152" s="19">
        <f>COUNTIF(F149:AC165,"Passed")</f>
        <v>0</v>
      </c>
      <c r="AL152" s="19">
        <f>COUNTIF(F149:AC165,"Failed")</f>
        <v>0</v>
      </c>
      <c r="AN152" s="24">
        <f>C165*8</f>
        <v>0</v>
      </c>
      <c r="AO152" s="19">
        <f>COUNTIF(F149:O165,"Not Started")</f>
        <v>0</v>
      </c>
      <c r="AP152" s="19">
        <f>COUNTIF(F149:O165,"In Progress")</f>
        <v>0</v>
      </c>
      <c r="AQ152" s="19">
        <f>COUNTIF(F149:O165,"Can't Proceed")</f>
        <v>0</v>
      </c>
      <c r="AR152" s="19">
        <f>COUNTIF(F149:O165,"Passed")</f>
        <v>0</v>
      </c>
      <c r="AS152" s="19">
        <f>COUNTIF(F149:O165,"Failed")</f>
        <v>0</v>
      </c>
      <c r="AU152" s="24">
        <f>C165*8</f>
        <v>0</v>
      </c>
      <c r="AV152" s="19">
        <f>COUNTIF(P149:W165,"Not Started")</f>
        <v>0</v>
      </c>
      <c r="AW152" s="19">
        <f>COUNTIF(P149:W165,"In Progress")</f>
        <v>0</v>
      </c>
      <c r="AX152" s="19">
        <f>COUNTIF(P149:W165,"Can't Proceed")</f>
        <v>0</v>
      </c>
      <c r="AY152" s="19">
        <f>COUNTIF(P149:W165,"Passed")</f>
        <v>0</v>
      </c>
      <c r="AZ152" s="19">
        <f>COUNTIF(P149:W165,"Failed")</f>
        <v>0</v>
      </c>
      <c r="BB152" s="24">
        <f>C165*6</f>
        <v>0</v>
      </c>
      <c r="BC152" s="19">
        <f>COUNTIF(X149:AC165,"Not Started")</f>
        <v>0</v>
      </c>
      <c r="BD152" s="19">
        <f>COUNTIF(X149:AC165,"In Progress")</f>
        <v>0</v>
      </c>
      <c r="BE152" s="19">
        <f>COUNTIF(X149:AC165,"Can't Proceed")</f>
        <v>0</v>
      </c>
      <c r="BF152" s="19">
        <f>COUNTIF(X149:AC165,"Passed")</f>
        <v>0</v>
      </c>
      <c r="BG152" s="19">
        <f>COUNTIF(X149:AC165,"Failed")</f>
        <v>0</v>
      </c>
    </row>
    <row r="153" spans="5:59" ht="15" hidden="1" thickBot="1" x14ac:dyDescent="0.35">
      <c r="E153" s="82"/>
      <c r="AG153" s="25"/>
      <c r="AH153" s="20" t="e">
        <f>AH152/AG152</f>
        <v>#DIV/0!</v>
      </c>
      <c r="AI153" s="21" t="e">
        <f>AI152/AG152</f>
        <v>#DIV/0!</v>
      </c>
      <c r="AJ153" s="20" t="e">
        <f>AJ152/AG152</f>
        <v>#DIV/0!</v>
      </c>
      <c r="AK153" s="22" t="e">
        <f>AK152/AG152</f>
        <v>#DIV/0!</v>
      </c>
      <c r="AL153" s="22" t="e">
        <f>AL152/AG152</f>
        <v>#DIV/0!</v>
      </c>
      <c r="AN153" s="25"/>
      <c r="AO153" s="20" t="e">
        <f>AO152/AN152</f>
        <v>#DIV/0!</v>
      </c>
      <c r="AP153" s="21" t="e">
        <f>AP152/AN152</f>
        <v>#DIV/0!</v>
      </c>
      <c r="AQ153" s="20" t="e">
        <f>AQ152/AN152</f>
        <v>#DIV/0!</v>
      </c>
      <c r="AR153" s="22" t="e">
        <f>AR152/AN152</f>
        <v>#DIV/0!</v>
      </c>
      <c r="AS153" s="22" t="e">
        <f>AS152/AN152</f>
        <v>#DIV/0!</v>
      </c>
      <c r="AU153" s="25"/>
      <c r="AV153" s="20" t="e">
        <f>AV152/AU152</f>
        <v>#DIV/0!</v>
      </c>
      <c r="AW153" s="21" t="e">
        <f>AW152/AU152</f>
        <v>#DIV/0!</v>
      </c>
      <c r="AX153" s="20" t="e">
        <f>AX152/AU152</f>
        <v>#DIV/0!</v>
      </c>
      <c r="AY153" s="22" t="e">
        <f>AY152/AU152</f>
        <v>#DIV/0!</v>
      </c>
      <c r="AZ153" s="22" t="e">
        <f>AZ152/AU152</f>
        <v>#DIV/0!</v>
      </c>
      <c r="BB153" s="25"/>
      <c r="BC153" s="20" t="e">
        <f>BC152/BB152</f>
        <v>#DIV/0!</v>
      </c>
      <c r="BD153" s="21" t="e">
        <f>BD152/BB152</f>
        <v>#DIV/0!</v>
      </c>
      <c r="BE153" s="20" t="e">
        <f>BE152/BB152</f>
        <v>#DIV/0!</v>
      </c>
      <c r="BF153" s="22" t="e">
        <f>BF152/BB152</f>
        <v>#DIV/0!</v>
      </c>
      <c r="BG153" s="22" t="e">
        <f>BG152/BB152</f>
        <v>#DIV/0!</v>
      </c>
    </row>
    <row r="154" spans="5:59" ht="14.4" hidden="1" x14ac:dyDescent="0.3">
      <c r="E154" s="82"/>
    </row>
    <row r="155" spans="5:59" ht="14.4" hidden="1" x14ac:dyDescent="0.3">
      <c r="E155" s="82"/>
    </row>
    <row r="156" spans="5:59" ht="14.4" hidden="1" x14ac:dyDescent="0.3">
      <c r="E156" s="82"/>
    </row>
    <row r="157" spans="5:59" ht="14.4" hidden="1" x14ac:dyDescent="0.3">
      <c r="E157" s="82"/>
    </row>
    <row r="158" spans="5:59" ht="14.4" hidden="1" x14ac:dyDescent="0.3">
      <c r="E158" s="82"/>
    </row>
    <row r="159" spans="5:59" ht="14.4" hidden="1" x14ac:dyDescent="0.3">
      <c r="E159" s="82"/>
    </row>
    <row r="160" spans="5:59" ht="14.4" hidden="1" x14ac:dyDescent="0.3">
      <c r="E160" s="82"/>
    </row>
    <row r="161" spans="5:59" ht="14.4" hidden="1" x14ac:dyDescent="0.3">
      <c r="E161" s="82"/>
    </row>
    <row r="162" spans="5:59" ht="14.4" hidden="1" x14ac:dyDescent="0.3">
      <c r="E162" s="82"/>
    </row>
    <row r="163" spans="5:59" ht="14.4" hidden="1" x14ac:dyDescent="0.3">
      <c r="E163" s="82"/>
    </row>
    <row r="164" spans="5:59" ht="14.4" hidden="1" x14ac:dyDescent="0.3">
      <c r="E164" s="82"/>
    </row>
    <row r="165" spans="5:59" ht="14.4" hidden="1" x14ac:dyDescent="0.3">
      <c r="E165" s="82"/>
    </row>
    <row r="166" spans="5:59" ht="14.4" hidden="1" x14ac:dyDescent="0.3">
      <c r="E166" s="82"/>
    </row>
    <row r="167" spans="5:59" ht="15" hidden="1" thickBot="1" x14ac:dyDescent="0.35">
      <c r="E167" s="82"/>
      <c r="AG167" s="161" t="s">
        <v>3</v>
      </c>
      <c r="AH167" s="161"/>
      <c r="AN167" s="82" t="s">
        <v>4</v>
      </c>
      <c r="AU167" s="82" t="s">
        <v>5</v>
      </c>
      <c r="BB167" s="82" t="s">
        <v>6</v>
      </c>
    </row>
    <row r="168" spans="5:59" ht="15" hidden="1" thickBot="1" x14ac:dyDescent="0.35">
      <c r="E168" s="82"/>
      <c r="AG168" s="13" t="s">
        <v>21</v>
      </c>
      <c r="AH168" s="14" t="s">
        <v>7</v>
      </c>
      <c r="AI168" s="15" t="s">
        <v>8</v>
      </c>
      <c r="AJ168" s="16" t="s">
        <v>11</v>
      </c>
      <c r="AK168" s="17" t="s">
        <v>9</v>
      </c>
      <c r="AL168" s="18" t="s">
        <v>10</v>
      </c>
      <c r="AN168" s="13" t="s">
        <v>21</v>
      </c>
      <c r="AO168" s="14" t="s">
        <v>7</v>
      </c>
      <c r="AP168" s="15" t="s">
        <v>8</v>
      </c>
      <c r="AQ168" s="16" t="s">
        <v>11</v>
      </c>
      <c r="AR168" s="17" t="s">
        <v>9</v>
      </c>
      <c r="AS168" s="18" t="s">
        <v>10</v>
      </c>
      <c r="AU168" s="13" t="s">
        <v>21</v>
      </c>
      <c r="AV168" s="14" t="s">
        <v>7</v>
      </c>
      <c r="AW168" s="15" t="s">
        <v>8</v>
      </c>
      <c r="AX168" s="16" t="s">
        <v>11</v>
      </c>
      <c r="AY168" s="17" t="s">
        <v>9</v>
      </c>
      <c r="AZ168" s="18" t="s">
        <v>10</v>
      </c>
      <c r="BB168" s="13" t="s">
        <v>21</v>
      </c>
      <c r="BC168" s="14" t="s">
        <v>7</v>
      </c>
      <c r="BD168" s="15" t="s">
        <v>8</v>
      </c>
      <c r="BE168" s="16" t="s">
        <v>11</v>
      </c>
      <c r="BF168" s="17" t="s">
        <v>9</v>
      </c>
      <c r="BG168" s="18" t="s">
        <v>10</v>
      </c>
    </row>
    <row r="169" spans="5:59" ht="14.4" hidden="1" x14ac:dyDescent="0.3">
      <c r="E169" s="82"/>
      <c r="AG169" s="24">
        <f>C183*AC2</f>
        <v>0</v>
      </c>
      <c r="AH169" s="19">
        <f>COUNTIF(F166:AC183,"Not Started")</f>
        <v>0</v>
      </c>
      <c r="AI169" s="19">
        <f>COUNTIF(F166:AC183,"In Progress")</f>
        <v>0</v>
      </c>
      <c r="AJ169" s="19">
        <f>COUNTIF(F166:AC183,"Can't Proceed")</f>
        <v>0</v>
      </c>
      <c r="AK169" s="19">
        <f>COUNTIF(F166:AC183,"Passed")</f>
        <v>0</v>
      </c>
      <c r="AL169" s="19">
        <f>COUNTIF(F166:AC183,"Failed")</f>
        <v>0</v>
      </c>
      <c r="AN169" s="24">
        <f>C183*8</f>
        <v>0</v>
      </c>
      <c r="AO169" s="19">
        <f>COUNTIF(F166:O183,"Not Started")</f>
        <v>0</v>
      </c>
      <c r="AP169" s="19">
        <f>COUNTIF(F166:O183,"In Progress")</f>
        <v>0</v>
      </c>
      <c r="AQ169" s="19">
        <f>COUNTIF(F166:O183,"Can't Proceed")</f>
        <v>0</v>
      </c>
      <c r="AR169" s="19">
        <f>COUNTIF(F166:O183,"Passed")</f>
        <v>0</v>
      </c>
      <c r="AS169" s="19">
        <f>COUNTIF(F166:O183,"Failed")</f>
        <v>0</v>
      </c>
      <c r="AU169" s="24">
        <f>C183*8</f>
        <v>0</v>
      </c>
      <c r="AV169" s="19">
        <f>COUNTIF(P166:W183,"Not Started")</f>
        <v>0</v>
      </c>
      <c r="AW169" s="19">
        <f>COUNTIF(P166:W183,"In Progress")</f>
        <v>0</v>
      </c>
      <c r="AX169" s="19">
        <f>COUNTIF(P166:W183,"Can't Proceed")</f>
        <v>0</v>
      </c>
      <c r="AY169" s="19">
        <f>COUNTIF(P166:W183,"Passed")</f>
        <v>0</v>
      </c>
      <c r="AZ169" s="19">
        <f>COUNTIF(P166:W183,"Failed")</f>
        <v>0</v>
      </c>
      <c r="BB169" s="24">
        <f>C183*6</f>
        <v>0</v>
      </c>
      <c r="BC169" s="19">
        <f>COUNTIF(X166:AC183,"Not Started")</f>
        <v>0</v>
      </c>
      <c r="BD169" s="19">
        <f>COUNTIF(X166:AC183,"In Progress")</f>
        <v>0</v>
      </c>
      <c r="BE169" s="19">
        <f>COUNTIF(X166:AC183,"Can't Proceed")</f>
        <v>0</v>
      </c>
      <c r="BF169" s="19">
        <f>COUNTIF(X166:AC183,"Passed")</f>
        <v>0</v>
      </c>
      <c r="BG169" s="19">
        <f>COUNTIF(X166:AC183,"Failed")</f>
        <v>0</v>
      </c>
    </row>
    <row r="170" spans="5:59" ht="15" hidden="1" thickBot="1" x14ac:dyDescent="0.35">
      <c r="E170" s="82"/>
      <c r="AG170" s="25"/>
      <c r="AH170" s="20" t="e">
        <f>AH169/AG169</f>
        <v>#DIV/0!</v>
      </c>
      <c r="AI170" s="21" t="e">
        <f>AI169/AG169</f>
        <v>#DIV/0!</v>
      </c>
      <c r="AJ170" s="20" t="e">
        <f>AJ169/AG169</f>
        <v>#DIV/0!</v>
      </c>
      <c r="AK170" s="22" t="e">
        <f>AK169/AG169</f>
        <v>#DIV/0!</v>
      </c>
      <c r="AL170" s="22" t="e">
        <f>AL169/AG169</f>
        <v>#DIV/0!</v>
      </c>
      <c r="AN170" s="25"/>
      <c r="AO170" s="20" t="e">
        <f>AO169/AN169</f>
        <v>#DIV/0!</v>
      </c>
      <c r="AP170" s="21" t="e">
        <f>AP169/AN169</f>
        <v>#DIV/0!</v>
      </c>
      <c r="AQ170" s="20" t="e">
        <f>AQ169/AN169</f>
        <v>#DIV/0!</v>
      </c>
      <c r="AR170" s="22" t="e">
        <f>AR169/AN169</f>
        <v>#DIV/0!</v>
      </c>
      <c r="AS170" s="22" t="e">
        <f>AS169/AN169</f>
        <v>#DIV/0!</v>
      </c>
      <c r="AU170" s="25"/>
      <c r="AV170" s="20" t="e">
        <f>AV169/AU169</f>
        <v>#DIV/0!</v>
      </c>
      <c r="AW170" s="21" t="e">
        <f>AW169/AU169</f>
        <v>#DIV/0!</v>
      </c>
      <c r="AX170" s="20" t="e">
        <f>AX169/AU169</f>
        <v>#DIV/0!</v>
      </c>
      <c r="AY170" s="22" t="e">
        <f>AY169/AU169</f>
        <v>#DIV/0!</v>
      </c>
      <c r="AZ170" s="22" t="e">
        <f>AZ169/AU169</f>
        <v>#DIV/0!</v>
      </c>
      <c r="BB170" s="25"/>
      <c r="BC170" s="20" t="e">
        <f>BC169/BB169</f>
        <v>#DIV/0!</v>
      </c>
      <c r="BD170" s="21" t="e">
        <f>BD169/BB169</f>
        <v>#DIV/0!</v>
      </c>
      <c r="BE170" s="20" t="e">
        <f>BE169/BB169</f>
        <v>#DIV/0!</v>
      </c>
      <c r="BF170" s="22" t="e">
        <f>BF169/BB169</f>
        <v>#DIV/0!</v>
      </c>
      <c r="BG170" s="22" t="e">
        <f>BG169/BB169</f>
        <v>#DIV/0!</v>
      </c>
    </row>
    <row r="171" spans="5:59" ht="14.4" hidden="1" x14ac:dyDescent="0.3">
      <c r="E171" s="82"/>
    </row>
    <row r="172" spans="5:59" ht="14.4" hidden="1" x14ac:dyDescent="0.3">
      <c r="E172" s="82"/>
    </row>
    <row r="173" spans="5:59" ht="14.4" hidden="1" x14ac:dyDescent="0.3">
      <c r="E173" s="82"/>
    </row>
    <row r="174" spans="5:59" ht="14.4" hidden="1" x14ac:dyDescent="0.3">
      <c r="E174" s="82"/>
    </row>
    <row r="175" spans="5:59" ht="14.4" hidden="1" x14ac:dyDescent="0.3">
      <c r="E175" s="82"/>
    </row>
    <row r="176" spans="5:59" ht="14.4" hidden="1" x14ac:dyDescent="0.3">
      <c r="E176" s="82"/>
    </row>
    <row r="177" spans="5:16" ht="14.4" hidden="1" x14ac:dyDescent="0.3">
      <c r="E177" s="82"/>
    </row>
    <row r="178" spans="5:16" ht="14.4" hidden="1" x14ac:dyDescent="0.3">
      <c r="E178" s="82"/>
    </row>
    <row r="179" spans="5:16" ht="14.4" hidden="1" x14ac:dyDescent="0.3">
      <c r="E179" s="82"/>
    </row>
    <row r="180" spans="5:16" ht="14.4" hidden="1" x14ac:dyDescent="0.3">
      <c r="E180" s="82"/>
    </row>
    <row r="181" spans="5:16" ht="14.4" hidden="1" x14ac:dyDescent="0.3">
      <c r="E181" s="82"/>
    </row>
    <row r="182" spans="5:16" ht="14.4" hidden="1" x14ac:dyDescent="0.3">
      <c r="E182" s="82"/>
    </row>
    <row r="183" spans="5:16" ht="14.4" hidden="1" x14ac:dyDescent="0.3">
      <c r="E183" s="82"/>
    </row>
    <row r="184" spans="5:16" ht="14.4" hidden="1" x14ac:dyDescent="0.3">
      <c r="F184" s="3"/>
      <c r="G184" s="3"/>
      <c r="H184" s="3"/>
      <c r="I184" s="3"/>
      <c r="J184" s="3"/>
      <c r="L184" s="3"/>
      <c r="M184" s="3"/>
      <c r="N184" s="3"/>
      <c r="O184" s="3"/>
      <c r="P184" s="3"/>
    </row>
    <row r="185" spans="5:16" ht="14.4" hidden="1" x14ac:dyDescent="0.3"/>
    <row r="186" spans="5:16" ht="14.4" hidden="1" x14ac:dyDescent="0.3"/>
    <row r="187" spans="5:16" ht="14.4" hidden="1" x14ac:dyDescent="0.3"/>
    <row r="188" spans="5:16" ht="14.4" hidden="1" x14ac:dyDescent="0.3"/>
    <row r="189" spans="5:16" ht="14.4" hidden="1" x14ac:dyDescent="0.3"/>
    <row r="190" spans="5:16" ht="14.4" hidden="1" x14ac:dyDescent="0.3"/>
    <row r="191" spans="5:16" ht="14.4" hidden="1" x14ac:dyDescent="0.3"/>
    <row r="192" spans="5:16" ht="14.4" hidden="1" x14ac:dyDescent="0.3"/>
    <row r="193" ht="14.4" hidden="1" x14ac:dyDescent="0.3"/>
    <row r="194" ht="14.4" hidden="1" x14ac:dyDescent="0.3"/>
    <row r="195" ht="14.4" hidden="1" x14ac:dyDescent="0.3"/>
    <row r="196" ht="14.4" hidden="1" x14ac:dyDescent="0.3"/>
    <row r="197" ht="14.4" hidden="1" x14ac:dyDescent="0.3"/>
    <row r="198" ht="14.4" hidden="1" x14ac:dyDescent="0.3"/>
    <row r="199" ht="14.4" hidden="1" x14ac:dyDescent="0.3"/>
    <row r="200" ht="14.4" hidden="1" x14ac:dyDescent="0.3"/>
    <row r="201" ht="14.4" hidden="1" x14ac:dyDescent="0.3"/>
    <row r="202" ht="14.4" hidden="1" x14ac:dyDescent="0.3"/>
    <row r="203" ht="14.4" hidden="1" x14ac:dyDescent="0.3"/>
    <row r="204" ht="14.4" hidden="1" x14ac:dyDescent="0.3"/>
    <row r="205" ht="14.4" hidden="1" x14ac:dyDescent="0.3"/>
    <row r="206" ht="14.4" hidden="1" x14ac:dyDescent="0.3"/>
    <row r="207" ht="14.4" hidden="1" x14ac:dyDescent="0.3"/>
    <row r="208" ht="14.4" hidden="1" x14ac:dyDescent="0.3"/>
    <row r="209" ht="14.4" hidden="1" x14ac:dyDescent="0.3"/>
    <row r="210" ht="14.4" hidden="1" x14ac:dyDescent="0.3"/>
  </sheetData>
  <customSheetViews>
    <customSheetView guid="{BDF06348-8092-4CB4-B205-3327006F8FD3}" hiddenRows="1" hiddenColumns="1" topLeftCell="I35">
      <selection activeCell="P36" sqref="P36"/>
      <pageMargins left="0.7" right="0.7" top="0.75" bottom="0.75" header="0.3" footer="0.3"/>
      <pageSetup paperSize="9" orientation="portrait" r:id="rId1"/>
    </customSheetView>
    <customSheetView guid="{237770D8-AEB2-4611-A871-924AB1996BB9}" showPageBreaks="1" hiddenRows="1" hiddenColumns="1" topLeftCell="C62">
      <selection activeCell="K71" sqref="K71"/>
      <pageMargins left="0.7" right="0.7" top="0.75" bottom="0.75" header="0.3" footer="0.3"/>
      <pageSetup paperSize="9" orientation="portrait" r:id="rId2"/>
      <headerFooter>
        <oddFooter>&amp;L&amp;1#&amp;"Calibri"&amp;10 Nedbank Group Limited Internal Use Only</oddFooter>
      </headerFooter>
    </customSheetView>
    <customSheetView guid="{A4310571-F89E-4216-B56F-CE68A6713FD0}" scale="70" hiddenRows="1" hiddenColumns="1" topLeftCell="J47">
      <selection activeCell="R47" sqref="R47:X47"/>
      <pageMargins left="0.7" right="0.7" top="0.75" bottom="0.75" header="0.3" footer="0.3"/>
      <pageSetup paperSize="9" orientation="portrait" r:id="rId3"/>
    </customSheetView>
  </customSheetViews>
  <mergeCells count="15">
    <mergeCell ref="F6:J6"/>
    <mergeCell ref="M54:S54"/>
    <mergeCell ref="AG167:AH167"/>
    <mergeCell ref="M12:S12"/>
    <mergeCell ref="M18:S18"/>
    <mergeCell ref="M24:S24"/>
    <mergeCell ref="AG33:AN34"/>
    <mergeCell ref="AG68:AH68"/>
    <mergeCell ref="AG108:AN109"/>
    <mergeCell ref="AG150:AH150"/>
    <mergeCell ref="M31:S31"/>
    <mergeCell ref="M37:S37"/>
    <mergeCell ref="M43:S43"/>
    <mergeCell ref="M49:S49"/>
    <mergeCell ref="F7:J7"/>
  </mergeCells>
  <phoneticPr fontId="15" type="noConversion"/>
  <conditionalFormatting sqref="K40 F12:J51 F62:J66">
    <cfRule type="cellIs" dxfId="4" priority="1" operator="equal">
      <formula>$AE$17</formula>
    </cfRule>
    <cfRule type="cellIs" dxfId="3" priority="2" operator="equal">
      <formula>$AE$16</formula>
    </cfRule>
    <cfRule type="cellIs" dxfId="2" priority="3" operator="equal">
      <formula>$AE$15</formula>
    </cfRule>
    <cfRule type="cellIs" dxfId="1" priority="4" operator="equal">
      <formula>$AE$14</formula>
    </cfRule>
    <cfRule type="cellIs" dxfId="0" priority="5" operator="equal">
      <formula>$AE$13</formula>
    </cfRule>
  </conditionalFormatting>
  <dataValidations count="1">
    <dataValidation type="list" allowBlank="1" showInputMessage="1" showErrorMessage="1" sqref="F12:J51 F62:J66" xr:uid="{00000000-0002-0000-0500-000000000000}">
      <formula1>$AE$13:$AE$18</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Defect Tracker</vt:lpstr>
      <vt:lpstr>GATR_IFTR_Test Coverage_QA</vt:lpstr>
    </vt:vector>
  </TitlesOfParts>
  <Company>Nedbank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Franscois Botha</dc:creator>
  <cp:lastModifiedBy>Baloyi, N. (Nkateko)</cp:lastModifiedBy>
  <cp:lastPrinted>2019-05-14T09:59:35Z</cp:lastPrinted>
  <dcterms:created xsi:type="dcterms:W3CDTF">2014-05-08T11:08:14Z</dcterms:created>
  <dcterms:modified xsi:type="dcterms:W3CDTF">2021-02-12T10:09:02Z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b3ff2d6-7c2c-441b-97b8-52c111077da7_Enabled">
    <vt:lpwstr>True</vt:lpwstr>
  </property>
  <property fmtid="{D5CDD505-2E9C-101B-9397-08002B2CF9AE}" pid="3" name="MSIP_Label_fb3ff2d6-7c2c-441b-97b8-52c111077da7_SiteId">
    <vt:lpwstr>0b1d23d8-10d1-4093-8cb7-fd0bb32f81e1</vt:lpwstr>
  </property>
  <property fmtid="{D5CDD505-2E9C-101B-9397-08002B2CF9AE}" pid="4" name="MSIP_Label_fb3ff2d6-7c2c-441b-97b8-52c111077da7_Owner">
    <vt:lpwstr>XihlukeMa@nedbank.co.za</vt:lpwstr>
  </property>
  <property fmtid="{D5CDD505-2E9C-101B-9397-08002B2CF9AE}" pid="5" name="MSIP_Label_fb3ff2d6-7c2c-441b-97b8-52c111077da7_SetDate">
    <vt:lpwstr>2019-05-20T15:12:15.6556241Z</vt:lpwstr>
  </property>
  <property fmtid="{D5CDD505-2E9C-101B-9397-08002B2CF9AE}" pid="6" name="MSIP_Label_fb3ff2d6-7c2c-441b-97b8-52c111077da7_Name">
    <vt:lpwstr>NGL Internal Use Only</vt:lpwstr>
  </property>
  <property fmtid="{D5CDD505-2E9C-101B-9397-08002B2CF9AE}" pid="7" name="MSIP_Label_fb3ff2d6-7c2c-441b-97b8-52c111077da7_Application">
    <vt:lpwstr>Microsoft Azure Information Protection</vt:lpwstr>
  </property>
  <property fmtid="{D5CDD505-2E9C-101B-9397-08002B2CF9AE}" pid="8" name="MSIP_Label_fb3ff2d6-7c2c-441b-97b8-52c111077da7_Extended_MSFT_Method">
    <vt:lpwstr>Automatic</vt:lpwstr>
  </property>
  <property fmtid="{D5CDD505-2E9C-101B-9397-08002B2CF9AE}" pid="9" name="Sensitivity">
    <vt:lpwstr>NGL Internal Use Only</vt:lpwstr>
  </property>
</Properties>
</file>