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Work/Development/SixFeetUp/2023_DjangoConUS_DjangoUnchained/data/"/>
    </mc:Choice>
  </mc:AlternateContent>
  <xr:revisionPtr revIDLastSave="0" documentId="13_ncr:1_{7BBD266F-DEDC-9A40-85CD-346A737A8BFA}" xr6:coauthVersionLast="47" xr6:coauthVersionMax="47" xr10:uidLastSave="{00000000-0000-0000-0000-000000000000}"/>
  <bookViews>
    <workbookView xWindow="25760" yWindow="500" windowWidth="34400" windowHeight="28800" xr2:uid="{1610861B-C36E-1B4D-977E-D5C9A958DED7}"/>
  </bookViews>
  <sheets>
    <sheet name="Sheet1" sheetId="1" r:id="rId1"/>
  </sheets>
  <definedNames>
    <definedName name="constant_throughput">#REF!</definedName>
    <definedName name="ConstantThroughput">Sheet1!$Q$61</definedName>
    <definedName name="Cycles">Sheet1!$Q$59</definedName>
    <definedName name="ProjECap">#REF!</definedName>
    <definedName name="ProjectECap">Sheet1!$Q$62</definedName>
    <definedName name="ProjectElosses">Sheet1!$Q$64</definedName>
    <definedName name="ProjectMinECapacity">Sheet1!$Q$63</definedName>
    <definedName name="ProjELosses">#REF!</definedName>
    <definedName name="ProjMinECapacity">#REF!</definedName>
    <definedName name="StackType">#REF!</definedName>
    <definedName name="Term">Sheet1!$Q$60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2" i="1" l="1"/>
  <c r="H143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G59" i="1"/>
  <c r="H59" i="1" s="1"/>
  <c r="G62" i="1"/>
  <c r="H62" i="1" s="1"/>
  <c r="G71" i="1"/>
  <c r="H71" i="1" s="1"/>
  <c r="G54" i="1"/>
  <c r="H54" i="1" s="1"/>
  <c r="G55" i="1"/>
  <c r="H55" i="1" s="1"/>
  <c r="G56" i="1"/>
  <c r="H56" i="1" s="1"/>
  <c r="G57" i="1"/>
  <c r="H57" i="1" s="1"/>
  <c r="G58" i="1"/>
  <c r="H58" i="1" s="1"/>
  <c r="G60" i="1"/>
  <c r="H60" i="1" s="1"/>
  <c r="G61" i="1"/>
  <c r="H61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2" i="1"/>
  <c r="G73" i="1" s="1"/>
  <c r="G53" i="1"/>
  <c r="H53" i="1" s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M97" i="1"/>
  <c r="M52" i="1" s="1"/>
  <c r="E97" i="1"/>
  <c r="M71" i="1" l="1"/>
  <c r="M81" i="1"/>
  <c r="M69" i="1"/>
  <c r="M76" i="1"/>
  <c r="G74" i="1"/>
  <c r="H73" i="1"/>
  <c r="H72" i="1"/>
  <c r="J143" i="1"/>
  <c r="I143" i="1"/>
  <c r="I53" i="1"/>
  <c r="J53" i="1" s="1"/>
  <c r="M125" i="1"/>
  <c r="M80" i="1" s="1"/>
  <c r="M99" i="1"/>
  <c r="M54" i="1" s="1"/>
  <c r="M113" i="1"/>
  <c r="M68" i="1" s="1"/>
  <c r="M121" i="1"/>
  <c r="M98" i="1"/>
  <c r="M53" i="1" s="1"/>
  <c r="M100" i="1"/>
  <c r="M55" i="1" s="1"/>
  <c r="M102" i="1"/>
  <c r="M57" i="1" s="1"/>
  <c r="M104" i="1"/>
  <c r="M59" i="1" s="1"/>
  <c r="M106" i="1"/>
  <c r="M61" i="1" s="1"/>
  <c r="M108" i="1"/>
  <c r="M63" i="1" s="1"/>
  <c r="M110" i="1"/>
  <c r="M65" i="1" s="1"/>
  <c r="M112" i="1"/>
  <c r="M67" i="1" s="1"/>
  <c r="M114" i="1"/>
  <c r="M116" i="1"/>
  <c r="M118" i="1"/>
  <c r="M73" i="1" s="1"/>
  <c r="M120" i="1"/>
  <c r="M75" i="1" s="1"/>
  <c r="M122" i="1"/>
  <c r="M77" i="1" s="1"/>
  <c r="M124" i="1"/>
  <c r="M79" i="1" s="1"/>
  <c r="M126" i="1"/>
  <c r="G75" i="1" l="1"/>
  <c r="H74" i="1"/>
  <c r="K143" i="1"/>
  <c r="K53" i="1"/>
  <c r="I54" i="1"/>
  <c r="H98" i="1"/>
  <c r="H144" i="1" l="1"/>
  <c r="J54" i="1"/>
  <c r="G76" i="1"/>
  <c r="H75" i="1"/>
  <c r="I55" i="1"/>
  <c r="J98" i="1"/>
  <c r="I98" i="1"/>
  <c r="H99" i="1"/>
  <c r="G77" i="1" l="1"/>
  <c r="H76" i="1"/>
  <c r="J55" i="1"/>
  <c r="H145" i="1"/>
  <c r="J145" i="1" s="1"/>
  <c r="J144" i="1"/>
  <c r="I144" i="1"/>
  <c r="I145" i="1"/>
  <c r="K54" i="1"/>
  <c r="I99" i="1"/>
  <c r="K98" i="1"/>
  <c r="H100" i="1"/>
  <c r="J99" i="1"/>
  <c r="I56" i="1"/>
  <c r="H146" i="1" l="1"/>
  <c r="J56" i="1"/>
  <c r="K144" i="1"/>
  <c r="K145" i="1"/>
  <c r="G78" i="1"/>
  <c r="H77" i="1"/>
  <c r="K56" i="1"/>
  <c r="H101" i="1"/>
  <c r="I101" i="1" s="1"/>
  <c r="M101" i="1" s="1"/>
  <c r="M56" i="1" s="1"/>
  <c r="K99" i="1"/>
  <c r="I100" i="1"/>
  <c r="K55" i="1"/>
  <c r="I57" i="1"/>
  <c r="J100" i="1"/>
  <c r="G79" i="1" l="1"/>
  <c r="H78" i="1"/>
  <c r="J146" i="1"/>
  <c r="I146" i="1"/>
  <c r="H147" i="1"/>
  <c r="J57" i="1"/>
  <c r="K100" i="1"/>
  <c r="I58" i="1"/>
  <c r="J101" i="1"/>
  <c r="H102" i="1"/>
  <c r="I147" i="1" l="1"/>
  <c r="K146" i="1"/>
  <c r="J147" i="1"/>
  <c r="H148" i="1"/>
  <c r="J148" i="1" s="1"/>
  <c r="J58" i="1"/>
  <c r="G80" i="1"/>
  <c r="H79" i="1"/>
  <c r="I148" i="1"/>
  <c r="K57" i="1"/>
  <c r="K58" i="1"/>
  <c r="H103" i="1"/>
  <c r="I103" i="1" s="1"/>
  <c r="M103" i="1" s="1"/>
  <c r="M58" i="1" s="1"/>
  <c r="K101" i="1"/>
  <c r="I59" i="1"/>
  <c r="J102" i="1"/>
  <c r="I102" i="1"/>
  <c r="K147" i="1" l="1"/>
  <c r="K148" i="1"/>
  <c r="G81" i="1"/>
  <c r="H80" i="1"/>
  <c r="H149" i="1"/>
  <c r="J59" i="1"/>
  <c r="K59" i="1" s="1"/>
  <c r="H104" i="1"/>
  <c r="K102" i="1"/>
  <c r="I60" i="1"/>
  <c r="J103" i="1"/>
  <c r="G82" i="1" l="1"/>
  <c r="H81" i="1"/>
  <c r="J60" i="1"/>
  <c r="K60" i="1" s="1"/>
  <c r="H150" i="1"/>
  <c r="J149" i="1"/>
  <c r="I149" i="1"/>
  <c r="K103" i="1"/>
  <c r="H105" i="1"/>
  <c r="I105" i="1" s="1"/>
  <c r="M105" i="1" s="1"/>
  <c r="M60" i="1" s="1"/>
  <c r="J104" i="1"/>
  <c r="K104" i="1" s="1"/>
  <c r="I104" i="1"/>
  <c r="I61" i="1"/>
  <c r="K149" i="1" l="1"/>
  <c r="J150" i="1"/>
  <c r="I150" i="1"/>
  <c r="J61" i="1"/>
  <c r="H151" i="1"/>
  <c r="G83" i="1"/>
  <c r="H82" i="1"/>
  <c r="K61" i="1"/>
  <c r="H106" i="1"/>
  <c r="J105" i="1"/>
  <c r="K105" i="1" s="1"/>
  <c r="I62" i="1"/>
  <c r="G84" i="1" l="1"/>
  <c r="H83" i="1"/>
  <c r="K150" i="1"/>
  <c r="H152" i="1"/>
  <c r="J62" i="1"/>
  <c r="J151" i="1"/>
  <c r="K151" i="1" s="1"/>
  <c r="I151" i="1"/>
  <c r="J106" i="1"/>
  <c r="K106" i="1" s="1"/>
  <c r="I106" i="1"/>
  <c r="K62" i="1"/>
  <c r="H107" i="1"/>
  <c r="I63" i="1"/>
  <c r="J63" i="1" l="1"/>
  <c r="H153" i="1"/>
  <c r="J152" i="1"/>
  <c r="K152" i="1" s="1"/>
  <c r="I152" i="1"/>
  <c r="G85" i="1"/>
  <c r="H84" i="1"/>
  <c r="H108" i="1"/>
  <c r="K63" i="1"/>
  <c r="I64" i="1"/>
  <c r="J107" i="1"/>
  <c r="K107" i="1" s="1"/>
  <c r="I107" i="1"/>
  <c r="M107" i="1" s="1"/>
  <c r="M62" i="1" s="1"/>
  <c r="J153" i="1" l="1"/>
  <c r="K153" i="1" s="1"/>
  <c r="I153" i="1"/>
  <c r="J64" i="1"/>
  <c r="K64" i="1" s="1"/>
  <c r="H154" i="1"/>
  <c r="G86" i="1"/>
  <c r="H85" i="1"/>
  <c r="J108" i="1"/>
  <c r="K108" i="1" s="1"/>
  <c r="I108" i="1"/>
  <c r="H109" i="1"/>
  <c r="I65" i="1"/>
  <c r="J154" i="1" l="1"/>
  <c r="K154" i="1" s="1"/>
  <c r="I154" i="1"/>
  <c r="H155" i="1"/>
  <c r="J65" i="1"/>
  <c r="K65" i="1" s="1"/>
  <c r="G87" i="1"/>
  <c r="H86" i="1"/>
  <c r="J109" i="1"/>
  <c r="K109" i="1" s="1"/>
  <c r="I109" i="1"/>
  <c r="M109" i="1" s="1"/>
  <c r="M64" i="1" s="1"/>
  <c r="I66" i="1"/>
  <c r="H110" i="1"/>
  <c r="J155" i="1" l="1"/>
  <c r="K155" i="1" s="1"/>
  <c r="I155" i="1"/>
  <c r="H156" i="1"/>
  <c r="J66" i="1"/>
  <c r="K66" i="1" s="1"/>
  <c r="G88" i="1"/>
  <c r="H87" i="1"/>
  <c r="H111" i="1"/>
  <c r="J110" i="1"/>
  <c r="K110" i="1" s="1"/>
  <c r="I110" i="1"/>
  <c r="I67" i="1"/>
  <c r="J67" i="1" l="1"/>
  <c r="K67" i="1" s="1"/>
  <c r="H157" i="1"/>
  <c r="J156" i="1"/>
  <c r="K156" i="1" s="1"/>
  <c r="I156" i="1"/>
  <c r="G89" i="1"/>
  <c r="H88" i="1"/>
  <c r="I68" i="1"/>
  <c r="H112" i="1"/>
  <c r="J111" i="1"/>
  <c r="K111" i="1" s="1"/>
  <c r="I111" i="1"/>
  <c r="M111" i="1" s="1"/>
  <c r="M66" i="1" s="1"/>
  <c r="H158" i="1" l="1"/>
  <c r="J68" i="1"/>
  <c r="J157" i="1"/>
  <c r="K157" i="1" s="1"/>
  <c r="I157" i="1"/>
  <c r="G90" i="1"/>
  <c r="H89" i="1"/>
  <c r="K68" i="1"/>
  <c r="H113" i="1"/>
  <c r="J112" i="1"/>
  <c r="K112" i="1" s="1"/>
  <c r="I112" i="1"/>
  <c r="I69" i="1"/>
  <c r="H159" i="1" l="1"/>
  <c r="J69" i="1"/>
  <c r="G91" i="1"/>
  <c r="H91" i="1" s="1"/>
  <c r="H90" i="1"/>
  <c r="J158" i="1"/>
  <c r="K158" i="1" s="1"/>
  <c r="I158" i="1"/>
  <c r="I70" i="1"/>
  <c r="J113" i="1"/>
  <c r="K113" i="1" s="1"/>
  <c r="I113" i="1"/>
  <c r="K69" i="1"/>
  <c r="H114" i="1"/>
  <c r="H160" i="1" l="1"/>
  <c r="J70" i="1"/>
  <c r="K70" i="1" s="1"/>
  <c r="J159" i="1"/>
  <c r="K159" i="1" s="1"/>
  <c r="I159" i="1"/>
  <c r="H115" i="1"/>
  <c r="J114" i="1"/>
  <c r="K114" i="1" s="1"/>
  <c r="I114" i="1"/>
  <c r="I71" i="1"/>
  <c r="J71" i="1" l="1"/>
  <c r="H161" i="1"/>
  <c r="J160" i="1"/>
  <c r="K160" i="1" s="1"/>
  <c r="I160" i="1"/>
  <c r="J115" i="1"/>
  <c r="K115" i="1" s="1"/>
  <c r="I115" i="1"/>
  <c r="M115" i="1" s="1"/>
  <c r="M70" i="1" s="1"/>
  <c r="K71" i="1"/>
  <c r="H116" i="1"/>
  <c r="J161" i="1" l="1"/>
  <c r="K161" i="1" s="1"/>
  <c r="I161" i="1"/>
  <c r="I72" i="1"/>
  <c r="J116" i="1"/>
  <c r="K116" i="1" s="1"/>
  <c r="I116" i="1"/>
  <c r="H162" i="1" l="1"/>
  <c r="J72" i="1"/>
  <c r="K72" i="1"/>
  <c r="H117" i="1"/>
  <c r="I73" i="1"/>
  <c r="H163" i="1" l="1"/>
  <c r="J73" i="1"/>
  <c r="J162" i="1"/>
  <c r="K162" i="1" s="1"/>
  <c r="I162" i="1"/>
  <c r="I74" i="1"/>
  <c r="J117" i="1"/>
  <c r="K117" i="1" s="1"/>
  <c r="I117" i="1"/>
  <c r="M117" i="1" s="1"/>
  <c r="M72" i="1" s="1"/>
  <c r="K73" i="1"/>
  <c r="H118" i="1"/>
  <c r="H164" i="1" l="1"/>
  <c r="J74" i="1"/>
  <c r="J163" i="1"/>
  <c r="K163" i="1" s="1"/>
  <c r="I163" i="1"/>
  <c r="J118" i="1"/>
  <c r="K118" i="1" s="1"/>
  <c r="I118" i="1"/>
  <c r="K74" i="1"/>
  <c r="H119" i="1"/>
  <c r="I75" i="1"/>
  <c r="H165" i="1" l="1"/>
  <c r="J75" i="1"/>
  <c r="K75" i="1" s="1"/>
  <c r="J164" i="1"/>
  <c r="K164" i="1" s="1"/>
  <c r="I164" i="1"/>
  <c r="I76" i="1"/>
  <c r="J119" i="1"/>
  <c r="K119" i="1" s="1"/>
  <c r="I119" i="1"/>
  <c r="M119" i="1" s="1"/>
  <c r="M74" i="1" s="1"/>
  <c r="H120" i="1"/>
  <c r="J76" i="1" l="1"/>
  <c r="H166" i="1"/>
  <c r="J165" i="1"/>
  <c r="K165" i="1" s="1"/>
  <c r="I165" i="1"/>
  <c r="J120" i="1"/>
  <c r="K120" i="1" s="1"/>
  <c r="I120" i="1"/>
  <c r="K76" i="1"/>
  <c r="H121" i="1"/>
  <c r="I77" i="1"/>
  <c r="J166" i="1" l="1"/>
  <c r="K166" i="1" s="1"/>
  <c r="I166" i="1"/>
  <c r="J77" i="1"/>
  <c r="H167" i="1"/>
  <c r="J121" i="1"/>
  <c r="K121" i="1" s="1"/>
  <c r="I121" i="1"/>
  <c r="I78" i="1"/>
  <c r="K77" i="1"/>
  <c r="H122" i="1"/>
  <c r="J167" i="1" l="1"/>
  <c r="K167" i="1" s="1"/>
  <c r="I167" i="1"/>
  <c r="H168" i="1"/>
  <c r="J78" i="1"/>
  <c r="K78" i="1"/>
  <c r="H123" i="1"/>
  <c r="I79" i="1"/>
  <c r="J122" i="1"/>
  <c r="K122" i="1" s="1"/>
  <c r="I122" i="1"/>
  <c r="J79" i="1" l="1"/>
  <c r="H169" i="1"/>
  <c r="J168" i="1"/>
  <c r="K168" i="1" s="1"/>
  <c r="I168" i="1"/>
  <c r="K79" i="1"/>
  <c r="H124" i="1"/>
  <c r="I80" i="1"/>
  <c r="J123" i="1"/>
  <c r="K123" i="1" s="1"/>
  <c r="I123" i="1"/>
  <c r="M123" i="1" s="1"/>
  <c r="M78" i="1" s="1"/>
  <c r="J169" i="1" l="1"/>
  <c r="K169" i="1" s="1"/>
  <c r="I169" i="1"/>
  <c r="J80" i="1"/>
  <c r="H170" i="1"/>
  <c r="I81" i="1"/>
  <c r="J124" i="1"/>
  <c r="K124" i="1" s="1"/>
  <c r="I124" i="1"/>
  <c r="K80" i="1"/>
  <c r="H125" i="1"/>
  <c r="J170" i="1" l="1"/>
  <c r="K170" i="1" s="1"/>
  <c r="I170" i="1"/>
  <c r="H171" i="1"/>
  <c r="J81" i="1"/>
  <c r="K81" i="1" s="1"/>
  <c r="H126" i="1"/>
  <c r="J125" i="1"/>
  <c r="K125" i="1" s="1"/>
  <c r="I125" i="1"/>
  <c r="I82" i="1"/>
  <c r="J171" i="1" l="1"/>
  <c r="K171" i="1" s="1"/>
  <c r="I171" i="1"/>
  <c r="H172" i="1"/>
  <c r="J82" i="1"/>
  <c r="I83" i="1"/>
  <c r="K82" i="1"/>
  <c r="H127" i="1"/>
  <c r="J126" i="1"/>
  <c r="K126" i="1" s="1"/>
  <c r="I126" i="1"/>
  <c r="J172" i="1" l="1"/>
  <c r="K172" i="1" s="1"/>
  <c r="I172" i="1"/>
  <c r="J83" i="1"/>
  <c r="H173" i="1"/>
  <c r="J127" i="1"/>
  <c r="K127" i="1" s="1"/>
  <c r="I127" i="1"/>
  <c r="M127" i="1" s="1"/>
  <c r="M82" i="1" s="1"/>
  <c r="K83" i="1"/>
  <c r="H128" i="1"/>
  <c r="I84" i="1"/>
  <c r="J173" i="1" l="1"/>
  <c r="K173" i="1" s="1"/>
  <c r="I173" i="1"/>
  <c r="H174" i="1"/>
  <c r="J84" i="1"/>
  <c r="I85" i="1"/>
  <c r="J128" i="1"/>
  <c r="K128" i="1" s="1"/>
  <c r="I128" i="1"/>
  <c r="M128" i="1" s="1"/>
  <c r="M83" i="1" s="1"/>
  <c r="K84" i="1"/>
  <c r="H129" i="1"/>
  <c r="H175" i="1" l="1"/>
  <c r="J85" i="1"/>
  <c r="K85" i="1" s="1"/>
  <c r="J174" i="1"/>
  <c r="K174" i="1" s="1"/>
  <c r="I174" i="1"/>
  <c r="H130" i="1"/>
  <c r="J129" i="1"/>
  <c r="K129" i="1" s="1"/>
  <c r="I129" i="1"/>
  <c r="M129" i="1" s="1"/>
  <c r="M84" i="1" s="1"/>
  <c r="I86" i="1"/>
  <c r="H176" i="1" l="1"/>
  <c r="J86" i="1"/>
  <c r="J175" i="1"/>
  <c r="K175" i="1" s="1"/>
  <c r="I175" i="1"/>
  <c r="I87" i="1"/>
  <c r="J130" i="1"/>
  <c r="K130" i="1" s="1"/>
  <c r="I130" i="1"/>
  <c r="M130" i="1" s="1"/>
  <c r="M85" i="1" s="1"/>
  <c r="K86" i="1"/>
  <c r="H131" i="1"/>
  <c r="J87" i="1" l="1"/>
  <c r="H177" i="1"/>
  <c r="J176" i="1"/>
  <c r="K176" i="1" s="1"/>
  <c r="I176" i="1"/>
  <c r="J131" i="1"/>
  <c r="K131" i="1" s="1"/>
  <c r="I131" i="1"/>
  <c r="M131" i="1" s="1"/>
  <c r="M86" i="1" s="1"/>
  <c r="K87" i="1"/>
  <c r="H132" i="1"/>
  <c r="I88" i="1"/>
  <c r="J177" i="1" l="1"/>
  <c r="K177" i="1" s="1"/>
  <c r="I177" i="1"/>
  <c r="H178" i="1"/>
  <c r="J88" i="1"/>
  <c r="I89" i="1"/>
  <c r="J132" i="1"/>
  <c r="K132" i="1" s="1"/>
  <c r="I132" i="1"/>
  <c r="M132" i="1" s="1"/>
  <c r="M87" i="1" s="1"/>
  <c r="K88" i="1"/>
  <c r="H133" i="1"/>
  <c r="J178" i="1" l="1"/>
  <c r="K178" i="1" s="1"/>
  <c r="I178" i="1"/>
  <c r="J89" i="1"/>
  <c r="H179" i="1"/>
  <c r="J133" i="1"/>
  <c r="K133" i="1" s="1"/>
  <c r="I133" i="1"/>
  <c r="M133" i="1" s="1"/>
  <c r="M88" i="1" s="1"/>
  <c r="I90" i="1"/>
  <c r="K89" i="1"/>
  <c r="H134" i="1"/>
  <c r="J179" i="1" l="1"/>
  <c r="K179" i="1" s="1"/>
  <c r="I179" i="1"/>
  <c r="H180" i="1"/>
  <c r="J90" i="1"/>
  <c r="K90" i="1" s="1"/>
  <c r="I91" i="1"/>
  <c r="H135" i="1"/>
  <c r="J134" i="1"/>
  <c r="K134" i="1" s="1"/>
  <c r="I134" i="1"/>
  <c r="M134" i="1" s="1"/>
  <c r="M89" i="1" s="1"/>
  <c r="J180" i="1" l="1"/>
  <c r="K180" i="1" s="1"/>
  <c r="I180" i="1"/>
  <c r="H181" i="1"/>
  <c r="J91" i="1"/>
  <c r="K91" i="1" s="1"/>
  <c r="H136" i="1"/>
  <c r="J136" i="1" s="1"/>
  <c r="J135" i="1"/>
  <c r="K135" i="1" s="1"/>
  <c r="I135" i="1"/>
  <c r="M135" i="1" s="1"/>
  <c r="M90" i="1" s="1"/>
  <c r="J181" i="1" l="1"/>
  <c r="K181" i="1" s="1"/>
  <c r="I181" i="1"/>
  <c r="I136" i="1"/>
  <c r="M136" i="1" s="1"/>
  <c r="M91" i="1" s="1"/>
  <c r="K136" i="1"/>
</calcChain>
</file>

<file path=xl/sharedStrings.xml><?xml version="1.0" encoding="utf-8"?>
<sst xmlns="http://schemas.openxmlformats.org/spreadsheetml/2006/main" count="53" uniqueCount="38">
  <si>
    <t>Project</t>
  </si>
  <si>
    <t>Year</t>
  </si>
  <si>
    <t>Project Cycles / Year - Cumulative</t>
  </si>
  <si>
    <t>Degradation Curve Default</t>
  </si>
  <si>
    <t>HARD INPUT SOH</t>
  </si>
  <si>
    <t>Aggregate Project Output at POM (MWh Out)</t>
  </si>
  <si>
    <t>Aggregate DC Project Output (MWhDC Out)</t>
  </si>
  <si>
    <t>Incremental Project DC  Output (MWhDC Out)</t>
  </si>
  <si>
    <t>Incremental DC Throughput (MWh DC Out/MWhDC Capacity)</t>
  </si>
  <si>
    <t>Aggregate DC Throughput (MWh DC Out/ MWhDC Capacity)</t>
  </si>
  <si>
    <t>Degradation with PG Matrix</t>
  </si>
  <si>
    <t>Deg w/ PG Matrix vs HARD INPUT SOH Delta</t>
  </si>
  <si>
    <t>Tranche 1</t>
  </si>
  <si>
    <t>Project Year</t>
  </si>
  <si>
    <t>Tranche
Year</t>
  </si>
  <si>
    <t>Incremental Tranche DC  Output (MWhDC Out)</t>
  </si>
  <si>
    <t>Aggregate Tranche DC  Output (MWhDC Out)</t>
  </si>
  <si>
    <t>Incremental Tranche DC Throughput (MWh DC Out/MWhDC Capacity)</t>
  </si>
  <si>
    <t>Aggregate Tranche DC Throughput (MWh DC Out/ MWhDC Capacity)</t>
  </si>
  <si>
    <t>S230P CATL (CB2W0)</t>
  </si>
  <si>
    <t>End of Year</t>
  </si>
  <si>
    <t>S230E CATL (CB310) 3 and 4 hour</t>
  </si>
  <si>
    <t>DEGRADATION_CURVE</t>
  </si>
  <si>
    <t>INCREMENTAL_TRANCHE_DC_OUTPUT</t>
  </si>
  <si>
    <t>DEGRADATION_CURVE_TRANCHE_GT_1</t>
  </si>
  <si>
    <t>INCREMENTAL_PROJECT_DC_OUTPUT</t>
  </si>
  <si>
    <t>DEGRADATION_WITH_PG_MATRIX</t>
  </si>
  <si>
    <t>Tranche 2</t>
  </si>
  <si>
    <t>Energy Capacity before Losses (MWh)</t>
  </si>
  <si>
    <t>Tranche 1 Data</t>
  </si>
  <si>
    <t>Tranche 2 Data</t>
  </si>
  <si>
    <t>Total Cycles Per Year</t>
  </si>
  <si>
    <t>Project Term</t>
  </si>
  <si>
    <t>Constant Throughput</t>
  </si>
  <si>
    <t>Yes</t>
  </si>
  <si>
    <t>ProjectECap</t>
  </si>
  <si>
    <t>ProjectMinECapacity</t>
  </si>
  <si>
    <t>ProjectELosses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</si>
</sst>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_);_(* \(#,##0\);_(* &quot;-&quot;_);_(@_)"/>
    <numFmt numFmtId="165" formatCode="_(* #,##0.00_);_(* \(#,##0.00\);_(* &quot;-&quot;??_);_(@_)"/>
    <numFmt numFmtId="166" formatCode="0.0%"/>
    <numFmt numFmtId="167" formatCode="_(* #,##0_);_(* \(#,##0\);_(* &quot;-&quot;??_);_(@_)"/>
    <numFmt numFmtId="168" formatCode="_(* #,##0.0_);_(* \(#,##0.0\);_(* &quot;-&quot;?_);_(@_)"/>
    <numFmt numFmtId="169" formatCode="0.0000000000"/>
    <numFmt numFmtId="170" formatCode="0.000%"/>
    <numFmt numFmtId="171" formatCode="#,##0.00000_);\(#,##0.00000\)"/>
    <numFmt numFmtId="172" formatCode="#,##0.000000_);\(#,##0.000000\)"/>
    <numFmt numFmtId="173" formatCode="_(* #,##0.00_);_(* \(#,##0.00\);_(* &quot;-&quot;?_);_(@_)"/>
    <numFmt numFmtId="174" formatCode="#,##0.00000000_);\(#,##0.00000000\)"/>
    <numFmt numFmtId="175" formatCode="0.0000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3" fillId="2" borderId="0" xfId="0" applyFont="1" applyFill="1" applyAlignment="1">
      <alignment vertical="center"/>
    </xf>
    <xf numFmtId="0" fontId="3" fillId="3" borderId="2" xfId="0" applyFont="1" applyFill="1" applyBorder="1" applyAlignment="1">
      <alignment horizontal="center" vertical="center" wrapText="1"/>
    </xf>
    <xf numFmtId="166" fontId="3" fillId="3" borderId="4" xfId="2" applyNumberFormat="1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1" fontId="4" fillId="3" borderId="0" xfId="2" quotePrefix="1" applyNumberFormat="1" applyFont="1" applyFill="1" applyBorder="1" applyAlignment="1">
      <alignment horizontal="center" vertical="center"/>
    </xf>
    <xf numFmtId="166" fontId="4" fillId="0" borderId="0" xfId="2" quotePrefix="1" applyNumberFormat="1" applyFont="1" applyFill="1" applyBorder="1" applyAlignment="1">
      <alignment horizontal="center" vertical="center"/>
    </xf>
    <xf numFmtId="165" fontId="5" fillId="3" borderId="0" xfId="1" quotePrefix="1" applyFont="1" applyFill="1" applyBorder="1" applyAlignment="1">
      <alignment horizontal="center" vertical="center"/>
    </xf>
    <xf numFmtId="167" fontId="5" fillId="3" borderId="0" xfId="1" quotePrefix="1" applyNumberFormat="1" applyFont="1" applyFill="1" applyBorder="1" applyAlignment="1">
      <alignment horizontal="center" vertical="center"/>
    </xf>
    <xf numFmtId="168" fontId="0" fillId="3" borderId="0" xfId="0" applyNumberFormat="1" applyFill="1"/>
    <xf numFmtId="165" fontId="5" fillId="3" borderId="0" xfId="1" quotePrefix="1" applyFont="1" applyFill="1" applyBorder="1" applyAlignment="1">
      <alignment vertical="center"/>
    </xf>
    <xf numFmtId="168" fontId="0" fillId="3" borderId="7" xfId="0" applyNumberFormat="1" applyFill="1" applyBorder="1"/>
    <xf numFmtId="169" fontId="0" fillId="5" borderId="7" xfId="2" applyNumberFormat="1" applyFont="1" applyFill="1" applyBorder="1" applyAlignment="1">
      <alignment horizontal="center"/>
    </xf>
    <xf numFmtId="170" fontId="0" fillId="0" borderId="0" xfId="0" applyNumberFormat="1"/>
    <xf numFmtId="166" fontId="4" fillId="0" borderId="0" xfId="2" applyNumberFormat="1" applyFont="1" applyFill="1" applyBorder="1" applyAlignment="1">
      <alignment horizontal="center" vertical="center"/>
    </xf>
    <xf numFmtId="171" fontId="5" fillId="3" borderId="0" xfId="1" quotePrefix="1" applyNumberFormat="1" applyFont="1" applyFill="1" applyBorder="1" applyAlignment="1">
      <alignment horizontal="center" vertical="center"/>
    </xf>
    <xf numFmtId="172" fontId="0" fillId="3" borderId="0" xfId="0" applyNumberFormat="1" applyFill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173" fontId="0" fillId="3" borderId="7" xfId="0" applyNumberFormat="1" applyFill="1" applyBorder="1"/>
    <xf numFmtId="0" fontId="3" fillId="0" borderId="0" xfId="0" applyFont="1" applyAlignment="1">
      <alignment vertical="center"/>
    </xf>
    <xf numFmtId="166" fontId="0" fillId="5" borderId="7" xfId="2" applyNumberFormat="1" applyFont="1" applyFill="1" applyBorder="1" applyAlignment="1">
      <alignment horizontal="center"/>
    </xf>
    <xf numFmtId="166" fontId="3" fillId="0" borderId="0" xfId="2" applyNumberFormat="1" applyFont="1" applyFill="1" applyBorder="1" applyAlignment="1">
      <alignment horizontal="center" vertical="center" wrapText="1"/>
    </xf>
    <xf numFmtId="1" fontId="4" fillId="0" borderId="0" xfId="2" quotePrefix="1" applyNumberFormat="1" applyFont="1" applyFill="1" applyBorder="1" applyAlignment="1">
      <alignment horizontal="center" vertical="center"/>
    </xf>
    <xf numFmtId="166" fontId="5" fillId="6" borderId="0" xfId="0" applyNumberFormat="1" applyFont="1" applyFill="1" applyAlignment="1">
      <alignment horizontal="center" vertical="center"/>
    </xf>
    <xf numFmtId="171" fontId="0" fillId="3" borderId="0" xfId="0" applyNumberFormat="1" applyFill="1"/>
    <xf numFmtId="174" fontId="5" fillId="3" borderId="0" xfId="1" quotePrefix="1" applyNumberFormat="1" applyFont="1" applyFill="1" applyBorder="1" applyAlignment="1">
      <alignment horizontal="center" vertical="center"/>
    </xf>
    <xf numFmtId="165" fontId="0" fillId="3" borderId="7" xfId="0" applyNumberFormat="1" applyFill="1" applyBorder="1"/>
    <xf numFmtId="174" fontId="0" fillId="3" borderId="0" xfId="0" applyNumberFormat="1" applyFill="1"/>
    <xf numFmtId="165" fontId="0" fillId="3" borderId="0" xfId="0" applyNumberFormat="1" applyFill="1"/>
    <xf numFmtId="0" fontId="6" fillId="2" borderId="8" xfId="0" applyFont="1" applyFill="1" applyBorder="1"/>
    <xf numFmtId="0" fontId="6" fillId="2" borderId="9" xfId="0" applyFont="1" applyFill="1" applyBorder="1"/>
    <xf numFmtId="0" fontId="6" fillId="2" borderId="10" xfId="0" applyFont="1" applyFill="1" applyBorder="1"/>
    <xf numFmtId="0" fontId="6" fillId="2" borderId="11" xfId="0" applyFont="1" applyFill="1" applyBorder="1"/>
    <xf numFmtId="0" fontId="0" fillId="0" borderId="12" xfId="0" applyBorder="1" applyAlignment="1">
      <alignment horizontal="center" vertical="center"/>
    </xf>
    <xf numFmtId="166" fontId="0" fillId="0" borderId="1" xfId="2" applyNumberFormat="1" applyFont="1" applyBorder="1" applyAlignment="1">
      <alignment horizontal="center"/>
    </xf>
    <xf numFmtId="166" fontId="0" fillId="7" borderId="1" xfId="2" applyNumberFormat="1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166" fontId="0" fillId="8" borderId="1" xfId="2" applyNumberFormat="1" applyFont="1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6" fillId="2" borderId="15" xfId="0" applyFont="1" applyFill="1" applyBorder="1"/>
    <xf numFmtId="0" fontId="0" fillId="0" borderId="16" xfId="0" applyBorder="1" applyAlignment="1">
      <alignment horizontal="center" vertical="center"/>
    </xf>
    <xf numFmtId="164" fontId="0" fillId="3" borderId="0" xfId="0" applyNumberFormat="1" applyFill="1"/>
    <xf numFmtId="168" fontId="5" fillId="3" borderId="0" xfId="1" quotePrefix="1" applyNumberFormat="1" applyFont="1" applyFill="1" applyBorder="1" applyAlignment="1">
      <alignment horizontal="center" vertical="center"/>
    </xf>
    <xf numFmtId="0" fontId="0" fillId="3" borderId="3" xfId="0" quotePrefix="1" applyFill="1" applyBorder="1" applyAlignment="1">
      <alignment horizontal="center" vertical="center"/>
    </xf>
    <xf numFmtId="0" fontId="2" fillId="0" borderId="0" xfId="0" applyFont="1"/>
    <xf numFmtId="0" fontId="0" fillId="9" borderId="0" xfId="0" applyFill="1"/>
    <xf numFmtId="171" fontId="0" fillId="0" borderId="0" xfId="0" applyNumberFormat="1"/>
    <xf numFmtId="175" fontId="0" fillId="6" borderId="17" xfId="0" applyNumberFormat="1" applyFill="1" applyBorder="1" applyAlignment="1">
      <alignment horizontal="center" vertical="center"/>
    </xf>
    <xf numFmtId="0" fontId="0" fillId="6" borderId="0" xfId="0" applyFill="1"/>
    <xf numFmtId="175" fontId="0" fillId="6" borderId="0" xfId="0" applyNumberFormat="1" applyFill="1" applyAlignment="1">
      <alignment horizontal="center" vertical="center"/>
    </xf>
    <xf numFmtId="175" fontId="0" fillId="6" borderId="18" xfId="0" applyNumberForma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 cent" xfId="2" builtinId="5"/>
  </cellStyles>
  <dxfs count="3"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C61BF-9C93-2148-A7AE-3699F9A1134A}">
  <dimension ref="B50:CL181"/>
  <sheetViews>
    <sheetView tabSelected="1" topLeftCell="A32" zoomScaleNormal="56" workbookViewId="0">
      <selection activeCell="P67" sqref="P67"/>
    </sheetView>
  </sheetViews>
  <sheetFormatPr baseColWidth="10" defaultRowHeight="16" x14ac:dyDescent="0.2"/>
  <cols>
    <col min="3" max="3" width="11.1640625" customWidth="1"/>
    <col min="4" max="7" width="11.1640625" bestFit="1" customWidth="1"/>
    <col min="8" max="8" width="16.1640625" bestFit="1" customWidth="1"/>
    <col min="9" max="9" width="21.83203125" bestFit="1" customWidth="1"/>
    <col min="10" max="11" width="11.1640625" bestFit="1" customWidth="1"/>
    <col min="12" max="12" width="17.83203125" bestFit="1" customWidth="1"/>
    <col min="13" max="13" width="11.1640625" bestFit="1" customWidth="1"/>
    <col min="16" max="16" width="21.1640625" customWidth="1"/>
    <col min="20" max="20" width="34.33203125" customWidth="1"/>
    <col min="21" max="21" width="34" customWidth="1"/>
    <col min="22" max="22" width="35.33203125" customWidth="1"/>
    <col min="23" max="23" width="31.5" customWidth="1"/>
    <col min="24" max="24" width="29.1640625" customWidth="1"/>
    <col min="39" max="57" width="11" bestFit="1" customWidth="1"/>
  </cols>
  <sheetData>
    <row r="50" spans="3:90" x14ac:dyDescent="0.2">
      <c r="C50" s="1" t="s">
        <v>0</v>
      </c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3:90" ht="113" thickBot="1" x14ac:dyDescent="0.25">
      <c r="C51" s="2" t="s">
        <v>1</v>
      </c>
      <c r="D51" s="3" t="s">
        <v>2</v>
      </c>
      <c r="E51" s="4" t="s">
        <v>3</v>
      </c>
      <c r="F51" s="5" t="s">
        <v>4</v>
      </c>
      <c r="G51" s="5" t="s">
        <v>5</v>
      </c>
      <c r="H51" s="5" t="s">
        <v>6</v>
      </c>
      <c r="I51" s="5" t="s">
        <v>7</v>
      </c>
      <c r="J51" s="5" t="s">
        <v>8</v>
      </c>
      <c r="K51" s="6" t="s">
        <v>9</v>
      </c>
      <c r="L51" s="6" t="s">
        <v>10</v>
      </c>
      <c r="M51" s="7" t="s">
        <v>11</v>
      </c>
      <c r="AM51">
        <v>1</v>
      </c>
      <c r="AN51" t="s">
        <v>19</v>
      </c>
    </row>
    <row r="52" spans="3:90" ht="86" customHeight="1" thickBot="1" x14ac:dyDescent="0.25">
      <c r="C52" s="8">
        <v>1</v>
      </c>
      <c r="D52" s="9">
        <v>0</v>
      </c>
      <c r="E52" s="10">
        <v>1</v>
      </c>
      <c r="F52" s="10">
        <v>1</v>
      </c>
      <c r="G52" s="11">
        <v>0</v>
      </c>
      <c r="H52" s="12">
        <v>0</v>
      </c>
      <c r="I52" s="13">
        <v>0</v>
      </c>
      <c r="J52" s="14">
        <v>0</v>
      </c>
      <c r="K52" s="15">
        <v>0</v>
      </c>
      <c r="L52" s="16">
        <v>1</v>
      </c>
      <c r="M52" s="17">
        <f t="shared" ref="M52:M91" si="0">MAX(M97, M142, M187, M232, M277, M322, M367, M412, M457, M502, M547)</f>
        <v>0</v>
      </c>
      <c r="AN52" s="33" t="s">
        <v>20</v>
      </c>
      <c r="AO52" s="34">
        <v>1</v>
      </c>
      <c r="AP52" s="35">
        <v>58</v>
      </c>
      <c r="AQ52" s="35">
        <v>115</v>
      </c>
      <c r="AR52" s="35">
        <v>173</v>
      </c>
      <c r="AS52" s="35">
        <v>230</v>
      </c>
      <c r="AT52" s="35">
        <v>288</v>
      </c>
      <c r="AU52" s="35">
        <v>345</v>
      </c>
      <c r="AV52" s="35">
        <v>403</v>
      </c>
      <c r="AW52" s="35">
        <v>460</v>
      </c>
      <c r="AX52" s="35">
        <v>518</v>
      </c>
      <c r="AY52" s="35">
        <v>575</v>
      </c>
      <c r="AZ52" s="35">
        <v>633</v>
      </c>
      <c r="BA52" s="35">
        <v>690</v>
      </c>
      <c r="BB52" s="35">
        <v>748</v>
      </c>
      <c r="BC52" s="35">
        <v>805</v>
      </c>
      <c r="BD52" s="35">
        <v>863</v>
      </c>
      <c r="BE52" s="35">
        <v>920</v>
      </c>
      <c r="BF52" s="35">
        <v>978</v>
      </c>
      <c r="BG52" s="35">
        <v>1035</v>
      </c>
      <c r="BH52" s="35">
        <v>1093</v>
      </c>
      <c r="BI52" s="35">
        <v>1150</v>
      </c>
      <c r="BJ52" s="35">
        <v>1208</v>
      </c>
      <c r="BK52" s="35">
        <v>1265</v>
      </c>
      <c r="BL52" s="35">
        <v>1323</v>
      </c>
      <c r="BM52" s="35">
        <v>1380</v>
      </c>
      <c r="BN52" s="35">
        <v>1438</v>
      </c>
      <c r="BO52" s="35">
        <v>1495</v>
      </c>
      <c r="BP52" s="35">
        <v>1553</v>
      </c>
      <c r="BQ52" s="35">
        <v>1610</v>
      </c>
      <c r="BR52" s="35">
        <v>1668</v>
      </c>
      <c r="BS52" s="35">
        <v>1725</v>
      </c>
      <c r="BT52" s="35">
        <v>1783</v>
      </c>
      <c r="BU52" s="35">
        <v>1840</v>
      </c>
      <c r="BV52" s="35">
        <v>1898</v>
      </c>
      <c r="BW52" s="35">
        <v>1955</v>
      </c>
      <c r="BX52" s="35">
        <v>2013</v>
      </c>
      <c r="BY52" s="35">
        <v>2070</v>
      </c>
      <c r="BZ52" s="35">
        <v>2128</v>
      </c>
      <c r="CA52" s="35">
        <v>2185</v>
      </c>
      <c r="CB52" s="35">
        <v>2243</v>
      </c>
      <c r="CC52" s="35">
        <v>2300</v>
      </c>
      <c r="CD52" s="35">
        <v>2358</v>
      </c>
      <c r="CE52" s="35">
        <v>2415</v>
      </c>
      <c r="CF52" s="35">
        <v>2473</v>
      </c>
      <c r="CG52" s="35">
        <v>2530</v>
      </c>
      <c r="CH52" s="35">
        <v>2588</v>
      </c>
      <c r="CI52" s="35">
        <v>2645</v>
      </c>
      <c r="CJ52" s="35">
        <v>2703</v>
      </c>
      <c r="CK52" s="35">
        <v>2760</v>
      </c>
      <c r="CL52" s="36">
        <v>2818</v>
      </c>
    </row>
    <row r="53" spans="3:90" x14ac:dyDescent="0.2">
      <c r="C53" s="8">
        <v>2</v>
      </c>
      <c r="D53" s="9">
        <v>365</v>
      </c>
      <c r="E53" s="18">
        <v>0.93096469374550705</v>
      </c>
      <c r="F53" s="18">
        <v>0.85531416006610039</v>
      </c>
      <c r="G53" s="12">
        <f t="shared" ref="G53:G91" si="1">IF(OR(C53&gt;(Cycles+1), F53=0),G52,IF(Term="no",D53*ConstantThroughput*AVERAGE(F53,F52),D53*ProjectMinECapacity))</f>
        <v>146000</v>
      </c>
      <c r="H53" s="19">
        <f t="shared" ref="H53:H91" si="2">+G53/(1-ProjectElosses)</f>
        <v>156149.73262032084</v>
      </c>
      <c r="I53" s="20">
        <f>IF((+H53-H52)&lt;0, 0, +H53-H52)</f>
        <v>156149.73262032084</v>
      </c>
      <c r="J53" s="21">
        <f>IFERROR(I53/T97,0)</f>
        <v>355.67366417685759</v>
      </c>
      <c r="K53" s="22">
        <f>SUM($J$52:J53)</f>
        <v>355.67366417685759</v>
      </c>
      <c r="L53" s="16">
        <v>0.85486638188369668</v>
      </c>
      <c r="M53" s="17">
        <f t="shared" si="0"/>
        <v>7.0332809701479926E-2</v>
      </c>
      <c r="AN53" s="37">
        <v>0</v>
      </c>
      <c r="AO53" s="38">
        <v>1</v>
      </c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</row>
    <row r="54" spans="3:90" x14ac:dyDescent="0.2">
      <c r="C54" s="8">
        <v>3</v>
      </c>
      <c r="D54" s="9">
        <v>730</v>
      </c>
      <c r="E54" s="18">
        <v>0.90748205015651251</v>
      </c>
      <c r="F54" s="18">
        <v>0.82630402805275438</v>
      </c>
      <c r="G54" s="12">
        <f t="shared" si="1"/>
        <v>292000</v>
      </c>
      <c r="H54" s="19">
        <f t="shared" si="2"/>
        <v>312299.46524064167</v>
      </c>
      <c r="I54" s="20">
        <f t="shared" ref="I54:I91" si="3">IF((+H54-H53)&lt;0, 0, +H54-H53)</f>
        <v>156149.73262032084</v>
      </c>
      <c r="J54" s="21">
        <f t="shared" ref="J54:J91" si="4">IFERROR(I54/T98,0)</f>
        <v>345.93418165741457</v>
      </c>
      <c r="K54" s="22">
        <f>SUM($J$52:J54)</f>
        <v>701.60784583427221</v>
      </c>
      <c r="L54" s="16">
        <v>0.82678978747144005</v>
      </c>
      <c r="M54" s="17">
        <f t="shared" si="0"/>
        <v>0.102084584155405</v>
      </c>
      <c r="AN54" s="40">
        <v>1</v>
      </c>
      <c r="AO54" s="38">
        <v>0.9123</v>
      </c>
      <c r="AP54" s="38">
        <v>0.91132767123287672</v>
      </c>
      <c r="AQ54" s="38">
        <v>0.91045150684931508</v>
      </c>
      <c r="AR54" s="38">
        <v>0.90965068493150691</v>
      </c>
      <c r="AS54" s="38">
        <v>0.90890000000000004</v>
      </c>
      <c r="AT54" s="38">
        <v>0.90814657534246579</v>
      </c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</row>
    <row r="55" spans="3:90" x14ac:dyDescent="0.2">
      <c r="C55" s="8">
        <v>4</v>
      </c>
      <c r="D55" s="9">
        <v>1095</v>
      </c>
      <c r="E55" s="18">
        <v>0.88961304481596426</v>
      </c>
      <c r="F55" s="18">
        <v>0.81482159817066291</v>
      </c>
      <c r="G55" s="12">
        <f t="shared" si="1"/>
        <v>438000</v>
      </c>
      <c r="H55" s="19">
        <f t="shared" si="2"/>
        <v>468449.19786096254</v>
      </c>
      <c r="I55" s="20">
        <f t="shared" si="3"/>
        <v>156149.73262032086</v>
      </c>
      <c r="J55" s="21">
        <f t="shared" si="4"/>
        <v>356.88506395030578</v>
      </c>
      <c r="K55" s="22">
        <f>SUM($J$52:J55)</f>
        <v>1058.4929097845779</v>
      </c>
      <c r="L55" s="16">
        <v>0.81253899241493577</v>
      </c>
      <c r="M55" s="17">
        <f t="shared" si="0"/>
        <v>0.11598758721474278</v>
      </c>
      <c r="T55" s="48" t="s">
        <v>22</v>
      </c>
      <c r="U55" s="48" t="s">
        <v>23</v>
      </c>
      <c r="V55" s="48" t="s">
        <v>24</v>
      </c>
      <c r="W55" s="48" t="s">
        <v>25</v>
      </c>
      <c r="X55" s="48" t="s">
        <v>26</v>
      </c>
      <c r="AN55" s="40">
        <v>2</v>
      </c>
      <c r="AO55" s="38">
        <v>0.88639999999999997</v>
      </c>
      <c r="AP55" s="38">
        <v>0.88539917808219182</v>
      </c>
      <c r="AQ55" s="38">
        <v>0.88450328767123287</v>
      </c>
      <c r="AR55" s="38">
        <v>0.88368493150684935</v>
      </c>
      <c r="AS55" s="38">
        <v>0.88290958904109584</v>
      </c>
      <c r="AT55" s="38">
        <v>0.88213698630136983</v>
      </c>
      <c r="AU55" s="38">
        <v>0.88136164383561644</v>
      </c>
      <c r="AV55" s="38">
        <v>0.88058356164383567</v>
      </c>
      <c r="AW55" s="38">
        <v>0.87980821917808216</v>
      </c>
      <c r="AX55" s="38">
        <v>0.87903013698630139</v>
      </c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</row>
    <row r="56" spans="3:90" x14ac:dyDescent="0.2">
      <c r="C56" s="8">
        <v>5</v>
      </c>
      <c r="D56" s="9">
        <v>1460</v>
      </c>
      <c r="E56" s="18">
        <v>0.87478909664235205</v>
      </c>
      <c r="F56" s="18">
        <v>0.80534484759449398</v>
      </c>
      <c r="G56" s="12">
        <f t="shared" si="1"/>
        <v>584000</v>
      </c>
      <c r="H56" s="19">
        <f t="shared" si="2"/>
        <v>624598.93048128334</v>
      </c>
      <c r="I56" s="20">
        <f t="shared" si="3"/>
        <v>156149.73262032081</v>
      </c>
      <c r="J56" s="21">
        <f t="shared" si="4"/>
        <v>328.68273494776003</v>
      </c>
      <c r="K56" s="22">
        <f>SUM($J$52:J56)</f>
        <v>1387.175644732338</v>
      </c>
      <c r="L56" s="16">
        <v>0.80504071194540661</v>
      </c>
      <c r="M56" s="17">
        <f t="shared" si="0"/>
        <v>0.12719310675923767</v>
      </c>
      <c r="T56" s="49">
        <v>1</v>
      </c>
      <c r="U56" s="49">
        <v>0</v>
      </c>
      <c r="V56" s="49">
        <v>1</v>
      </c>
      <c r="W56" s="49">
        <v>0</v>
      </c>
      <c r="X56" s="49">
        <v>1</v>
      </c>
      <c r="AN56" s="40">
        <v>3</v>
      </c>
      <c r="AO56" s="38">
        <v>0.86439999999999995</v>
      </c>
      <c r="AP56" s="38">
        <v>0.86337424657534245</v>
      </c>
      <c r="AQ56" s="38">
        <v>0.86246109589041098</v>
      </c>
      <c r="AR56" s="38">
        <v>0.86162465753424655</v>
      </c>
      <c r="AS56" s="38">
        <v>0.86083287671232878</v>
      </c>
      <c r="AT56" s="38">
        <v>0.86003835616438351</v>
      </c>
      <c r="AU56" s="38">
        <v>0.85924109589041098</v>
      </c>
      <c r="AV56" s="38">
        <v>0.85844657534246571</v>
      </c>
      <c r="AW56" s="38">
        <v>0.85764931506849318</v>
      </c>
      <c r="AX56" s="38">
        <v>0.85685205479452053</v>
      </c>
      <c r="AY56" s="38">
        <v>0.85605205479452051</v>
      </c>
      <c r="AZ56" s="38">
        <v>0.85525205479452049</v>
      </c>
      <c r="BA56" s="38">
        <v>0.85445205479452058</v>
      </c>
      <c r="BB56" s="38">
        <v>0.85365205479452055</v>
      </c>
      <c r="BC56" s="38">
        <v>0.85286684931506851</v>
      </c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</row>
    <row r="57" spans="3:90" x14ac:dyDescent="0.2">
      <c r="C57" s="8">
        <v>6</v>
      </c>
      <c r="D57" s="9">
        <v>1825</v>
      </c>
      <c r="E57" s="18">
        <v>0.85992116915937589</v>
      </c>
      <c r="F57" s="18">
        <v>0.79203027790672964</v>
      </c>
      <c r="G57" s="12">
        <f t="shared" si="1"/>
        <v>730000</v>
      </c>
      <c r="H57" s="19">
        <f t="shared" si="2"/>
        <v>780748.66310160421</v>
      </c>
      <c r="I57" s="20">
        <f t="shared" si="3"/>
        <v>156149.73262032086</v>
      </c>
      <c r="J57" s="21">
        <f t="shared" si="4"/>
        <v>331.84316935684001</v>
      </c>
      <c r="K57" s="22">
        <f>SUM($J$52:J57)</f>
        <v>1719.018814089178</v>
      </c>
      <c r="L57" s="16">
        <v>0.7913184511872251</v>
      </c>
      <c r="M57" s="17">
        <f t="shared" si="0"/>
        <v>0.14079936903881785</v>
      </c>
      <c r="T57" s="49">
        <v>0.93015414907188398</v>
      </c>
      <c r="U57" s="49">
        <v>156144.66806</v>
      </c>
      <c r="V57" s="49">
        <v>1</v>
      </c>
      <c r="W57" s="49">
        <v>156144.66805899999</v>
      </c>
      <c r="X57" s="49">
        <v>0.92966719029852007</v>
      </c>
      <c r="AN57" s="40">
        <v>4</v>
      </c>
      <c r="AO57" s="38">
        <v>0.84839999999999993</v>
      </c>
      <c r="AP57" s="38">
        <v>0.84735643835616437</v>
      </c>
      <c r="AQ57" s="38">
        <v>0.84642794520547937</v>
      </c>
      <c r="AR57" s="38">
        <v>0.84558082191780815</v>
      </c>
      <c r="AS57" s="38">
        <v>0.84477260273972599</v>
      </c>
      <c r="AT57" s="38">
        <v>0.84396164383561645</v>
      </c>
      <c r="AU57" s="38">
        <v>0.8431506849315068</v>
      </c>
      <c r="AV57" s="38">
        <v>0.84233972602739726</v>
      </c>
      <c r="AW57" s="38">
        <v>0.84152876712328761</v>
      </c>
      <c r="AX57" s="38">
        <v>0.8407150684931507</v>
      </c>
      <c r="AY57" s="38">
        <v>0.83990136986301367</v>
      </c>
      <c r="AZ57" s="38">
        <v>0.83908767123287664</v>
      </c>
      <c r="BA57" s="38">
        <v>0.83827123287671235</v>
      </c>
      <c r="BB57" s="38">
        <v>0.83745479452054794</v>
      </c>
      <c r="BC57" s="38">
        <v>0.83667452054794522</v>
      </c>
      <c r="BD57" s="38">
        <v>0.83593726027397253</v>
      </c>
      <c r="BE57" s="38">
        <v>0.83520246575342461</v>
      </c>
      <c r="BF57" s="38">
        <v>0.83446520547945202</v>
      </c>
      <c r="BG57" s="38">
        <v>0.83372794520547933</v>
      </c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</row>
    <row r="58" spans="3:90" x14ac:dyDescent="0.2">
      <c r="C58" s="8">
        <v>7</v>
      </c>
      <c r="D58" s="9">
        <v>2190</v>
      </c>
      <c r="E58" s="18">
        <v>0.84631336392027445</v>
      </c>
      <c r="F58" s="18">
        <v>0.78037398981568407</v>
      </c>
      <c r="G58" s="12">
        <f t="shared" si="1"/>
        <v>876000</v>
      </c>
      <c r="H58" s="19">
        <f t="shared" si="2"/>
        <v>936898.39572192507</v>
      </c>
      <c r="I58" s="20">
        <f t="shared" si="3"/>
        <v>156149.73262032086</v>
      </c>
      <c r="J58" s="21">
        <f t="shared" si="4"/>
        <v>336.38757955908437</v>
      </c>
      <c r="K58" s="22">
        <f>SUM($J$52:J58)</f>
        <v>2055.4063936482626</v>
      </c>
      <c r="L58" s="16">
        <v>0.77990562431024091</v>
      </c>
      <c r="M58" s="17">
        <f t="shared" si="0"/>
        <v>0.15301955238468234</v>
      </c>
      <c r="T58" s="49">
        <v>0.8986056305073703</v>
      </c>
      <c r="U58" s="49">
        <v>141261.51315000001</v>
      </c>
      <c r="V58" s="49">
        <v>1</v>
      </c>
      <c r="W58" s="49">
        <v>156144.66805899999</v>
      </c>
      <c r="X58" s="49">
        <v>0.897915415844595</v>
      </c>
      <c r="AN58" s="40">
        <v>5</v>
      </c>
      <c r="AO58" s="38">
        <v>0.83339999999999992</v>
      </c>
      <c r="AP58" s="38">
        <v>0.83233506849315064</v>
      </c>
      <c r="AQ58" s="38">
        <v>0.83139479452054788</v>
      </c>
      <c r="AR58" s="38">
        <v>0.83053698630136985</v>
      </c>
      <c r="AS58" s="38">
        <v>0.8297123287671232</v>
      </c>
      <c r="AT58" s="38">
        <v>0.82888767123287665</v>
      </c>
      <c r="AU58" s="38">
        <v>0.82806301369863011</v>
      </c>
      <c r="AV58" s="38">
        <v>0.82723835616438357</v>
      </c>
      <c r="AW58" s="38">
        <v>0.82641095890410954</v>
      </c>
      <c r="AX58" s="38">
        <v>0.82558356164383562</v>
      </c>
      <c r="AY58" s="38">
        <v>0.82475342465753421</v>
      </c>
      <c r="AZ58" s="38">
        <v>0.8239232876712328</v>
      </c>
      <c r="BA58" s="38">
        <v>0.8230931506849315</v>
      </c>
      <c r="BB58" s="38">
        <v>0.82226301369863009</v>
      </c>
      <c r="BC58" s="38">
        <v>0.82148712328767115</v>
      </c>
      <c r="BD58" s="38">
        <v>0.82073753424657525</v>
      </c>
      <c r="BE58" s="38">
        <v>0.81998794520547935</v>
      </c>
      <c r="BF58" s="38">
        <v>0.81923589041095879</v>
      </c>
      <c r="BG58" s="38">
        <v>0.81848630136986289</v>
      </c>
      <c r="BH58" s="38">
        <v>0.81773424657534233</v>
      </c>
      <c r="BI58" s="38">
        <v>0.8169797260273971</v>
      </c>
      <c r="BJ58" s="38">
        <v>0.81622767123287654</v>
      </c>
      <c r="BK58" s="38">
        <v>0.81443972602739712</v>
      </c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</row>
    <row r="59" spans="3:90" x14ac:dyDescent="0.2">
      <c r="C59" s="8">
        <v>8</v>
      </c>
      <c r="D59" s="9">
        <v>2555</v>
      </c>
      <c r="E59" s="18">
        <v>0.83186585840208238</v>
      </c>
      <c r="F59" s="18">
        <v>0.76956732183487842</v>
      </c>
      <c r="G59" s="12">
        <f t="shared" si="1"/>
        <v>1022000</v>
      </c>
      <c r="H59" s="19">
        <f t="shared" si="2"/>
        <v>1093048.1283422459</v>
      </c>
      <c r="I59" s="20">
        <f t="shared" si="3"/>
        <v>156149.73262032086</v>
      </c>
      <c r="J59" s="21">
        <f t="shared" si="4"/>
        <v>340.46941874394918</v>
      </c>
      <c r="K59" s="22">
        <f>SUM($J$52:J59)</f>
        <v>2395.8758123922116</v>
      </c>
      <c r="L59" s="16">
        <v>0.76945952710551979</v>
      </c>
      <c r="M59" s="17">
        <f t="shared" si="0"/>
        <v>0.16430785234198653</v>
      </c>
      <c r="P59" t="s">
        <v>31</v>
      </c>
      <c r="Q59" s="52">
        <v>365</v>
      </c>
      <c r="T59" s="49">
        <v>0.88611848801059578</v>
      </c>
      <c r="U59" s="49">
        <v>140790.37244000001</v>
      </c>
      <c r="V59" s="49">
        <v>1</v>
      </c>
      <c r="W59" s="49">
        <v>156144.66805899999</v>
      </c>
      <c r="X59" s="49">
        <v>0.88401241278525722</v>
      </c>
      <c r="AN59" s="40">
        <v>6</v>
      </c>
      <c r="AO59" s="38">
        <v>0.81740000000000002</v>
      </c>
      <c r="AP59" s="38">
        <v>0.81631726027397267</v>
      </c>
      <c r="AQ59" s="38">
        <v>0.81536164383561649</v>
      </c>
      <c r="AR59" s="38">
        <v>0.8144876712328768</v>
      </c>
      <c r="AS59" s="38">
        <v>0.81364931506849325</v>
      </c>
      <c r="AT59" s="38">
        <v>0.81280821917808221</v>
      </c>
      <c r="AU59" s="38">
        <v>0.81196712328767129</v>
      </c>
      <c r="AV59" s="38">
        <v>0.81112328767123298</v>
      </c>
      <c r="AW59" s="38">
        <v>0.81027945205479457</v>
      </c>
      <c r="AX59" s="38">
        <v>0.80943561643835626</v>
      </c>
      <c r="AY59" s="38">
        <v>0.80859178082191785</v>
      </c>
      <c r="AZ59" s="38">
        <v>0.80774520547945206</v>
      </c>
      <c r="BA59" s="38">
        <v>0.80689863013698637</v>
      </c>
      <c r="BB59" s="38">
        <v>0.8060493150684932</v>
      </c>
      <c r="BC59" s="38">
        <v>0.80528</v>
      </c>
      <c r="BD59" s="38">
        <v>0.80451561643835623</v>
      </c>
      <c r="BE59" s="38">
        <v>0.80375123287671235</v>
      </c>
      <c r="BF59" s="38">
        <v>0.80298438356164381</v>
      </c>
      <c r="BG59" s="38">
        <v>0.80221753424657538</v>
      </c>
      <c r="BH59" s="38">
        <v>0.80145068493150684</v>
      </c>
      <c r="BI59" s="38">
        <v>0.80068136986301364</v>
      </c>
      <c r="BJ59" s="38">
        <v>0.79991205479452054</v>
      </c>
      <c r="BK59" s="38">
        <v>0.79660410958904115</v>
      </c>
      <c r="BL59" s="38">
        <v>0.79230273972602749</v>
      </c>
      <c r="BM59" s="38">
        <v>0.78797397260273994</v>
      </c>
      <c r="BN59" s="38">
        <v>0.78361780821917837</v>
      </c>
      <c r="BO59" s="38">
        <v>0.77924794520547991</v>
      </c>
      <c r="BP59" s="38">
        <v>0.77485068493150733</v>
      </c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</row>
    <row r="60" spans="3:90" x14ac:dyDescent="0.2">
      <c r="C60" s="8">
        <v>9</v>
      </c>
      <c r="D60" s="9">
        <v>2920</v>
      </c>
      <c r="E60" s="18">
        <v>0.81755405077503607</v>
      </c>
      <c r="F60" s="18">
        <v>0.75954138057759424</v>
      </c>
      <c r="G60" s="12">
        <f t="shared" si="1"/>
        <v>1168000</v>
      </c>
      <c r="H60" s="19">
        <f t="shared" si="2"/>
        <v>1249197.8609625667</v>
      </c>
      <c r="I60" s="20">
        <f t="shared" si="3"/>
        <v>156149.73262032075</v>
      </c>
      <c r="J60" s="21">
        <f t="shared" si="4"/>
        <v>344.34323511157351</v>
      </c>
      <c r="K60" s="22">
        <f>SUM($J$52:J60)</f>
        <v>2740.2190475037851</v>
      </c>
      <c r="L60" s="16">
        <v>0.75731651180061499</v>
      </c>
      <c r="M60" s="17">
        <f t="shared" si="0"/>
        <v>0.17754850943966116</v>
      </c>
      <c r="P60" t="s">
        <v>32</v>
      </c>
      <c r="Q60" s="52">
        <v>20</v>
      </c>
      <c r="T60" s="49">
        <v>0.87581252175901236</v>
      </c>
      <c r="U60" s="49">
        <v>127862.77907999999</v>
      </c>
      <c r="V60" s="49">
        <v>1</v>
      </c>
      <c r="W60" s="49">
        <v>156144.66805899999</v>
      </c>
      <c r="X60" s="49">
        <v>0.87280689324076233</v>
      </c>
      <c r="AN60" s="40">
        <v>7</v>
      </c>
      <c r="AO60" s="38">
        <v>0.8004</v>
      </c>
      <c r="AP60" s="38">
        <v>0.79929232876712331</v>
      </c>
      <c r="AQ60" s="38">
        <v>0.79832246575342469</v>
      </c>
      <c r="AR60" s="38">
        <v>0.79743561643835625</v>
      </c>
      <c r="AS60" s="38">
        <v>0.79657808219178083</v>
      </c>
      <c r="AT60" s="38">
        <v>0.79571780821917815</v>
      </c>
      <c r="AU60" s="38">
        <v>0.79485753424657535</v>
      </c>
      <c r="AV60" s="38">
        <v>0.79399726027397266</v>
      </c>
      <c r="AW60" s="38">
        <v>0.79313698630136986</v>
      </c>
      <c r="AX60" s="38">
        <v>0.7922739726027398</v>
      </c>
      <c r="AY60" s="38">
        <v>0.79141095890410962</v>
      </c>
      <c r="AZ60" s="38">
        <v>0.79054520547945206</v>
      </c>
      <c r="BA60" s="38">
        <v>0.78967945205479451</v>
      </c>
      <c r="BB60" s="38">
        <v>0.78883232876712328</v>
      </c>
      <c r="BC60" s="38">
        <v>0.78805068493150687</v>
      </c>
      <c r="BD60" s="38">
        <v>0.78726904109589046</v>
      </c>
      <c r="BE60" s="38">
        <v>0.78648739726027395</v>
      </c>
      <c r="BF60" s="38">
        <v>0.78570575342465754</v>
      </c>
      <c r="BG60" s="38">
        <v>0.78492164383561647</v>
      </c>
      <c r="BH60" s="38">
        <v>0.78413753424657529</v>
      </c>
      <c r="BI60" s="38">
        <v>0.78335095890410955</v>
      </c>
      <c r="BJ60" s="38">
        <v>0.7819602739726027</v>
      </c>
      <c r="BK60" s="38">
        <v>0.77756301369863023</v>
      </c>
      <c r="BL60" s="38">
        <v>0.77316575342465765</v>
      </c>
      <c r="BM60" s="38">
        <v>0.76872739726027417</v>
      </c>
      <c r="BN60" s="38">
        <v>0.76426164383561679</v>
      </c>
      <c r="BO60" s="38">
        <v>0.7597821917808224</v>
      </c>
      <c r="BP60" s="38">
        <v>0.755261643835617</v>
      </c>
      <c r="BQ60" s="38">
        <v>0.7507273972602746</v>
      </c>
      <c r="BR60" s="38">
        <v>0.74615205479452129</v>
      </c>
      <c r="BS60" s="38">
        <v>0.74156301369863098</v>
      </c>
      <c r="BT60" s="38">
        <v>0.73693287671232965</v>
      </c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</row>
    <row r="61" spans="3:90" x14ac:dyDescent="0.2">
      <c r="C61" s="8">
        <v>10</v>
      </c>
      <c r="D61" s="9">
        <v>3285</v>
      </c>
      <c r="E61" s="18">
        <v>0.80335527352230751</v>
      </c>
      <c r="F61" s="18">
        <v>0.74522855994932091</v>
      </c>
      <c r="G61" s="12">
        <f t="shared" si="1"/>
        <v>1314000</v>
      </c>
      <c r="H61" s="19">
        <f t="shared" si="2"/>
        <v>1405347.5935828877</v>
      </c>
      <c r="I61" s="20">
        <f t="shared" si="3"/>
        <v>156149.73262032098</v>
      </c>
      <c r="J61" s="21">
        <f t="shared" si="4"/>
        <v>348.01685780447355</v>
      </c>
      <c r="K61" s="22">
        <f>SUM($J$52:J61)</f>
        <v>3088.2359053082587</v>
      </c>
      <c r="L61" s="16">
        <v>0.74313183560106932</v>
      </c>
      <c r="M61" s="17">
        <f t="shared" si="0"/>
        <v>0.19352357418392352</v>
      </c>
      <c r="P61" t="s">
        <v>33</v>
      </c>
      <c r="Q61" s="52" t="s">
        <v>34</v>
      </c>
      <c r="T61" s="49">
        <v>0.86133292722356847</v>
      </c>
      <c r="U61" s="49">
        <v>127590.83581999999</v>
      </c>
      <c r="V61" s="49">
        <v>1</v>
      </c>
      <c r="W61" s="49">
        <v>156144.66805899999</v>
      </c>
      <c r="X61" s="49">
        <v>0.85920063096118215</v>
      </c>
      <c r="AN61" s="40">
        <v>8</v>
      </c>
      <c r="AO61" s="38">
        <v>0.78539999999999999</v>
      </c>
      <c r="AP61" s="38">
        <v>0.78427095890410958</v>
      </c>
      <c r="AQ61" s="38">
        <v>0.78328630136986299</v>
      </c>
      <c r="AR61" s="38">
        <v>0.78238630136986309</v>
      </c>
      <c r="AS61" s="38">
        <v>0.78151232876712329</v>
      </c>
      <c r="AT61" s="38">
        <v>0.78063561643835622</v>
      </c>
      <c r="AU61" s="38">
        <v>0.77975890410958903</v>
      </c>
      <c r="AV61" s="38">
        <v>0.77888219178082196</v>
      </c>
      <c r="AW61" s="38">
        <v>0.7780027397260274</v>
      </c>
      <c r="AX61" s="38">
        <v>0.77712328767123295</v>
      </c>
      <c r="AY61" s="38">
        <v>0.77624383561643839</v>
      </c>
      <c r="AZ61" s="38">
        <v>0.77536164383561645</v>
      </c>
      <c r="BA61" s="38">
        <v>0.77447945205479451</v>
      </c>
      <c r="BB61" s="38">
        <v>0.77363753424657533</v>
      </c>
      <c r="BC61" s="38">
        <v>0.77284109589041095</v>
      </c>
      <c r="BD61" s="38">
        <v>0.77204465753424656</v>
      </c>
      <c r="BE61" s="38">
        <v>0.77124575342465751</v>
      </c>
      <c r="BF61" s="38">
        <v>0.77044931506849312</v>
      </c>
      <c r="BG61" s="38">
        <v>0.76964794520547941</v>
      </c>
      <c r="BH61" s="38">
        <v>0.76884904109589036</v>
      </c>
      <c r="BI61" s="38">
        <v>0.76804767123287665</v>
      </c>
      <c r="BJ61" s="38">
        <v>0.76517945205479454</v>
      </c>
      <c r="BK61" s="38">
        <v>0.76070000000000004</v>
      </c>
      <c r="BL61" s="38">
        <v>0.75619315068493165</v>
      </c>
      <c r="BM61" s="38">
        <v>0.75165890410958935</v>
      </c>
      <c r="BN61" s="38">
        <v>0.74708356164383605</v>
      </c>
      <c r="BO61" s="38">
        <v>0.74249452054794574</v>
      </c>
      <c r="BP61" s="38">
        <v>0.73787808219178141</v>
      </c>
      <c r="BQ61" s="38">
        <v>0.73323424657534308</v>
      </c>
      <c r="BR61" s="38">
        <v>0.72854931506849396</v>
      </c>
      <c r="BS61" s="38">
        <v>0.72385068493150773</v>
      </c>
      <c r="BT61" s="38">
        <v>0.71911095890411059</v>
      </c>
      <c r="BU61" s="38">
        <v>0.71433013698630243</v>
      </c>
      <c r="BV61" s="38">
        <v>0.70953561643835739</v>
      </c>
      <c r="BW61" s="38">
        <v>0.70470000000000133</v>
      </c>
      <c r="BX61" s="38">
        <v>0.69983698630137126</v>
      </c>
      <c r="BY61" s="38">
        <v>0.69493287671233028</v>
      </c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</row>
    <row r="62" spans="3:90" x14ac:dyDescent="0.2">
      <c r="C62" s="8">
        <v>11</v>
      </c>
      <c r="D62" s="9">
        <v>3650</v>
      </c>
      <c r="E62" s="18">
        <v>0.78824594783842739</v>
      </c>
      <c r="F62" s="18">
        <v>0.73378514557308794</v>
      </c>
      <c r="G62" s="12">
        <f t="shared" si="1"/>
        <v>1460000</v>
      </c>
      <c r="H62" s="19">
        <f t="shared" si="2"/>
        <v>1561497.3262032084</v>
      </c>
      <c r="I62" s="20">
        <f t="shared" si="3"/>
        <v>156149.73262032075</v>
      </c>
      <c r="J62" s="21">
        <f t="shared" si="4"/>
        <v>353.39916631140352</v>
      </c>
      <c r="K62" s="22">
        <f>SUM($J$52:J62)</f>
        <v>3441.6350716196621</v>
      </c>
      <c r="L62" s="16">
        <v>0.73168213332493115</v>
      </c>
      <c r="M62" s="17">
        <f t="shared" si="0"/>
        <v>0.20567877365797405</v>
      </c>
      <c r="P62" t="s">
        <v>35</v>
      </c>
      <c r="Q62" s="52">
        <v>400</v>
      </c>
      <c r="T62" s="49">
        <v>0.84865671392455633</v>
      </c>
      <c r="U62" s="49">
        <v>127199.80675</v>
      </c>
      <c r="V62" s="49">
        <v>1</v>
      </c>
      <c r="W62" s="49">
        <v>156144.66805899999</v>
      </c>
      <c r="X62" s="49">
        <v>0.84698044761531766</v>
      </c>
      <c r="AN62" s="40">
        <v>9</v>
      </c>
      <c r="AO62" s="38">
        <v>0.76939999999999997</v>
      </c>
      <c r="AP62" s="38">
        <v>0.76824958904109586</v>
      </c>
      <c r="AQ62" s="38">
        <v>0.7672441095890411</v>
      </c>
      <c r="AR62" s="38">
        <v>0.76633150684931506</v>
      </c>
      <c r="AS62" s="38">
        <v>0.7654383561643836</v>
      </c>
      <c r="AT62" s="38">
        <v>0.76454520547945204</v>
      </c>
      <c r="AU62" s="38">
        <v>0.76364931506849321</v>
      </c>
      <c r="AV62" s="38">
        <v>0.76275342465753426</v>
      </c>
      <c r="AW62" s="38">
        <v>0.76185753424657532</v>
      </c>
      <c r="AX62" s="38">
        <v>0.760958904109589</v>
      </c>
      <c r="AY62" s="38">
        <v>0.76006027397260278</v>
      </c>
      <c r="AZ62" s="38">
        <v>0.75915890410958908</v>
      </c>
      <c r="BA62" s="38">
        <v>0.75825753424657538</v>
      </c>
      <c r="BB62" s="38">
        <v>0.75742054794520552</v>
      </c>
      <c r="BC62" s="38">
        <v>0.7566068493150685</v>
      </c>
      <c r="BD62" s="38">
        <v>0.75579315068493147</v>
      </c>
      <c r="BE62" s="38">
        <v>0.75497945205479444</v>
      </c>
      <c r="BF62" s="38">
        <v>0.75416328767123286</v>
      </c>
      <c r="BG62" s="38">
        <v>0.75334712328767117</v>
      </c>
      <c r="BH62" s="38">
        <v>0.75252849315068482</v>
      </c>
      <c r="BI62" s="38">
        <v>0.75170986301369858</v>
      </c>
      <c r="BJ62" s="38">
        <v>0.74719315068493153</v>
      </c>
      <c r="BK62" s="38">
        <v>0.74260410958904122</v>
      </c>
      <c r="BL62" s="38">
        <v>0.7379876712328769</v>
      </c>
      <c r="BM62" s="38">
        <v>0.73334383561643868</v>
      </c>
      <c r="BN62" s="38">
        <v>0.72865890410958944</v>
      </c>
      <c r="BO62" s="38">
        <v>0.72396027397260321</v>
      </c>
      <c r="BP62" s="38">
        <v>0.71922054794520607</v>
      </c>
      <c r="BQ62" s="38">
        <v>0.71445342465753492</v>
      </c>
      <c r="BR62" s="38">
        <v>0.70964520547945287</v>
      </c>
      <c r="BS62" s="38">
        <v>0.70480958904109681</v>
      </c>
      <c r="BT62" s="38">
        <v>0.69994657534246674</v>
      </c>
      <c r="BU62" s="38">
        <v>0.69504246575342576</v>
      </c>
      <c r="BV62" s="38">
        <v>0.69011095890411078</v>
      </c>
      <c r="BW62" s="38">
        <v>0.6851383561643849</v>
      </c>
      <c r="BX62" s="38">
        <v>0.680124657534248</v>
      </c>
      <c r="BY62" s="38">
        <v>0.6750835616438372</v>
      </c>
      <c r="BZ62" s="38">
        <v>0.67000136986301539</v>
      </c>
      <c r="CA62" s="38">
        <v>0.66487808219178257</v>
      </c>
      <c r="CB62" s="38">
        <v>0.65971369863013885</v>
      </c>
      <c r="CC62" s="38">
        <v>0.65450821917808422</v>
      </c>
      <c r="CD62" s="39"/>
      <c r="CE62" s="39"/>
      <c r="CF62" s="39"/>
      <c r="CG62" s="39"/>
      <c r="CH62" s="39"/>
      <c r="CI62" s="39"/>
      <c r="CJ62" s="39"/>
      <c r="CK62" s="39"/>
      <c r="CL62" s="39"/>
    </row>
    <row r="63" spans="3:90" x14ac:dyDescent="0.2">
      <c r="C63" s="8">
        <v>12</v>
      </c>
      <c r="D63" s="9">
        <v>4015</v>
      </c>
      <c r="E63" s="18">
        <v>0.7730962974090555</v>
      </c>
      <c r="F63" s="18">
        <v>0.7200790878947767</v>
      </c>
      <c r="G63" s="12">
        <f t="shared" si="1"/>
        <v>1606000</v>
      </c>
      <c r="H63" s="19">
        <f t="shared" si="2"/>
        <v>1717647.0588235294</v>
      </c>
      <c r="I63" s="20">
        <f t="shared" si="3"/>
        <v>156149.73262032098</v>
      </c>
      <c r="J63" s="21">
        <f t="shared" si="4"/>
        <v>357.82370306932444</v>
      </c>
      <c r="K63" s="22">
        <f>SUM($J$52:J63)</f>
        <v>3799.4587746889865</v>
      </c>
      <c r="L63" s="16">
        <v>0.71736252988146643</v>
      </c>
      <c r="M63" s="17">
        <f t="shared" si="0"/>
        <v>0.22163880792105506</v>
      </c>
      <c r="P63" t="s">
        <v>36</v>
      </c>
      <c r="Q63" s="52">
        <v>400</v>
      </c>
      <c r="T63" s="49">
        <v>0.83690446249543027</v>
      </c>
      <c r="U63" s="49">
        <v>126848.58014000001</v>
      </c>
      <c r="V63" s="49">
        <v>1</v>
      </c>
      <c r="W63" s="49">
        <v>156144.66805899999</v>
      </c>
      <c r="X63" s="49">
        <v>0.83569214765801347</v>
      </c>
      <c r="AN63" s="40">
        <v>10</v>
      </c>
      <c r="AO63" s="38">
        <v>0.75439999999999996</v>
      </c>
      <c r="AP63" s="38">
        <v>0.75322465753424661</v>
      </c>
      <c r="AQ63" s="38">
        <v>0.75220493150684931</v>
      </c>
      <c r="AR63" s="38">
        <v>0.75127671232876714</v>
      </c>
      <c r="AS63" s="38">
        <v>0.75036712328767119</v>
      </c>
      <c r="AT63" s="38">
        <v>0.74945479452054797</v>
      </c>
      <c r="AU63" s="38">
        <v>0.74854246575342465</v>
      </c>
      <c r="AV63" s="38">
        <v>0.74762739726027394</v>
      </c>
      <c r="AW63" s="38">
        <v>0.74671232876712323</v>
      </c>
      <c r="AX63" s="38">
        <v>0.74579726027397264</v>
      </c>
      <c r="AY63" s="38">
        <v>0.74487945205479456</v>
      </c>
      <c r="AZ63" s="38">
        <v>0.74396164383561647</v>
      </c>
      <c r="BA63" s="38">
        <v>0.74304109589041101</v>
      </c>
      <c r="BB63" s="38">
        <v>0.74220849315068493</v>
      </c>
      <c r="BC63" s="38">
        <v>0.74137753424657526</v>
      </c>
      <c r="BD63" s="38">
        <v>0.74054904109589037</v>
      </c>
      <c r="BE63" s="38">
        <v>0.73971561643835615</v>
      </c>
      <c r="BF63" s="38">
        <v>0.73888465753424648</v>
      </c>
      <c r="BG63" s="38">
        <v>0.73805123287671226</v>
      </c>
      <c r="BH63" s="38">
        <v>0.73721534246575338</v>
      </c>
      <c r="BI63" s="38">
        <v>0.73493287671232876</v>
      </c>
      <c r="BJ63" s="38">
        <v>0.73026164383561654</v>
      </c>
      <c r="BK63" s="38">
        <v>0.7255630136986303</v>
      </c>
      <c r="BL63" s="38">
        <v>0.72083698630137016</v>
      </c>
      <c r="BM63" s="38">
        <v>0.71606986301369902</v>
      </c>
      <c r="BN63" s="38">
        <v>0.71128904109589086</v>
      </c>
      <c r="BO63" s="38">
        <v>0.70646712328767181</v>
      </c>
      <c r="BP63" s="38">
        <v>0.70160410958904174</v>
      </c>
      <c r="BQ63" s="38">
        <v>0.69671369863013777</v>
      </c>
      <c r="BR63" s="38">
        <v>0.69179589041095979</v>
      </c>
      <c r="BS63" s="38">
        <v>0.6868369863013708</v>
      </c>
      <c r="BT63" s="38">
        <v>0.68183698630137091</v>
      </c>
      <c r="BU63" s="38">
        <v>0.67679589041096011</v>
      </c>
      <c r="BV63" s="38">
        <v>0.67172739726027531</v>
      </c>
      <c r="BW63" s="38">
        <v>0.66661780821917949</v>
      </c>
      <c r="BX63" s="38">
        <v>0.66146712328767276</v>
      </c>
      <c r="BY63" s="38">
        <v>0.65628904109589203</v>
      </c>
      <c r="BZ63" s="38">
        <v>0.6510561643835634</v>
      </c>
      <c r="CA63" s="38">
        <v>0.64578219178082374</v>
      </c>
      <c r="CB63" s="38">
        <v>0.64046712328767319</v>
      </c>
      <c r="CC63" s="38">
        <v>0.63509726027397473</v>
      </c>
      <c r="CD63" s="38">
        <v>0.62970000000000215</v>
      </c>
      <c r="CE63" s="38">
        <v>0.62424794520548177</v>
      </c>
      <c r="CF63" s="38">
        <v>0.61874109589041337</v>
      </c>
      <c r="CG63" s="38">
        <v>0.61319315068493407</v>
      </c>
      <c r="CH63" s="39"/>
      <c r="CI63" s="39"/>
      <c r="CJ63" s="39"/>
      <c r="CK63" s="39"/>
      <c r="CL63" s="39"/>
    </row>
    <row r="64" spans="3:90" x14ac:dyDescent="0.2">
      <c r="C64" s="8">
        <v>13</v>
      </c>
      <c r="D64" s="9">
        <v>4380</v>
      </c>
      <c r="E64" s="18">
        <v>0.75909886578977492</v>
      </c>
      <c r="F64" s="18">
        <v>0.70676332687182331</v>
      </c>
      <c r="G64" s="12">
        <f t="shared" si="1"/>
        <v>1752000</v>
      </c>
      <c r="H64" s="19">
        <f t="shared" si="2"/>
        <v>1873796.7914438501</v>
      </c>
      <c r="I64" s="20">
        <f t="shared" si="3"/>
        <v>156149.73262032075</v>
      </c>
      <c r="J64" s="21">
        <f t="shared" si="4"/>
        <v>330.21844263768463</v>
      </c>
      <c r="K64" s="22">
        <f>SUM($J$52:J64)</f>
        <v>4129.6772173266709</v>
      </c>
      <c r="L64" s="16">
        <v>0.71306702382150089</v>
      </c>
      <c r="M64" s="17">
        <f t="shared" si="0"/>
        <v>0.23776215518343113</v>
      </c>
      <c r="P64" t="s">
        <v>37</v>
      </c>
      <c r="Q64" s="52">
        <v>6.5000000000000002E-2</v>
      </c>
      <c r="T64" s="49">
        <v>0.82600125137813363</v>
      </c>
      <c r="U64" s="49">
        <v>126515.25309</v>
      </c>
      <c r="V64" s="49">
        <v>1</v>
      </c>
      <c r="W64" s="49">
        <v>156144.66805899999</v>
      </c>
      <c r="X64" s="49">
        <v>0.82245149056033884</v>
      </c>
      <c r="AN64" s="40">
        <v>11</v>
      </c>
      <c r="AO64" s="38">
        <v>0.73839999999999995</v>
      </c>
      <c r="AP64" s="38">
        <v>0.73719972602739725</v>
      </c>
      <c r="AQ64" s="38">
        <v>0.73616273972602742</v>
      </c>
      <c r="AR64" s="38">
        <v>0.73521917808219173</v>
      </c>
      <c r="AS64" s="38">
        <v>0.73428767123287675</v>
      </c>
      <c r="AT64" s="38">
        <v>0.73335616438356166</v>
      </c>
      <c r="AU64" s="38">
        <v>0.73242191780821919</v>
      </c>
      <c r="AV64" s="38">
        <v>0.73148767123287672</v>
      </c>
      <c r="AW64" s="38">
        <v>0.73055342465753426</v>
      </c>
      <c r="AX64" s="38">
        <v>0.72961643835616441</v>
      </c>
      <c r="AY64" s="38">
        <v>0.72867945205479445</v>
      </c>
      <c r="AZ64" s="38">
        <v>0.72773972602739723</v>
      </c>
      <c r="BA64" s="38">
        <v>0.72682000000000002</v>
      </c>
      <c r="BB64" s="38">
        <v>0.72597178082191782</v>
      </c>
      <c r="BC64" s="38">
        <v>0.72512356164383562</v>
      </c>
      <c r="BD64" s="38">
        <v>0.72427534246575331</v>
      </c>
      <c r="BE64" s="38">
        <v>0.72342465753424656</v>
      </c>
      <c r="BF64" s="38">
        <v>0.7225739726027397</v>
      </c>
      <c r="BG64" s="38">
        <v>0.72172082191780818</v>
      </c>
      <c r="BH64" s="38">
        <v>0.72086767123287665</v>
      </c>
      <c r="BI64" s="38">
        <v>0.71687808219178084</v>
      </c>
      <c r="BJ64" s="38">
        <v>0.71209726027397269</v>
      </c>
      <c r="BK64" s="38">
        <v>0.70727534246575363</v>
      </c>
      <c r="BL64" s="38">
        <v>0.70242602739726057</v>
      </c>
      <c r="BM64" s="38">
        <v>0.69754931506849349</v>
      </c>
      <c r="BN64" s="38">
        <v>0.69261780821917862</v>
      </c>
      <c r="BO64" s="38">
        <v>0.68767260273972663</v>
      </c>
      <c r="BP64" s="38">
        <v>0.68268630136986375</v>
      </c>
      <c r="BQ64" s="38">
        <v>0.67765890410958984</v>
      </c>
      <c r="BR64" s="38">
        <v>0.67259041095890504</v>
      </c>
      <c r="BS64" s="38">
        <v>0.66748082191780922</v>
      </c>
      <c r="BT64" s="38">
        <v>0.6623438356164395</v>
      </c>
      <c r="BU64" s="38">
        <v>0.65716575342465877</v>
      </c>
      <c r="BV64" s="38">
        <v>0.65193287671233013</v>
      </c>
      <c r="BW64" s="38">
        <v>0.64667260273972749</v>
      </c>
      <c r="BX64" s="38">
        <v>0.64135753424657693</v>
      </c>
      <c r="BY64" s="38">
        <v>0.63601506849315237</v>
      </c>
      <c r="BZ64" s="38">
        <v>0.6306178082191799</v>
      </c>
      <c r="CA64" s="38">
        <v>0.62516575342465952</v>
      </c>
      <c r="CB64" s="38">
        <v>0.61967260273972813</v>
      </c>
      <c r="CC64" s="38">
        <v>0.61412465753424872</v>
      </c>
      <c r="CD64" s="38">
        <v>0.60853561643835841</v>
      </c>
      <c r="CE64" s="38">
        <v>0.60289178082192019</v>
      </c>
      <c r="CF64" s="41">
        <v>0.59719315068493406</v>
      </c>
      <c r="CG64" s="38"/>
      <c r="CH64" s="38"/>
      <c r="CI64" s="38"/>
      <c r="CJ64" s="38"/>
      <c r="CK64" s="38"/>
      <c r="CL64" s="38"/>
    </row>
    <row r="65" spans="2:90" x14ac:dyDescent="0.2">
      <c r="C65" s="8">
        <v>14</v>
      </c>
      <c r="D65" s="9">
        <v>4745</v>
      </c>
      <c r="E65" s="18">
        <v>0.74326294277837324</v>
      </c>
      <c r="F65" s="18">
        <v>0.69532065487482309</v>
      </c>
      <c r="G65" s="12">
        <f t="shared" si="1"/>
        <v>1898000</v>
      </c>
      <c r="H65" s="19">
        <f t="shared" si="2"/>
        <v>2029946.5240641709</v>
      </c>
      <c r="I65" s="20">
        <f t="shared" si="3"/>
        <v>156149.73262032075</v>
      </c>
      <c r="J65" s="21">
        <f t="shared" si="4"/>
        <v>334.71856869586304</v>
      </c>
      <c r="K65" s="22">
        <f>SUM($J$52:J65)</f>
        <v>4464.3957860225337</v>
      </c>
      <c r="L65" s="16">
        <v>0.70001192678990509</v>
      </c>
      <c r="M65" s="17">
        <f t="shared" si="0"/>
        <v>0.25034879364712115</v>
      </c>
      <c r="T65" s="49">
        <v>0.81043605894488635</v>
      </c>
      <c r="U65" s="49">
        <v>126199.15195</v>
      </c>
      <c r="V65" s="49">
        <v>1</v>
      </c>
      <c r="W65" s="49">
        <v>156144.66805899999</v>
      </c>
      <c r="X65" s="49">
        <v>0.80647642581607648</v>
      </c>
      <c r="AN65" s="40">
        <v>12</v>
      </c>
      <c r="AO65" s="38">
        <v>0.72329999999999994</v>
      </c>
      <c r="AP65" s="38">
        <v>0.7220747945205479</v>
      </c>
      <c r="AQ65" s="38">
        <v>0.72102054794520543</v>
      </c>
      <c r="AR65" s="38">
        <v>0.72006164383561644</v>
      </c>
      <c r="AS65" s="38">
        <v>0.71911095890410959</v>
      </c>
      <c r="AT65" s="38">
        <v>0.71815753424657536</v>
      </c>
      <c r="AU65" s="38">
        <v>0.71720684931506851</v>
      </c>
      <c r="AV65" s="38">
        <v>0.71625068493150679</v>
      </c>
      <c r="AW65" s="38">
        <v>0.71529726027397256</v>
      </c>
      <c r="AX65" s="38">
        <v>0.71434109589041095</v>
      </c>
      <c r="AY65" s="38">
        <v>0.71338219178082185</v>
      </c>
      <c r="AZ65" s="38">
        <v>0.71242328767123286</v>
      </c>
      <c r="BA65" s="38">
        <v>0.71150547945205478</v>
      </c>
      <c r="BB65" s="38">
        <v>0.71063999999999994</v>
      </c>
      <c r="BC65" s="38">
        <v>0.70977452054794521</v>
      </c>
      <c r="BD65" s="38">
        <v>0.70890657534246571</v>
      </c>
      <c r="BE65" s="38">
        <v>0.7080386301369862</v>
      </c>
      <c r="BF65" s="38">
        <v>0.70716821917808215</v>
      </c>
      <c r="BG65" s="38">
        <v>0.70629780821917798</v>
      </c>
      <c r="BH65" s="38">
        <v>0.7046273972602739</v>
      </c>
      <c r="BI65" s="38">
        <v>0.69976438356164383</v>
      </c>
      <c r="BJ65" s="38">
        <v>0.69486027397260286</v>
      </c>
      <c r="BK65" s="38">
        <v>0.68991506849315087</v>
      </c>
      <c r="BL65" s="38">
        <v>0.68494246575342499</v>
      </c>
      <c r="BM65" s="38">
        <v>0.67992876712328809</v>
      </c>
      <c r="BN65" s="38">
        <v>0.6748876712328773</v>
      </c>
      <c r="BO65" s="38">
        <v>0.66980547945205549</v>
      </c>
      <c r="BP65" s="38">
        <v>0.66468219178082266</v>
      </c>
      <c r="BQ65" s="38">
        <v>0.65951780821917894</v>
      </c>
      <c r="BR65" s="38">
        <v>0.65431232876712431</v>
      </c>
      <c r="BS65" s="38">
        <v>0.64906575342465866</v>
      </c>
      <c r="BT65" s="38">
        <v>0.64377808219178201</v>
      </c>
      <c r="BU65" s="38">
        <v>0.63843561643835745</v>
      </c>
      <c r="BV65" s="38">
        <v>0.63306575342465898</v>
      </c>
      <c r="BW65" s="38">
        <v>0.6276410958904125</v>
      </c>
      <c r="BX65" s="38">
        <v>0.62216164383561812</v>
      </c>
      <c r="BY65" s="38">
        <v>0.61664109589041272</v>
      </c>
      <c r="BZ65" s="38">
        <v>0.61107945205479641</v>
      </c>
      <c r="CA65" s="38">
        <v>0.6054630136986322</v>
      </c>
      <c r="CB65" s="38">
        <v>0.59977808219178297</v>
      </c>
      <c r="CC65" s="41">
        <v>0.59405205479452283</v>
      </c>
      <c r="CD65" s="38"/>
      <c r="CE65" s="38"/>
      <c r="CF65" s="38"/>
      <c r="CG65" s="38"/>
      <c r="CH65" s="38"/>
      <c r="CI65" s="38"/>
      <c r="CJ65" s="38"/>
      <c r="CK65" s="38"/>
      <c r="CL65" s="38"/>
    </row>
    <row r="66" spans="2:90" x14ac:dyDescent="0.2">
      <c r="C66" s="8">
        <v>15</v>
      </c>
      <c r="D66" s="9">
        <v>5110</v>
      </c>
      <c r="E66" s="18">
        <v>0.72855384830678394</v>
      </c>
      <c r="F66" s="18">
        <v>0.68367693834810928</v>
      </c>
      <c r="G66" s="12">
        <f t="shared" si="1"/>
        <v>2044000</v>
      </c>
      <c r="H66" s="19">
        <f t="shared" si="2"/>
        <v>2186096.2566844919</v>
      </c>
      <c r="I66" s="20">
        <f t="shared" si="3"/>
        <v>156149.73262032098</v>
      </c>
      <c r="J66" s="21">
        <f t="shared" si="4"/>
        <v>338.68482291376426</v>
      </c>
      <c r="K66" s="22">
        <f>SUM($J$52:J66)</f>
        <v>4803.0806089362977</v>
      </c>
      <c r="L66" s="16">
        <v>0.68930900832267972</v>
      </c>
      <c r="M66" s="17">
        <f t="shared" si="0"/>
        <v>0.26130875669884635</v>
      </c>
      <c r="T66" s="49">
        <v>0.79799134581073305</v>
      </c>
      <c r="U66" s="49">
        <v>125736.02494</v>
      </c>
      <c r="V66" s="49">
        <v>1</v>
      </c>
      <c r="W66" s="49">
        <v>156144.66805899999</v>
      </c>
      <c r="X66" s="49">
        <v>0.79432122634202595</v>
      </c>
      <c r="AN66" s="40">
        <v>13</v>
      </c>
      <c r="AO66" s="38">
        <v>0.70619999999999994</v>
      </c>
      <c r="AP66" s="38">
        <v>0.70494273972602739</v>
      </c>
      <c r="AQ66" s="38">
        <v>0.70386931506849315</v>
      </c>
      <c r="AR66" s="38">
        <v>0.70289041095890414</v>
      </c>
      <c r="AS66" s="38">
        <v>0.70191780821917804</v>
      </c>
      <c r="AT66" s="38">
        <v>0.70094246575342467</v>
      </c>
      <c r="AU66" s="38">
        <v>0.69996712328767119</v>
      </c>
      <c r="AV66" s="38">
        <v>0.69898904109589044</v>
      </c>
      <c r="AW66" s="38">
        <v>0.69801095890410958</v>
      </c>
      <c r="AX66" s="38">
        <v>0.69703013698630134</v>
      </c>
      <c r="AY66" s="38">
        <v>0.6960493150684931</v>
      </c>
      <c r="AZ66" s="38">
        <v>0.69506575342465748</v>
      </c>
      <c r="BA66" s="38">
        <v>0.69415150684931504</v>
      </c>
      <c r="BB66" s="38">
        <v>0.693266301369863</v>
      </c>
      <c r="BC66" s="38">
        <v>0.69237616438356153</v>
      </c>
      <c r="BD66" s="38">
        <v>0.69148849315068484</v>
      </c>
      <c r="BE66" s="38">
        <v>0.69059589041095881</v>
      </c>
      <c r="BF66" s="38">
        <v>0.68970575342465745</v>
      </c>
      <c r="BG66" s="38">
        <v>0.68881315068493143</v>
      </c>
      <c r="BH66" s="38">
        <v>0.68526712328767114</v>
      </c>
      <c r="BI66" s="38">
        <v>0.68025342465753436</v>
      </c>
      <c r="BJ66" s="38">
        <v>0.67521232876712345</v>
      </c>
      <c r="BK66" s="38">
        <v>0.67013013698630164</v>
      </c>
      <c r="BL66" s="38">
        <v>0.66500684931506893</v>
      </c>
      <c r="BM66" s="38">
        <v>0.6598424657534252</v>
      </c>
      <c r="BN66" s="38">
        <v>0.65463698630137046</v>
      </c>
      <c r="BO66" s="38">
        <v>0.64940410958904182</v>
      </c>
      <c r="BP66" s="38">
        <v>0.64411643835616517</v>
      </c>
      <c r="BQ66" s="38">
        <v>0.63878767123287761</v>
      </c>
      <c r="BR66" s="38">
        <v>0.63340410958904214</v>
      </c>
      <c r="BS66" s="38">
        <v>0.62797945205479566</v>
      </c>
      <c r="BT66" s="38">
        <v>0.62251369863013828</v>
      </c>
      <c r="BU66" s="38">
        <v>0.61699315068493288</v>
      </c>
      <c r="BV66" s="38">
        <v>0.61143150684931658</v>
      </c>
      <c r="BW66" s="38">
        <v>0.60581506849315236</v>
      </c>
      <c r="BX66" s="38">
        <v>0.60014383561644014</v>
      </c>
      <c r="BY66" s="41">
        <v>0.59441780821918</v>
      </c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  <c r="CK66" s="38"/>
      <c r="CL66" s="38"/>
    </row>
    <row r="67" spans="2:90" x14ac:dyDescent="0.2">
      <c r="C67" s="8">
        <v>16</v>
      </c>
      <c r="D67" s="9">
        <v>5475</v>
      </c>
      <c r="E67" s="18">
        <v>0.71195052803268144</v>
      </c>
      <c r="F67" s="18">
        <v>0.67164038063352072</v>
      </c>
      <c r="G67" s="12">
        <f t="shared" si="1"/>
        <v>2190000</v>
      </c>
      <c r="H67" s="19">
        <f t="shared" si="2"/>
        <v>2342245.9893048126</v>
      </c>
      <c r="I67" s="20">
        <f t="shared" si="3"/>
        <v>156149.73262032075</v>
      </c>
      <c r="J67" s="21">
        <f t="shared" si="4"/>
        <v>342.81842888662754</v>
      </c>
      <c r="K67" s="22">
        <f>SUM($J$52:J67)</f>
        <v>5145.8990378229255</v>
      </c>
      <c r="L67" s="16">
        <v>0.67823689796676512</v>
      </c>
      <c r="M67" s="17">
        <f t="shared" si="0"/>
        <v>0.27326416441062173</v>
      </c>
      <c r="T67" s="49">
        <v>0.78308600808556961</v>
      </c>
      <c r="U67" s="49">
        <v>125355.31052</v>
      </c>
      <c r="V67" s="49">
        <v>1</v>
      </c>
      <c r="W67" s="49">
        <v>156144.66805899999</v>
      </c>
      <c r="X67" s="49">
        <v>0.77836119207894494</v>
      </c>
      <c r="AN67" s="40">
        <v>14</v>
      </c>
      <c r="AO67" s="38">
        <v>0.69010000000000005</v>
      </c>
      <c r="AP67" s="38">
        <v>0.68881424657534251</v>
      </c>
      <c r="AQ67" s="38">
        <v>0.68772109589041108</v>
      </c>
      <c r="AR67" s="38">
        <v>0.68672191780821923</v>
      </c>
      <c r="AS67" s="38">
        <v>0.6857273972602741</v>
      </c>
      <c r="AT67" s="38">
        <v>0.6847273972602741</v>
      </c>
      <c r="AU67" s="38">
        <v>0.68373013698630147</v>
      </c>
      <c r="AV67" s="38">
        <v>0.68272739726027409</v>
      </c>
      <c r="AW67" s="38">
        <v>0.68172739726027409</v>
      </c>
      <c r="AX67" s="38">
        <v>0.68072191780821922</v>
      </c>
      <c r="AY67" s="38">
        <v>0.67971643835616447</v>
      </c>
      <c r="AZ67" s="38">
        <v>0.67871095890410971</v>
      </c>
      <c r="BA67" s="38">
        <v>0.67780246575342473</v>
      </c>
      <c r="BB67" s="38">
        <v>0.67689260273972607</v>
      </c>
      <c r="BC67" s="38">
        <v>0.6759827397260274</v>
      </c>
      <c r="BD67" s="38">
        <v>0.67507287671232885</v>
      </c>
      <c r="BE67" s="38">
        <v>0.67416054794520552</v>
      </c>
      <c r="BF67" s="38">
        <v>0.67324575342465753</v>
      </c>
      <c r="BG67" s="38">
        <v>0.67201643835616443</v>
      </c>
      <c r="BH67" s="38">
        <v>0.66692054794520561</v>
      </c>
      <c r="BI67" s="38">
        <v>0.66176986301369889</v>
      </c>
      <c r="BJ67" s="38">
        <v>0.65657808219178115</v>
      </c>
      <c r="BK67" s="38">
        <v>0.65135890410958952</v>
      </c>
      <c r="BL67" s="38">
        <v>0.64608493150684987</v>
      </c>
      <c r="BM67" s="38">
        <v>0.64076986301369931</v>
      </c>
      <c r="BN67" s="38">
        <v>0.63541369863013775</v>
      </c>
      <c r="BO67" s="38">
        <v>0.63000273972602827</v>
      </c>
      <c r="BP67" s="38">
        <v>0.62455068493150789</v>
      </c>
      <c r="BQ67" s="38">
        <v>0.6190575342465765</v>
      </c>
      <c r="BR67" s="38">
        <v>0.61350958904109709</v>
      </c>
      <c r="BS67" s="38">
        <v>0.60790684931506989</v>
      </c>
      <c r="BT67" s="38">
        <v>0.60226301369863167</v>
      </c>
      <c r="BU67" s="41">
        <v>0.59655068493150842</v>
      </c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8"/>
    </row>
    <row r="68" spans="2:90" x14ac:dyDescent="0.2">
      <c r="C68" s="8">
        <v>17</v>
      </c>
      <c r="D68" s="9">
        <v>5840</v>
      </c>
      <c r="E68" s="18">
        <v>0.6966071891376282</v>
      </c>
      <c r="F68" s="18">
        <v>0.65763604864309877</v>
      </c>
      <c r="G68" s="12">
        <f t="shared" si="1"/>
        <v>2336000</v>
      </c>
      <c r="H68" s="19">
        <f t="shared" si="2"/>
        <v>2498395.7219251334</v>
      </c>
      <c r="I68" s="20">
        <f t="shared" si="3"/>
        <v>156149.73262032075</v>
      </c>
      <c r="J68" s="21">
        <f t="shared" si="4"/>
        <v>347.19891572327003</v>
      </c>
      <c r="K68" s="22">
        <f>SUM($J$52:J68)</f>
        <v>5493.0979535461956</v>
      </c>
      <c r="L68" s="16">
        <v>0.66500941886983689</v>
      </c>
      <c r="M68" s="17">
        <f t="shared" si="0"/>
        <v>0.28821474471339459</v>
      </c>
      <c r="T68" s="49">
        <v>0.76860511797310782</v>
      </c>
      <c r="U68" s="49">
        <v>113523.62195</v>
      </c>
      <c r="V68" s="49">
        <v>1</v>
      </c>
      <c r="W68" s="49">
        <v>156144.66805899999</v>
      </c>
      <c r="X68" s="49">
        <v>0.76223784481656887</v>
      </c>
      <c r="AN68" s="40">
        <v>15</v>
      </c>
      <c r="AO68" s="38">
        <v>0.67500000000000004</v>
      </c>
      <c r="AP68" s="38">
        <v>0.67368794520547948</v>
      </c>
      <c r="AQ68" s="38">
        <v>0.67257260273972608</v>
      </c>
      <c r="AR68" s="38">
        <v>0.67155616438356169</v>
      </c>
      <c r="AS68" s="38">
        <v>0.67053698630136993</v>
      </c>
      <c r="AT68" s="38">
        <v>0.66951780821917817</v>
      </c>
      <c r="AU68" s="38">
        <v>0.66849315068493154</v>
      </c>
      <c r="AV68" s="38">
        <v>0.66747123287671239</v>
      </c>
      <c r="AW68" s="38">
        <v>0.66644657534246587</v>
      </c>
      <c r="AX68" s="38">
        <v>0.66541917808219186</v>
      </c>
      <c r="AY68" s="38">
        <v>0.66438904109589048</v>
      </c>
      <c r="AZ68" s="38">
        <v>0.66338301369863018</v>
      </c>
      <c r="BA68" s="38">
        <v>0.66245589041095898</v>
      </c>
      <c r="BB68" s="38">
        <v>0.66152630136986301</v>
      </c>
      <c r="BC68" s="38">
        <v>0.66059424657534249</v>
      </c>
      <c r="BD68" s="38">
        <v>0.65966219178082197</v>
      </c>
      <c r="BE68" s="38">
        <v>0.65873013698630134</v>
      </c>
      <c r="BF68" s="38">
        <v>0.65779315068493149</v>
      </c>
      <c r="BG68" s="38">
        <v>0.65484794520547951</v>
      </c>
      <c r="BH68" s="38">
        <v>0.64960136986301387</v>
      </c>
      <c r="BI68" s="38">
        <v>0.64431369863013721</v>
      </c>
      <c r="BJ68" s="38">
        <v>0.63898493150684965</v>
      </c>
      <c r="BK68" s="38">
        <v>0.63361506849315119</v>
      </c>
      <c r="BL68" s="38">
        <v>0.62819041095890471</v>
      </c>
      <c r="BM68" s="38">
        <v>0.62272465753424733</v>
      </c>
      <c r="BN68" s="38">
        <v>0.61721780821917893</v>
      </c>
      <c r="BO68" s="38">
        <v>0.61164246575342562</v>
      </c>
      <c r="BP68" s="38">
        <v>0.60602602739726141</v>
      </c>
      <c r="BQ68" s="38">
        <v>0.60036849315068619</v>
      </c>
      <c r="BR68" s="41">
        <v>0.59464246575342594</v>
      </c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  <c r="CL68" s="38"/>
    </row>
    <row r="69" spans="2:90" x14ac:dyDescent="0.2">
      <c r="C69" s="8">
        <v>18</v>
      </c>
      <c r="D69" s="9">
        <v>6205</v>
      </c>
      <c r="E69" s="18">
        <v>0.68122944566632959</v>
      </c>
      <c r="F69" s="18">
        <v>0.64598301526466395</v>
      </c>
      <c r="G69" s="12">
        <f t="shared" si="1"/>
        <v>2482000</v>
      </c>
      <c r="H69" s="19">
        <f t="shared" si="2"/>
        <v>2654545.4545454546</v>
      </c>
      <c r="I69" s="20">
        <f t="shared" si="3"/>
        <v>156149.73262032121</v>
      </c>
      <c r="J69" s="21">
        <f t="shared" si="4"/>
        <v>352.43855913301496</v>
      </c>
      <c r="K69" s="22">
        <f>SUM($J$52:J69)</f>
        <v>5845.5365126792103</v>
      </c>
      <c r="L69" s="16">
        <v>0.65313278115067741</v>
      </c>
      <c r="M69" s="17">
        <f t="shared" si="0"/>
        <v>0.30116042744727201</v>
      </c>
      <c r="T69" s="49">
        <v>0.75616121217637011</v>
      </c>
      <c r="U69" s="49">
        <v>112942.79407</v>
      </c>
      <c r="V69" s="49">
        <v>1</v>
      </c>
      <c r="W69" s="49">
        <v>156144.66805899999</v>
      </c>
      <c r="X69" s="49">
        <v>0.74965120635287885</v>
      </c>
      <c r="AN69" s="40">
        <v>16</v>
      </c>
      <c r="AO69" s="38">
        <v>0.65890000000000004</v>
      </c>
      <c r="AP69" s="38">
        <v>0.65756082191780829</v>
      </c>
      <c r="AQ69" s="38">
        <v>0.65642328767123292</v>
      </c>
      <c r="AR69" s="38">
        <v>0.65538219178082202</v>
      </c>
      <c r="AS69" s="38">
        <v>0.65433835616438363</v>
      </c>
      <c r="AT69" s="38">
        <v>0.65329178082191786</v>
      </c>
      <c r="AU69" s="38">
        <v>0.6522424657534247</v>
      </c>
      <c r="AV69" s="38">
        <v>0.65119315068493155</v>
      </c>
      <c r="AW69" s="38">
        <v>0.6501438356164384</v>
      </c>
      <c r="AX69" s="38">
        <v>0.64909178082191787</v>
      </c>
      <c r="AY69" s="38">
        <v>0.64803698630136997</v>
      </c>
      <c r="AZ69" s="38">
        <v>0.6470315068493151</v>
      </c>
      <c r="BA69" s="38">
        <v>0.64607972602739727</v>
      </c>
      <c r="BB69" s="38">
        <v>0.64512794520547945</v>
      </c>
      <c r="BC69" s="38">
        <v>0.64417369863013707</v>
      </c>
      <c r="BD69" s="38">
        <v>0.64321698630136992</v>
      </c>
      <c r="BE69" s="38">
        <v>0.64226027397260277</v>
      </c>
      <c r="BF69" s="38">
        <v>0.64130109589041095</v>
      </c>
      <c r="BG69" s="38">
        <v>0.63640547945205483</v>
      </c>
      <c r="BH69" s="38">
        <v>0.63100821917808236</v>
      </c>
      <c r="BI69" s="38">
        <v>0.62556986301369899</v>
      </c>
      <c r="BJ69" s="38">
        <v>0.6200767123287676</v>
      </c>
      <c r="BK69" s="38">
        <v>0.61454246575342519</v>
      </c>
      <c r="BL69" s="38">
        <v>0.60895342465753488</v>
      </c>
      <c r="BM69" s="38">
        <v>0.60330958904109666</v>
      </c>
      <c r="BN69" s="41">
        <v>0.59761095890411053</v>
      </c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  <c r="CL69" s="38"/>
    </row>
    <row r="70" spans="2:90" x14ac:dyDescent="0.2">
      <c r="C70" s="8">
        <v>19</v>
      </c>
      <c r="D70" s="9">
        <v>6570</v>
      </c>
      <c r="E70" s="18">
        <v>0.66507538068365968</v>
      </c>
      <c r="F70" s="18">
        <v>0.63532679770221367</v>
      </c>
      <c r="G70" s="12">
        <f t="shared" si="1"/>
        <v>2628000</v>
      </c>
      <c r="H70" s="19">
        <f t="shared" si="2"/>
        <v>2810695.1871657753</v>
      </c>
      <c r="I70" s="20">
        <f t="shared" si="3"/>
        <v>156149.73262032075</v>
      </c>
      <c r="J70" s="21">
        <f t="shared" si="4"/>
        <v>356.92055575187345</v>
      </c>
      <c r="K70" s="22">
        <f>SUM($J$52:J70)</f>
        <v>6202.4570684310838</v>
      </c>
      <c r="L70" s="16">
        <v>0.64190660638654951</v>
      </c>
      <c r="M70" s="17">
        <f t="shared" si="0"/>
        <v>0.31310488208119924</v>
      </c>
      <c r="T70" s="49">
        <v>0.74349867045356877</v>
      </c>
      <c r="U70" s="49">
        <v>112430.87261999999</v>
      </c>
      <c r="V70" s="49">
        <v>1</v>
      </c>
      <c r="W70" s="49">
        <v>156144.66805899999</v>
      </c>
      <c r="X70" s="49">
        <v>0.73869124330115365</v>
      </c>
      <c r="AN70" s="40">
        <v>17</v>
      </c>
      <c r="AO70" s="38">
        <v>0.64280000000000004</v>
      </c>
      <c r="AP70" s="38">
        <v>0.64143369863013711</v>
      </c>
      <c r="AQ70" s="38">
        <v>0.64027123287671239</v>
      </c>
      <c r="AR70" s="38">
        <v>0.63920273972602748</v>
      </c>
      <c r="AS70" s="38">
        <v>0.63813150684931519</v>
      </c>
      <c r="AT70" s="38">
        <v>0.63706027397260279</v>
      </c>
      <c r="AU70" s="38">
        <v>0.63598630136986312</v>
      </c>
      <c r="AV70" s="38">
        <v>0.63490958904109596</v>
      </c>
      <c r="AW70" s="38">
        <v>0.63383013698630142</v>
      </c>
      <c r="AX70" s="38">
        <v>0.63275068493150688</v>
      </c>
      <c r="AY70" s="38">
        <v>0.63166849315068496</v>
      </c>
      <c r="AZ70" s="38">
        <v>0.63066767123287681</v>
      </c>
      <c r="BA70" s="38">
        <v>0.62969123287671236</v>
      </c>
      <c r="BB70" s="38">
        <v>0.62871232876712335</v>
      </c>
      <c r="BC70" s="38">
        <v>0.62773342465753423</v>
      </c>
      <c r="BD70" s="38">
        <v>0.62675205479452056</v>
      </c>
      <c r="BE70" s="38">
        <v>0.62577068493150689</v>
      </c>
      <c r="BF70" s="38">
        <v>0.62334657534246574</v>
      </c>
      <c r="BG70" s="38">
        <v>0.61783972602739745</v>
      </c>
      <c r="BH70" s="38">
        <v>0.61227808219178104</v>
      </c>
      <c r="BI70" s="38">
        <v>0.60667534246575383</v>
      </c>
      <c r="BJ70" s="38">
        <v>0.6010041095890416</v>
      </c>
      <c r="BK70" s="41">
        <v>0.59529178082191847</v>
      </c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  <c r="CL70" s="38"/>
    </row>
    <row r="71" spans="2:90" x14ac:dyDescent="0.2">
      <c r="C71" s="8">
        <v>20</v>
      </c>
      <c r="D71" s="9">
        <v>6935</v>
      </c>
      <c r="E71" s="18">
        <v>0.64902774095335147</v>
      </c>
      <c r="F71" s="18">
        <v>0.62650380545409334</v>
      </c>
      <c r="G71" s="12">
        <f t="shared" si="1"/>
        <v>2774000</v>
      </c>
      <c r="H71" s="19">
        <f t="shared" si="2"/>
        <v>2966844.9197860961</v>
      </c>
      <c r="I71" s="20">
        <f t="shared" si="3"/>
        <v>156149.73262032075</v>
      </c>
      <c r="J71" s="21">
        <f t="shared" si="4"/>
        <v>361.12011659534295</v>
      </c>
      <c r="K71" s="22">
        <f>SUM($J$52:J71)</f>
        <v>6563.5771850264264</v>
      </c>
      <c r="L71" s="16">
        <v>0.63180290688117102</v>
      </c>
      <c r="M71" s="17">
        <f t="shared" si="0"/>
        <v>0.32304012086305844</v>
      </c>
      <c r="T71" s="49">
        <v>0.73040891393895369</v>
      </c>
      <c r="U71" s="49">
        <v>111897.3512</v>
      </c>
      <c r="V71" s="49">
        <v>1</v>
      </c>
      <c r="W71" s="49">
        <v>156144.66805899999</v>
      </c>
      <c r="X71" s="49">
        <v>0.72673583558937827</v>
      </c>
      <c r="AN71" s="40">
        <v>18</v>
      </c>
      <c r="AO71" s="38">
        <v>0.62770000000000004</v>
      </c>
      <c r="AP71" s="38">
        <v>0.62630356164383572</v>
      </c>
      <c r="AQ71" s="38">
        <v>0.62511917808219186</v>
      </c>
      <c r="AR71" s="38">
        <v>0.62402602739726032</v>
      </c>
      <c r="AS71" s="38">
        <v>0.62292739726027402</v>
      </c>
      <c r="AT71" s="38">
        <v>0.62182876712328772</v>
      </c>
      <c r="AU71" s="38">
        <v>0.62073013698630142</v>
      </c>
      <c r="AV71" s="38">
        <v>0.61962602739726036</v>
      </c>
      <c r="AW71" s="38">
        <v>0.6185219178082193</v>
      </c>
      <c r="AX71" s="38">
        <v>0.61741506849315075</v>
      </c>
      <c r="AY71" s="38">
        <v>0.61630821917808232</v>
      </c>
      <c r="AZ71" s="38">
        <v>0.61530630136986308</v>
      </c>
      <c r="BA71" s="38">
        <v>0.61430520547945211</v>
      </c>
      <c r="BB71" s="38">
        <v>0.61330410958904114</v>
      </c>
      <c r="BC71" s="38">
        <v>0.61229808219178083</v>
      </c>
      <c r="BD71" s="38">
        <v>0.61129205479452053</v>
      </c>
      <c r="BE71" s="38">
        <v>0.61028602739726023</v>
      </c>
      <c r="BF71" s="38">
        <v>0.60597260273972609</v>
      </c>
      <c r="BG71" s="38">
        <v>0.60030136986301386</v>
      </c>
      <c r="BH71" s="41">
        <v>0.59457534246575372</v>
      </c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  <c r="CL71" s="38"/>
    </row>
    <row r="72" spans="2:90" x14ac:dyDescent="0.2">
      <c r="C72" s="8">
        <v>21</v>
      </c>
      <c r="D72" s="9">
        <v>7300</v>
      </c>
      <c r="E72" s="18">
        <v>0.63203896230457968</v>
      </c>
      <c r="F72" s="18">
        <v>0.6176821620191395</v>
      </c>
      <c r="G72" s="12">
        <f t="shared" si="1"/>
        <v>2920000</v>
      </c>
      <c r="H72" s="19">
        <f t="shared" si="2"/>
        <v>3122994.6524064168</v>
      </c>
      <c r="I72" s="20">
        <f t="shared" si="3"/>
        <v>156149.73262032075</v>
      </c>
      <c r="J72" s="21">
        <f t="shared" si="4"/>
        <v>364.67273391780014</v>
      </c>
      <c r="K72" s="22">
        <f>SUM($J$52:J72)</f>
        <v>6928.2499189442269</v>
      </c>
      <c r="L72" s="16">
        <v>0.62150485381723586</v>
      </c>
      <c r="M72" s="17">
        <f t="shared" si="0"/>
        <v>0.33297144456938266</v>
      </c>
      <c r="T72" s="49">
        <v>0.71517920289936976</v>
      </c>
      <c r="U72" s="49">
        <v>111331.96506</v>
      </c>
      <c r="V72" s="49">
        <v>1</v>
      </c>
      <c r="W72" s="49">
        <v>156144.66805899999</v>
      </c>
      <c r="X72" s="49">
        <v>0.71178525528660541</v>
      </c>
      <c r="AN72" s="40">
        <v>19</v>
      </c>
      <c r="AO72" s="38">
        <v>0.61160000000000003</v>
      </c>
      <c r="AP72" s="38">
        <v>0.61017342465753432</v>
      </c>
      <c r="AQ72" s="38">
        <v>0.60896164383561646</v>
      </c>
      <c r="AR72" s="38">
        <v>0.60783835616438364</v>
      </c>
      <c r="AS72" s="38">
        <v>0.60671232876712333</v>
      </c>
      <c r="AT72" s="38">
        <v>0.60558356164383564</v>
      </c>
      <c r="AU72" s="38">
        <v>0.60445479452054807</v>
      </c>
      <c r="AV72" s="38">
        <v>0.60332054794520551</v>
      </c>
      <c r="AW72" s="38">
        <v>0.60218630136986306</v>
      </c>
      <c r="AX72" s="38">
        <v>0.60105205479452062</v>
      </c>
      <c r="AY72" s="38">
        <v>0.599941095890411</v>
      </c>
      <c r="AZ72" s="41">
        <v>0.59891287671232885</v>
      </c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  <c r="CK72" s="38"/>
      <c r="CL72" s="38"/>
    </row>
    <row r="73" spans="2:90" ht="17" thickBot="1" x14ac:dyDescent="0.25">
      <c r="C73" s="8">
        <v>22</v>
      </c>
      <c r="D73" s="9">
        <v>7665</v>
      </c>
      <c r="E73" s="18">
        <v>0</v>
      </c>
      <c r="F73" s="18">
        <v>0</v>
      </c>
      <c r="G73" s="12">
        <f t="shared" si="1"/>
        <v>2920000</v>
      </c>
      <c r="H73" s="19">
        <f t="shared" si="2"/>
        <v>3122994.6524064168</v>
      </c>
      <c r="I73" s="20">
        <f t="shared" si="3"/>
        <v>0</v>
      </c>
      <c r="J73" s="21">
        <f t="shared" si="4"/>
        <v>0</v>
      </c>
      <c r="K73" s="22">
        <f>SUM($J$52:J73)</f>
        <v>6928.2499189442269</v>
      </c>
      <c r="L73" s="16">
        <v>0.14812112858860343</v>
      </c>
      <c r="M73" s="17">
        <f t="shared" si="0"/>
        <v>1</v>
      </c>
      <c r="T73" s="49">
        <v>0.70250652910032196</v>
      </c>
      <c r="U73" s="49">
        <v>110655.68823</v>
      </c>
      <c r="V73" s="49">
        <v>1</v>
      </c>
      <c r="W73" s="49">
        <v>156144.66805899999</v>
      </c>
      <c r="X73" s="49">
        <v>0.69883957255272799</v>
      </c>
      <c r="AN73" s="42">
        <v>20</v>
      </c>
      <c r="AO73" s="38">
        <v>0.6</v>
      </c>
      <c r="AP73" s="41">
        <v>0.59854931506849318</v>
      </c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  <c r="CL73" s="38"/>
    </row>
    <row r="74" spans="2:90" x14ac:dyDescent="0.2">
      <c r="C74" s="8">
        <v>23</v>
      </c>
      <c r="D74" s="9">
        <v>8030</v>
      </c>
      <c r="E74" s="18">
        <v>0</v>
      </c>
      <c r="F74" s="18">
        <v>0</v>
      </c>
      <c r="G74" s="12">
        <f t="shared" si="1"/>
        <v>2920000</v>
      </c>
      <c r="H74" s="19">
        <f t="shared" si="2"/>
        <v>3122994.6524064168</v>
      </c>
      <c r="I74" s="20">
        <f t="shared" si="3"/>
        <v>0</v>
      </c>
      <c r="J74" s="21">
        <f t="shared" si="4"/>
        <v>0</v>
      </c>
      <c r="K74" s="22">
        <f>SUM($J$52:J74)</f>
        <v>6928.2499189442269</v>
      </c>
      <c r="L74" s="16">
        <v>0.10095562137704164</v>
      </c>
      <c r="M74" s="17">
        <f t="shared" si="0"/>
        <v>1</v>
      </c>
      <c r="T74" s="49">
        <v>0.69091789250115732</v>
      </c>
      <c r="U74" s="49">
        <v>110077.20028999999</v>
      </c>
      <c r="V74" s="49">
        <v>1</v>
      </c>
      <c r="W74" s="49">
        <v>156144.66805899999</v>
      </c>
      <c r="X74" s="49">
        <v>0.68689511791880076</v>
      </c>
    </row>
    <row r="75" spans="2:90" ht="17" thickBot="1" x14ac:dyDescent="0.25">
      <c r="C75" s="8">
        <v>24</v>
      </c>
      <c r="D75" s="9">
        <v>8395</v>
      </c>
      <c r="E75" s="18">
        <v>0</v>
      </c>
      <c r="F75" s="18">
        <v>0</v>
      </c>
      <c r="G75" s="12">
        <f t="shared" si="1"/>
        <v>2920000</v>
      </c>
      <c r="H75" s="19">
        <f t="shared" si="2"/>
        <v>3122994.6524064168</v>
      </c>
      <c r="I75" s="20">
        <f t="shared" si="3"/>
        <v>0</v>
      </c>
      <c r="J75" s="21">
        <f t="shared" si="4"/>
        <v>0</v>
      </c>
      <c r="K75" s="22">
        <f>SUM($J$52:J75)</f>
        <v>6928.2499189442269</v>
      </c>
      <c r="L75" s="16">
        <v>9.9430599272709197E-2</v>
      </c>
      <c r="M75" s="17">
        <f t="shared" si="0"/>
        <v>1</v>
      </c>
      <c r="T75" s="49">
        <v>0.68132288843132649</v>
      </c>
      <c r="U75" s="49">
        <v>109535.16613</v>
      </c>
      <c r="V75" s="49">
        <v>1</v>
      </c>
      <c r="W75" s="49">
        <v>156144.66805899999</v>
      </c>
      <c r="X75" s="49">
        <v>0.67695987913694156</v>
      </c>
      <c r="AM75">
        <v>2</v>
      </c>
      <c r="AN75" t="s">
        <v>21</v>
      </c>
    </row>
    <row r="76" spans="2:90" ht="17" thickBot="1" x14ac:dyDescent="0.25">
      <c r="C76" s="8">
        <v>25</v>
      </c>
      <c r="D76" s="9">
        <v>8760</v>
      </c>
      <c r="E76" s="18">
        <v>0</v>
      </c>
      <c r="F76" s="18">
        <v>0</v>
      </c>
      <c r="G76" s="12">
        <f t="shared" si="1"/>
        <v>2920000</v>
      </c>
      <c r="H76" s="19">
        <f t="shared" si="2"/>
        <v>3122994.6524064168</v>
      </c>
      <c r="I76" s="20">
        <f t="shared" si="3"/>
        <v>0</v>
      </c>
      <c r="J76" s="21">
        <f t="shared" si="4"/>
        <v>0</v>
      </c>
      <c r="K76" s="22">
        <f>SUM($J$52:J76)</f>
        <v>6928.2499189442269</v>
      </c>
      <c r="L76" s="24">
        <v>5.2473271932061687E-2</v>
      </c>
      <c r="M76" s="17">
        <f t="shared" si="0"/>
        <v>1</v>
      </c>
      <c r="T76" s="49">
        <v>0.67172935119581412</v>
      </c>
      <c r="U76" s="49">
        <v>109076.63248</v>
      </c>
      <c r="V76" s="49">
        <v>1</v>
      </c>
      <c r="W76" s="49">
        <v>156144.66805899999</v>
      </c>
      <c r="X76" s="49">
        <v>0.66702855543061734</v>
      </c>
      <c r="AN76" s="43" t="s">
        <v>20</v>
      </c>
      <c r="AO76" s="34">
        <v>1</v>
      </c>
      <c r="AP76" s="35">
        <v>58</v>
      </c>
      <c r="AQ76" s="35">
        <v>115</v>
      </c>
      <c r="AR76" s="35">
        <v>173</v>
      </c>
      <c r="AS76" s="35">
        <v>230</v>
      </c>
      <c r="AT76" s="35">
        <v>288</v>
      </c>
      <c r="AU76" s="35">
        <v>345</v>
      </c>
      <c r="AV76" s="35">
        <v>403</v>
      </c>
      <c r="AW76" s="35">
        <v>460</v>
      </c>
      <c r="AX76" s="35">
        <v>518</v>
      </c>
      <c r="AY76" s="35">
        <v>575</v>
      </c>
      <c r="AZ76" s="35">
        <v>633</v>
      </c>
      <c r="BA76" s="35">
        <v>690</v>
      </c>
      <c r="BB76" s="35">
        <v>748</v>
      </c>
      <c r="BC76" s="35">
        <v>805</v>
      </c>
      <c r="BD76" s="35">
        <v>863</v>
      </c>
      <c r="BE76" s="35">
        <v>920</v>
      </c>
      <c r="BF76" s="35">
        <v>978</v>
      </c>
      <c r="BG76" s="35">
        <v>1035</v>
      </c>
      <c r="BH76" s="35">
        <v>1093</v>
      </c>
      <c r="BI76" s="35">
        <v>1150</v>
      </c>
      <c r="BJ76" s="35">
        <v>1208</v>
      </c>
      <c r="BK76" s="35">
        <v>1265</v>
      </c>
      <c r="BL76" s="35">
        <v>1323</v>
      </c>
      <c r="BM76" s="35">
        <v>1380</v>
      </c>
      <c r="BN76" s="35">
        <v>1438</v>
      </c>
      <c r="BO76" s="35">
        <v>1495</v>
      </c>
      <c r="BP76" s="35">
        <v>1553</v>
      </c>
      <c r="BQ76" s="35">
        <v>1610</v>
      </c>
      <c r="BR76" s="35">
        <v>1668</v>
      </c>
      <c r="BS76" s="35">
        <v>1725</v>
      </c>
      <c r="BT76" s="35">
        <v>1783</v>
      </c>
      <c r="BU76" s="35">
        <v>1840</v>
      </c>
      <c r="BV76" s="35">
        <v>1898</v>
      </c>
      <c r="BW76" s="35">
        <v>1955</v>
      </c>
      <c r="BX76" s="35">
        <v>2013</v>
      </c>
      <c r="BY76" s="35">
        <v>2070</v>
      </c>
      <c r="BZ76" s="35">
        <v>2128</v>
      </c>
      <c r="CA76" s="36">
        <v>2185</v>
      </c>
    </row>
    <row r="77" spans="2:90" x14ac:dyDescent="0.2">
      <c r="B77" s="23"/>
      <c r="C77" s="8">
        <v>26</v>
      </c>
      <c r="D77" s="9">
        <v>9125</v>
      </c>
      <c r="E77" s="18">
        <v>0</v>
      </c>
      <c r="F77" s="18">
        <v>0</v>
      </c>
      <c r="G77" s="12">
        <f t="shared" si="1"/>
        <v>2920000</v>
      </c>
      <c r="H77" s="19">
        <f t="shared" si="2"/>
        <v>3122994.6524064168</v>
      </c>
      <c r="I77" s="20">
        <f t="shared" si="3"/>
        <v>0</v>
      </c>
      <c r="J77" s="21">
        <f t="shared" si="4"/>
        <v>0</v>
      </c>
      <c r="K77" s="22">
        <f>SUM($J$52:J77)</f>
        <v>6928.2499189442269</v>
      </c>
      <c r="L77" s="24">
        <v>5.1780080066456027E-2</v>
      </c>
      <c r="M77" s="17">
        <f t="shared" si="0"/>
        <v>1</v>
      </c>
      <c r="T77" s="49">
        <v>0</v>
      </c>
      <c r="U77" s="49">
        <v>0</v>
      </c>
      <c r="V77" s="49">
        <v>1</v>
      </c>
      <c r="W77" s="49">
        <v>0</v>
      </c>
      <c r="X77" s="49">
        <v>0</v>
      </c>
      <c r="AN77" s="44">
        <v>0</v>
      </c>
      <c r="AO77" s="38">
        <v>1</v>
      </c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</row>
    <row r="78" spans="2:90" x14ac:dyDescent="0.2">
      <c r="B78" s="25"/>
      <c r="C78" s="8">
        <v>27</v>
      </c>
      <c r="D78" s="9">
        <v>9490</v>
      </c>
      <c r="E78" s="18">
        <v>0</v>
      </c>
      <c r="F78" s="18">
        <v>0</v>
      </c>
      <c r="G78" s="12">
        <f t="shared" si="1"/>
        <v>2920000</v>
      </c>
      <c r="H78" s="19">
        <f t="shared" si="2"/>
        <v>3122994.6524064168</v>
      </c>
      <c r="I78" s="20">
        <f t="shared" si="3"/>
        <v>0</v>
      </c>
      <c r="J78" s="21">
        <f t="shared" si="4"/>
        <v>0</v>
      </c>
      <c r="K78" s="22">
        <f>SUM($J$52:J78)</f>
        <v>6928.2499189442269</v>
      </c>
      <c r="L78" s="24">
        <v>5.1017569014289804E-2</v>
      </c>
      <c r="M78" s="17">
        <f t="shared" si="0"/>
        <v>1</v>
      </c>
      <c r="T78" s="49">
        <v>0</v>
      </c>
      <c r="U78" s="49">
        <v>0</v>
      </c>
      <c r="V78" s="49">
        <v>1</v>
      </c>
      <c r="W78" s="49">
        <v>0</v>
      </c>
      <c r="X78" s="49">
        <v>0</v>
      </c>
      <c r="AN78" s="40">
        <v>1</v>
      </c>
      <c r="AO78" s="38">
        <v>0.93300078097102668</v>
      </c>
      <c r="AP78" s="38">
        <v>0.93153719598674145</v>
      </c>
      <c r="AQ78" s="38">
        <v>0.93036785536991429</v>
      </c>
      <c r="AR78" s="38">
        <v>0.929196882519156</v>
      </c>
      <c r="AS78" s="38">
        <v>0.92755389767676832</v>
      </c>
      <c r="AT78" s="38">
        <v>0.92597336312272771</v>
      </c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</row>
    <row r="79" spans="2:90" x14ac:dyDescent="0.2">
      <c r="B79" s="26"/>
      <c r="C79" s="8">
        <v>28</v>
      </c>
      <c r="D79" s="9">
        <v>9855</v>
      </c>
      <c r="E79" s="18">
        <v>0</v>
      </c>
      <c r="F79" s="18">
        <v>0</v>
      </c>
      <c r="G79" s="12">
        <f t="shared" si="1"/>
        <v>2920000</v>
      </c>
      <c r="H79" s="19">
        <f t="shared" si="2"/>
        <v>3122994.6524064168</v>
      </c>
      <c r="I79" s="20">
        <f t="shared" si="3"/>
        <v>0</v>
      </c>
      <c r="J79" s="21">
        <f t="shared" si="4"/>
        <v>0</v>
      </c>
      <c r="K79" s="22">
        <f>SUM($J$52:J79)</f>
        <v>6928.2499189442269</v>
      </c>
      <c r="L79" s="24">
        <v>5.0047100402441883E-2</v>
      </c>
      <c r="M79" s="17">
        <f t="shared" si="0"/>
        <v>1</v>
      </c>
      <c r="T79" s="49">
        <v>0</v>
      </c>
      <c r="U79" s="49">
        <v>0</v>
      </c>
      <c r="V79" s="49">
        <v>1</v>
      </c>
      <c r="W79" s="49">
        <v>0</v>
      </c>
      <c r="X79" s="49">
        <v>0</v>
      </c>
      <c r="AN79" s="40">
        <v>2</v>
      </c>
      <c r="AO79" s="38">
        <v>0.91135803267679893</v>
      </c>
      <c r="AP79" s="38">
        <v>0.90986155814230507</v>
      </c>
      <c r="AQ79" s="38">
        <v>0.90867676660397412</v>
      </c>
      <c r="AR79" s="38">
        <v>0.90743808696840278</v>
      </c>
      <c r="AS79" s="38">
        <v>0.90575310946249321</v>
      </c>
      <c r="AT79" s="38">
        <v>0.90414329043225394</v>
      </c>
      <c r="AU79" s="38">
        <v>0.90210317911295135</v>
      </c>
      <c r="AV79" s="38">
        <v>0.89980060162722908</v>
      </c>
      <c r="AW79" s="38">
        <v>0.89732946935376146</v>
      </c>
      <c r="AX79" s="38">
        <v>0.89418618497988422</v>
      </c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</row>
    <row r="80" spans="2:90" x14ac:dyDescent="0.2">
      <c r="B80" s="26"/>
      <c r="C80" s="8">
        <v>29</v>
      </c>
      <c r="D80" s="9">
        <v>10220</v>
      </c>
      <c r="E80" s="18">
        <v>0</v>
      </c>
      <c r="F80" s="18">
        <v>0</v>
      </c>
      <c r="G80" s="12">
        <f t="shared" si="1"/>
        <v>2920000</v>
      </c>
      <c r="H80" s="19">
        <f t="shared" si="2"/>
        <v>3122994.6524064168</v>
      </c>
      <c r="I80" s="20">
        <f t="shared" si="3"/>
        <v>0</v>
      </c>
      <c r="J80" s="21">
        <f t="shared" si="4"/>
        <v>0</v>
      </c>
      <c r="K80" s="22">
        <f>SUM($J$52:J80)</f>
        <v>6928.2499189442269</v>
      </c>
      <c r="L80" s="24">
        <v>4.9215270163715095E-2</v>
      </c>
      <c r="M80" s="17">
        <f t="shared" si="0"/>
        <v>1</v>
      </c>
      <c r="T80" s="49">
        <v>0</v>
      </c>
      <c r="U80" s="49">
        <v>0</v>
      </c>
      <c r="V80" s="49">
        <v>1</v>
      </c>
      <c r="W80" s="49">
        <v>0</v>
      </c>
      <c r="X80" s="49">
        <v>0</v>
      </c>
      <c r="AN80" s="40">
        <v>3</v>
      </c>
      <c r="AO80" s="38">
        <v>0.89558736155215768</v>
      </c>
      <c r="AP80" s="38">
        <v>0.89406347905915662</v>
      </c>
      <c r="AQ80" s="38">
        <v>0.89287262899891662</v>
      </c>
      <c r="AR80" s="38">
        <v>0.89157579958860977</v>
      </c>
      <c r="AS80" s="38">
        <v>0.88987121447758089</v>
      </c>
      <c r="AT80" s="38">
        <v>0.8882262721230455</v>
      </c>
      <c r="AU80" s="38">
        <v>0.88609885603887195</v>
      </c>
      <c r="AV80" s="38">
        <v>0.88373239422748129</v>
      </c>
      <c r="AW80" s="38">
        <v>0.88111783387451148</v>
      </c>
      <c r="AX80" s="38">
        <v>0.87790670883069455</v>
      </c>
      <c r="AY80" s="38">
        <v>0.87417005778678569</v>
      </c>
      <c r="AZ80" s="38">
        <v>0.87007849357553291</v>
      </c>
      <c r="BA80" s="38">
        <v>0.86564934194627674</v>
      </c>
      <c r="BB80" s="38">
        <v>0.8609272147793996</v>
      </c>
      <c r="BC80" s="38">
        <v>0.85589215709300026</v>
      </c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</row>
    <row r="81" spans="2:79" x14ac:dyDescent="0.2">
      <c r="B81" s="26"/>
      <c r="C81" s="8">
        <v>30</v>
      </c>
      <c r="D81" s="9">
        <v>10585</v>
      </c>
      <c r="E81" s="18">
        <v>0</v>
      </c>
      <c r="F81" s="18">
        <v>0</v>
      </c>
      <c r="G81" s="12">
        <f t="shared" si="1"/>
        <v>2920000</v>
      </c>
      <c r="H81" s="19">
        <f t="shared" si="2"/>
        <v>3122994.6524064168</v>
      </c>
      <c r="I81" s="20">
        <f t="shared" si="3"/>
        <v>0</v>
      </c>
      <c r="J81" s="21">
        <f t="shared" si="4"/>
        <v>0</v>
      </c>
      <c r="K81" s="22">
        <f>SUM($J$52:J81)</f>
        <v>6928.2499189442269</v>
      </c>
      <c r="L81" s="24">
        <v>4.8452759111548865E-2</v>
      </c>
      <c r="M81" s="17">
        <f t="shared" si="0"/>
        <v>1</v>
      </c>
      <c r="T81" s="49">
        <v>0</v>
      </c>
      <c r="U81" s="49">
        <v>0</v>
      </c>
      <c r="V81" s="49">
        <v>1</v>
      </c>
      <c r="W81" s="49">
        <v>0</v>
      </c>
      <c r="X81" s="49">
        <v>0</v>
      </c>
      <c r="AN81" s="40">
        <v>4</v>
      </c>
      <c r="AO81" s="38">
        <v>0.88272403044683889</v>
      </c>
      <c r="AP81" s="38">
        <v>0.88117822158703207</v>
      </c>
      <c r="AQ81" s="38">
        <v>0.87997954991100558</v>
      </c>
      <c r="AR81" s="38">
        <v>0.87863917547916959</v>
      </c>
      <c r="AS81" s="38">
        <v>0.87690836728675636</v>
      </c>
      <c r="AT81" s="38">
        <v>0.87524586327007292</v>
      </c>
      <c r="AU81" s="38">
        <v>0.87303410083920996</v>
      </c>
      <c r="AV81" s="38">
        <v>0.87061528218163053</v>
      </c>
      <c r="AW81" s="38">
        <v>0.8678813790845239</v>
      </c>
      <c r="AX81" s="38">
        <v>0.86460509594982571</v>
      </c>
      <c r="AY81" s="38">
        <v>0.86074813188601906</v>
      </c>
      <c r="AZ81" s="38">
        <v>0.85652940848338976</v>
      </c>
      <c r="BA81" s="38">
        <v>0.85195785069534435</v>
      </c>
      <c r="BB81" s="38">
        <v>0.84710895894045335</v>
      </c>
      <c r="BC81" s="38">
        <v>0.84195815181858713</v>
      </c>
      <c r="BD81" s="38">
        <v>0.83651505650998648</v>
      </c>
      <c r="BE81" s="38">
        <v>0.83081222042069447</v>
      </c>
      <c r="BF81" s="38">
        <v>0.82491033564688243</v>
      </c>
      <c r="BG81" s="38">
        <v>0.81878137614786406</v>
      </c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</row>
    <row r="82" spans="2:79" x14ac:dyDescent="0.2">
      <c r="B82" s="26"/>
      <c r="C82" s="8">
        <v>31</v>
      </c>
      <c r="D82" s="9">
        <v>10950</v>
      </c>
      <c r="E82" s="18">
        <v>0</v>
      </c>
      <c r="F82" s="18">
        <v>0</v>
      </c>
      <c r="G82" s="12">
        <f t="shared" si="1"/>
        <v>2920000</v>
      </c>
      <c r="H82" s="19">
        <f t="shared" si="2"/>
        <v>3122994.6524064168</v>
      </c>
      <c r="I82" s="20">
        <f t="shared" si="3"/>
        <v>0</v>
      </c>
      <c r="J82" s="21">
        <f t="shared" si="4"/>
        <v>0</v>
      </c>
      <c r="K82" s="22">
        <f>SUM($J$52:J82)</f>
        <v>6928.2499189442269</v>
      </c>
      <c r="L82" s="24">
        <v>4.782888643250377E-2</v>
      </c>
      <c r="M82" s="17">
        <f t="shared" si="0"/>
        <v>1</v>
      </c>
      <c r="T82" s="49">
        <v>0</v>
      </c>
      <c r="U82" s="49">
        <v>0</v>
      </c>
      <c r="V82" s="49">
        <v>1</v>
      </c>
      <c r="W82" s="49">
        <v>0</v>
      </c>
      <c r="X82" s="49">
        <v>0</v>
      </c>
      <c r="AN82" s="40">
        <v>5</v>
      </c>
      <c r="AO82" s="38">
        <v>0.87166482222425024</v>
      </c>
      <c r="AP82" s="38">
        <v>0.87009708699763755</v>
      </c>
      <c r="AQ82" s="38">
        <v>0.86889059370582467</v>
      </c>
      <c r="AR82" s="38">
        <v>0.86751278200280302</v>
      </c>
      <c r="AS82" s="38">
        <v>0.86576720464081014</v>
      </c>
      <c r="AT82" s="38">
        <v>0.86407543118721319</v>
      </c>
      <c r="AU82" s="38">
        <v>0.86179763941359921</v>
      </c>
      <c r="AV82" s="38">
        <v>0.85932854621925447</v>
      </c>
      <c r="AW82" s="38">
        <v>0.85648296751223618</v>
      </c>
      <c r="AX82" s="38">
        <v>0.85309369194044593</v>
      </c>
      <c r="AY82" s="38">
        <v>0.84919682824839293</v>
      </c>
      <c r="AZ82" s="38">
        <v>0.84484407705543973</v>
      </c>
      <c r="BA82" s="38">
        <v>0.84016791293250848</v>
      </c>
      <c r="BB82" s="38">
        <v>0.83518163732365791</v>
      </c>
      <c r="BC82" s="38">
        <v>0.82990928990352564</v>
      </c>
      <c r="BD82" s="38">
        <v>0.82439120855318138</v>
      </c>
      <c r="BE82" s="38">
        <v>0.81856471395837571</v>
      </c>
      <c r="BF82" s="38">
        <v>0.81251753463568055</v>
      </c>
      <c r="BG82" s="38">
        <v>0.80624184123783826</v>
      </c>
      <c r="BH82" s="38">
        <v>0.79978835151678573</v>
      </c>
      <c r="BI82" s="38">
        <v>0.79310307862631424</v>
      </c>
      <c r="BJ82" s="38">
        <v>0.78623585994421419</v>
      </c>
      <c r="BK82" s="38">
        <v>0.77916756919344021</v>
      </c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</row>
    <row r="83" spans="2:79" x14ac:dyDescent="0.2">
      <c r="B83" s="26"/>
      <c r="C83" s="8">
        <v>32</v>
      </c>
      <c r="D83" s="9">
        <v>11315</v>
      </c>
      <c r="E83" s="18">
        <v>0</v>
      </c>
      <c r="F83" s="18">
        <v>0</v>
      </c>
      <c r="G83" s="12">
        <f t="shared" si="1"/>
        <v>2920000</v>
      </c>
      <c r="H83" s="19">
        <f t="shared" si="2"/>
        <v>3122994.6524064168</v>
      </c>
      <c r="I83" s="20">
        <f t="shared" si="3"/>
        <v>0</v>
      </c>
      <c r="J83" s="21">
        <f t="shared" si="4"/>
        <v>0</v>
      </c>
      <c r="K83" s="22">
        <f>SUM($J$52:J83)</f>
        <v>6928.2499189442269</v>
      </c>
      <c r="L83" s="24">
        <v>4.7205013753458688E-2</v>
      </c>
      <c r="M83" s="17">
        <f t="shared" si="0"/>
        <v>1</v>
      </c>
      <c r="T83" s="49">
        <v>0</v>
      </c>
      <c r="U83" s="49">
        <v>0</v>
      </c>
      <c r="V83" s="49">
        <v>1</v>
      </c>
      <c r="W83" s="49">
        <v>0</v>
      </c>
      <c r="X83" s="49">
        <v>0</v>
      </c>
      <c r="AN83" s="40">
        <v>6</v>
      </c>
      <c r="AO83" s="38">
        <v>0.86185896164818798</v>
      </c>
      <c r="AP83" s="38">
        <v>0.86027478164647098</v>
      </c>
      <c r="AQ83" s="38">
        <v>0.85906242214281814</v>
      </c>
      <c r="AR83" s="38">
        <v>0.85764584392330623</v>
      </c>
      <c r="AS83" s="38">
        <v>0.85588524352877293</v>
      </c>
      <c r="AT83" s="38">
        <v>0.85417590841302793</v>
      </c>
      <c r="AU83" s="38">
        <v>0.8518306395620624</v>
      </c>
      <c r="AV83" s="38">
        <v>0.8493214111041496</v>
      </c>
      <c r="AW83" s="38">
        <v>0.84638313069976823</v>
      </c>
      <c r="AX83" s="38">
        <v>0.84288883508192092</v>
      </c>
      <c r="AY83" s="38">
        <v>0.83892912496983763</v>
      </c>
      <c r="AZ83" s="38">
        <v>0.83448663175084481</v>
      </c>
      <c r="BA83" s="38">
        <v>0.82969627655310985</v>
      </c>
      <c r="BB83" s="38">
        <v>0.82459447469280955</v>
      </c>
      <c r="BC83" s="38">
        <v>0.81922373715637642</v>
      </c>
      <c r="BD83" s="38">
        <v>0.81356954464315623</v>
      </c>
      <c r="BE83" s="38">
        <v>0.80766638564578741</v>
      </c>
      <c r="BF83" s="38">
        <v>0.80149750749088078</v>
      </c>
      <c r="BG83" s="38">
        <v>0.79509957462450631</v>
      </c>
      <c r="BH83" s="38">
        <v>0.78850217954967772</v>
      </c>
      <c r="BI83" s="38">
        <v>0.78169312448050743</v>
      </c>
      <c r="BJ83" s="38">
        <v>0.77467954491890068</v>
      </c>
      <c r="BK83" s="38">
        <v>0.76746121905341236</v>
      </c>
      <c r="BL83" s="38">
        <v>0.75994060853548784</v>
      </c>
      <c r="BM83" s="38">
        <v>0.75235100159079338</v>
      </c>
      <c r="BN83" s="38">
        <v>0.74466939941040566</v>
      </c>
      <c r="BO83" s="38">
        <v>0.73691880080324801</v>
      </c>
      <c r="BP83" s="38">
        <v>0.7290992057693203</v>
      </c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</row>
    <row r="84" spans="2:79" x14ac:dyDescent="0.2">
      <c r="B84" s="26"/>
      <c r="C84" s="8">
        <v>33</v>
      </c>
      <c r="D84" s="9">
        <v>11680</v>
      </c>
      <c r="E84" s="18">
        <v>0</v>
      </c>
      <c r="F84" s="18">
        <v>0</v>
      </c>
      <c r="G84" s="12">
        <f t="shared" si="1"/>
        <v>2920000</v>
      </c>
      <c r="H84" s="19">
        <f t="shared" si="2"/>
        <v>3122994.6524064168</v>
      </c>
      <c r="I84" s="20">
        <f t="shared" si="3"/>
        <v>0</v>
      </c>
      <c r="J84" s="21">
        <f t="shared" si="4"/>
        <v>0</v>
      </c>
      <c r="K84" s="22">
        <f>SUM($J$52:J84)</f>
        <v>6928.2499189442269</v>
      </c>
      <c r="L84" s="24">
        <v>0</v>
      </c>
      <c r="M84" s="17">
        <f t="shared" si="0"/>
        <v>1</v>
      </c>
      <c r="T84" s="49">
        <v>0</v>
      </c>
      <c r="U84" s="49">
        <v>0</v>
      </c>
      <c r="V84" s="49">
        <v>1</v>
      </c>
      <c r="W84" s="49">
        <v>0</v>
      </c>
      <c r="X84" s="49">
        <v>0</v>
      </c>
      <c r="AN84" s="40">
        <v>7</v>
      </c>
      <c r="AO84" s="38">
        <v>0.85298593573619219</v>
      </c>
      <c r="AP84" s="38">
        <v>0.85138531095937087</v>
      </c>
      <c r="AQ84" s="38">
        <v>0.85016708524387818</v>
      </c>
      <c r="AR84" s="38">
        <v>0.84871784825821939</v>
      </c>
      <c r="AS84" s="38">
        <v>0.8469419709681848</v>
      </c>
      <c r="AT84" s="38">
        <v>0.84519744957916343</v>
      </c>
      <c r="AU84" s="38">
        <v>0.84281258830213945</v>
      </c>
      <c r="AV84" s="38">
        <v>0.84025586172002598</v>
      </c>
      <c r="AW84" s="38">
        <v>0.83722743532968991</v>
      </c>
      <c r="AX84" s="38">
        <v>0.8336434126396266</v>
      </c>
      <c r="AY84" s="38">
        <v>0.82959396050150369</v>
      </c>
      <c r="AZ84" s="38">
        <v>0.82509183650104778</v>
      </c>
      <c r="BA84" s="38">
        <v>0.82020619014046081</v>
      </c>
      <c r="BB84" s="38">
        <v>0.81500959579756427</v>
      </c>
      <c r="BC84" s="38">
        <v>0.80950767291375558</v>
      </c>
      <c r="BD84" s="38">
        <v>0.80375737979976092</v>
      </c>
      <c r="BE84" s="38">
        <v>0.79773990466356559</v>
      </c>
      <c r="BF84" s="38">
        <v>0.79148993249006483</v>
      </c>
      <c r="BG84" s="38">
        <v>0.78499294313964629</v>
      </c>
      <c r="BH84" s="38">
        <v>0.77825457877456805</v>
      </c>
      <c r="BI84" s="38">
        <v>0.77132438969942541</v>
      </c>
      <c r="BJ84" s="38">
        <v>0.76418901046519172</v>
      </c>
      <c r="BK84" s="38">
        <v>0.75679428604539789</v>
      </c>
      <c r="BL84" s="38">
        <v>0.7491586814828568</v>
      </c>
      <c r="BM84" s="38">
        <v>0.74145408049354578</v>
      </c>
      <c r="BN84" s="38">
        <v>0.7336804830774647</v>
      </c>
      <c r="BO84" s="38">
        <v>0.72581489042569047</v>
      </c>
      <c r="BP84" s="38">
        <v>0.71785730253822289</v>
      </c>
      <c r="BQ84" s="38">
        <v>0.70983071822398547</v>
      </c>
      <c r="BR84" s="38">
        <v>0.70168913986513137</v>
      </c>
      <c r="BS84" s="38">
        <v>0.69345556627058402</v>
      </c>
      <c r="BT84" s="38">
        <v>0.68512999744034342</v>
      </c>
      <c r="BU84" s="39"/>
      <c r="BV84" s="39"/>
      <c r="BW84" s="39"/>
      <c r="BX84" s="39"/>
      <c r="BY84" s="39"/>
      <c r="BZ84" s="39"/>
      <c r="CA84" s="39"/>
    </row>
    <row r="85" spans="2:79" x14ac:dyDescent="0.2">
      <c r="B85" s="26"/>
      <c r="C85" s="8">
        <v>34</v>
      </c>
      <c r="D85" s="9">
        <v>12045</v>
      </c>
      <c r="E85" s="18">
        <v>0</v>
      </c>
      <c r="F85" s="18">
        <v>0</v>
      </c>
      <c r="G85" s="12">
        <f t="shared" si="1"/>
        <v>2920000</v>
      </c>
      <c r="H85" s="19">
        <f t="shared" si="2"/>
        <v>3122994.6524064168</v>
      </c>
      <c r="I85" s="20">
        <f t="shared" si="3"/>
        <v>0</v>
      </c>
      <c r="J85" s="21">
        <f t="shared" si="4"/>
        <v>0</v>
      </c>
      <c r="K85" s="22">
        <f>SUM($J$52:J85)</f>
        <v>6928.2499189442269</v>
      </c>
      <c r="L85" s="24">
        <v>0</v>
      </c>
      <c r="M85" s="17">
        <f t="shared" si="0"/>
        <v>1</v>
      </c>
      <c r="T85" s="49">
        <v>0</v>
      </c>
      <c r="U85" s="49">
        <v>0</v>
      </c>
      <c r="V85" s="49">
        <v>1</v>
      </c>
      <c r="W85" s="49">
        <v>0</v>
      </c>
      <c r="X85" s="49">
        <v>0</v>
      </c>
      <c r="AN85" s="40">
        <v>8</v>
      </c>
      <c r="AO85" s="38">
        <v>0.84484039050615578</v>
      </c>
      <c r="AP85" s="38">
        <v>0.84322332095423014</v>
      </c>
      <c r="AQ85" s="38">
        <v>0.8419992290268975</v>
      </c>
      <c r="AR85" s="38">
        <v>0.84052344102543541</v>
      </c>
      <c r="AS85" s="38">
        <v>0.83872617908955616</v>
      </c>
      <c r="AT85" s="38">
        <v>0.8369310498925211</v>
      </c>
      <c r="AU85" s="38">
        <v>0.8345300746879496</v>
      </c>
      <c r="AV85" s="38">
        <v>0.83193529515169162</v>
      </c>
      <c r="AW85" s="38">
        <v>0.82882183419821764</v>
      </c>
      <c r="AX85" s="38">
        <v>0.82515207063145579</v>
      </c>
      <c r="AY85" s="38">
        <v>0.82101609210586057</v>
      </c>
      <c r="AZ85" s="38">
        <v>0.81646126058613566</v>
      </c>
      <c r="BA85" s="38">
        <v>0.81147606127822658</v>
      </c>
      <c r="BB85" s="38">
        <v>0.8061869221200465</v>
      </c>
      <c r="BC85" s="38">
        <v>0.80059239703401808</v>
      </c>
      <c r="BD85" s="38">
        <v>0.79473019394024735</v>
      </c>
      <c r="BE85" s="38">
        <v>0.78861904530454341</v>
      </c>
      <c r="BF85" s="38">
        <v>0.78225470233733163</v>
      </c>
      <c r="BG85" s="38">
        <v>0.77567077491374636</v>
      </c>
      <c r="BH85" s="38">
        <v>0.7688190479037631</v>
      </c>
      <c r="BI85" s="38">
        <v>0.76176984336082942</v>
      </c>
      <c r="BJ85" s="38">
        <v>0.75451458729846754</v>
      </c>
      <c r="BK85" s="38">
        <v>0.74696982776395937</v>
      </c>
      <c r="BL85" s="38">
        <v>0.73924222796572503</v>
      </c>
      <c r="BM85" s="38">
        <v>0.73142263293179732</v>
      </c>
      <c r="BN85" s="38">
        <v>0.72353404147109979</v>
      </c>
      <c r="BO85" s="38">
        <v>0.71555345477470889</v>
      </c>
      <c r="BP85" s="38">
        <v>0.70750387165154816</v>
      </c>
      <c r="BQ85" s="38">
        <v>0.69933929448377075</v>
      </c>
      <c r="BR85" s="38">
        <v>0.69108272208030008</v>
      </c>
      <c r="BS85" s="38">
        <v>0.68271115563221285</v>
      </c>
      <c r="BT85" s="38">
        <v>0.67424759394843237</v>
      </c>
      <c r="BU85" s="38">
        <v>0.66569203702895863</v>
      </c>
      <c r="BV85" s="41">
        <v>0.65699848725594501</v>
      </c>
      <c r="BW85" s="41">
        <v>0.64821294224723802</v>
      </c>
      <c r="BX85" s="41">
        <v>0.63928940438499127</v>
      </c>
      <c r="BY85" s="41">
        <v>0.63025087247812783</v>
      </c>
      <c r="BZ85" s="39"/>
      <c r="CA85" s="39"/>
    </row>
    <row r="86" spans="2:79" x14ac:dyDescent="0.2">
      <c r="B86" s="26"/>
      <c r="C86" s="8">
        <v>35</v>
      </c>
      <c r="D86" s="9">
        <v>12410</v>
      </c>
      <c r="E86" s="18">
        <v>0</v>
      </c>
      <c r="F86" s="18">
        <v>0</v>
      </c>
      <c r="G86" s="12">
        <f t="shared" si="1"/>
        <v>2920000</v>
      </c>
      <c r="H86" s="19">
        <f t="shared" si="2"/>
        <v>3122994.6524064168</v>
      </c>
      <c r="I86" s="20">
        <f t="shared" si="3"/>
        <v>0</v>
      </c>
      <c r="J86" s="21">
        <f t="shared" si="4"/>
        <v>0</v>
      </c>
      <c r="K86" s="22">
        <f>SUM($J$52:J86)</f>
        <v>6928.2499189442269</v>
      </c>
      <c r="L86" s="24">
        <v>0</v>
      </c>
      <c r="M86" s="17">
        <f t="shared" si="0"/>
        <v>1</v>
      </c>
      <c r="T86" s="49">
        <v>0</v>
      </c>
      <c r="U86" s="49">
        <v>0</v>
      </c>
      <c r="V86" s="49">
        <v>1</v>
      </c>
      <c r="W86" s="49">
        <v>0</v>
      </c>
      <c r="X86" s="49">
        <v>0</v>
      </c>
      <c r="AN86" s="40">
        <v>9</v>
      </c>
      <c r="AO86" s="38">
        <v>0.8372816993146539</v>
      </c>
      <c r="AP86" s="38">
        <v>0.83565366657932538</v>
      </c>
      <c r="AQ86" s="38">
        <v>0.83442194534627545</v>
      </c>
      <c r="AR86" s="38">
        <v>0.83290978008084249</v>
      </c>
      <c r="AS86" s="38">
        <v>0.83110309513684477</v>
      </c>
      <c r="AT86" s="38">
        <v>0.82926761817196071</v>
      </c>
      <c r="AU86" s="38">
        <v>0.82683441511229439</v>
      </c>
      <c r="AV86" s="38">
        <v>0.8242103336888067</v>
      </c>
      <c r="AW86" s="38">
        <v>0.8210143938836032</v>
      </c>
      <c r="AX86" s="38">
        <v>0.81726088253790163</v>
      </c>
      <c r="AY86" s="38">
        <v>0.81303998544411782</v>
      </c>
      <c r="AZ86" s="38">
        <v>0.80839917793357452</v>
      </c>
      <c r="BA86" s="38">
        <v>0.8033652633229823</v>
      </c>
      <c r="BB86" s="38">
        <v>0.79798582701683163</v>
      </c>
      <c r="BC86" s="38">
        <v>0.79230062903327703</v>
      </c>
      <c r="BD86" s="38">
        <v>0.7863281943205499</v>
      </c>
      <c r="BE86" s="38">
        <v>0.78012484872401433</v>
      </c>
      <c r="BF86" s="38">
        <v>0.77366800650177614</v>
      </c>
      <c r="BG86" s="38">
        <v>0.76697012922058061</v>
      </c>
      <c r="BH86" s="38">
        <v>0.76004224906475071</v>
      </c>
      <c r="BI86" s="38">
        <v>0.75288885882129486</v>
      </c>
      <c r="BJ86" s="38">
        <v>0.74551564877530319</v>
      </c>
      <c r="BK86" s="38">
        <v>0.73780121994782533</v>
      </c>
      <c r="BL86" s="38">
        <v>0.72998162491389773</v>
      </c>
      <c r="BM86" s="38">
        <v>0.72207003464427677</v>
      </c>
      <c r="BN86" s="38">
        <v>0.71408944794788598</v>
      </c>
      <c r="BO86" s="38">
        <v>0.70599386720687851</v>
      </c>
      <c r="BP86" s="38">
        <v>0.69780629123017779</v>
      </c>
      <c r="BQ86" s="38">
        <v>0.68954971882670713</v>
      </c>
      <c r="BR86" s="38">
        <v>0.68115515356969658</v>
      </c>
      <c r="BS86" s="38">
        <v>0.6726915918859161</v>
      </c>
      <c r="BT86" s="41">
        <v>0.66409003734859573</v>
      </c>
      <c r="BU86" s="41">
        <v>0.65539648757558211</v>
      </c>
      <c r="BV86" s="41">
        <v>0.64658794375795181</v>
      </c>
      <c r="BW86" s="41">
        <v>0.63764140708678174</v>
      </c>
      <c r="BX86" s="41">
        <v>0.62857987637099499</v>
      </c>
      <c r="BY86" s="41">
        <v>0.61938035280166837</v>
      </c>
      <c r="BZ86" s="41">
        <v>0.61004283637880186</v>
      </c>
      <c r="CA86" s="41">
        <v>0.60054432829347204</v>
      </c>
    </row>
    <row r="87" spans="2:79" x14ac:dyDescent="0.2">
      <c r="B87" s="26"/>
      <c r="C87" s="8">
        <v>36</v>
      </c>
      <c r="D87" s="9">
        <v>12775</v>
      </c>
      <c r="E87" s="18">
        <v>0</v>
      </c>
      <c r="F87" s="18">
        <v>0</v>
      </c>
      <c r="G87" s="12">
        <f t="shared" si="1"/>
        <v>2920000</v>
      </c>
      <c r="H87" s="19">
        <f t="shared" si="2"/>
        <v>3122994.6524064168</v>
      </c>
      <c r="I87" s="20">
        <f t="shared" si="3"/>
        <v>0</v>
      </c>
      <c r="J87" s="21">
        <f t="shared" si="4"/>
        <v>0</v>
      </c>
      <c r="K87" s="22">
        <f>SUM($J$52:J87)</f>
        <v>6928.2499189442269</v>
      </c>
      <c r="L87" s="24">
        <v>0</v>
      </c>
      <c r="M87" s="17">
        <f t="shared" si="0"/>
        <v>1</v>
      </c>
      <c r="T87" s="49">
        <v>0</v>
      </c>
      <c r="U87" s="49">
        <v>0</v>
      </c>
      <c r="V87" s="49">
        <v>1</v>
      </c>
      <c r="W87" s="49">
        <v>0</v>
      </c>
      <c r="X87" s="49">
        <v>0</v>
      </c>
      <c r="AN87" s="40">
        <v>10</v>
      </c>
      <c r="AO87" s="38">
        <v>0.83020872780777055</v>
      </c>
      <c r="AP87" s="38">
        <v>0.82856425029733771</v>
      </c>
      <c r="AQ87" s="38">
        <v>0.82733038135027204</v>
      </c>
      <c r="AR87" s="38">
        <v>0.82579405432155506</v>
      </c>
      <c r="AS87" s="38">
        <v>0.82397158475613452</v>
      </c>
      <c r="AT87" s="38">
        <v>0.82208990613601896</v>
      </c>
      <c r="AU87" s="38">
        <v>0.81964058914880511</v>
      </c>
      <c r="AV87" s="38">
        <v>0.81697984297745518</v>
      </c>
      <c r="AW87" s="38">
        <v>0.81370398003193056</v>
      </c>
      <c r="AX87" s="38">
        <v>0.80986871400504801</v>
      </c>
      <c r="AY87" s="38">
        <v>0.8055645061623592</v>
      </c>
      <c r="AZ87" s="38">
        <v>0.80085529183408743</v>
      </c>
      <c r="BA87" s="38">
        <v>0.79575692824962219</v>
      </c>
      <c r="BB87" s="38">
        <v>0.79028781386611946</v>
      </c>
      <c r="BC87" s="38">
        <v>0.78451290763738546</v>
      </c>
      <c r="BD87" s="38">
        <v>0.77846941268739345</v>
      </c>
      <c r="BE87" s="38">
        <v>0.77215618056806246</v>
      </c>
      <c r="BF87" s="38">
        <v>0.76558759044372038</v>
      </c>
      <c r="BG87" s="38">
        <v>0.75879749782320616</v>
      </c>
      <c r="BH87" s="38">
        <v>0.75177704585062466</v>
      </c>
      <c r="BI87" s="38">
        <v>0.74451387371265842</v>
      </c>
      <c r="BJ87" s="38">
        <v>0.73702992208593066</v>
      </c>
      <c r="BK87" s="38">
        <v>0.72921032705200306</v>
      </c>
      <c r="BL87" s="38">
        <v>0.7212757379734589</v>
      </c>
      <c r="BM87" s="38">
        <v>0.71327215246814468</v>
      </c>
      <c r="BN87" s="38">
        <v>0.70517657172713732</v>
      </c>
      <c r="BO87" s="38">
        <v>0.6969889957504366</v>
      </c>
      <c r="BP87" s="38">
        <v>0.68870942453804262</v>
      </c>
      <c r="BQ87" s="38">
        <v>0.68033785808995539</v>
      </c>
      <c r="BR87" s="38">
        <v>0.67182829878832828</v>
      </c>
      <c r="BS87" s="41">
        <v>0.66324974305993123</v>
      </c>
      <c r="BT87" s="41">
        <v>0.65453319447799418</v>
      </c>
      <c r="BU87" s="41">
        <v>0.64570165185144068</v>
      </c>
      <c r="BV87" s="41">
        <v>0.6367551151802705</v>
      </c>
      <c r="BW87" s="41">
        <v>0.62767058565556044</v>
      </c>
      <c r="BX87" s="41">
        <v>0.6184480632773105</v>
      </c>
      <c r="BY87" s="41">
        <v>0.60911054685444399</v>
      </c>
      <c r="BZ87" s="41">
        <v>0.59961203876911429</v>
      </c>
      <c r="CA87" s="38"/>
    </row>
    <row r="88" spans="2:79" x14ac:dyDescent="0.2">
      <c r="B88" s="26"/>
      <c r="C88" s="8">
        <v>37</v>
      </c>
      <c r="D88" s="9">
        <v>13140</v>
      </c>
      <c r="E88" s="18">
        <v>0</v>
      </c>
      <c r="F88" s="18">
        <v>0</v>
      </c>
      <c r="G88" s="12">
        <f t="shared" si="1"/>
        <v>2920000</v>
      </c>
      <c r="H88" s="19">
        <f t="shared" si="2"/>
        <v>3122994.6524064168</v>
      </c>
      <c r="I88" s="20">
        <f t="shared" si="3"/>
        <v>0</v>
      </c>
      <c r="J88" s="21">
        <f t="shared" si="4"/>
        <v>0</v>
      </c>
      <c r="K88" s="22">
        <f>SUM($J$52:J88)</f>
        <v>6928.2499189442269</v>
      </c>
      <c r="L88" s="24">
        <v>0</v>
      </c>
      <c r="M88" s="17">
        <f t="shared" si="0"/>
        <v>1</v>
      </c>
      <c r="T88" s="49">
        <v>0</v>
      </c>
      <c r="U88" s="49">
        <v>0</v>
      </c>
      <c r="V88" s="49">
        <v>1</v>
      </c>
      <c r="W88" s="49">
        <v>0</v>
      </c>
      <c r="X88" s="49">
        <v>0</v>
      </c>
      <c r="AN88" s="40">
        <v>11</v>
      </c>
      <c r="AO88" s="38">
        <v>0.82354595558548005</v>
      </c>
      <c r="AP88" s="38">
        <v>0.82189051489164433</v>
      </c>
      <c r="AQ88" s="38">
        <v>0.82064901663886136</v>
      </c>
      <c r="AR88" s="38">
        <v>0.81908242009651688</v>
      </c>
      <c r="AS88" s="38">
        <v>0.81725027366001712</v>
      </c>
      <c r="AT88" s="38">
        <v>0.81533045034844365</v>
      </c>
      <c r="AU88" s="38">
        <v>0.81285488016048513</v>
      </c>
      <c r="AV88" s="38">
        <v>0.81015955155069652</v>
      </c>
      <c r="AW88" s="38">
        <v>0.80681507224317406</v>
      </c>
      <c r="AX88" s="38">
        <v>0.80291334450895147</v>
      </c>
      <c r="AY88" s="38">
        <v>0.79852904155592497</v>
      </c>
      <c r="AZ88" s="38">
        <v>0.7937378434534208</v>
      </c>
      <c r="BA88" s="38">
        <v>0.78855592572292343</v>
      </c>
      <c r="BB88" s="38">
        <v>0.78303472453576828</v>
      </c>
      <c r="BC88" s="38">
        <v>0.77717203936654877</v>
      </c>
      <c r="BD88" s="38">
        <v>0.77103999643947063</v>
      </c>
      <c r="BE88" s="38">
        <v>0.76463752043666189</v>
      </c>
      <c r="BF88" s="38">
        <v>0.75797905394890053</v>
      </c>
      <c r="BG88" s="38">
        <v>0.75107736032159722</v>
      </c>
      <c r="BH88" s="38">
        <v>0.7439653958013549</v>
      </c>
      <c r="BI88" s="38">
        <v>0.73658811536875624</v>
      </c>
      <c r="BJ88" s="38">
        <v>0.72898722132824123</v>
      </c>
      <c r="BK88" s="38">
        <v>0.72107563105862027</v>
      </c>
      <c r="BL88" s="38">
        <v>0.71304904674438285</v>
      </c>
      <c r="BM88" s="38">
        <v>0.70495346600337538</v>
      </c>
      <c r="BN88" s="38">
        <v>0.69676589002667466</v>
      </c>
      <c r="BO88" s="38">
        <v>0.6884863188142808</v>
      </c>
      <c r="BP88" s="38">
        <v>0.68009175355727025</v>
      </c>
      <c r="BQ88" s="38">
        <v>0.67160519306456634</v>
      </c>
      <c r="BR88" s="41">
        <v>0.66300363852724598</v>
      </c>
      <c r="BS88" s="41">
        <v>0.65428708994530904</v>
      </c>
      <c r="BT88" s="41">
        <v>0.64545554731875543</v>
      </c>
      <c r="BU88" s="41">
        <v>0.63648601183866205</v>
      </c>
      <c r="BV88" s="41">
        <v>0.6274244811228753</v>
      </c>
      <c r="BW88" s="41">
        <v>0.61820195874462536</v>
      </c>
      <c r="BX88" s="41">
        <v>0.60884144351283553</v>
      </c>
      <c r="BY88" s="41">
        <v>0.59934293542750572</v>
      </c>
      <c r="BZ88" s="38"/>
      <c r="CA88" s="38"/>
    </row>
    <row r="89" spans="2:79" x14ac:dyDescent="0.2">
      <c r="B89" s="26"/>
      <c r="C89" s="8">
        <v>38</v>
      </c>
      <c r="D89" s="9">
        <v>13505</v>
      </c>
      <c r="E89" s="18">
        <v>0</v>
      </c>
      <c r="F89" s="18">
        <v>0</v>
      </c>
      <c r="G89" s="12">
        <f t="shared" si="1"/>
        <v>2920000</v>
      </c>
      <c r="H89" s="19">
        <f t="shared" si="2"/>
        <v>3122994.6524064168</v>
      </c>
      <c r="I89" s="20">
        <f t="shared" si="3"/>
        <v>0</v>
      </c>
      <c r="J89" s="21">
        <f t="shared" si="4"/>
        <v>0</v>
      </c>
      <c r="K89" s="22">
        <f>SUM($J$52:J89)</f>
        <v>6928.2499189442269</v>
      </c>
      <c r="L89" s="24">
        <v>0</v>
      </c>
      <c r="M89" s="17">
        <f t="shared" si="0"/>
        <v>1</v>
      </c>
      <c r="T89" s="49">
        <v>0</v>
      </c>
      <c r="U89" s="49">
        <v>0</v>
      </c>
      <c r="V89" s="49">
        <v>1</v>
      </c>
      <c r="W89" s="49">
        <v>0</v>
      </c>
      <c r="X89" s="49">
        <v>0</v>
      </c>
      <c r="AN89" s="40">
        <v>12</v>
      </c>
      <c r="AO89" s="38">
        <v>0.8172352814697873</v>
      </c>
      <c r="AP89" s="38">
        <v>0.81556339600084726</v>
      </c>
      <c r="AQ89" s="38">
        <v>0.81431975003404844</v>
      </c>
      <c r="AR89" s="38">
        <v>0.81272899172842006</v>
      </c>
      <c r="AS89" s="38">
        <v>0.8108869145578802</v>
      </c>
      <c r="AT89" s="38">
        <v>0.80892309266746609</v>
      </c>
      <c r="AU89" s="38">
        <v>0.80642169110798378</v>
      </c>
      <c r="AV89" s="38">
        <v>0.8037088603643654</v>
      </c>
      <c r="AW89" s="38">
        <v>0.80028956933933859</v>
      </c>
      <c r="AX89" s="38">
        <v>0.79631007311945268</v>
      </c>
      <c r="AY89" s="38">
        <v>0.79186058275145432</v>
      </c>
      <c r="AZ89" s="38">
        <v>0.78697249317935203</v>
      </c>
      <c r="BA89" s="38">
        <v>0.78172438357070662</v>
      </c>
      <c r="BB89" s="38">
        <v>0.77613951827737793</v>
      </c>
      <c r="BC89" s="38">
        <v>0.77021992304277176</v>
      </c>
      <c r="BD89" s="38">
        <v>0.76400101049942715</v>
      </c>
      <c r="BE89" s="38">
        <v>0.75751076715181787</v>
      </c>
      <c r="BF89" s="38">
        <v>0.75076373574644062</v>
      </c>
      <c r="BG89" s="38">
        <v>0.74377276284334526</v>
      </c>
      <c r="BH89" s="38">
        <v>0.73652752079881456</v>
      </c>
      <c r="BI89" s="38">
        <v>0.72908092808522085</v>
      </c>
      <c r="BJ89" s="38">
        <v>0.72134261629499608</v>
      </c>
      <c r="BK89" s="38">
        <v>0.71333903078968197</v>
      </c>
      <c r="BL89" s="38">
        <v>0.7052434500486745</v>
      </c>
      <c r="BM89" s="38">
        <v>0.69705587407197378</v>
      </c>
      <c r="BN89" s="38">
        <v>0.6887763028595798</v>
      </c>
      <c r="BO89" s="38">
        <v>0.68038173760256926</v>
      </c>
      <c r="BP89" s="38">
        <v>0.67189517710986546</v>
      </c>
      <c r="BQ89" s="41">
        <v>0.66329362257254509</v>
      </c>
      <c r="BR89" s="41">
        <v>0.65457707399060816</v>
      </c>
      <c r="BS89" s="41">
        <v>0.64574553136405455</v>
      </c>
      <c r="BT89" s="41">
        <v>0.63679899469288448</v>
      </c>
      <c r="BU89" s="41">
        <v>0.62771446516817442</v>
      </c>
      <c r="BV89" s="41">
        <v>0.61851494159884779</v>
      </c>
      <c r="BW89" s="41">
        <v>0.60915442636705797</v>
      </c>
      <c r="BX89" s="41">
        <v>0.59965591828172815</v>
      </c>
      <c r="BY89" s="41">
        <v>0.59001941734285857</v>
      </c>
      <c r="BZ89" s="38"/>
      <c r="CA89" s="38"/>
    </row>
    <row r="90" spans="2:79" x14ac:dyDescent="0.2">
      <c r="B90" s="26"/>
      <c r="C90" s="8">
        <v>39</v>
      </c>
      <c r="D90" s="9">
        <v>13870</v>
      </c>
      <c r="E90" s="18">
        <v>0</v>
      </c>
      <c r="F90" s="18">
        <v>0</v>
      </c>
      <c r="G90" s="12">
        <f t="shared" si="1"/>
        <v>2920000</v>
      </c>
      <c r="H90" s="19">
        <f t="shared" si="2"/>
        <v>3122994.6524064168</v>
      </c>
      <c r="I90" s="20">
        <f t="shared" si="3"/>
        <v>0</v>
      </c>
      <c r="J90" s="21">
        <f t="shared" si="4"/>
        <v>0</v>
      </c>
      <c r="K90" s="22">
        <f>SUM($J$52:J90)</f>
        <v>6928.2499189442269</v>
      </c>
      <c r="L90" s="24">
        <v>0</v>
      </c>
      <c r="M90" s="17">
        <f t="shared" si="0"/>
        <v>1</v>
      </c>
      <c r="T90" s="49">
        <v>0</v>
      </c>
      <c r="U90" s="49">
        <v>0</v>
      </c>
      <c r="V90" s="49">
        <v>1</v>
      </c>
      <c r="W90" s="49">
        <v>0</v>
      </c>
      <c r="X90" s="49">
        <v>0</v>
      </c>
      <c r="AN90" s="40">
        <v>13</v>
      </c>
      <c r="AO90" s="38">
        <v>0.81123090820368216</v>
      </c>
      <c r="AP90" s="38">
        <v>0.80954805955133924</v>
      </c>
      <c r="AQ90" s="38">
        <v>0.80830050277664711</v>
      </c>
      <c r="AR90" s="38">
        <v>0.80668797196025421</v>
      </c>
      <c r="AS90" s="38">
        <v>0.80482985630533077</v>
      </c>
      <c r="AT90" s="38">
        <v>0.80282203583607625</v>
      </c>
      <c r="AU90" s="38">
        <v>0.80029480290507005</v>
      </c>
      <c r="AV90" s="38">
        <v>0.79755571896070698</v>
      </c>
      <c r="AW90" s="38">
        <v>0.79407036728509073</v>
      </c>
      <c r="AX90" s="38">
        <v>0.79002640245562361</v>
      </c>
      <c r="AY90" s="38">
        <v>0.78549842479657117</v>
      </c>
      <c r="AZ90" s="38">
        <v>0.78054592062332617</v>
      </c>
      <c r="BA90" s="38">
        <v>0.77521650453596158</v>
      </c>
      <c r="BB90" s="38">
        <v>0.7695486835638814</v>
      </c>
      <c r="BC90" s="38">
        <v>0.76357397251979708</v>
      </c>
      <c r="BD90" s="38">
        <v>0.75726832540897127</v>
      </c>
      <c r="BE90" s="38">
        <v>0.75069031471656134</v>
      </c>
      <c r="BF90" s="38">
        <v>0.74385471839356843</v>
      </c>
      <c r="BG90" s="38">
        <v>0.73677446621468079</v>
      </c>
      <c r="BH90" s="38">
        <v>0.72946097746625693</v>
      </c>
      <c r="BI90" s="38">
        <v>0.72190219930252941</v>
      </c>
      <c r="BJ90" s="38">
        <v>0.71402731092026195</v>
      </c>
      <c r="BK90" s="38">
        <v>0.70595472898817779</v>
      </c>
      <c r="BL90" s="38">
        <v>0.69776715301147707</v>
      </c>
      <c r="BM90" s="38">
        <v>0.68948758179908309</v>
      </c>
      <c r="BN90" s="38">
        <v>0.68111601535099586</v>
      </c>
      <c r="BO90" s="38">
        <v>0.67262945485829206</v>
      </c>
      <c r="BP90" s="41">
        <v>0.66405089912989501</v>
      </c>
      <c r="BQ90" s="41">
        <v>0.65535734935688139</v>
      </c>
      <c r="BR90" s="41">
        <v>0.64652580673032778</v>
      </c>
      <c r="BS90" s="41">
        <v>0.63757927005915771</v>
      </c>
      <c r="BT90" s="41">
        <v>0.62851773934337096</v>
      </c>
      <c r="BU90" s="41">
        <v>0.61931821577404433</v>
      </c>
      <c r="BV90" s="41">
        <v>0.60998069935117782</v>
      </c>
      <c r="BW90" s="41">
        <v>0.60050519007477132</v>
      </c>
      <c r="BX90" s="41">
        <v>0.59086868913590174</v>
      </c>
      <c r="BY90" s="38"/>
      <c r="BZ90" s="38"/>
      <c r="CA90" s="38"/>
    </row>
    <row r="91" spans="2:79" x14ac:dyDescent="0.2">
      <c r="B91" s="26"/>
      <c r="C91" s="8">
        <v>40</v>
      </c>
      <c r="D91" s="9">
        <v>14235</v>
      </c>
      <c r="E91" s="18">
        <v>0</v>
      </c>
      <c r="F91" s="18">
        <v>0</v>
      </c>
      <c r="G91" s="12">
        <f t="shared" si="1"/>
        <v>2920000</v>
      </c>
      <c r="H91" s="19">
        <f t="shared" si="2"/>
        <v>3122994.6524064168</v>
      </c>
      <c r="I91" s="20">
        <f t="shared" si="3"/>
        <v>0</v>
      </c>
      <c r="J91" s="21">
        <f t="shared" si="4"/>
        <v>0</v>
      </c>
      <c r="K91" s="22">
        <f>SUM($J$52:J91)</f>
        <v>6928.2499189442269</v>
      </c>
      <c r="L91" s="24">
        <v>0</v>
      </c>
      <c r="M91" s="17">
        <f t="shared" si="0"/>
        <v>1</v>
      </c>
      <c r="T91" s="49">
        <v>0</v>
      </c>
      <c r="U91" s="49">
        <v>0</v>
      </c>
      <c r="V91" s="49">
        <v>1</v>
      </c>
      <c r="W91" s="49">
        <v>0</v>
      </c>
      <c r="X91" s="49">
        <v>0</v>
      </c>
      <c r="AN91" s="40">
        <v>14</v>
      </c>
      <c r="AO91" s="38">
        <v>0.80549600324612736</v>
      </c>
      <c r="AP91" s="38">
        <v>0.80380219141038156</v>
      </c>
      <c r="AQ91" s="38">
        <v>0.80254700532997214</v>
      </c>
      <c r="AR91" s="38">
        <v>0.80091031275029523</v>
      </c>
      <c r="AS91" s="38">
        <v>0.7990422663613318</v>
      </c>
      <c r="AT91" s="38">
        <v>0.79699850427701036</v>
      </c>
      <c r="AU91" s="38">
        <v>0.79443738301070665</v>
      </c>
      <c r="AV91" s="38">
        <v>0.7916895479994287</v>
      </c>
      <c r="AW91" s="38">
        <v>0.78813194031771661</v>
      </c>
      <c r="AX91" s="38">
        <v>0.78401220010034489</v>
      </c>
      <c r="AY91" s="38">
        <v>0.77942064284560419</v>
      </c>
      <c r="AZ91" s="38">
        <v>0.77440505481007849</v>
      </c>
      <c r="BA91" s="38">
        <v>0.76899545607765096</v>
      </c>
      <c r="BB91" s="38">
        <v>0.76326397099939725</v>
      </c>
      <c r="BC91" s="38">
        <v>0.75718742014045481</v>
      </c>
      <c r="BD91" s="38">
        <v>0.75082719890290062</v>
      </c>
      <c r="BE91" s="38">
        <v>0.74417913932981372</v>
      </c>
      <c r="BF91" s="38">
        <v>0.73725628953500855</v>
      </c>
      <c r="BG91" s="38">
        <v>0.73008793250573945</v>
      </c>
      <c r="BH91" s="38">
        <v>0.72268557938238132</v>
      </c>
      <c r="BI91" s="38">
        <v>0.71501509647964467</v>
      </c>
      <c r="BJ91" s="38">
        <v>0.70702747147192468</v>
      </c>
      <c r="BK91" s="38">
        <v>0.69886289430414728</v>
      </c>
      <c r="BL91" s="38">
        <v>0.69060632190067672</v>
      </c>
      <c r="BM91" s="38">
        <v>0.68225775426151281</v>
      </c>
      <c r="BN91" s="38">
        <v>0.67377119376880901</v>
      </c>
      <c r="BO91" s="38">
        <v>0.66521563684933516</v>
      </c>
      <c r="BP91" s="41">
        <v>0.65652208707632154</v>
      </c>
      <c r="BQ91" s="41">
        <v>0.64771354325869124</v>
      </c>
      <c r="BR91" s="41">
        <v>0.63879000539644448</v>
      </c>
      <c r="BS91" s="41">
        <v>0.62975147348958105</v>
      </c>
      <c r="BT91" s="41">
        <v>0.62055194992025442</v>
      </c>
      <c r="BU91" s="41">
        <v>0.61123743230631122</v>
      </c>
      <c r="BV91" s="41">
        <v>0.60178492183882815</v>
      </c>
      <c r="BW91" s="41">
        <v>0.59217141970888176</v>
      </c>
      <c r="BX91" s="38"/>
      <c r="BY91" s="38"/>
      <c r="BZ91" s="38"/>
      <c r="CA91" s="38"/>
    </row>
    <row r="92" spans="2:79" x14ac:dyDescent="0.2">
      <c r="B92" s="26"/>
      <c r="T92" s="49">
        <v>0</v>
      </c>
      <c r="U92" s="49">
        <v>0</v>
      </c>
      <c r="V92" s="49">
        <v>1</v>
      </c>
      <c r="W92" s="49">
        <v>0</v>
      </c>
      <c r="X92" s="49">
        <v>0</v>
      </c>
      <c r="AN92" s="40">
        <v>15</v>
      </c>
      <c r="AO92" s="38">
        <v>0.8000004371477184</v>
      </c>
      <c r="AP92" s="38">
        <v>0.79829566212856973</v>
      </c>
      <c r="AQ92" s="38">
        <v>0.79703656524026711</v>
      </c>
      <c r="AR92" s="38">
        <v>0.7953719923994822</v>
      </c>
      <c r="AS92" s="38">
        <v>0.79349401527647867</v>
      </c>
      <c r="AT92" s="38">
        <v>0.79141431157709041</v>
      </c>
      <c r="AU92" s="38">
        <v>0.78882805304240411</v>
      </c>
      <c r="AV92" s="38">
        <v>0.78603971449462073</v>
      </c>
      <c r="AW92" s="38">
        <v>0.78243285220948822</v>
      </c>
      <c r="AX92" s="38">
        <v>0.77825063648029413</v>
      </c>
      <c r="AY92" s="38">
        <v>0.77359710744914878</v>
      </c>
      <c r="AZ92" s="38">
        <v>0.76850352785597664</v>
      </c>
      <c r="BA92" s="38">
        <v>0.76303110874637037</v>
      </c>
      <c r="BB92" s="38">
        <v>0.75721859729405894</v>
      </c>
      <c r="BC92" s="38">
        <v>0.75107853882154008</v>
      </c>
      <c r="BD92" s="38">
        <v>0.74463497985521609</v>
      </c>
      <c r="BE92" s="38">
        <v>0.73790819120803997</v>
      </c>
      <c r="BF92" s="38">
        <v>0.73093655808324087</v>
      </c>
      <c r="BG92" s="38">
        <v>0.72366188496153028</v>
      </c>
      <c r="BH92" s="38">
        <v>0.7161711970977831</v>
      </c>
      <c r="BI92" s="38">
        <v>0.70841164781841848</v>
      </c>
      <c r="BJ92" s="38">
        <v>0.70031296850058</v>
      </c>
      <c r="BK92" s="38">
        <v>0.69205639609710934</v>
      </c>
      <c r="BL92" s="38">
        <v>0.68373082726686873</v>
      </c>
      <c r="BM92" s="38">
        <v>0.67526726558308825</v>
      </c>
      <c r="BN92" s="38">
        <v>0.66671170866361451</v>
      </c>
      <c r="BO92" s="41">
        <v>0.65806415650844741</v>
      </c>
      <c r="BP92" s="41">
        <v>0.64927861149974053</v>
      </c>
      <c r="BQ92" s="41">
        <v>0.64037807244641698</v>
      </c>
      <c r="BR92" s="41">
        <v>0.63133954053955366</v>
      </c>
      <c r="BS92" s="41">
        <v>0.62218601458807365</v>
      </c>
      <c r="BT92" s="41">
        <v>0.61289449578305377</v>
      </c>
      <c r="BU92" s="41">
        <v>0.60344198531557058</v>
      </c>
      <c r="BV92" s="41">
        <v>0.59385148199454763</v>
      </c>
      <c r="BW92" s="38"/>
      <c r="BX92" s="38"/>
      <c r="BY92" s="38"/>
      <c r="BZ92" s="38"/>
      <c r="CA92" s="38"/>
    </row>
    <row r="93" spans="2:79" x14ac:dyDescent="0.2">
      <c r="T93" s="49">
        <v>0</v>
      </c>
      <c r="U93" s="49">
        <v>0</v>
      </c>
      <c r="V93" s="49">
        <v>1</v>
      </c>
      <c r="W93" s="49">
        <v>0</v>
      </c>
      <c r="X93" s="49">
        <v>0</v>
      </c>
      <c r="AN93" s="40">
        <v>16</v>
      </c>
      <c r="AO93" s="38">
        <v>0.79471920368674276</v>
      </c>
      <c r="AP93" s="38">
        <v>0.79300346548419121</v>
      </c>
      <c r="AQ93" s="38">
        <v>0.79174045778799529</v>
      </c>
      <c r="AR93" s="38">
        <v>0.79005411243644585</v>
      </c>
      <c r="AS93" s="38">
        <v>0.78816595071644158</v>
      </c>
      <c r="AT93" s="38">
        <v>0.78605250847837749</v>
      </c>
      <c r="AU93" s="38">
        <v>0.78344180677844966</v>
      </c>
      <c r="AV93" s="38">
        <v>0.78058887935879562</v>
      </c>
      <c r="AW93" s="38">
        <v>0.77695940351701653</v>
      </c>
      <c r="AX93" s="38">
        <v>0.77271670537375869</v>
      </c>
      <c r="AY93" s="38">
        <v>0.76798790469012668</v>
      </c>
      <c r="AZ93" s="38">
        <v>0.76283257197353571</v>
      </c>
      <c r="BA93" s="38">
        <v>0.75729845632040715</v>
      </c>
      <c r="BB93" s="38">
        <v>0.7514058831463849</v>
      </c>
      <c r="BC93" s="38">
        <v>0.74518399014005854</v>
      </c>
      <c r="BD93" s="38">
        <v>0.73867699781494411</v>
      </c>
      <c r="BE93" s="38">
        <v>0.73186623431046471</v>
      </c>
      <c r="BF93" s="38">
        <v>0.72480943239881046</v>
      </c>
      <c r="BG93" s="38">
        <v>0.71747975343683956</v>
      </c>
      <c r="BH93" s="38">
        <v>0.70988849799062803</v>
      </c>
      <c r="BI93" s="38">
        <v>0.70204468944588194</v>
      </c>
      <c r="BJ93" s="38">
        <v>0.69383579697559183</v>
      </c>
      <c r="BK93" s="38">
        <v>0.68551022814535123</v>
      </c>
      <c r="BL93" s="38">
        <v>0.67706966527049406</v>
      </c>
      <c r="BM93" s="38">
        <v>0.66853710715994363</v>
      </c>
      <c r="BN93" s="41">
        <v>0.65991255381369995</v>
      </c>
      <c r="BO93" s="41">
        <v>0.65115000761391628</v>
      </c>
      <c r="BP93" s="41">
        <v>0.64227246736951615</v>
      </c>
      <c r="BQ93" s="41">
        <v>0.63327993308049935</v>
      </c>
      <c r="BR93" s="41">
        <v>0.62414940593794266</v>
      </c>
      <c r="BS93" s="41">
        <v>0.61488088594184609</v>
      </c>
      <c r="BT93" s="41">
        <v>0.60547437309220964</v>
      </c>
      <c r="BU93" s="41">
        <v>0.59590686858010999</v>
      </c>
      <c r="BV93" s="38"/>
      <c r="BW93" s="38"/>
      <c r="BX93" s="38"/>
      <c r="BY93" s="38"/>
      <c r="BZ93" s="38"/>
      <c r="CA93" s="38"/>
    </row>
    <row r="94" spans="2:79" x14ac:dyDescent="0.2">
      <c r="T94" s="49">
        <v>0</v>
      </c>
      <c r="U94" s="49">
        <v>0</v>
      </c>
      <c r="V94" s="49">
        <v>1</v>
      </c>
      <c r="W94" s="49">
        <v>0</v>
      </c>
      <c r="X94" s="49">
        <v>0</v>
      </c>
      <c r="AN94" s="40">
        <v>17</v>
      </c>
      <c r="AO94" s="38">
        <v>0.78963128683480754</v>
      </c>
      <c r="AP94" s="38">
        <v>0.78790458544885311</v>
      </c>
      <c r="AQ94" s="38">
        <v>0.78663766694476389</v>
      </c>
      <c r="AR94" s="38">
        <v>0.78492954908244994</v>
      </c>
      <c r="AS94" s="38">
        <v>0.7830312027654448</v>
      </c>
      <c r="AT94" s="38">
        <v>0.78088402198870499</v>
      </c>
      <c r="AU94" s="38">
        <v>0.77824012605662074</v>
      </c>
      <c r="AV94" s="38">
        <v>0.77533136083201082</v>
      </c>
      <c r="AW94" s="38">
        <v>0.77167927143358517</v>
      </c>
      <c r="AX94" s="38">
        <v>0.76737609087626379</v>
      </c>
      <c r="AY94" s="38">
        <v>0.76258692623551083</v>
      </c>
      <c r="AZ94" s="38">
        <v>0.75735493270013532</v>
      </c>
      <c r="BA94" s="38">
        <v>0.75175912050348437</v>
      </c>
      <c r="BB94" s="38">
        <v>0.74578648560775129</v>
      </c>
      <c r="BC94" s="38">
        <v>0.73950192416825833</v>
      </c>
      <c r="BD94" s="38">
        <v>0.73291233238371267</v>
      </c>
      <c r="BE94" s="38">
        <v>0.72603815411481087</v>
      </c>
      <c r="BF94" s="38">
        <v>0.71889677062900692</v>
      </c>
      <c r="BG94" s="38">
        <v>0.71148140509937363</v>
      </c>
      <c r="BH94" s="38">
        <v>0.70380348683215732</v>
      </c>
      <c r="BI94" s="38">
        <v>0.6958545120809615</v>
      </c>
      <c r="BJ94" s="38">
        <v>0.68757494086856752</v>
      </c>
      <c r="BK94" s="38">
        <v>0.67915737680263366</v>
      </c>
      <c r="BL94" s="38">
        <v>0.67064781750100655</v>
      </c>
      <c r="BM94" s="41">
        <v>0.66204626296368607</v>
      </c>
      <c r="BN94" s="41">
        <v>0.65330671557282582</v>
      </c>
      <c r="BO94" s="41">
        <v>0.64447517294627232</v>
      </c>
      <c r="BP94" s="41">
        <v>0.63550563746617883</v>
      </c>
      <c r="BQ94" s="41">
        <v>0.62639810913254546</v>
      </c>
      <c r="BR94" s="41">
        <v>0.61717558675429551</v>
      </c>
      <c r="BS94" s="41">
        <v>0.60779207271358238</v>
      </c>
      <c r="BT94" s="41">
        <v>0.59827056581932925</v>
      </c>
      <c r="BU94" s="38"/>
      <c r="BV94" s="38"/>
      <c r="BW94" s="38"/>
      <c r="BX94" s="38"/>
      <c r="BY94" s="38"/>
      <c r="BZ94" s="38"/>
      <c r="CA94" s="38"/>
    </row>
    <row r="95" spans="2:79" x14ac:dyDescent="0.2">
      <c r="D95" s="1" t="s">
        <v>12</v>
      </c>
      <c r="E95" s="1"/>
      <c r="F95" s="1"/>
      <c r="G95" s="1"/>
      <c r="H95" s="1"/>
      <c r="I95" s="1"/>
      <c r="J95" s="1"/>
      <c r="K95" s="1"/>
      <c r="L95" s="1"/>
      <c r="M95" s="1"/>
      <c r="T95" s="49">
        <v>0</v>
      </c>
      <c r="U95" s="49">
        <v>0</v>
      </c>
      <c r="V95" s="49">
        <v>1</v>
      </c>
      <c r="W95" s="49">
        <v>0</v>
      </c>
      <c r="X95" s="49">
        <v>0</v>
      </c>
      <c r="AN95" s="40">
        <v>18</v>
      </c>
      <c r="AO95" s="38">
        <v>0.78471882954337346</v>
      </c>
      <c r="AP95" s="38">
        <v>0.78298116497401604</v>
      </c>
      <c r="AQ95" s="38">
        <v>0.78171033566203374</v>
      </c>
      <c r="AR95" s="38">
        <v>0.77998044528895516</v>
      </c>
      <c r="AS95" s="38">
        <v>0.77807191437494927</v>
      </c>
      <c r="AT95" s="38">
        <v>0.77588293809575992</v>
      </c>
      <c r="AU95" s="38">
        <v>0.77322265596220796</v>
      </c>
      <c r="AV95" s="38">
        <v>0.77026060864405055</v>
      </c>
      <c r="AW95" s="38">
        <v>0.76655999541811404</v>
      </c>
      <c r="AX95" s="38">
        <v>0.76222423581535204</v>
      </c>
      <c r="AY95" s="38">
        <v>0.75736140734139601</v>
      </c>
      <c r="AZ95" s="38">
        <v>0.75206899142146377</v>
      </c>
      <c r="BA95" s="38">
        <v>0.74639524424706283</v>
      </c>
      <c r="BB95" s="38">
        <v>0.74037920147008085</v>
      </c>
      <c r="BC95" s="38">
        <v>0.73401448385759993</v>
      </c>
      <c r="BD95" s="38">
        <v>0.72734303088296159</v>
      </c>
      <c r="BE95" s="38">
        <v>0.72040609357253937</v>
      </c>
      <c r="BF95" s="38">
        <v>0.71315956841970451</v>
      </c>
      <c r="BG95" s="38">
        <v>0.7056801932625405</v>
      </c>
      <c r="BH95" s="38">
        <v>0.69791609288544409</v>
      </c>
      <c r="BI95" s="38">
        <v>0.68986111077013146</v>
      </c>
      <c r="BJ95" s="38">
        <v>0.68148954432204423</v>
      </c>
      <c r="BK95" s="38">
        <v>0.67302598263826374</v>
      </c>
      <c r="BL95" s="41">
        <v>0.66442442810094338</v>
      </c>
      <c r="BM95" s="41">
        <v>0.65573087832792976</v>
      </c>
      <c r="BN95" s="41">
        <v>0.64692233451029946</v>
      </c>
      <c r="BO95" s="41">
        <v>0.6379987966480527</v>
      </c>
      <c r="BP95" s="41">
        <v>0.62893726593226595</v>
      </c>
      <c r="BQ95" s="41">
        <v>0.61973774236293933</v>
      </c>
      <c r="BR95" s="41">
        <v>0.61040022594007282</v>
      </c>
      <c r="BS95" s="41">
        <v>0.60092471666366643</v>
      </c>
      <c r="BT95" s="41">
        <v>0.59128821572479673</v>
      </c>
      <c r="BU95" s="38"/>
      <c r="BV95" s="38"/>
      <c r="BW95" s="38"/>
      <c r="BX95" s="38"/>
      <c r="BY95" s="38"/>
      <c r="BZ95" s="38"/>
      <c r="CA95" s="38"/>
    </row>
    <row r="96" spans="2:79" ht="112" x14ac:dyDescent="0.2">
      <c r="D96" s="2" t="s">
        <v>13</v>
      </c>
      <c r="E96" s="2" t="s">
        <v>14</v>
      </c>
      <c r="F96" s="4" t="s">
        <v>3</v>
      </c>
      <c r="G96" s="5" t="s">
        <v>10</v>
      </c>
      <c r="H96" s="5" t="s">
        <v>15</v>
      </c>
      <c r="I96" s="5" t="s">
        <v>16</v>
      </c>
      <c r="J96" s="5" t="s">
        <v>17</v>
      </c>
      <c r="K96" s="6" t="s">
        <v>18</v>
      </c>
      <c r="L96" s="6" t="s">
        <v>10</v>
      </c>
      <c r="M96" s="7" t="s">
        <v>11</v>
      </c>
      <c r="T96" t="s">
        <v>28</v>
      </c>
      <c r="U96" t="s">
        <v>29</v>
      </c>
      <c r="V96" t="s">
        <v>30</v>
      </c>
      <c r="AN96" s="40">
        <v>19</v>
      </c>
      <c r="AO96" s="38">
        <v>0.77996651178897991</v>
      </c>
      <c r="AP96" s="38">
        <v>0.77821788403621961</v>
      </c>
      <c r="AQ96" s="38">
        <v>0.776943143916344</v>
      </c>
      <c r="AR96" s="38">
        <v>0.77519148103250091</v>
      </c>
      <c r="AS96" s="38">
        <v>0.77327276552149415</v>
      </c>
      <c r="AT96" s="38">
        <v>0.77105810766740279</v>
      </c>
      <c r="AU96" s="38">
        <v>0.7683653254048356</v>
      </c>
      <c r="AV96" s="38">
        <v>0.7653499959931308</v>
      </c>
      <c r="AW96" s="38">
        <v>0.76159487964640704</v>
      </c>
      <c r="AX96" s="38">
        <v>0.75721922041539869</v>
      </c>
      <c r="AY96" s="38">
        <v>0.75231093567968743</v>
      </c>
      <c r="AZ96" s="38">
        <v>0.74695942811406046</v>
      </c>
      <c r="BA96" s="38">
        <v>0.74120886979556588</v>
      </c>
      <c r="BB96" s="38">
        <v>0.73511372994921986</v>
      </c>
      <c r="BC96" s="38">
        <v>0.72868718308398217</v>
      </c>
      <c r="BD96" s="38">
        <v>0.72195377328923038</v>
      </c>
      <c r="BE96" s="38">
        <v>0.71493417256730829</v>
      </c>
      <c r="BF96" s="38">
        <v>0.7076248003586153</v>
      </c>
      <c r="BG96" s="38">
        <v>0.70003912096274779</v>
      </c>
      <c r="BH96" s="38">
        <v>0.69221099612702763</v>
      </c>
      <c r="BI96" s="38">
        <v>0.68405084780526537</v>
      </c>
      <c r="BJ96" s="38">
        <v>0.6756102849304082</v>
      </c>
      <c r="BK96" s="38">
        <v>0.66705472801093446</v>
      </c>
      <c r="BL96" s="41">
        <v>0.65838417704684415</v>
      </c>
      <c r="BM96" s="41">
        <v>0.64962163084706048</v>
      </c>
      <c r="BN96" s="41">
        <v>0.64072109179373704</v>
      </c>
      <c r="BO96" s="41">
        <v>0.63170555869579692</v>
      </c>
      <c r="BP96" s="41">
        <v>0.62255203274431692</v>
      </c>
      <c r="BQ96" s="41">
        <v>0.61326051393929704</v>
      </c>
      <c r="BR96" s="41">
        <v>0.60383100228073727</v>
      </c>
      <c r="BS96" s="41">
        <v>0.5942404989597142</v>
      </c>
      <c r="BT96" s="38"/>
      <c r="BU96" s="38"/>
      <c r="BV96" s="38"/>
      <c r="BW96" s="38"/>
      <c r="BX96" s="38"/>
      <c r="BY96" s="38"/>
      <c r="BZ96" s="38"/>
      <c r="CA96" s="38"/>
    </row>
    <row r="97" spans="4:79" ht="17" thickBot="1" x14ac:dyDescent="0.25">
      <c r="D97" s="8">
        <v>1</v>
      </c>
      <c r="E97" s="8">
        <f>D97</f>
        <v>1</v>
      </c>
      <c r="F97" s="10">
        <v>1</v>
      </c>
      <c r="G97" s="27">
        <v>1</v>
      </c>
      <c r="H97" s="28">
        <v>0</v>
      </c>
      <c r="I97" s="29">
        <v>0</v>
      </c>
      <c r="J97" s="14">
        <v>0</v>
      </c>
      <c r="K97" s="30">
        <v>0</v>
      </c>
      <c r="L97" s="16">
        <v>1</v>
      </c>
      <c r="M97" s="17">
        <f>ABS(L97-G97)</f>
        <v>0</v>
      </c>
      <c r="T97" s="51">
        <v>439.02528735632188</v>
      </c>
      <c r="U97" s="52">
        <v>439.02528735632188</v>
      </c>
      <c r="V97" s="52">
        <v>0</v>
      </c>
      <c r="AN97" s="42">
        <v>20</v>
      </c>
      <c r="AO97" s="38">
        <v>0.77536107704599044</v>
      </c>
      <c r="AP97" s="38">
        <v>0.77360148610982726</v>
      </c>
      <c r="AQ97" s="38">
        <v>0.77232283518205846</v>
      </c>
      <c r="AR97" s="38">
        <v>0.77054939978745074</v>
      </c>
      <c r="AS97" s="38">
        <v>0.76862049967944324</v>
      </c>
      <c r="AT97" s="38">
        <v>0.76637210328667593</v>
      </c>
      <c r="AU97" s="38">
        <v>0.76366362892578221</v>
      </c>
      <c r="AV97" s="38">
        <v>0.76058626635361515</v>
      </c>
      <c r="AW97" s="38">
        <v>0.75677664688610402</v>
      </c>
      <c r="AX97" s="38">
        <v>0.7523716095861771</v>
      </c>
      <c r="AY97" s="38">
        <v>0.74740734702938305</v>
      </c>
      <c r="AZ97" s="38">
        <v>0.74199674781806124</v>
      </c>
      <c r="BA97" s="38">
        <v>0.73618674062335709</v>
      </c>
      <c r="BB97" s="38">
        <v>0.73001346835999403</v>
      </c>
      <c r="BC97" s="38">
        <v>0.72352593142240929</v>
      </c>
      <c r="BD97" s="38">
        <v>0.71671139870690326</v>
      </c>
      <c r="BE97" s="38">
        <v>0.70960913457348129</v>
      </c>
      <c r="BF97" s="38">
        <v>0.70223691530893029</v>
      </c>
      <c r="BG97" s="38">
        <v>0.69458828555462271</v>
      </c>
      <c r="BH97" s="38">
        <v>0.68665278238001537</v>
      </c>
      <c r="BI97" s="38">
        <v>0.67838746785180337</v>
      </c>
      <c r="BJ97" s="38">
        <v>0.66987790855017626</v>
      </c>
      <c r="BK97" s="41">
        <v>0.66125335520393258</v>
      </c>
      <c r="BL97" s="41">
        <v>0.65251380781307222</v>
      </c>
      <c r="BM97" s="41">
        <v>0.64365926637759541</v>
      </c>
      <c r="BN97" s="41">
        <v>0.63468973089750191</v>
      </c>
      <c r="BO97" s="41">
        <v>0.62558220256386854</v>
      </c>
      <c r="BP97" s="41">
        <v>0.61633668137669528</v>
      </c>
      <c r="BQ97" s="41">
        <v>0.60695316733598215</v>
      </c>
      <c r="BR97" s="41">
        <v>0.5974086616328057</v>
      </c>
      <c r="BS97" s="38"/>
      <c r="BT97" s="38"/>
      <c r="BU97" s="38"/>
      <c r="BV97" s="38"/>
      <c r="BW97" s="38"/>
      <c r="BX97" s="38"/>
      <c r="BY97" s="38"/>
      <c r="BZ97" s="38"/>
      <c r="CA97" s="38"/>
    </row>
    <row r="98" spans="4:79" x14ac:dyDescent="0.2">
      <c r="D98" s="8">
        <v>2</v>
      </c>
      <c r="E98" s="8">
        <f t="shared" ref="E98:E136" si="5">D98</f>
        <v>2</v>
      </c>
      <c r="F98" s="18">
        <v>0.93096469374550705</v>
      </c>
      <c r="G98" s="27">
        <v>0.93015414907188398</v>
      </c>
      <c r="H98" s="28">
        <f>IF(E98&lt;2, 0, IFERROR(I53*(U97/T97),0))</f>
        <v>156149.73262032084</v>
      </c>
      <c r="I98" s="31">
        <f>SUM(H98:H$98)</f>
        <v>156149.73262032084</v>
      </c>
      <c r="J98" s="21">
        <f>IF(H98&gt;0, H98/U97, 0)</f>
        <v>355.67366417685759</v>
      </c>
      <c r="K98" s="32">
        <f>SUM(J98:J$98)</f>
        <v>355.67366417685759</v>
      </c>
      <c r="L98" s="16">
        <v>0.92966719029852007</v>
      </c>
      <c r="M98" s="17">
        <f t="shared" ref="M98:M108" si="6">ABS(L98-G98)</f>
        <v>4.8695877336391025E-4</v>
      </c>
      <c r="T98" s="53">
        <v>451.38567074287846</v>
      </c>
      <c r="U98" s="52">
        <v>408.3611925819589</v>
      </c>
      <c r="V98" s="52">
        <v>43.024478160919543</v>
      </c>
    </row>
    <row r="99" spans="4:79" x14ac:dyDescent="0.2">
      <c r="D99" s="8">
        <v>3</v>
      </c>
      <c r="E99" s="8">
        <f t="shared" si="5"/>
        <v>3</v>
      </c>
      <c r="F99" s="18">
        <v>0.90748205015651251</v>
      </c>
      <c r="G99" s="27">
        <v>0.8986056305073703</v>
      </c>
      <c r="H99" s="28">
        <f>IF(E99&lt;2, 0, IFERROR(I54*(U98/T98),0))</f>
        <v>141266.09497648582</v>
      </c>
      <c r="I99" s="31">
        <f>SUM(H$98:H99)</f>
        <v>297415.82759680669</v>
      </c>
      <c r="J99" s="21">
        <f t="shared" ref="J99:J136" si="7">IF(H99&gt;0, H99/U98, 0)</f>
        <v>345.93418165741457</v>
      </c>
      <c r="K99" s="32">
        <f>SUM(J$98:J99)</f>
        <v>701.60784583427221</v>
      </c>
      <c r="L99" s="16">
        <v>0.897915415844595</v>
      </c>
      <c r="M99" s="17">
        <f t="shared" si="6"/>
        <v>6.9021466277530141E-4</v>
      </c>
      <c r="O99" s="50"/>
      <c r="T99" s="53">
        <v>437.5350733144266</v>
      </c>
      <c r="U99" s="52">
        <v>394.51059515350704</v>
      </c>
      <c r="V99" s="52">
        <v>43.024478160919543</v>
      </c>
    </row>
    <row r="100" spans="4:79" x14ac:dyDescent="0.2">
      <c r="D100" s="8">
        <v>4</v>
      </c>
      <c r="E100" s="8">
        <f t="shared" si="5"/>
        <v>4</v>
      </c>
      <c r="F100" s="18">
        <v>0.88961304481596426</v>
      </c>
      <c r="G100" s="27">
        <v>0.88611848801059578</v>
      </c>
      <c r="H100" s="28">
        <f t="shared" ref="H100:H136" si="8">IF(E100&lt;2, 0, IFERROR(I55*(U99/T99),0))</f>
        <v>140794.93898043258</v>
      </c>
      <c r="I100" s="31">
        <f>SUM(H$98:H100)</f>
        <v>438210.76657723926</v>
      </c>
      <c r="J100" s="21">
        <f t="shared" si="7"/>
        <v>356.88506395030583</v>
      </c>
      <c r="K100" s="32">
        <f>SUM(J$98:J100)</f>
        <v>1058.4929097845779</v>
      </c>
      <c r="L100" s="16">
        <v>0.88401241278525722</v>
      </c>
      <c r="M100" s="17">
        <f t="shared" si="6"/>
        <v>2.1060752253385662E-3</v>
      </c>
      <c r="T100" s="53">
        <v>475.07738015244041</v>
      </c>
      <c r="U100" s="52">
        <v>389.0284238306013</v>
      </c>
      <c r="V100" s="52">
        <v>43.024478160919543</v>
      </c>
    </row>
    <row r="101" spans="4:79" x14ac:dyDescent="0.2">
      <c r="D101" s="8">
        <v>5</v>
      </c>
      <c r="E101" s="8">
        <f t="shared" si="5"/>
        <v>5</v>
      </c>
      <c r="F101" s="18">
        <v>0.87478909664235205</v>
      </c>
      <c r="G101" s="27">
        <v>0.87581252175901236</v>
      </c>
      <c r="H101" s="28">
        <f t="shared" si="8"/>
        <v>127866.92631705839</v>
      </c>
      <c r="I101" s="31">
        <f>SUM(H$98:H101)</f>
        <v>566077.69289429765</v>
      </c>
      <c r="J101" s="21">
        <f t="shared" si="7"/>
        <v>328.68273494776003</v>
      </c>
      <c r="K101" s="32">
        <f>SUM(J$98:J101)</f>
        <v>1387.175644732338</v>
      </c>
      <c r="L101" s="16">
        <v>0.87280689324076233</v>
      </c>
      <c r="M101" s="17">
        <f t="shared" si="6"/>
        <v>3.0056285182500364E-3</v>
      </c>
      <c r="T101" s="53">
        <v>470.55280035735439</v>
      </c>
      <c r="U101" s="52">
        <v>384.50384403551527</v>
      </c>
      <c r="V101" s="52">
        <v>43.024478160919543</v>
      </c>
    </row>
    <row r="102" spans="4:79" x14ac:dyDescent="0.2">
      <c r="D102" s="8">
        <v>6</v>
      </c>
      <c r="E102" s="8">
        <f t="shared" si="5"/>
        <v>6</v>
      </c>
      <c r="F102" s="18">
        <v>0.85992116915937589</v>
      </c>
      <c r="G102" s="27">
        <v>0.86133292722356847</v>
      </c>
      <c r="H102" s="28">
        <f t="shared" si="8"/>
        <v>127594.97423463348</v>
      </c>
      <c r="I102" s="31">
        <f>SUM(H$98:H102)</f>
        <v>693672.66712893115</v>
      </c>
      <c r="J102" s="21">
        <f t="shared" si="7"/>
        <v>331.84316935684001</v>
      </c>
      <c r="K102" s="32">
        <f>SUM(J$98:J102)</f>
        <v>1719.018814089178</v>
      </c>
      <c r="L102" s="16">
        <v>0.85920063096118215</v>
      </c>
      <c r="M102" s="17">
        <f t="shared" si="6"/>
        <v>2.1322962623863129E-3</v>
      </c>
      <c r="T102" s="53">
        <v>464.19589220562807</v>
      </c>
      <c r="U102" s="52">
        <v>378.14693588378896</v>
      </c>
      <c r="V102" s="52">
        <v>43.024478160919543</v>
      </c>
    </row>
    <row r="103" spans="4:79" x14ac:dyDescent="0.2">
      <c r="D103" s="8">
        <v>7</v>
      </c>
      <c r="E103" s="8">
        <f t="shared" si="5"/>
        <v>7</v>
      </c>
      <c r="F103" s="18">
        <v>0.84631336392027445</v>
      </c>
      <c r="G103" s="27">
        <v>0.84865671392455633</v>
      </c>
      <c r="H103" s="28">
        <f t="shared" si="8"/>
        <v>127203.93247963203</v>
      </c>
      <c r="I103" s="31">
        <f>SUM(H$98:H103)</f>
        <v>820876.59960856312</v>
      </c>
      <c r="J103" s="21">
        <f t="shared" si="7"/>
        <v>336.38757955908437</v>
      </c>
      <c r="K103" s="32">
        <f>SUM(J$98:J103)</f>
        <v>2055.4063936482626</v>
      </c>
      <c r="L103" s="16">
        <v>0.84698044761531766</v>
      </c>
      <c r="M103" s="17">
        <f t="shared" si="6"/>
        <v>1.676266309238672E-3</v>
      </c>
      <c r="T103" s="53">
        <v>458.63071401943927</v>
      </c>
      <c r="U103" s="52">
        <v>372.58175769760015</v>
      </c>
      <c r="V103" s="52">
        <v>43.024478160919543</v>
      </c>
    </row>
    <row r="104" spans="4:79" x14ac:dyDescent="0.2">
      <c r="D104" s="8">
        <v>8</v>
      </c>
      <c r="E104" s="8">
        <f t="shared" si="5"/>
        <v>8</v>
      </c>
      <c r="F104" s="18">
        <v>0.83186585840208238</v>
      </c>
      <c r="G104" s="27">
        <v>0.83690446249543027</v>
      </c>
      <c r="H104" s="28">
        <f t="shared" si="8"/>
        <v>126852.69447790082</v>
      </c>
      <c r="I104" s="31">
        <f>SUM(H$98:H104)</f>
        <v>947729.29408646398</v>
      </c>
      <c r="J104" s="21">
        <f t="shared" si="7"/>
        <v>340.46941874394912</v>
      </c>
      <c r="K104" s="32">
        <f>SUM(J$98:J104)</f>
        <v>2395.8758123922116</v>
      </c>
      <c r="L104" s="16">
        <v>0.83569214765801347</v>
      </c>
      <c r="M104" s="17">
        <f t="shared" si="6"/>
        <v>1.2123148374167947E-3</v>
      </c>
      <c r="T104" s="53">
        <v>453.47117845868348</v>
      </c>
      <c r="U104" s="52">
        <v>367.42222213684437</v>
      </c>
      <c r="V104" s="52">
        <v>43.024478160919543</v>
      </c>
    </row>
    <row r="105" spans="4:79" x14ac:dyDescent="0.2">
      <c r="D105" s="8">
        <v>9</v>
      </c>
      <c r="E105" s="8">
        <f t="shared" si="5"/>
        <v>9</v>
      </c>
      <c r="F105" s="18">
        <v>0.81755405077503607</v>
      </c>
      <c r="G105" s="27">
        <v>0.82600125137813363</v>
      </c>
      <c r="H105" s="28">
        <f t="shared" si="8"/>
        <v>126519.35662248419</v>
      </c>
      <c r="I105" s="31">
        <f>SUM(H$98:H105)</f>
        <v>1074248.6507089483</v>
      </c>
      <c r="J105" s="21">
        <f t="shared" si="7"/>
        <v>344.34323511157351</v>
      </c>
      <c r="K105" s="32">
        <f>SUM(J$98:J105)</f>
        <v>2740.2190475037851</v>
      </c>
      <c r="L105" s="16">
        <v>0.82245149056033884</v>
      </c>
      <c r="M105" s="17">
        <f t="shared" si="6"/>
        <v>3.5497608177947892E-3</v>
      </c>
      <c r="T105" s="53">
        <v>448.68439306480565</v>
      </c>
      <c r="U105" s="52">
        <v>362.63543674296653</v>
      </c>
      <c r="V105" s="52">
        <v>43.024478160919543</v>
      </c>
    </row>
    <row r="106" spans="4:79" x14ac:dyDescent="0.2">
      <c r="D106" s="8">
        <v>10</v>
      </c>
      <c r="E106" s="8">
        <f t="shared" si="5"/>
        <v>10</v>
      </c>
      <c r="F106" s="18">
        <v>0.80335527352230751</v>
      </c>
      <c r="G106" s="27">
        <v>0.81043605894488635</v>
      </c>
      <c r="H106" s="28">
        <f t="shared" si="8"/>
        <v>126203.24522384015</v>
      </c>
      <c r="I106" s="31">
        <f>SUM(H$98:H106)</f>
        <v>1200451.8959327885</v>
      </c>
      <c r="J106" s="21">
        <f t="shared" si="7"/>
        <v>348.01685780447355</v>
      </c>
      <c r="K106" s="32">
        <f>SUM(J$98:J106)</f>
        <v>3088.2359053082587</v>
      </c>
      <c r="L106" s="16">
        <v>0.80647642581607648</v>
      </c>
      <c r="M106" s="17">
        <f t="shared" si="6"/>
        <v>3.9596331288098696E-3</v>
      </c>
      <c r="T106" s="53">
        <v>441.85087998404282</v>
      </c>
      <c r="U106" s="52">
        <v>355.80192366220371</v>
      </c>
      <c r="V106" s="52">
        <v>43.024478160919543</v>
      </c>
    </row>
    <row r="107" spans="4:79" x14ac:dyDescent="0.2">
      <c r="D107" s="8">
        <v>11</v>
      </c>
      <c r="E107" s="8">
        <f t="shared" si="5"/>
        <v>11</v>
      </c>
      <c r="F107" s="18">
        <v>0.78824594783842739</v>
      </c>
      <c r="G107" s="27">
        <v>0.79799134581073305</v>
      </c>
      <c r="H107" s="28">
        <f t="shared" si="8"/>
        <v>125740.10319421643</v>
      </c>
      <c r="I107" s="31">
        <f>SUM(H$98:H107)</f>
        <v>1326191.999127005</v>
      </c>
      <c r="J107" s="21">
        <f t="shared" si="7"/>
        <v>353.39916631140352</v>
      </c>
      <c r="K107" s="32">
        <f>SUM(J$98:J107)</f>
        <v>3441.6350716196621</v>
      </c>
      <c r="L107" s="16">
        <v>0.79432122634202595</v>
      </c>
      <c r="M107" s="17">
        <f t="shared" si="6"/>
        <v>3.6701194687071004E-3</v>
      </c>
      <c r="T107" s="53">
        <v>436.38733622425423</v>
      </c>
      <c r="U107" s="52">
        <v>350.33837990241511</v>
      </c>
      <c r="V107" s="52">
        <v>43.024478160919543</v>
      </c>
    </row>
    <row r="108" spans="4:79" x14ac:dyDescent="0.2">
      <c r="D108" s="8">
        <v>12</v>
      </c>
      <c r="E108" s="8">
        <f t="shared" si="5"/>
        <v>12</v>
      </c>
      <c r="F108" s="18">
        <v>0.7730962974090555</v>
      </c>
      <c r="G108" s="27">
        <v>0.78308600808556961</v>
      </c>
      <c r="H108" s="28">
        <f t="shared" si="8"/>
        <v>125359.37642398996</v>
      </c>
      <c r="I108" s="31">
        <f>SUM(H$98:H108)</f>
        <v>1451551.3755509949</v>
      </c>
      <c r="J108" s="21">
        <f t="shared" si="7"/>
        <v>357.82370306932444</v>
      </c>
      <c r="K108" s="32">
        <f>SUM(J$98:J108)</f>
        <v>3799.4587746889865</v>
      </c>
      <c r="L108" s="16">
        <v>0.77836119207894494</v>
      </c>
      <c r="M108" s="17">
        <f t="shared" si="6"/>
        <v>4.7248160066246658E-3</v>
      </c>
      <c r="T108" s="53">
        <v>472.86799420724083</v>
      </c>
      <c r="U108" s="52">
        <v>343.79455972448216</v>
      </c>
      <c r="V108" s="52">
        <v>43.024478160919543</v>
      </c>
    </row>
    <row r="109" spans="4:79" x14ac:dyDescent="0.2">
      <c r="D109" s="8">
        <v>13</v>
      </c>
      <c r="E109" s="8">
        <f t="shared" si="5"/>
        <v>13</v>
      </c>
      <c r="F109" s="18">
        <v>0.75909886578977492</v>
      </c>
      <c r="G109" s="27">
        <v>0.76860511797310782</v>
      </c>
      <c r="H109" s="28">
        <f t="shared" si="8"/>
        <v>113527.30409952697</v>
      </c>
      <c r="I109" s="31">
        <f>SUM(H$98:H109)</f>
        <v>1565078.6796505218</v>
      </c>
      <c r="J109" s="21">
        <f t="shared" si="7"/>
        <v>330.21844263768469</v>
      </c>
      <c r="K109" s="32">
        <f>SUM(J$98:J109)</f>
        <v>4129.6772173266709</v>
      </c>
      <c r="L109" s="16">
        <v>0.76223784481656887</v>
      </c>
      <c r="M109" s="17">
        <f>ABS(L109-G109)</f>
        <v>6.3672731565389551E-3</v>
      </c>
      <c r="T109" s="53">
        <v>466.51051726444206</v>
      </c>
      <c r="U109" s="52">
        <v>337.43708278168339</v>
      </c>
      <c r="V109" s="52">
        <v>43.024478160919543</v>
      </c>
    </row>
    <row r="110" spans="4:79" x14ac:dyDescent="0.2">
      <c r="D110" s="8">
        <v>14</v>
      </c>
      <c r="E110" s="8">
        <f t="shared" si="5"/>
        <v>14</v>
      </c>
      <c r="F110" s="18">
        <v>0.74326294277837324</v>
      </c>
      <c r="G110" s="27">
        <v>0.75616121217637011</v>
      </c>
      <c r="H110" s="28">
        <f t="shared" si="8"/>
        <v>112946.45737359252</v>
      </c>
      <c r="I110" s="31">
        <f>SUM(H$98:H110)</f>
        <v>1678025.1370241144</v>
      </c>
      <c r="J110" s="21">
        <f t="shared" si="7"/>
        <v>334.71856869586304</v>
      </c>
      <c r="K110" s="32">
        <f>SUM(J$98:J110)</f>
        <v>4464.3957860225337</v>
      </c>
      <c r="L110" s="16">
        <v>0.74965120635287885</v>
      </c>
      <c r="M110" s="17">
        <f t="shared" ref="M110:M128" si="9">ABS(L110-G110)</f>
        <v>6.5100058234912606E-3</v>
      </c>
      <c r="T110" s="53">
        <v>461.04732794619417</v>
      </c>
      <c r="U110" s="52">
        <v>331.9738934634355</v>
      </c>
      <c r="V110" s="52">
        <v>43.024478160919543</v>
      </c>
    </row>
    <row r="111" spans="4:79" x14ac:dyDescent="0.2">
      <c r="D111" s="8">
        <v>15</v>
      </c>
      <c r="E111" s="8">
        <f t="shared" si="5"/>
        <v>15</v>
      </c>
      <c r="F111" s="18">
        <v>0.72855384830678394</v>
      </c>
      <c r="G111" s="27">
        <v>0.74349867045356877</v>
      </c>
      <c r="H111" s="28">
        <f t="shared" si="8"/>
        <v>112434.51931965651</v>
      </c>
      <c r="I111" s="31">
        <f>SUM(H$98:H111)</f>
        <v>1790459.6563437709</v>
      </c>
      <c r="J111" s="21">
        <f t="shared" si="7"/>
        <v>338.68482291376432</v>
      </c>
      <c r="K111" s="32">
        <f>SUM(J$98:J111)</f>
        <v>4803.0806089362977</v>
      </c>
      <c r="L111" s="16">
        <v>0.73869124330115365</v>
      </c>
      <c r="M111" s="17">
        <f t="shared" si="9"/>
        <v>4.8074271524151113E-3</v>
      </c>
      <c r="T111" s="53">
        <v>455.48815192767995</v>
      </c>
      <c r="U111" s="52">
        <v>326.41471744492128</v>
      </c>
      <c r="V111" s="52">
        <v>43.024478160919543</v>
      </c>
    </row>
    <row r="112" spans="4:79" x14ac:dyDescent="0.2">
      <c r="D112" s="8">
        <v>16</v>
      </c>
      <c r="E112" s="8">
        <f t="shared" si="5"/>
        <v>16</v>
      </c>
      <c r="F112" s="18">
        <v>0.71195052803268144</v>
      </c>
      <c r="G112" s="27">
        <v>0.73040891393895369</v>
      </c>
      <c r="H112" s="28">
        <f t="shared" si="8"/>
        <v>111900.98059994038</v>
      </c>
      <c r="I112" s="31">
        <f>SUM(H$98:H112)</f>
        <v>1902360.6369437112</v>
      </c>
      <c r="J112" s="21">
        <f t="shared" si="7"/>
        <v>342.81842888662754</v>
      </c>
      <c r="K112" s="32">
        <f>SUM(J$98:J112)</f>
        <v>5145.8990378229255</v>
      </c>
      <c r="L112" s="16">
        <v>0.72673583558937827</v>
      </c>
      <c r="M112" s="17">
        <f t="shared" si="9"/>
        <v>3.6730783495754205E-3</v>
      </c>
      <c r="T112" s="53">
        <v>449.74141781242679</v>
      </c>
      <c r="U112" s="52">
        <v>320.66798332966812</v>
      </c>
      <c r="V112" s="52">
        <v>43.024478160919543</v>
      </c>
    </row>
    <row r="113" spans="4:22" x14ac:dyDescent="0.2">
      <c r="D113" s="8">
        <v>17</v>
      </c>
      <c r="E113" s="8">
        <f t="shared" si="5"/>
        <v>17</v>
      </c>
      <c r="F113" s="18">
        <v>0.6966071891376282</v>
      </c>
      <c r="G113" s="27">
        <v>0.71517920289936976</v>
      </c>
      <c r="H113" s="28">
        <f t="shared" si="8"/>
        <v>111335.57611922841</v>
      </c>
      <c r="I113" s="31">
        <f>SUM(H$98:H113)</f>
        <v>2013696.2130629397</v>
      </c>
      <c r="J113" s="21">
        <f t="shared" si="7"/>
        <v>347.19891572327009</v>
      </c>
      <c r="K113" s="32">
        <f>SUM(J$98:J113)</f>
        <v>5493.0979535461956</v>
      </c>
      <c r="L113" s="16">
        <v>0.71178525528660541</v>
      </c>
      <c r="M113" s="17">
        <f t="shared" si="9"/>
        <v>3.3939476127643475E-3</v>
      </c>
      <c r="T113" s="53">
        <v>443.05518954691968</v>
      </c>
      <c r="U113" s="52">
        <v>313.98175506416101</v>
      </c>
      <c r="V113" s="52">
        <v>43.024478160919543</v>
      </c>
    </row>
    <row r="114" spans="4:22" x14ac:dyDescent="0.2">
      <c r="D114" s="8">
        <v>18</v>
      </c>
      <c r="E114" s="8">
        <f t="shared" si="5"/>
        <v>18</v>
      </c>
      <c r="F114" s="18">
        <v>0.68122944566632959</v>
      </c>
      <c r="G114" s="27">
        <v>0.70250652910032196</v>
      </c>
      <c r="H114" s="28">
        <f t="shared" si="8"/>
        <v>110659.27734886814</v>
      </c>
      <c r="I114" s="31">
        <f>SUM(H$98:H114)</f>
        <v>2124355.4904118078</v>
      </c>
      <c r="J114" s="21">
        <f t="shared" si="7"/>
        <v>352.43855913301502</v>
      </c>
      <c r="K114" s="32">
        <f>SUM(J$98:J114)</f>
        <v>5845.5365126792103</v>
      </c>
      <c r="L114" s="16">
        <v>0.69883957255272799</v>
      </c>
      <c r="M114" s="17">
        <f t="shared" si="9"/>
        <v>3.6669565475939692E-3</v>
      </c>
      <c r="T114" s="53">
        <v>437.49156529071979</v>
      </c>
      <c r="U114" s="52">
        <v>308.41813080796112</v>
      </c>
      <c r="V114" s="52">
        <v>43.024478160919543</v>
      </c>
    </row>
    <row r="115" spans="4:22" x14ac:dyDescent="0.2">
      <c r="D115" s="8">
        <v>19</v>
      </c>
      <c r="E115" s="8">
        <f t="shared" si="5"/>
        <v>19</v>
      </c>
      <c r="F115" s="18">
        <v>0.66507538068365968</v>
      </c>
      <c r="G115" s="27">
        <v>0.69091789250115732</v>
      </c>
      <c r="H115" s="28">
        <f t="shared" si="8"/>
        <v>110080.7706519315</v>
      </c>
      <c r="I115" s="31">
        <f>SUM(H$98:H115)</f>
        <v>2234436.2610637392</v>
      </c>
      <c r="J115" s="21">
        <f t="shared" si="7"/>
        <v>356.92055575187351</v>
      </c>
      <c r="K115" s="32">
        <f>SUM(J$98:J115)</f>
        <v>6202.4570684310838</v>
      </c>
      <c r="L115" s="16">
        <v>0.68689511791880076</v>
      </c>
      <c r="M115" s="17">
        <f t="shared" si="9"/>
        <v>4.0227745823565586E-3</v>
      </c>
      <c r="T115" s="53">
        <v>432.40386077770358</v>
      </c>
      <c r="U115" s="52">
        <v>303.33042629494491</v>
      </c>
      <c r="V115" s="52">
        <v>43.024478160919543</v>
      </c>
    </row>
    <row r="116" spans="4:22" x14ac:dyDescent="0.2">
      <c r="D116" s="8">
        <v>20</v>
      </c>
      <c r="E116" s="8">
        <f t="shared" si="5"/>
        <v>20</v>
      </c>
      <c r="F116" s="18">
        <v>0.64902774095335147</v>
      </c>
      <c r="G116" s="27">
        <v>0.68132288843132649</v>
      </c>
      <c r="H116" s="28">
        <f t="shared" si="8"/>
        <v>109538.71891054558</v>
      </c>
      <c r="I116" s="31">
        <f>SUM(H$98:H116)</f>
        <v>2343974.9799742848</v>
      </c>
      <c r="J116" s="21">
        <f t="shared" si="7"/>
        <v>361.12011659534289</v>
      </c>
      <c r="K116" s="32">
        <f>SUM(J$98:J116)</f>
        <v>6563.5771850264264</v>
      </c>
      <c r="L116" s="16">
        <v>0.67695987913694156</v>
      </c>
      <c r="M116" s="17">
        <f t="shared" si="9"/>
        <v>4.3630092943849341E-3</v>
      </c>
      <c r="T116" s="53">
        <v>428.191411358761</v>
      </c>
      <c r="U116" s="52">
        <v>299.11797687600233</v>
      </c>
      <c r="V116" s="52">
        <v>43.024478160919543</v>
      </c>
    </row>
    <row r="117" spans="4:22" x14ac:dyDescent="0.2">
      <c r="D117" s="8">
        <v>21</v>
      </c>
      <c r="E117" s="8">
        <f t="shared" si="5"/>
        <v>21</v>
      </c>
      <c r="F117" s="18">
        <v>0.63203896230457968</v>
      </c>
      <c r="G117" s="27">
        <v>0.67172935119581412</v>
      </c>
      <c r="H117" s="28">
        <f t="shared" si="8"/>
        <v>109080.17039133309</v>
      </c>
      <c r="I117" s="31">
        <f>SUM(H$98:H117)</f>
        <v>2453055.1503656181</v>
      </c>
      <c r="J117" s="21">
        <f t="shared" si="7"/>
        <v>364.67273391780009</v>
      </c>
      <c r="K117" s="32">
        <f>SUM(J$98:J117)</f>
        <v>6928.249918944226</v>
      </c>
      <c r="L117" s="16">
        <v>0.66702855543061734</v>
      </c>
      <c r="M117" s="17">
        <f t="shared" si="9"/>
        <v>4.7007957651967747E-3</v>
      </c>
      <c r="T117" s="53">
        <v>423.97960591717663</v>
      </c>
      <c r="U117" s="52">
        <v>294.90617143441796</v>
      </c>
      <c r="V117" s="52">
        <v>43.024478160919543</v>
      </c>
    </row>
    <row r="118" spans="4:22" x14ac:dyDescent="0.2">
      <c r="D118" s="8">
        <v>22</v>
      </c>
      <c r="E118" s="8">
        <f t="shared" si="5"/>
        <v>22</v>
      </c>
      <c r="F118" s="18">
        <v>0</v>
      </c>
      <c r="G118" s="27">
        <v>0</v>
      </c>
      <c r="H118" s="28">
        <f t="shared" si="8"/>
        <v>0</v>
      </c>
      <c r="I118" s="31">
        <f>SUM(H$98:H118)</f>
        <v>2453055.1503656181</v>
      </c>
      <c r="J118" s="21">
        <f t="shared" si="7"/>
        <v>0</v>
      </c>
      <c r="K118" s="32">
        <f>SUM(J$98:J118)</f>
        <v>6928.249918944226</v>
      </c>
      <c r="L118" s="16">
        <v>0</v>
      </c>
      <c r="M118" s="17">
        <f t="shared" si="9"/>
        <v>0</v>
      </c>
      <c r="T118" s="53">
        <v>129.07343448275861</v>
      </c>
      <c r="U118" s="52">
        <v>0</v>
      </c>
      <c r="V118" s="52">
        <v>43.024478160919543</v>
      </c>
    </row>
    <row r="119" spans="4:22" x14ac:dyDescent="0.2">
      <c r="D119" s="8">
        <v>23</v>
      </c>
      <c r="E119" s="8">
        <f t="shared" si="5"/>
        <v>23</v>
      </c>
      <c r="F119" s="18">
        <v>0</v>
      </c>
      <c r="G119" s="27">
        <v>0</v>
      </c>
      <c r="H119" s="28">
        <f t="shared" si="8"/>
        <v>0</v>
      </c>
      <c r="I119" s="31">
        <f>SUM(H$98:H119)</f>
        <v>2453055.1503656181</v>
      </c>
      <c r="J119" s="21">
        <f t="shared" si="7"/>
        <v>0</v>
      </c>
      <c r="K119" s="32">
        <f>SUM(J$98:J119)</f>
        <v>6928.249918944226</v>
      </c>
      <c r="L119" s="16">
        <v>0</v>
      </c>
      <c r="M119" s="17">
        <f t="shared" si="9"/>
        <v>0</v>
      </c>
      <c r="T119" s="53">
        <v>129.07343448275861</v>
      </c>
      <c r="U119" s="52">
        <v>0</v>
      </c>
      <c r="V119" s="52">
        <v>43.024478160919543</v>
      </c>
    </row>
    <row r="120" spans="4:22" x14ac:dyDescent="0.2">
      <c r="D120" s="8">
        <v>24</v>
      </c>
      <c r="E120" s="8">
        <f t="shared" si="5"/>
        <v>24</v>
      </c>
      <c r="F120" s="18">
        <v>0</v>
      </c>
      <c r="G120" s="27">
        <v>0</v>
      </c>
      <c r="H120" s="28">
        <f t="shared" si="8"/>
        <v>0</v>
      </c>
      <c r="I120" s="31">
        <f>SUM(H$98:H120)</f>
        <v>2453055.1503656181</v>
      </c>
      <c r="J120" s="21">
        <f t="shared" si="7"/>
        <v>0</v>
      </c>
      <c r="K120" s="32">
        <f>SUM(J$98:J120)</f>
        <v>6928.249918944226</v>
      </c>
      <c r="L120" s="16">
        <v>0</v>
      </c>
      <c r="M120" s="17">
        <f t="shared" si="9"/>
        <v>0</v>
      </c>
      <c r="T120" s="53">
        <v>129.07343448275861</v>
      </c>
      <c r="U120" s="52">
        <v>0</v>
      </c>
      <c r="V120" s="52">
        <v>43.024478160919543</v>
      </c>
    </row>
    <row r="121" spans="4:22" x14ac:dyDescent="0.2">
      <c r="D121" s="8">
        <v>25</v>
      </c>
      <c r="E121" s="8">
        <f t="shared" si="5"/>
        <v>25</v>
      </c>
      <c r="F121" s="18">
        <v>0</v>
      </c>
      <c r="G121" s="27">
        <v>0</v>
      </c>
      <c r="H121" s="28">
        <f t="shared" si="8"/>
        <v>0</v>
      </c>
      <c r="I121" s="31">
        <f>SUM(H$98:H121)</f>
        <v>2453055.1503656181</v>
      </c>
      <c r="J121" s="21">
        <f t="shared" si="7"/>
        <v>0</v>
      </c>
      <c r="K121" s="32">
        <f>SUM(J$98:J121)</f>
        <v>6928.249918944226</v>
      </c>
      <c r="L121" s="16">
        <v>0</v>
      </c>
      <c r="M121" s="17">
        <f t="shared" si="9"/>
        <v>0</v>
      </c>
      <c r="T121" s="53">
        <v>129.07343448275861</v>
      </c>
      <c r="U121" s="52">
        <v>0</v>
      </c>
      <c r="V121" s="52">
        <v>43.024478160919543</v>
      </c>
    </row>
    <row r="122" spans="4:22" x14ac:dyDescent="0.2">
      <c r="D122" s="8">
        <v>26</v>
      </c>
      <c r="E122" s="8">
        <f t="shared" si="5"/>
        <v>26</v>
      </c>
      <c r="F122" s="18">
        <v>0</v>
      </c>
      <c r="G122" s="27">
        <v>0</v>
      </c>
      <c r="H122" s="28">
        <f t="shared" si="8"/>
        <v>0</v>
      </c>
      <c r="I122" s="31">
        <f>SUM(H$98:H122)</f>
        <v>2453055.1503656181</v>
      </c>
      <c r="J122" s="21">
        <f t="shared" si="7"/>
        <v>0</v>
      </c>
      <c r="K122" s="32">
        <f>SUM(J$98:J122)</f>
        <v>6928.249918944226</v>
      </c>
      <c r="L122" s="16">
        <v>0</v>
      </c>
      <c r="M122" s="17">
        <f t="shared" si="9"/>
        <v>0</v>
      </c>
      <c r="T122" s="53">
        <v>129.07343448275861</v>
      </c>
      <c r="U122" s="52">
        <v>0</v>
      </c>
      <c r="V122" s="52">
        <v>43.024478160919543</v>
      </c>
    </row>
    <row r="123" spans="4:22" x14ac:dyDescent="0.2">
      <c r="D123" s="8">
        <v>27</v>
      </c>
      <c r="E123" s="8">
        <f t="shared" si="5"/>
        <v>27</v>
      </c>
      <c r="F123" s="18">
        <v>0</v>
      </c>
      <c r="G123" s="27">
        <v>0</v>
      </c>
      <c r="H123" s="28">
        <f t="shared" si="8"/>
        <v>0</v>
      </c>
      <c r="I123" s="31">
        <f>SUM(H$98:H123)</f>
        <v>2453055.1503656181</v>
      </c>
      <c r="J123" s="21">
        <f t="shared" si="7"/>
        <v>0</v>
      </c>
      <c r="K123" s="32">
        <f>SUM(J$98:J123)</f>
        <v>6928.249918944226</v>
      </c>
      <c r="L123" s="16">
        <v>0</v>
      </c>
      <c r="M123" s="17">
        <f t="shared" si="9"/>
        <v>0</v>
      </c>
      <c r="T123" s="53">
        <v>129.07343448275861</v>
      </c>
      <c r="U123" s="52">
        <v>0</v>
      </c>
      <c r="V123" s="52">
        <v>43.024478160919543</v>
      </c>
    </row>
    <row r="124" spans="4:22" x14ac:dyDescent="0.2">
      <c r="D124" s="8">
        <v>28</v>
      </c>
      <c r="E124" s="8">
        <f t="shared" si="5"/>
        <v>28</v>
      </c>
      <c r="F124" s="18">
        <v>0</v>
      </c>
      <c r="G124" s="27">
        <v>0</v>
      </c>
      <c r="H124" s="28">
        <f t="shared" si="8"/>
        <v>0</v>
      </c>
      <c r="I124" s="31">
        <f>SUM(H$98:H124)</f>
        <v>2453055.1503656181</v>
      </c>
      <c r="J124" s="21">
        <f t="shared" si="7"/>
        <v>0</v>
      </c>
      <c r="K124" s="32">
        <f>SUM(J$98:J124)</f>
        <v>6928.249918944226</v>
      </c>
      <c r="L124" s="16">
        <v>0</v>
      </c>
      <c r="M124" s="17">
        <f t="shared" si="9"/>
        <v>0</v>
      </c>
      <c r="T124" s="53">
        <v>129.07343448275861</v>
      </c>
      <c r="U124" s="52">
        <v>0</v>
      </c>
      <c r="V124" s="52">
        <v>43.024478160919543</v>
      </c>
    </row>
    <row r="125" spans="4:22" x14ac:dyDescent="0.2">
      <c r="D125" s="8">
        <v>29</v>
      </c>
      <c r="E125" s="8">
        <f t="shared" si="5"/>
        <v>29</v>
      </c>
      <c r="F125" s="18">
        <v>0</v>
      </c>
      <c r="G125" s="27">
        <v>0</v>
      </c>
      <c r="H125" s="28">
        <f t="shared" si="8"/>
        <v>0</v>
      </c>
      <c r="I125" s="31">
        <f>SUM(H$98:H125)</f>
        <v>2453055.1503656181</v>
      </c>
      <c r="J125" s="21">
        <f t="shared" si="7"/>
        <v>0</v>
      </c>
      <c r="K125" s="32">
        <f>SUM(J$98:J125)</f>
        <v>6928.249918944226</v>
      </c>
      <c r="L125" s="16">
        <v>0</v>
      </c>
      <c r="M125" s="17">
        <f t="shared" si="9"/>
        <v>0</v>
      </c>
      <c r="T125" s="53">
        <v>129.07343448275861</v>
      </c>
      <c r="U125" s="52">
        <v>0</v>
      </c>
      <c r="V125" s="52">
        <v>43.024478160919543</v>
      </c>
    </row>
    <row r="126" spans="4:22" x14ac:dyDescent="0.2">
      <c r="D126" s="8">
        <v>30</v>
      </c>
      <c r="E126" s="8">
        <f t="shared" si="5"/>
        <v>30</v>
      </c>
      <c r="F126" s="18">
        <v>0</v>
      </c>
      <c r="G126" s="27">
        <v>0</v>
      </c>
      <c r="H126" s="28">
        <f t="shared" si="8"/>
        <v>0</v>
      </c>
      <c r="I126" s="31">
        <f>SUM(H$98:H126)</f>
        <v>2453055.1503656181</v>
      </c>
      <c r="J126" s="21">
        <f t="shared" si="7"/>
        <v>0</v>
      </c>
      <c r="K126" s="32">
        <f>SUM(J$98:J126)</f>
        <v>6928.249918944226</v>
      </c>
      <c r="L126" s="16">
        <v>0</v>
      </c>
      <c r="M126" s="17">
        <f t="shared" si="9"/>
        <v>0</v>
      </c>
      <c r="T126" s="53">
        <v>129.07343448275861</v>
      </c>
      <c r="U126" s="52">
        <v>0</v>
      </c>
      <c r="V126" s="52">
        <v>43.024478160919543</v>
      </c>
    </row>
    <row r="127" spans="4:22" x14ac:dyDescent="0.2">
      <c r="D127" s="8">
        <v>31</v>
      </c>
      <c r="E127" s="8">
        <f t="shared" si="5"/>
        <v>31</v>
      </c>
      <c r="F127" s="18">
        <v>0</v>
      </c>
      <c r="G127" s="27">
        <v>0</v>
      </c>
      <c r="H127" s="28">
        <f t="shared" si="8"/>
        <v>0</v>
      </c>
      <c r="I127" s="31">
        <f>SUM(H$98:H127)</f>
        <v>2453055.1503656181</v>
      </c>
      <c r="J127" s="21">
        <f t="shared" si="7"/>
        <v>0</v>
      </c>
      <c r="K127" s="32">
        <f>SUM(J$98:J127)</f>
        <v>6928.249918944226</v>
      </c>
      <c r="L127" s="16">
        <v>0</v>
      </c>
      <c r="M127" s="17">
        <f t="shared" si="9"/>
        <v>0</v>
      </c>
      <c r="T127" s="53">
        <v>129.07343448275861</v>
      </c>
      <c r="U127" s="52">
        <v>0</v>
      </c>
      <c r="V127" s="52">
        <v>43.024478160919543</v>
      </c>
    </row>
    <row r="128" spans="4:22" x14ac:dyDescent="0.2">
      <c r="D128" s="8">
        <v>32</v>
      </c>
      <c r="E128" s="8">
        <f t="shared" si="5"/>
        <v>32</v>
      </c>
      <c r="F128" s="18">
        <v>0</v>
      </c>
      <c r="G128" s="27">
        <v>0</v>
      </c>
      <c r="H128" s="28">
        <f t="shared" si="8"/>
        <v>0</v>
      </c>
      <c r="I128" s="31">
        <f>SUM(H$98:H128)</f>
        <v>2453055.1503656181</v>
      </c>
      <c r="J128" s="21">
        <f t="shared" si="7"/>
        <v>0</v>
      </c>
      <c r="K128" s="32">
        <f>SUM(J$98:J128)</f>
        <v>6928.249918944226</v>
      </c>
      <c r="L128" s="16">
        <v>0</v>
      </c>
      <c r="M128" s="17">
        <f t="shared" si="9"/>
        <v>0</v>
      </c>
      <c r="T128" s="53">
        <v>129.07343448275861</v>
      </c>
      <c r="U128" s="52">
        <v>0</v>
      </c>
      <c r="V128" s="52">
        <v>43.024478160919543</v>
      </c>
    </row>
    <row r="129" spans="4:22" x14ac:dyDescent="0.2">
      <c r="D129" s="8">
        <v>33</v>
      </c>
      <c r="E129" s="8">
        <f t="shared" si="5"/>
        <v>33</v>
      </c>
      <c r="F129" s="18">
        <v>0</v>
      </c>
      <c r="G129" s="27">
        <v>0</v>
      </c>
      <c r="H129" s="28">
        <f t="shared" si="8"/>
        <v>0</v>
      </c>
      <c r="I129" s="31">
        <f>SUM(H$98:H129)</f>
        <v>2453055.1503656181</v>
      </c>
      <c r="J129" s="21">
        <f t="shared" si="7"/>
        <v>0</v>
      </c>
      <c r="K129" s="32">
        <f>SUM(J$98:J129)</f>
        <v>6928.249918944226</v>
      </c>
      <c r="L129" s="16">
        <v>0</v>
      </c>
      <c r="M129" s="17">
        <f>ABS(L129-G129)</f>
        <v>0</v>
      </c>
      <c r="T129" s="53">
        <v>129.07343448275861</v>
      </c>
      <c r="U129" s="52">
        <v>0</v>
      </c>
      <c r="V129" s="52">
        <v>43.024478160919543</v>
      </c>
    </row>
    <row r="130" spans="4:22" x14ac:dyDescent="0.2">
      <c r="D130" s="8">
        <v>34</v>
      </c>
      <c r="E130" s="8">
        <f t="shared" si="5"/>
        <v>34</v>
      </c>
      <c r="F130" s="18">
        <v>0</v>
      </c>
      <c r="G130" s="27">
        <v>0</v>
      </c>
      <c r="H130" s="28">
        <f t="shared" si="8"/>
        <v>0</v>
      </c>
      <c r="I130" s="31">
        <f>SUM(H$98:H130)</f>
        <v>2453055.1503656181</v>
      </c>
      <c r="J130" s="21">
        <f t="shared" si="7"/>
        <v>0</v>
      </c>
      <c r="K130" s="32">
        <f>SUM(J$98:J130)</f>
        <v>6928.249918944226</v>
      </c>
      <c r="L130" s="16">
        <v>0</v>
      </c>
      <c r="M130" s="17">
        <f t="shared" ref="M130:M136" si="10">ABS(L130-G130)</f>
        <v>0</v>
      </c>
      <c r="T130" s="53">
        <v>129.07343448275861</v>
      </c>
      <c r="U130" s="52">
        <v>0</v>
      </c>
      <c r="V130" s="52">
        <v>43.024478160919543</v>
      </c>
    </row>
    <row r="131" spans="4:22" x14ac:dyDescent="0.2">
      <c r="D131" s="8">
        <v>35</v>
      </c>
      <c r="E131" s="8">
        <f t="shared" si="5"/>
        <v>35</v>
      </c>
      <c r="F131" s="18">
        <v>0</v>
      </c>
      <c r="G131" s="27">
        <v>0</v>
      </c>
      <c r="H131" s="28">
        <f t="shared" si="8"/>
        <v>0</v>
      </c>
      <c r="I131" s="31">
        <f>SUM(H$98:H131)</f>
        <v>2453055.1503656181</v>
      </c>
      <c r="J131" s="21">
        <f t="shared" si="7"/>
        <v>0</v>
      </c>
      <c r="K131" s="32">
        <f>SUM(J$98:J131)</f>
        <v>6928.249918944226</v>
      </c>
      <c r="L131" s="16">
        <v>0</v>
      </c>
      <c r="M131" s="17">
        <f t="shared" si="10"/>
        <v>0</v>
      </c>
      <c r="T131" s="53">
        <v>129.07343448275861</v>
      </c>
      <c r="U131" s="52">
        <v>0</v>
      </c>
      <c r="V131" s="52">
        <v>43.024478160919543</v>
      </c>
    </row>
    <row r="132" spans="4:22" x14ac:dyDescent="0.2">
      <c r="D132" s="8">
        <v>36</v>
      </c>
      <c r="E132" s="8">
        <f t="shared" si="5"/>
        <v>36</v>
      </c>
      <c r="F132" s="18">
        <v>0</v>
      </c>
      <c r="G132" s="27">
        <v>0</v>
      </c>
      <c r="H132" s="28">
        <f t="shared" si="8"/>
        <v>0</v>
      </c>
      <c r="I132" s="31">
        <f>SUM(H$98:H132)</f>
        <v>2453055.1503656181</v>
      </c>
      <c r="J132" s="21">
        <f t="shared" si="7"/>
        <v>0</v>
      </c>
      <c r="K132" s="32">
        <f>SUM(J$98:J132)</f>
        <v>6928.249918944226</v>
      </c>
      <c r="L132" s="16">
        <v>0</v>
      </c>
      <c r="M132" s="17">
        <f t="shared" si="10"/>
        <v>0</v>
      </c>
      <c r="T132" s="53">
        <v>129.07343448275861</v>
      </c>
      <c r="U132" s="52">
        <v>0</v>
      </c>
      <c r="V132" s="52">
        <v>43.024478160919543</v>
      </c>
    </row>
    <row r="133" spans="4:22" x14ac:dyDescent="0.2">
      <c r="D133" s="8">
        <v>37</v>
      </c>
      <c r="E133" s="8">
        <f t="shared" si="5"/>
        <v>37</v>
      </c>
      <c r="F133" s="18">
        <v>0</v>
      </c>
      <c r="G133" s="27">
        <v>0</v>
      </c>
      <c r="H133" s="28">
        <f t="shared" si="8"/>
        <v>0</v>
      </c>
      <c r="I133" s="31">
        <f>SUM(H$98:H133)</f>
        <v>2453055.1503656181</v>
      </c>
      <c r="J133" s="21">
        <f t="shared" si="7"/>
        <v>0</v>
      </c>
      <c r="K133" s="32">
        <f>SUM(J$98:J133)</f>
        <v>6928.249918944226</v>
      </c>
      <c r="L133" s="16">
        <v>0</v>
      </c>
      <c r="M133" s="17">
        <f t="shared" si="10"/>
        <v>0</v>
      </c>
      <c r="T133" s="53">
        <v>129.07343448275861</v>
      </c>
      <c r="U133" s="52">
        <v>0</v>
      </c>
      <c r="V133" s="52">
        <v>43.024478160919543</v>
      </c>
    </row>
    <row r="134" spans="4:22" x14ac:dyDescent="0.2">
      <c r="D134" s="8">
        <v>38</v>
      </c>
      <c r="E134" s="8">
        <f t="shared" si="5"/>
        <v>38</v>
      </c>
      <c r="F134" s="18">
        <v>0</v>
      </c>
      <c r="G134" s="27">
        <v>0</v>
      </c>
      <c r="H134" s="28">
        <f t="shared" si="8"/>
        <v>0</v>
      </c>
      <c r="I134" s="31">
        <f>SUM(H$98:H134)</f>
        <v>2453055.1503656181</v>
      </c>
      <c r="J134" s="21">
        <f t="shared" si="7"/>
        <v>0</v>
      </c>
      <c r="K134" s="32">
        <f>SUM(J$98:J134)</f>
        <v>6928.249918944226</v>
      </c>
      <c r="L134" s="16">
        <v>0</v>
      </c>
      <c r="M134" s="17">
        <f t="shared" si="10"/>
        <v>0</v>
      </c>
      <c r="T134" s="53">
        <v>129.07343448275861</v>
      </c>
      <c r="U134" s="52">
        <v>0</v>
      </c>
      <c r="V134" s="52">
        <v>43.024478160919543</v>
      </c>
    </row>
    <row r="135" spans="4:22" x14ac:dyDescent="0.2">
      <c r="D135" s="8">
        <v>39</v>
      </c>
      <c r="E135" s="8">
        <f t="shared" si="5"/>
        <v>39</v>
      </c>
      <c r="F135" s="18">
        <v>0</v>
      </c>
      <c r="G135" s="27">
        <v>0</v>
      </c>
      <c r="H135" s="28">
        <f t="shared" si="8"/>
        <v>0</v>
      </c>
      <c r="I135" s="31">
        <f>SUM(H$98:H135)</f>
        <v>2453055.1503656181</v>
      </c>
      <c r="J135" s="21">
        <f t="shared" si="7"/>
        <v>0</v>
      </c>
      <c r="K135" s="32">
        <f>SUM(J$98:J135)</f>
        <v>6928.249918944226</v>
      </c>
      <c r="L135" s="16">
        <v>0</v>
      </c>
      <c r="M135" s="17">
        <f t="shared" si="10"/>
        <v>0</v>
      </c>
      <c r="T135" s="53">
        <v>129.07343448275861</v>
      </c>
      <c r="U135" s="52">
        <v>0</v>
      </c>
      <c r="V135" s="52">
        <v>43.024478160919543</v>
      </c>
    </row>
    <row r="136" spans="4:22" x14ac:dyDescent="0.2">
      <c r="D136" s="8">
        <v>40</v>
      </c>
      <c r="E136" s="8">
        <f t="shared" si="5"/>
        <v>40</v>
      </c>
      <c r="F136" s="18">
        <v>0</v>
      </c>
      <c r="G136" s="27">
        <v>0</v>
      </c>
      <c r="H136" s="28">
        <f t="shared" si="8"/>
        <v>0</v>
      </c>
      <c r="I136" s="31">
        <f>SUM(H$98:H136)</f>
        <v>2453055.1503656181</v>
      </c>
      <c r="J136" s="21">
        <f t="shared" si="7"/>
        <v>0</v>
      </c>
      <c r="K136" s="32">
        <f>SUM(J$98:J136)</f>
        <v>6928.249918944226</v>
      </c>
      <c r="L136" s="16">
        <v>0</v>
      </c>
      <c r="M136" s="17">
        <f t="shared" si="10"/>
        <v>0</v>
      </c>
      <c r="T136" s="54">
        <v>129.07343448275861</v>
      </c>
      <c r="U136" s="52">
        <v>0</v>
      </c>
      <c r="V136" s="52">
        <v>43.024478160919543</v>
      </c>
    </row>
    <row r="138" spans="4:22" x14ac:dyDescent="0.2">
      <c r="D138" s="23"/>
      <c r="E138" s="23"/>
      <c r="F138" s="23"/>
      <c r="G138" s="23"/>
      <c r="H138" s="23"/>
      <c r="I138" s="23"/>
      <c r="J138" s="23"/>
      <c r="K138" s="23"/>
      <c r="L138" s="23"/>
      <c r="M138" s="23"/>
    </row>
    <row r="140" spans="4:22" x14ac:dyDescent="0.2">
      <c r="D140" s="1" t="s">
        <v>27</v>
      </c>
      <c r="E140" s="1"/>
      <c r="F140" s="1"/>
      <c r="G140" s="1"/>
      <c r="H140" s="1"/>
      <c r="I140" s="1"/>
      <c r="J140" s="1"/>
      <c r="K140" s="1"/>
      <c r="L140" s="1"/>
      <c r="M140" s="1"/>
    </row>
    <row r="141" spans="4:22" ht="112" x14ac:dyDescent="0.2">
      <c r="D141" s="2" t="s">
        <v>13</v>
      </c>
      <c r="E141" s="2" t="s">
        <v>14</v>
      </c>
      <c r="F141" s="4" t="s">
        <v>3</v>
      </c>
      <c r="G141" s="5" t="s">
        <v>10</v>
      </c>
      <c r="H141" s="5" t="s">
        <v>15</v>
      </c>
      <c r="I141" s="5" t="s">
        <v>16</v>
      </c>
      <c r="J141" s="5" t="s">
        <v>17</v>
      </c>
      <c r="K141" s="6" t="s">
        <v>18</v>
      </c>
      <c r="L141" s="6" t="s">
        <v>10</v>
      </c>
      <c r="M141" s="7" t="s">
        <v>11</v>
      </c>
    </row>
    <row r="142" spans="4:22" x14ac:dyDescent="0.2">
      <c r="D142" s="8">
        <v>1</v>
      </c>
      <c r="E142" s="8">
        <v>0</v>
      </c>
      <c r="F142" s="10">
        <v>1</v>
      </c>
      <c r="G142" s="27">
        <v>1</v>
      </c>
      <c r="H142" s="45">
        <v>0</v>
      </c>
      <c r="I142" s="46">
        <v>0</v>
      </c>
      <c r="J142" s="14">
        <v>0</v>
      </c>
      <c r="K142" s="30">
        <v>0</v>
      </c>
      <c r="L142" s="16">
        <v>1</v>
      </c>
      <c r="M142" s="17">
        <f>ABS(L142-G142)</f>
        <v>0</v>
      </c>
    </row>
    <row r="143" spans="4:22" x14ac:dyDescent="0.2">
      <c r="D143" s="8">
        <v>2</v>
      </c>
      <c r="E143" s="8">
        <v>1</v>
      </c>
      <c r="F143" s="18">
        <v>0.93096469374550705</v>
      </c>
      <c r="G143" s="27">
        <v>1</v>
      </c>
      <c r="H143" s="45">
        <f>IF(E143&lt;2, 0, IFERROR(I53*(V97/T97),0))</f>
        <v>0</v>
      </c>
      <c r="I143" s="13">
        <f>SUM(H$142:H143)</f>
        <v>0</v>
      </c>
      <c r="J143" s="21">
        <f>IF(H143&gt;0, H143/V97, 0)</f>
        <v>0</v>
      </c>
      <c r="K143" s="32">
        <f>SUM(J$142:J143)</f>
        <v>0</v>
      </c>
      <c r="L143" s="16">
        <v>0.92966719029852007</v>
      </c>
      <c r="M143" s="17">
        <f t="shared" ref="M143:M181" si="11">ABS(L143-G143)</f>
        <v>7.0332809701479926E-2</v>
      </c>
    </row>
    <row r="144" spans="4:22" x14ac:dyDescent="0.2">
      <c r="D144" s="8">
        <v>3</v>
      </c>
      <c r="E144" s="8">
        <v>2</v>
      </c>
      <c r="F144" s="18">
        <v>0.90748205015651251</v>
      </c>
      <c r="G144" s="27">
        <v>1</v>
      </c>
      <c r="H144" s="45">
        <f t="shared" ref="H144:H181" si="12">IF(E144&lt;2, 0, IFERROR(I54*(V98/T98),0))</f>
        <v>14883.637643835007</v>
      </c>
      <c r="I144" s="13">
        <f>SUM(H$142:H144)</f>
        <v>14883.637643835007</v>
      </c>
      <c r="J144" s="21">
        <f t="shared" ref="J144:J181" si="13">IF(H144&gt;0, H144/V98, 0)</f>
        <v>345.93418165741457</v>
      </c>
      <c r="K144" s="32">
        <f>SUM(J$142:J144)</f>
        <v>345.93418165741457</v>
      </c>
      <c r="L144" s="16">
        <v>0.897915415844595</v>
      </c>
      <c r="M144" s="17">
        <f t="shared" si="11"/>
        <v>0.102084584155405</v>
      </c>
    </row>
    <row r="145" spans="4:13" x14ac:dyDescent="0.2">
      <c r="D145" s="8">
        <v>4</v>
      </c>
      <c r="E145" s="8">
        <v>3</v>
      </c>
      <c r="F145" s="18">
        <v>0.88961304481596426</v>
      </c>
      <c r="G145" s="27">
        <v>1</v>
      </c>
      <c r="H145" s="45">
        <f t="shared" si="12"/>
        <v>15354.793639888305</v>
      </c>
      <c r="I145" s="13">
        <f>SUM(H$142:H145)</f>
        <v>30238.431283723312</v>
      </c>
      <c r="J145" s="21">
        <f t="shared" si="13"/>
        <v>356.88506395030578</v>
      </c>
      <c r="K145" s="32">
        <f>SUM(J$142:J145)</f>
        <v>702.8192456077204</v>
      </c>
      <c r="L145" s="16">
        <v>0.88401241278525722</v>
      </c>
      <c r="M145" s="17">
        <f t="shared" si="11"/>
        <v>0.11598758721474278</v>
      </c>
    </row>
    <row r="146" spans="4:13" x14ac:dyDescent="0.2">
      <c r="D146" s="8">
        <v>5</v>
      </c>
      <c r="E146" s="8">
        <v>4</v>
      </c>
      <c r="F146" s="18">
        <v>0.87478909664235205</v>
      </c>
      <c r="G146" s="27">
        <v>1</v>
      </c>
      <c r="H146" s="45">
        <f t="shared" si="12"/>
        <v>14141.403151631208</v>
      </c>
      <c r="I146" s="13">
        <f>SUM(H$142:H146)</f>
        <v>44379.834435354518</v>
      </c>
      <c r="J146" s="21">
        <f t="shared" si="13"/>
        <v>328.68273494776003</v>
      </c>
      <c r="K146" s="32">
        <f>SUM(J$142:J146)</f>
        <v>1031.5019805554805</v>
      </c>
      <c r="L146" s="16">
        <v>0.87280689324076233</v>
      </c>
      <c r="M146" s="17">
        <f t="shared" si="11"/>
        <v>0.12719310675923767</v>
      </c>
    </row>
    <row r="147" spans="4:13" x14ac:dyDescent="0.2">
      <c r="D147" s="8">
        <v>6</v>
      </c>
      <c r="E147" s="8">
        <v>5</v>
      </c>
      <c r="F147" s="18">
        <v>0.85992116915937589</v>
      </c>
      <c r="G147" s="27">
        <v>1</v>
      </c>
      <c r="H147" s="45">
        <f t="shared" si="12"/>
        <v>14277.379192843688</v>
      </c>
      <c r="I147" s="13">
        <f>SUM(H$142:H147)</f>
        <v>58657.213628198209</v>
      </c>
      <c r="J147" s="21">
        <f t="shared" si="13"/>
        <v>331.84316935684001</v>
      </c>
      <c r="K147" s="32">
        <f>SUM(J$142:J147)</f>
        <v>1363.3451499123205</v>
      </c>
      <c r="L147" s="16">
        <v>0.85920063096118215</v>
      </c>
      <c r="M147" s="17">
        <f t="shared" si="11"/>
        <v>0.14079936903881785</v>
      </c>
    </row>
    <row r="148" spans="4:13" x14ac:dyDescent="0.2">
      <c r="D148" s="8">
        <v>7</v>
      </c>
      <c r="E148" s="8">
        <v>6</v>
      </c>
      <c r="F148" s="18">
        <v>0.84631336392027445</v>
      </c>
      <c r="G148" s="27">
        <v>1</v>
      </c>
      <c r="H148" s="45">
        <f t="shared" si="12"/>
        <v>14472.900070344411</v>
      </c>
      <c r="I148" s="13">
        <f>SUM(H$142:H148)</f>
        <v>73130.113698542613</v>
      </c>
      <c r="J148" s="21">
        <f t="shared" si="13"/>
        <v>336.38757955908437</v>
      </c>
      <c r="K148" s="32">
        <f>SUM(J$142:J148)</f>
        <v>1699.7327294714048</v>
      </c>
      <c r="L148" s="16">
        <v>0.84698044761531766</v>
      </c>
      <c r="M148" s="17">
        <f t="shared" si="11"/>
        <v>0.15301955238468234</v>
      </c>
    </row>
    <row r="149" spans="4:13" x14ac:dyDescent="0.2">
      <c r="D149" s="8">
        <v>8</v>
      </c>
      <c r="E149" s="8">
        <v>7</v>
      </c>
      <c r="F149" s="18">
        <v>0.83186585840208238</v>
      </c>
      <c r="G149" s="27">
        <v>1</v>
      </c>
      <c r="H149" s="45">
        <f t="shared" si="12"/>
        <v>14648.519071210012</v>
      </c>
      <c r="I149" s="13">
        <f>SUM(H$142:H149)</f>
        <v>87778.632769752629</v>
      </c>
      <c r="J149" s="21">
        <f t="shared" si="13"/>
        <v>340.46941874394918</v>
      </c>
      <c r="K149" s="32">
        <f>SUM(J$142:J149)</f>
        <v>2040.2021482153541</v>
      </c>
      <c r="L149" s="16">
        <v>0.83569214765801347</v>
      </c>
      <c r="M149" s="17">
        <f t="shared" si="11"/>
        <v>0.16430785234198653</v>
      </c>
    </row>
    <row r="150" spans="4:13" x14ac:dyDescent="0.2">
      <c r="D150" s="8">
        <v>9</v>
      </c>
      <c r="E150" s="8">
        <v>8</v>
      </c>
      <c r="F150" s="18">
        <v>0.81755405077503607</v>
      </c>
      <c r="G150" s="27">
        <v>1</v>
      </c>
      <c r="H150" s="45">
        <f t="shared" si="12"/>
        <v>14815.187998918278</v>
      </c>
      <c r="I150" s="13">
        <f>SUM(H$142:H150)</f>
        <v>102593.82076867091</v>
      </c>
      <c r="J150" s="21">
        <f t="shared" si="13"/>
        <v>344.34323511157351</v>
      </c>
      <c r="K150" s="32">
        <f>SUM(J$142:J150)</f>
        <v>2384.5453833269275</v>
      </c>
      <c r="L150" s="16">
        <v>0.82245149056033884</v>
      </c>
      <c r="M150" s="17">
        <f t="shared" si="11"/>
        <v>0.17754850943966116</v>
      </c>
    </row>
    <row r="151" spans="4:13" x14ac:dyDescent="0.2">
      <c r="D151" s="8">
        <v>10</v>
      </c>
      <c r="E151" s="8">
        <v>9</v>
      </c>
      <c r="F151" s="18">
        <v>0.80335527352230751</v>
      </c>
      <c r="G151" s="27">
        <v>1</v>
      </c>
      <c r="H151" s="45">
        <f t="shared" si="12"/>
        <v>14973.243698240412</v>
      </c>
      <c r="I151" s="13">
        <f>SUM(H$142:H151)</f>
        <v>117567.06446691132</v>
      </c>
      <c r="J151" s="21">
        <f t="shared" si="13"/>
        <v>348.01685780447349</v>
      </c>
      <c r="K151" s="32">
        <f>SUM(J$142:J151)</f>
        <v>2732.5622411314012</v>
      </c>
      <c r="L151" s="16">
        <v>0.80647642581607648</v>
      </c>
      <c r="M151" s="17">
        <f t="shared" si="11"/>
        <v>0.19352357418392352</v>
      </c>
    </row>
    <row r="152" spans="4:13" x14ac:dyDescent="0.2">
      <c r="D152" s="8">
        <v>11</v>
      </c>
      <c r="E152" s="8">
        <v>10</v>
      </c>
      <c r="F152" s="18">
        <v>0.78824594783842739</v>
      </c>
      <c r="G152" s="27">
        <v>1</v>
      </c>
      <c r="H152" s="45">
        <f t="shared" si="12"/>
        <v>15204.814713052154</v>
      </c>
      <c r="I152" s="13">
        <f>SUM(H$142:H152)</f>
        <v>132771.87917996349</v>
      </c>
      <c r="J152" s="21">
        <f t="shared" si="13"/>
        <v>353.39916631140352</v>
      </c>
      <c r="K152" s="32">
        <f>SUM(J$142:J152)</f>
        <v>3085.9614074428046</v>
      </c>
      <c r="L152" s="16">
        <v>0.79432122634202595</v>
      </c>
      <c r="M152" s="17">
        <f t="shared" si="11"/>
        <v>0.20567877365797405</v>
      </c>
    </row>
    <row r="153" spans="4:13" x14ac:dyDescent="0.2">
      <c r="D153" s="8">
        <v>12</v>
      </c>
      <c r="E153" s="8">
        <v>11</v>
      </c>
      <c r="F153" s="18">
        <v>0.7730962974090555</v>
      </c>
      <c r="G153" s="27">
        <v>1</v>
      </c>
      <c r="H153" s="45">
        <f t="shared" si="12"/>
        <v>15395.178098165507</v>
      </c>
      <c r="I153" s="13">
        <f>SUM(H$142:H153)</f>
        <v>148167.05727812901</v>
      </c>
      <c r="J153" s="21">
        <f t="shared" si="13"/>
        <v>357.82370306932438</v>
      </c>
      <c r="K153" s="32">
        <f>SUM(J$142:J153)</f>
        <v>3443.785110512129</v>
      </c>
      <c r="L153" s="16">
        <v>0.77836119207894494</v>
      </c>
      <c r="M153" s="17">
        <f t="shared" si="11"/>
        <v>0.22163880792105506</v>
      </c>
    </row>
    <row r="154" spans="4:13" x14ac:dyDescent="0.2">
      <c r="D154" s="8">
        <v>13</v>
      </c>
      <c r="E154" s="8">
        <v>12</v>
      </c>
      <c r="F154" s="18">
        <v>0.75909886578977492</v>
      </c>
      <c r="G154" s="27">
        <v>1</v>
      </c>
      <c r="H154" s="45">
        <f t="shared" si="12"/>
        <v>14207.476173597925</v>
      </c>
      <c r="I154" s="13">
        <f>SUM(H$142:H154)</f>
        <v>162374.53345172692</v>
      </c>
      <c r="J154" s="21">
        <f t="shared" si="13"/>
        <v>330.21844263768463</v>
      </c>
      <c r="K154" s="32">
        <f>SUM(J$142:J154)</f>
        <v>3774.0035531498138</v>
      </c>
      <c r="L154" s="16">
        <v>0.76223784481656887</v>
      </c>
      <c r="M154" s="17">
        <f t="shared" si="11"/>
        <v>0.23776215518343113</v>
      </c>
    </row>
    <row r="155" spans="4:13" x14ac:dyDescent="0.2">
      <c r="D155" s="8">
        <v>14</v>
      </c>
      <c r="E155" s="8">
        <v>13</v>
      </c>
      <c r="F155" s="18">
        <v>0.74326294277837324</v>
      </c>
      <c r="G155" s="27">
        <v>1</v>
      </c>
      <c r="H155" s="45">
        <f t="shared" si="12"/>
        <v>14401.091748909406</v>
      </c>
      <c r="I155" s="13">
        <f>SUM(H$142:H155)</f>
        <v>176775.62520063634</v>
      </c>
      <c r="J155" s="21">
        <f t="shared" si="13"/>
        <v>334.71856869586304</v>
      </c>
      <c r="K155" s="32">
        <f>SUM(J$142:J155)</f>
        <v>4108.7221218456771</v>
      </c>
      <c r="L155" s="16">
        <v>0.74965120635287885</v>
      </c>
      <c r="M155" s="17">
        <f t="shared" si="11"/>
        <v>0.25034879364712115</v>
      </c>
    </row>
    <row r="156" spans="4:13" x14ac:dyDescent="0.2">
      <c r="D156" s="8">
        <v>15</v>
      </c>
      <c r="E156" s="8">
        <v>14</v>
      </c>
      <c r="F156" s="18">
        <v>0.72855384830678394</v>
      </c>
      <c r="G156" s="27">
        <v>1</v>
      </c>
      <c r="H156" s="45">
        <f t="shared" si="12"/>
        <v>14571.737766888155</v>
      </c>
      <c r="I156" s="13">
        <f>SUM(H$142:H156)</f>
        <v>191347.3629675245</v>
      </c>
      <c r="J156" s="21">
        <f t="shared" si="13"/>
        <v>338.68482291376426</v>
      </c>
      <c r="K156" s="32">
        <f>SUM(J$142:J156)</f>
        <v>4447.4069447594411</v>
      </c>
      <c r="L156" s="16">
        <v>0.73869124330115365</v>
      </c>
      <c r="M156" s="17">
        <f t="shared" si="11"/>
        <v>0.26130875669884635</v>
      </c>
    </row>
    <row r="157" spans="4:13" x14ac:dyDescent="0.2">
      <c r="D157" s="8">
        <v>16</v>
      </c>
      <c r="E157" s="8">
        <v>15</v>
      </c>
      <c r="F157" s="18">
        <v>0.71195052803268144</v>
      </c>
      <c r="G157" s="27">
        <v>1</v>
      </c>
      <c r="H157" s="45">
        <f t="shared" si="12"/>
        <v>14749.584006793455</v>
      </c>
      <c r="I157" s="13">
        <f>SUM(H$142:H157)</f>
        <v>206096.94697431795</v>
      </c>
      <c r="J157" s="21">
        <f t="shared" si="13"/>
        <v>342.81842888662754</v>
      </c>
      <c r="K157" s="32">
        <f>SUM(J$142:J157)</f>
        <v>4790.2253736460689</v>
      </c>
      <c r="L157" s="16">
        <v>0.72673583558937827</v>
      </c>
      <c r="M157" s="17">
        <f t="shared" si="11"/>
        <v>0.27326416441062173</v>
      </c>
    </row>
    <row r="158" spans="4:13" x14ac:dyDescent="0.2">
      <c r="D158" s="8">
        <v>17</v>
      </c>
      <c r="E158" s="8">
        <v>16</v>
      </c>
      <c r="F158" s="18">
        <v>0.6966071891376282</v>
      </c>
      <c r="G158" s="27">
        <v>1</v>
      </c>
      <c r="H158" s="45">
        <f t="shared" si="12"/>
        <v>14938.052167030777</v>
      </c>
      <c r="I158" s="13">
        <f>SUM(H$142:H158)</f>
        <v>221034.99914134873</v>
      </c>
      <c r="J158" s="21">
        <f t="shared" si="13"/>
        <v>347.19891572327003</v>
      </c>
      <c r="K158" s="32">
        <f>SUM(J$142:J158)</f>
        <v>5137.424289369339</v>
      </c>
      <c r="L158" s="16">
        <v>0.71178525528660541</v>
      </c>
      <c r="M158" s="17">
        <f t="shared" si="11"/>
        <v>0.28821474471339459</v>
      </c>
    </row>
    <row r="159" spans="4:13" x14ac:dyDescent="0.2">
      <c r="D159" s="8">
        <v>18</v>
      </c>
      <c r="E159" s="8">
        <v>17</v>
      </c>
      <c r="F159" s="18">
        <v>0.68122944566632959</v>
      </c>
      <c r="G159" s="27">
        <v>1</v>
      </c>
      <c r="H159" s="45">
        <f t="shared" si="12"/>
        <v>15163.485090484353</v>
      </c>
      <c r="I159" s="13">
        <f>SUM(H$142:H159)</f>
        <v>236198.48423183308</v>
      </c>
      <c r="J159" s="21">
        <f t="shared" si="13"/>
        <v>352.43855913301496</v>
      </c>
      <c r="K159" s="32">
        <f>SUM(J$142:J159)</f>
        <v>5489.8628485023537</v>
      </c>
      <c r="L159" s="16">
        <v>0.69883957255272799</v>
      </c>
      <c r="M159" s="17">
        <f t="shared" si="11"/>
        <v>0.30116042744727201</v>
      </c>
    </row>
    <row r="160" spans="4:13" x14ac:dyDescent="0.2">
      <c r="D160" s="8">
        <v>19</v>
      </c>
      <c r="E160" s="8">
        <v>18</v>
      </c>
      <c r="F160" s="18">
        <v>0.66507538068365968</v>
      </c>
      <c r="G160" s="27">
        <v>1</v>
      </c>
      <c r="H160" s="45">
        <f t="shared" si="12"/>
        <v>15356.320656129748</v>
      </c>
      <c r="I160" s="13">
        <f>SUM(H$142:H160)</f>
        <v>251554.80488796282</v>
      </c>
      <c r="J160" s="21">
        <f t="shared" si="13"/>
        <v>356.92055575187351</v>
      </c>
      <c r="K160" s="32">
        <f>SUM(J$142:J160)</f>
        <v>5846.7834042542272</v>
      </c>
      <c r="L160" s="16">
        <v>0.68689511791880076</v>
      </c>
      <c r="M160" s="17">
        <f t="shared" si="11"/>
        <v>0.31310488208119924</v>
      </c>
    </row>
    <row r="161" spans="4:13" x14ac:dyDescent="0.2">
      <c r="D161" s="8">
        <v>20</v>
      </c>
      <c r="E161" s="8">
        <v>19</v>
      </c>
      <c r="F161" s="18">
        <v>0.64902774095335147</v>
      </c>
      <c r="G161" s="27">
        <v>1</v>
      </c>
      <c r="H161" s="45">
        <f t="shared" si="12"/>
        <v>15537.00456992505</v>
      </c>
      <c r="I161" s="13">
        <f>SUM(H$142:H161)</f>
        <v>267091.8094578879</v>
      </c>
      <c r="J161" s="21">
        <f t="shared" si="13"/>
        <v>361.12011659534289</v>
      </c>
      <c r="K161" s="32">
        <f>SUM(J$142:J161)</f>
        <v>6207.9035208495698</v>
      </c>
      <c r="L161" s="16">
        <v>0.67695987913694156</v>
      </c>
      <c r="M161" s="17">
        <f t="shared" si="11"/>
        <v>0.32304012086305844</v>
      </c>
    </row>
    <row r="162" spans="4:13" x14ac:dyDescent="0.2">
      <c r="D162" s="8">
        <v>21</v>
      </c>
      <c r="E162" s="8">
        <v>20</v>
      </c>
      <c r="F162" s="18">
        <v>0.63203896230457968</v>
      </c>
      <c r="G162" s="27">
        <v>1</v>
      </c>
      <c r="H162" s="45">
        <f t="shared" si="12"/>
        <v>15689.854076329215</v>
      </c>
      <c r="I162" s="13">
        <f>SUM(H$142:H162)</f>
        <v>282781.66353421711</v>
      </c>
      <c r="J162" s="21">
        <f t="shared" si="13"/>
        <v>364.67273391780014</v>
      </c>
      <c r="K162" s="32">
        <f>SUM(J$142:J162)</f>
        <v>6572.5762547673703</v>
      </c>
      <c r="L162" s="16">
        <v>0.66702855543061734</v>
      </c>
      <c r="M162" s="17">
        <f t="shared" si="11"/>
        <v>0.33297144456938266</v>
      </c>
    </row>
    <row r="163" spans="4:13" x14ac:dyDescent="0.2">
      <c r="D163" s="8">
        <v>22</v>
      </c>
      <c r="E163" s="47">
        <v>21</v>
      </c>
      <c r="F163" s="18">
        <v>0</v>
      </c>
      <c r="G163" s="27">
        <v>1</v>
      </c>
      <c r="H163" s="45">
        <f t="shared" si="12"/>
        <v>0</v>
      </c>
      <c r="I163" s="13">
        <f>SUM(H$142:H163)</f>
        <v>282781.66353421711</v>
      </c>
      <c r="J163" s="21">
        <f t="shared" si="13"/>
        <v>0</v>
      </c>
      <c r="K163" s="32">
        <f>SUM(J$142:J163)</f>
        <v>6572.5762547673703</v>
      </c>
      <c r="L163" s="16">
        <v>0</v>
      </c>
      <c r="M163" s="17">
        <f t="shared" si="11"/>
        <v>1</v>
      </c>
    </row>
    <row r="164" spans="4:13" x14ac:dyDescent="0.2">
      <c r="D164" s="8">
        <v>23</v>
      </c>
      <c r="E164" s="8">
        <v>22</v>
      </c>
      <c r="F164" s="18">
        <v>0</v>
      </c>
      <c r="G164" s="27">
        <v>1</v>
      </c>
      <c r="H164" s="45">
        <f t="shared" si="12"/>
        <v>0</v>
      </c>
      <c r="I164" s="13">
        <f>SUM(H$142:H164)</f>
        <v>282781.66353421711</v>
      </c>
      <c r="J164" s="21">
        <f t="shared" si="13"/>
        <v>0</v>
      </c>
      <c r="K164" s="32">
        <f>SUM(J$142:J164)</f>
        <v>6572.5762547673703</v>
      </c>
      <c r="L164" s="16">
        <v>0</v>
      </c>
      <c r="M164" s="17">
        <f t="shared" si="11"/>
        <v>1</v>
      </c>
    </row>
    <row r="165" spans="4:13" x14ac:dyDescent="0.2">
      <c r="D165" s="8">
        <v>24</v>
      </c>
      <c r="E165" s="8">
        <v>23</v>
      </c>
      <c r="F165" s="18">
        <v>0</v>
      </c>
      <c r="G165" s="27">
        <v>1</v>
      </c>
      <c r="H165" s="45">
        <f t="shared" si="12"/>
        <v>0</v>
      </c>
      <c r="I165" s="13">
        <f>SUM(H$142:H165)</f>
        <v>282781.66353421711</v>
      </c>
      <c r="J165" s="21">
        <f t="shared" si="13"/>
        <v>0</v>
      </c>
      <c r="K165" s="32">
        <f>SUM(J$142:J165)</f>
        <v>6572.5762547673703</v>
      </c>
      <c r="L165" s="16">
        <v>0</v>
      </c>
      <c r="M165" s="17">
        <f t="shared" si="11"/>
        <v>1</v>
      </c>
    </row>
    <row r="166" spans="4:13" x14ac:dyDescent="0.2">
      <c r="D166" s="8">
        <v>25</v>
      </c>
      <c r="E166" s="8">
        <v>24</v>
      </c>
      <c r="F166" s="18">
        <v>0</v>
      </c>
      <c r="G166" s="27">
        <v>1</v>
      </c>
      <c r="H166" s="45">
        <f t="shared" si="12"/>
        <v>0</v>
      </c>
      <c r="I166" s="13">
        <f>SUM(H$142:H166)</f>
        <v>282781.66353421711</v>
      </c>
      <c r="J166" s="21">
        <f t="shared" si="13"/>
        <v>0</v>
      </c>
      <c r="K166" s="32">
        <f>SUM(J$142:J166)</f>
        <v>6572.5762547673703</v>
      </c>
      <c r="L166" s="16">
        <v>0</v>
      </c>
      <c r="M166" s="17">
        <f t="shared" si="11"/>
        <v>1</v>
      </c>
    </row>
    <row r="167" spans="4:13" x14ac:dyDescent="0.2">
      <c r="D167" s="8">
        <v>26</v>
      </c>
      <c r="E167" s="8">
        <v>25</v>
      </c>
      <c r="F167" s="18">
        <v>0</v>
      </c>
      <c r="G167" s="27">
        <v>1</v>
      </c>
      <c r="H167" s="45">
        <f t="shared" si="12"/>
        <v>0</v>
      </c>
      <c r="I167" s="13">
        <f>SUM(H$142:H167)</f>
        <v>282781.66353421711</v>
      </c>
      <c r="J167" s="21">
        <f t="shared" si="13"/>
        <v>0</v>
      </c>
      <c r="K167" s="32">
        <f>SUM(J$142:J167)</f>
        <v>6572.5762547673703</v>
      </c>
      <c r="L167" s="16">
        <v>0</v>
      </c>
      <c r="M167" s="17">
        <f t="shared" si="11"/>
        <v>1</v>
      </c>
    </row>
    <row r="168" spans="4:13" x14ac:dyDescent="0.2">
      <c r="D168" s="8">
        <v>27</v>
      </c>
      <c r="E168" s="8">
        <v>26</v>
      </c>
      <c r="F168" s="18">
        <v>0</v>
      </c>
      <c r="G168" s="27">
        <v>1</v>
      </c>
      <c r="H168" s="45">
        <f t="shared" si="12"/>
        <v>0</v>
      </c>
      <c r="I168" s="13">
        <f>SUM(H$142:H168)</f>
        <v>282781.66353421711</v>
      </c>
      <c r="J168" s="21">
        <f t="shared" si="13"/>
        <v>0</v>
      </c>
      <c r="K168" s="32">
        <f>SUM(J$142:J168)</f>
        <v>6572.5762547673703</v>
      </c>
      <c r="L168" s="16">
        <v>0</v>
      </c>
      <c r="M168" s="17">
        <f t="shared" si="11"/>
        <v>1</v>
      </c>
    </row>
    <row r="169" spans="4:13" x14ac:dyDescent="0.2">
      <c r="D169" s="8">
        <v>28</v>
      </c>
      <c r="E169" s="8">
        <v>27</v>
      </c>
      <c r="F169" s="18">
        <v>0</v>
      </c>
      <c r="G169" s="27">
        <v>1</v>
      </c>
      <c r="H169" s="45">
        <f t="shared" si="12"/>
        <v>0</v>
      </c>
      <c r="I169" s="13">
        <f>SUM(H$142:H169)</f>
        <v>282781.66353421711</v>
      </c>
      <c r="J169" s="21">
        <f t="shared" si="13"/>
        <v>0</v>
      </c>
      <c r="K169" s="32">
        <f>SUM(J$142:J169)</f>
        <v>6572.5762547673703</v>
      </c>
      <c r="L169" s="16">
        <v>0</v>
      </c>
      <c r="M169" s="17">
        <f t="shared" si="11"/>
        <v>1</v>
      </c>
    </row>
    <row r="170" spans="4:13" x14ac:dyDescent="0.2">
      <c r="D170" s="8">
        <v>29</v>
      </c>
      <c r="E170" s="8">
        <v>28</v>
      </c>
      <c r="F170" s="18">
        <v>0</v>
      </c>
      <c r="G170" s="27">
        <v>1</v>
      </c>
      <c r="H170" s="45">
        <f t="shared" si="12"/>
        <v>0</v>
      </c>
      <c r="I170" s="13">
        <f>SUM(H$142:H170)</f>
        <v>282781.66353421711</v>
      </c>
      <c r="J170" s="21">
        <f t="shared" si="13"/>
        <v>0</v>
      </c>
      <c r="K170" s="32">
        <f>SUM(J$142:J170)</f>
        <v>6572.5762547673703</v>
      </c>
      <c r="L170" s="16">
        <v>0</v>
      </c>
      <c r="M170" s="17">
        <f t="shared" si="11"/>
        <v>1</v>
      </c>
    </row>
    <row r="171" spans="4:13" x14ac:dyDescent="0.2">
      <c r="D171" s="8">
        <v>30</v>
      </c>
      <c r="E171" s="8">
        <v>29</v>
      </c>
      <c r="F171" s="18">
        <v>0</v>
      </c>
      <c r="G171" s="27">
        <v>1</v>
      </c>
      <c r="H171" s="45">
        <f t="shared" si="12"/>
        <v>0</v>
      </c>
      <c r="I171" s="13">
        <f>SUM(H$142:H171)</f>
        <v>282781.66353421711</v>
      </c>
      <c r="J171" s="21">
        <f t="shared" si="13"/>
        <v>0</v>
      </c>
      <c r="K171" s="32">
        <f>SUM(J$142:J171)</f>
        <v>6572.5762547673703</v>
      </c>
      <c r="L171" s="16">
        <v>0</v>
      </c>
      <c r="M171" s="17">
        <f t="shared" si="11"/>
        <v>1</v>
      </c>
    </row>
    <row r="172" spans="4:13" x14ac:dyDescent="0.2">
      <c r="D172" s="8">
        <v>31</v>
      </c>
      <c r="E172" s="8">
        <v>30</v>
      </c>
      <c r="F172" s="18">
        <v>0</v>
      </c>
      <c r="G172" s="27">
        <v>1</v>
      </c>
      <c r="H172" s="45">
        <f t="shared" si="12"/>
        <v>0</v>
      </c>
      <c r="I172" s="13">
        <f>SUM(H$142:H172)</f>
        <v>282781.66353421711</v>
      </c>
      <c r="J172" s="21">
        <f t="shared" si="13"/>
        <v>0</v>
      </c>
      <c r="K172" s="32">
        <f>SUM(J$142:J172)</f>
        <v>6572.5762547673703</v>
      </c>
      <c r="L172" s="16">
        <v>0</v>
      </c>
      <c r="M172" s="17">
        <f t="shared" si="11"/>
        <v>1</v>
      </c>
    </row>
    <row r="173" spans="4:13" x14ac:dyDescent="0.2">
      <c r="D173" s="8">
        <v>32</v>
      </c>
      <c r="E173" s="8">
        <v>31</v>
      </c>
      <c r="F173" s="18">
        <v>0</v>
      </c>
      <c r="G173" s="27">
        <v>1</v>
      </c>
      <c r="H173" s="45">
        <f t="shared" si="12"/>
        <v>0</v>
      </c>
      <c r="I173" s="13">
        <f>SUM(H$142:H173)</f>
        <v>282781.66353421711</v>
      </c>
      <c r="J173" s="21">
        <f t="shared" si="13"/>
        <v>0</v>
      </c>
      <c r="K173" s="32">
        <f>SUM(J$142:J173)</f>
        <v>6572.5762547673703</v>
      </c>
      <c r="L173" s="16">
        <v>0</v>
      </c>
      <c r="M173" s="17">
        <f t="shared" si="11"/>
        <v>1</v>
      </c>
    </row>
    <row r="174" spans="4:13" x14ac:dyDescent="0.2">
      <c r="D174" s="8">
        <v>33</v>
      </c>
      <c r="E174" s="8">
        <v>32</v>
      </c>
      <c r="F174" s="18">
        <v>0</v>
      </c>
      <c r="G174" s="27">
        <v>1</v>
      </c>
      <c r="H174" s="45">
        <f t="shared" si="12"/>
        <v>0</v>
      </c>
      <c r="I174" s="13">
        <f>SUM(H$142:H174)</f>
        <v>282781.66353421711</v>
      </c>
      <c r="J174" s="21">
        <f t="shared" si="13"/>
        <v>0</v>
      </c>
      <c r="K174" s="32">
        <f>SUM(J$142:J174)</f>
        <v>6572.5762547673703</v>
      </c>
      <c r="L174" s="24">
        <v>0</v>
      </c>
      <c r="M174" s="17">
        <f t="shared" si="11"/>
        <v>1</v>
      </c>
    </row>
    <row r="175" spans="4:13" x14ac:dyDescent="0.2">
      <c r="D175" s="8">
        <v>34</v>
      </c>
      <c r="E175" s="8">
        <v>33</v>
      </c>
      <c r="F175" s="18">
        <v>0</v>
      </c>
      <c r="G175" s="27">
        <v>1</v>
      </c>
      <c r="H175" s="45">
        <f t="shared" si="12"/>
        <v>0</v>
      </c>
      <c r="I175" s="13">
        <f>SUM(H$142:H175)</f>
        <v>282781.66353421711</v>
      </c>
      <c r="J175" s="21">
        <f t="shared" si="13"/>
        <v>0</v>
      </c>
      <c r="K175" s="32">
        <f>SUM(J$142:J175)</f>
        <v>6572.5762547673703</v>
      </c>
      <c r="L175" s="24">
        <v>0</v>
      </c>
      <c r="M175" s="17">
        <f t="shared" si="11"/>
        <v>1</v>
      </c>
    </row>
    <row r="176" spans="4:13" x14ac:dyDescent="0.2">
      <c r="D176" s="8">
        <v>35</v>
      </c>
      <c r="E176" s="8">
        <v>34</v>
      </c>
      <c r="F176" s="18">
        <v>0</v>
      </c>
      <c r="G176" s="27">
        <v>1</v>
      </c>
      <c r="H176" s="45">
        <f t="shared" si="12"/>
        <v>0</v>
      </c>
      <c r="I176" s="13">
        <f>SUM(H$142:H176)</f>
        <v>282781.66353421711</v>
      </c>
      <c r="J176" s="21">
        <f t="shared" si="13"/>
        <v>0</v>
      </c>
      <c r="K176" s="32">
        <f>SUM(J$142:J176)</f>
        <v>6572.5762547673703</v>
      </c>
      <c r="L176" s="24">
        <v>0</v>
      </c>
      <c r="M176" s="17">
        <f t="shared" si="11"/>
        <v>1</v>
      </c>
    </row>
    <row r="177" spans="4:13" x14ac:dyDescent="0.2">
      <c r="D177" s="8">
        <v>36</v>
      </c>
      <c r="E177" s="8">
        <v>35</v>
      </c>
      <c r="F177" s="18">
        <v>0</v>
      </c>
      <c r="G177" s="27">
        <v>1</v>
      </c>
      <c r="H177" s="45">
        <f t="shared" si="12"/>
        <v>0</v>
      </c>
      <c r="I177" s="13">
        <f>SUM(H$142:H177)</f>
        <v>282781.66353421711</v>
      </c>
      <c r="J177" s="21">
        <f t="shared" si="13"/>
        <v>0</v>
      </c>
      <c r="K177" s="32">
        <f>SUM(J$142:J177)</f>
        <v>6572.5762547673703</v>
      </c>
      <c r="L177" s="24">
        <v>0</v>
      </c>
      <c r="M177" s="17">
        <f t="shared" si="11"/>
        <v>1</v>
      </c>
    </row>
    <row r="178" spans="4:13" x14ac:dyDescent="0.2">
      <c r="D178" s="8">
        <v>37</v>
      </c>
      <c r="E178" s="8">
        <v>36</v>
      </c>
      <c r="F178" s="18">
        <v>0</v>
      </c>
      <c r="G178" s="27">
        <v>1</v>
      </c>
      <c r="H178" s="45">
        <f t="shared" si="12"/>
        <v>0</v>
      </c>
      <c r="I178" s="13">
        <f>SUM(H$142:H178)</f>
        <v>282781.66353421711</v>
      </c>
      <c r="J178" s="21">
        <f t="shared" si="13"/>
        <v>0</v>
      </c>
      <c r="K178" s="32">
        <f>SUM(J$142:J178)</f>
        <v>6572.5762547673703</v>
      </c>
      <c r="L178" s="24">
        <v>0</v>
      </c>
      <c r="M178" s="17">
        <f t="shared" si="11"/>
        <v>1</v>
      </c>
    </row>
    <row r="179" spans="4:13" x14ac:dyDescent="0.2">
      <c r="D179" s="8">
        <v>38</v>
      </c>
      <c r="E179" s="8">
        <v>37</v>
      </c>
      <c r="F179" s="18">
        <v>0</v>
      </c>
      <c r="G179" s="27">
        <v>1</v>
      </c>
      <c r="H179" s="45">
        <f t="shared" si="12"/>
        <v>0</v>
      </c>
      <c r="I179" s="13">
        <f>SUM(H$142:H179)</f>
        <v>282781.66353421711</v>
      </c>
      <c r="J179" s="21">
        <f t="shared" si="13"/>
        <v>0</v>
      </c>
      <c r="K179" s="32">
        <f>SUM(J$142:J179)</f>
        <v>6572.5762547673703</v>
      </c>
      <c r="L179" s="24">
        <v>0</v>
      </c>
      <c r="M179" s="17">
        <f t="shared" si="11"/>
        <v>1</v>
      </c>
    </row>
    <row r="180" spans="4:13" x14ac:dyDescent="0.2">
      <c r="D180" s="8">
        <v>39</v>
      </c>
      <c r="E180" s="8">
        <v>38</v>
      </c>
      <c r="F180" s="18">
        <v>0</v>
      </c>
      <c r="G180" s="27">
        <v>1</v>
      </c>
      <c r="H180" s="45">
        <f t="shared" si="12"/>
        <v>0</v>
      </c>
      <c r="I180" s="13">
        <f>SUM(H$142:H180)</f>
        <v>282781.66353421711</v>
      </c>
      <c r="J180" s="21">
        <f t="shared" si="13"/>
        <v>0</v>
      </c>
      <c r="K180" s="32">
        <f>SUM(J$142:J180)</f>
        <v>6572.5762547673703</v>
      </c>
      <c r="L180" s="24">
        <v>0</v>
      </c>
      <c r="M180" s="17">
        <f t="shared" si="11"/>
        <v>1</v>
      </c>
    </row>
    <row r="181" spans="4:13" x14ac:dyDescent="0.2">
      <c r="D181" s="8">
        <v>40</v>
      </c>
      <c r="E181" s="8">
        <v>39</v>
      </c>
      <c r="F181" s="18">
        <v>0</v>
      </c>
      <c r="G181" s="27">
        <v>1</v>
      </c>
      <c r="H181" s="45">
        <f t="shared" si="12"/>
        <v>0</v>
      </c>
      <c r="I181" s="13">
        <f>SUM(H$142:H181)</f>
        <v>282781.66353421711</v>
      </c>
      <c r="J181" s="21">
        <f t="shared" si="13"/>
        <v>0</v>
      </c>
      <c r="K181" s="32">
        <f>SUM(J$142:J181)</f>
        <v>6572.5762547673703</v>
      </c>
      <c r="L181" s="24">
        <v>0</v>
      </c>
      <c r="M181" s="17">
        <f t="shared" si="11"/>
        <v>1</v>
      </c>
    </row>
  </sheetData>
  <conditionalFormatting sqref="M52:M91">
    <cfRule type="cellIs" dxfId="2" priority="1" operator="between">
      <formula>-0.001</formula>
      <formula>0.001</formula>
    </cfRule>
  </conditionalFormatting>
  <conditionalFormatting sqref="M97:M136">
    <cfRule type="cellIs" dxfId="1" priority="3" operator="between">
      <formula>-0.001</formula>
      <formula>0.001</formula>
    </cfRule>
  </conditionalFormatting>
  <conditionalFormatting sqref="M142:M181">
    <cfRule type="cellIs" dxfId="0" priority="2" operator="between">
      <formula>-0.001</formula>
      <formula>0.001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ConstantThroughput</vt:lpstr>
      <vt:lpstr>Cycles</vt:lpstr>
      <vt:lpstr>ProjectECap</vt:lpstr>
      <vt:lpstr>ProjectElosses</vt:lpstr>
      <vt:lpstr>ProjectMinECapacity</vt:lpstr>
      <vt:lpstr>Term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Muhammad</dc:creator>
  <cp:lastModifiedBy>Thomas Massmann</cp:lastModifiedBy>
  <dcterms:created xsi:type="dcterms:W3CDTF">2023-10-12T14:03:51Z</dcterms:created>
  <dcterms:modified xsi:type="dcterms:W3CDTF">2023-10-13T12:25:55Z</dcterms:modified>
</cp:coreProperties>
</file>