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Hours" sheetId="1" r:id="rId4"/>
    <sheet state="visible" name="Tasks" sheetId="2" r:id="rId5"/>
    <sheet state="visible" name="KanBan Board" sheetId="3" r:id="rId6"/>
  </sheets>
  <definedNames/>
  <calcPr/>
</workbook>
</file>

<file path=xl/sharedStrings.xml><?xml version="1.0" encoding="utf-8"?>
<sst xmlns="http://schemas.openxmlformats.org/spreadsheetml/2006/main" count="101" uniqueCount="58">
  <si>
    <t>To Do</t>
  </si>
  <si>
    <t>Tasks/Features</t>
  </si>
  <si>
    <t>In progress</t>
  </si>
  <si>
    <t>Hours</t>
  </si>
  <si>
    <t>Testing</t>
  </si>
  <si>
    <t xml:space="preserve">Blocked </t>
  </si>
  <si>
    <t>Assign to</t>
  </si>
  <si>
    <t>Done</t>
  </si>
  <si>
    <t>Actual</t>
  </si>
  <si>
    <t>Impact</t>
  </si>
  <si>
    <t>Ratio</t>
  </si>
  <si>
    <t>Michell</t>
  </si>
  <si>
    <t>Total</t>
  </si>
  <si>
    <t>AuthZ Rework</t>
  </si>
  <si>
    <t>Jacen</t>
  </si>
  <si>
    <t>Delete User Rework</t>
  </si>
  <si>
    <t>Joshua</t>
  </si>
  <si>
    <t>Cloud Database</t>
  </si>
  <si>
    <t>Albert</t>
  </si>
  <si>
    <t>Create Account rework</t>
  </si>
  <si>
    <t>Registration Rework</t>
  </si>
  <si>
    <t>Daniel</t>
  </si>
  <si>
    <t>Authn Data Masking</t>
  </si>
  <si>
    <t>Peter</t>
  </si>
  <si>
    <t xml:space="preserve">Cloud Database </t>
  </si>
  <si>
    <t>Jake</t>
  </si>
  <si>
    <t>Registration rework</t>
  </si>
  <si>
    <t>Enable/Disable Account</t>
  </si>
  <si>
    <t xml:space="preserve">Daniel </t>
  </si>
  <si>
    <t>Data Masking AuthN</t>
  </si>
  <si>
    <t>Update Account</t>
  </si>
  <si>
    <t>velocity capacity</t>
  </si>
  <si>
    <t>hrs/person</t>
  </si>
  <si>
    <t>AuthN Rework</t>
  </si>
  <si>
    <t>hrs total</t>
  </si>
  <si>
    <t>Reorganize Project</t>
  </si>
  <si>
    <t>Create User Session</t>
  </si>
  <si>
    <t>Delete Account Rework</t>
  </si>
  <si>
    <t>User Profile</t>
  </si>
  <si>
    <t>Total Velocity</t>
  </si>
  <si>
    <t>Actual Hours</t>
  </si>
  <si>
    <t>Impact Hours</t>
  </si>
  <si>
    <t>Actual/Planned</t>
  </si>
  <si>
    <t>Impact/Planned</t>
  </si>
  <si>
    <t>Michell Kuang</t>
  </si>
  <si>
    <t>Jacen Tan</t>
  </si>
  <si>
    <t>Albert Du</t>
  </si>
  <si>
    <t>Peter Park</t>
  </si>
  <si>
    <t>Daniel Gione</t>
  </si>
  <si>
    <t>Joshua McDaniel</t>
  </si>
  <si>
    <t>Team Analysis</t>
  </si>
  <si>
    <t>Hours Spent | Hours Remaining</t>
  </si>
  <si>
    <t>Expected</t>
  </si>
  <si>
    <t xml:space="preserve">Expected </t>
  </si>
  <si>
    <t>SPRINT RETROSPECTIVE</t>
  </si>
  <si>
    <t>*To make it easier for graphing, this record how much work left.</t>
  </si>
  <si>
    <t>Expected Total Hour</t>
  </si>
  <si>
    <t>Expected Hour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</si>
</sst>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yyyy-mm-dd"/>
  </numFmts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sz val="12.0"/>
      <color theme="1"/>
      <name val="Arial"/>
    </font>
    <font>
      <sz val="12.0"/>
      <color rgb="FF000000"/>
      <name val="Arial"/>
    </font>
    <font/>
    <font>
      <color rgb="FF000000"/>
      <name val="Arial"/>
    </font>
    <font>
      <b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readingOrder="0"/>
    </xf>
    <xf borderId="2" fillId="11" fontId="2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/>
    </xf>
    <xf borderId="2" fillId="11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11" fontId="2" numFmtId="0" xfId="0" applyBorder="1" applyFont="1"/>
    <xf borderId="2" fillId="3" fontId="2" numFmtId="0" xfId="0" applyAlignment="1" applyBorder="1" applyFont="1">
      <alignment vertical="bottom"/>
    </xf>
    <xf borderId="2" fillId="6" fontId="2" numFmtId="0" xfId="0" applyAlignment="1" applyBorder="1" applyFont="1">
      <alignment readingOrder="0"/>
    </xf>
    <xf borderId="2" fillId="8" fontId="2" numFmtId="0" xfId="0" applyAlignment="1" applyBorder="1" applyFont="1">
      <alignment readingOrder="0"/>
    </xf>
    <xf borderId="2" fillId="10" fontId="2" numFmtId="4" xfId="0" applyAlignment="1" applyBorder="1" applyFont="1" applyNumberFormat="1">
      <alignment readingOrder="0"/>
    </xf>
    <xf borderId="2" fillId="11" fontId="2" numFmtId="0" xfId="0" applyBorder="1" applyFont="1"/>
    <xf borderId="2" fillId="3" fontId="2" numFmtId="4" xfId="0" applyAlignment="1" applyBorder="1" applyFont="1" applyNumberFormat="1">
      <alignment readingOrder="0"/>
    </xf>
    <xf borderId="0" fillId="11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3" fillId="12" fontId="2" numFmtId="0" xfId="0" applyAlignment="1" applyBorder="1" applyFill="1" applyFont="1">
      <alignment readingOrder="0"/>
    </xf>
    <xf borderId="4" fillId="11" fontId="2" numFmtId="0" xfId="0" applyBorder="1" applyFont="1"/>
    <xf borderId="2" fillId="3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5" fillId="3" fontId="2" numFmtId="0" xfId="0" applyAlignment="1" applyBorder="1" applyFont="1">
      <alignment vertical="bottom"/>
    </xf>
    <xf borderId="0" fillId="8" fontId="2" numFmtId="0" xfId="0" applyAlignment="1" applyFont="1">
      <alignment readingOrder="0"/>
    </xf>
    <xf borderId="5" fillId="3" fontId="2" numFmtId="0" xfId="0" applyAlignment="1" applyBorder="1" applyFont="1">
      <alignment readingOrder="0" vertical="bottom"/>
    </xf>
    <xf borderId="6" fillId="6" fontId="2" numFmtId="0" xfId="0" applyAlignment="1" applyBorder="1" applyFont="1">
      <alignment readingOrder="0"/>
    </xf>
    <xf borderId="0" fillId="10" fontId="2" numFmtId="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4" xfId="0" applyFont="1" applyNumberFormat="1"/>
    <xf borderId="0" fillId="0" fontId="2" numFmtId="4" xfId="0" applyAlignment="1" applyFont="1" applyNumberFormat="1">
      <alignment horizontal="right" readingOrder="0" vertical="bottom"/>
    </xf>
    <xf borderId="0" fillId="0" fontId="2" numFmtId="10" xfId="0" applyFont="1" applyNumberFormat="1"/>
    <xf borderId="0" fillId="12" fontId="5" numFmtId="10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 vertical="bottom"/>
    </xf>
    <xf borderId="7" fillId="3" fontId="2" numFmtId="0" xfId="0" applyAlignment="1" applyBorder="1" applyFont="1">
      <alignment horizontal="center" vertical="bottom"/>
    </xf>
    <xf borderId="8" fillId="0" fontId="6" numFmtId="0" xfId="0" applyBorder="1" applyFont="1"/>
    <xf borderId="9" fillId="0" fontId="6" numFmtId="0" xfId="0" applyBorder="1" applyFont="1"/>
    <xf borderId="7" fillId="13" fontId="2" numFmtId="0" xfId="0" applyAlignment="1" applyBorder="1" applyFill="1" applyFont="1">
      <alignment horizontal="center" vertical="bottom"/>
    </xf>
    <xf borderId="7" fillId="9" fontId="2" numFmtId="0" xfId="0" applyAlignment="1" applyBorder="1" applyFont="1">
      <alignment horizontal="center" vertical="bottom"/>
    </xf>
    <xf borderId="7" fillId="14" fontId="2" numFmtId="0" xfId="0" applyAlignment="1" applyBorder="1" applyFill="1" applyFont="1">
      <alignment horizontal="center" vertical="bottom"/>
    </xf>
    <xf borderId="7" fillId="15" fontId="2" numFmtId="0" xfId="0" applyAlignment="1" applyBorder="1" applyFill="1" applyFont="1">
      <alignment horizontal="center" vertical="bottom"/>
    </xf>
    <xf borderId="7" fillId="16" fontId="2" numFmtId="0" xfId="0" applyAlignment="1" applyBorder="1" applyFill="1" applyFont="1">
      <alignment horizontal="center" vertical="bottom"/>
    </xf>
    <xf borderId="7" fillId="17" fontId="2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right" readingOrder="0"/>
    </xf>
    <xf borderId="6" fillId="3" fontId="7" numFmtId="0" xfId="0" applyAlignment="1" applyBorder="1" applyFont="1">
      <alignment readingOrder="0"/>
    </xf>
    <xf borderId="5" fillId="3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6" fillId="13" fontId="2" numFmtId="0" xfId="0" applyAlignment="1" applyBorder="1" applyFont="1">
      <alignment readingOrder="0"/>
    </xf>
    <xf borderId="5" fillId="13" fontId="2" numFmtId="0" xfId="0" applyAlignment="1" applyBorder="1" applyFont="1">
      <alignment readingOrder="0"/>
    </xf>
    <xf borderId="2" fillId="9" fontId="2" numFmtId="0" xfId="0" applyAlignment="1" applyBorder="1" applyFont="1">
      <alignment readingOrder="0"/>
    </xf>
    <xf borderId="2" fillId="14" fontId="2" numFmtId="0" xfId="0" applyAlignment="1" applyBorder="1" applyFont="1">
      <alignment readingOrder="0"/>
    </xf>
    <xf borderId="2" fillId="15" fontId="2" numFmtId="0" xfId="0" applyAlignment="1" applyBorder="1" applyFont="1">
      <alignment readingOrder="0"/>
    </xf>
    <xf borderId="2" fillId="16" fontId="2" numFmtId="0" xfId="0" applyAlignment="1" applyBorder="1" applyFont="1">
      <alignment readingOrder="0"/>
    </xf>
    <xf borderId="5" fillId="16" fontId="2" numFmtId="0" xfId="0" applyAlignment="1" applyBorder="1" applyFont="1">
      <alignment readingOrder="0"/>
    </xf>
    <xf borderId="2" fillId="17" fontId="2" numFmtId="0" xfId="0" applyAlignment="1" applyBorder="1" applyFont="1">
      <alignment readingOrder="0"/>
    </xf>
    <xf borderId="5" fillId="17" fontId="2" numFmtId="0" xfId="0" applyAlignment="1" applyBorder="1" applyFont="1">
      <alignment readingOrder="0"/>
    </xf>
    <xf borderId="0" fillId="12" fontId="2" numFmtId="165" xfId="0" applyAlignment="1" applyFont="1" applyNumberFormat="1">
      <alignment horizontal="center" readingOrder="0" vertical="bottom"/>
    </xf>
    <xf borderId="2" fillId="3" fontId="7" numFmtId="0" xfId="0" applyAlignment="1" applyBorder="1" applyFont="1">
      <alignment readingOrder="0"/>
    </xf>
    <xf borderId="2" fillId="13" fontId="2" numFmtId="0" xfId="0" applyAlignment="1" applyBorder="1" applyFont="1">
      <alignment readingOrder="0"/>
    </xf>
    <xf borderId="2" fillId="13" fontId="7" numFmtId="0" xfId="0" applyAlignment="1" applyBorder="1" applyFont="1">
      <alignment readingOrder="0"/>
    </xf>
    <xf borderId="2" fillId="9" fontId="7" numFmtId="0" xfId="0" applyAlignment="1" applyBorder="1" applyFont="1">
      <alignment readingOrder="0"/>
    </xf>
    <xf borderId="2" fillId="14" fontId="7" numFmtId="0" xfId="0" applyAlignment="1" applyBorder="1" applyFont="1">
      <alignment readingOrder="0"/>
    </xf>
    <xf borderId="2" fillId="15" fontId="7" numFmtId="0" xfId="0" applyAlignment="1" applyBorder="1" applyFont="1">
      <alignment readingOrder="0"/>
    </xf>
    <xf borderId="2" fillId="16" fontId="7" numFmtId="0" xfId="0" applyAlignment="1" applyBorder="1" applyFont="1">
      <alignment readingOrder="0"/>
    </xf>
    <xf borderId="2" fillId="3" fontId="7" numFmtId="0" xfId="0" applyAlignment="1" applyBorder="1" applyFont="1">
      <alignment horizontal="right" vertical="bottom"/>
    </xf>
    <xf borderId="2" fillId="13" fontId="7" numFmtId="0" xfId="0" applyAlignment="1" applyBorder="1" applyFont="1">
      <alignment horizontal="right" vertical="bottom"/>
    </xf>
    <xf borderId="2" fillId="9" fontId="7" numFmtId="0" xfId="0" applyAlignment="1" applyBorder="1" applyFont="1">
      <alignment horizontal="right" vertical="bottom"/>
    </xf>
    <xf borderId="2" fillId="14" fontId="7" numFmtId="0" xfId="0" applyAlignment="1" applyBorder="1" applyFont="1">
      <alignment horizontal="right" vertical="bottom"/>
    </xf>
    <xf borderId="2" fillId="15" fontId="7" numFmtId="0" xfId="0" applyAlignment="1" applyBorder="1" applyFont="1">
      <alignment horizontal="right" vertical="bottom"/>
    </xf>
    <xf borderId="2" fillId="16" fontId="7" numFmtId="0" xfId="0" applyAlignment="1" applyBorder="1" applyFont="1">
      <alignment horizontal="right" vertical="bottom"/>
    </xf>
    <xf borderId="5" fillId="13" fontId="2" numFmtId="0" xfId="0" applyAlignment="1" applyBorder="1" applyFont="1">
      <alignment horizontal="right" vertical="bottom"/>
    </xf>
    <xf borderId="5" fillId="17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10" fillId="18" fontId="8" numFmtId="0" xfId="0" applyAlignment="1" applyBorder="1" applyFill="1" applyFont="1">
      <alignment horizontal="center" vertical="bottom"/>
    </xf>
    <xf borderId="10" fillId="0" fontId="6" numFmtId="0" xfId="0" applyBorder="1" applyFont="1"/>
    <xf borderId="11" fillId="0" fontId="6" numFmtId="0" xfId="0" applyBorder="1" applyFont="1"/>
    <xf borderId="12" fillId="12" fontId="7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3C47D"/>
                </a:solidFill>
                <a:latin typeface="+mn-lt"/>
              </a:defRPr>
            </a:pPr>
            <a:r>
              <a:t>Michell Kuang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Hours'!$D$2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Hours'!$D$3:$D$20</c:f>
            </c:numRef>
          </c:val>
          <c:smooth val="0"/>
        </c:ser>
        <c:ser>
          <c:idx val="1"/>
          <c:order val="1"/>
          <c:tx>
            <c:strRef>
              <c:f>'Work Hours'!$C$2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Hours'!$C$3:$C$20</c:f>
            </c:numRef>
          </c:val>
          <c:smooth val="0"/>
        </c:ser>
        <c:axId val="185380203"/>
        <c:axId val="1239811878"/>
      </c:lineChart>
      <c:catAx>
        <c:axId val="185380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811878"/>
      </c:catAx>
      <c:valAx>
        <c:axId val="1239811878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802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FC5E8"/>
                </a:solidFill>
                <a:latin typeface="+mn-lt"/>
              </a:defRPr>
            </a:pPr>
            <a:r>
              <a:t>Jacen Tan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Hours'!$G$2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Hours'!$G$3:$G$20</c:f>
            </c:numRef>
          </c:val>
          <c:smooth val="0"/>
        </c:ser>
        <c:ser>
          <c:idx val="1"/>
          <c:order val="1"/>
          <c:tx>
            <c:strRef>
              <c:f>'Work Hours'!$F$2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Hours'!$F$3:$F$20</c:f>
            </c:numRef>
          </c:val>
          <c:smooth val="0"/>
        </c:ser>
        <c:axId val="1087174083"/>
        <c:axId val="1856106268"/>
      </c:lineChart>
      <c:catAx>
        <c:axId val="1087174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106268"/>
      </c:catAx>
      <c:valAx>
        <c:axId val="1856106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1740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5A6BD"/>
                </a:solidFill>
                <a:latin typeface="+mn-lt"/>
              </a:defRPr>
            </a:pPr>
            <a:r>
              <a:t>Albert Du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Hours'!$J$2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Hours'!$J$3:$J$20</c:f>
            </c:numRef>
          </c:val>
          <c:smooth val="0"/>
        </c:ser>
        <c:ser>
          <c:idx val="1"/>
          <c:order val="1"/>
          <c:tx>
            <c:strRef>
              <c:f>'Work Hours'!$I$2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Hours'!$I$3:$I$20</c:f>
            </c:numRef>
          </c:val>
          <c:smooth val="0"/>
        </c:ser>
        <c:axId val="1875650780"/>
        <c:axId val="872266955"/>
      </c:lineChart>
      <c:catAx>
        <c:axId val="1875650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266955"/>
      </c:catAx>
      <c:valAx>
        <c:axId val="872266955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650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D7E6B"/>
                </a:solidFill>
                <a:latin typeface="+mn-lt"/>
              </a:defRPr>
            </a:pPr>
            <a:r>
              <a:t>Peter Parker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Hours'!$M$2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Hours'!$M$3:$M$20</c:f>
            </c:numRef>
          </c:val>
          <c:smooth val="0"/>
        </c:ser>
        <c:ser>
          <c:idx val="1"/>
          <c:order val="1"/>
          <c:tx>
            <c:strRef>
              <c:f>'Work Hours'!$L$2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Hours'!$L$3:$L$20</c:f>
            </c:numRef>
          </c:val>
          <c:smooth val="0"/>
        </c:ser>
        <c:axId val="283341989"/>
        <c:axId val="1217231636"/>
      </c:lineChart>
      <c:catAx>
        <c:axId val="283341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7231636"/>
      </c:catAx>
      <c:valAx>
        <c:axId val="1217231636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341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CE5CD"/>
                </a:solidFill>
                <a:latin typeface="+mn-lt"/>
              </a:defRPr>
            </a:pPr>
            <a:r>
              <a:t>Daniel Gione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Hours'!$P$2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Hours'!$P$3:$P$20</c:f>
            </c:numRef>
          </c:val>
          <c:smooth val="0"/>
        </c:ser>
        <c:ser>
          <c:idx val="1"/>
          <c:order val="1"/>
          <c:tx>
            <c:strRef>
              <c:f>'Work Hours'!$O$2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Hours'!$O$3:$O$20</c:f>
            </c:numRef>
          </c:val>
          <c:smooth val="0"/>
        </c:ser>
        <c:axId val="5689363"/>
        <c:axId val="1263392416"/>
      </c:lineChart>
      <c:catAx>
        <c:axId val="5689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392416"/>
      </c:catAx>
      <c:valAx>
        <c:axId val="1263392416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89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A2C4C9"/>
                </a:solidFill>
                <a:latin typeface="+mn-lt"/>
              </a:defRPr>
            </a:pPr>
            <a:r>
              <a:t>Joshua McDaniel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Hours'!$S$2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Hours'!$S$3:$S$20</c:f>
            </c:numRef>
          </c:val>
          <c:smooth val="0"/>
        </c:ser>
        <c:ser>
          <c:idx val="1"/>
          <c:order val="1"/>
          <c:tx>
            <c:strRef>
              <c:f>'Work Hours'!$R$2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Hours'!$R$3:$R$20</c:f>
            </c:numRef>
          </c:val>
          <c:smooth val="0"/>
        </c:ser>
        <c:axId val="637022991"/>
        <c:axId val="751424759"/>
      </c:lineChart>
      <c:catAx>
        <c:axId val="63702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424759"/>
      </c:catAx>
      <c:valAx>
        <c:axId val="751424759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022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Developer Team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Hours'!$T$1:$T$2</c:f>
            </c:strRef>
          </c:tx>
          <c:marker>
            <c:symbol val="none"/>
          </c:marker>
          <c:cat>
            <c:strRef>
              <c:f>'Work Hours'!$A$4:$A$17</c:f>
            </c:strRef>
          </c:cat>
          <c:val>
            <c:numRef>
              <c:f>'Work Hours'!$T$3:$T$18</c:f>
            </c:numRef>
          </c:val>
          <c:smooth val="0"/>
        </c:ser>
        <c:ser>
          <c:idx val="1"/>
          <c:order val="1"/>
          <c:tx>
            <c:strRef>
              <c:f>'Work Hours'!$U$1:$U$2</c:f>
            </c:strRef>
          </c:tx>
          <c:marker>
            <c:symbol val="none"/>
          </c:marker>
          <c:cat>
            <c:strRef>
              <c:f>'Work Hours'!$A$4:$A$17</c:f>
            </c:strRef>
          </c:cat>
          <c:val>
            <c:numRef>
              <c:f>'Work Hours'!$U$3:$U$18</c:f>
            </c:numRef>
          </c:val>
          <c:smooth val="0"/>
        </c:ser>
        <c:axId val="2057039256"/>
        <c:axId val="1816023189"/>
      </c:lineChart>
      <c:catAx>
        <c:axId val="2057039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6023189"/>
      </c:catAx>
      <c:valAx>
        <c:axId val="1816023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7039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44</xdr:row>
      <xdr:rowOff>171450</xdr:rowOff>
    </xdr:from>
    <xdr:ext cx="5715000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857250</xdr:colOff>
      <xdr:row>44</xdr:row>
      <xdr:rowOff>171450</xdr:rowOff>
    </xdr:from>
    <xdr:ext cx="5657850" cy="3524250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62</xdr:row>
      <xdr:rowOff>190500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800100</xdr:colOff>
      <xdr:row>62</xdr:row>
      <xdr:rowOff>190500</xdr:rowOff>
    </xdr:from>
    <xdr:ext cx="5715000" cy="3533775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80</xdr:row>
      <xdr:rowOff>200025</xdr:rowOff>
    </xdr:from>
    <xdr:ext cx="5715000" cy="353377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800100</xdr:colOff>
      <xdr:row>80</xdr:row>
      <xdr:rowOff>200025</xdr:rowOff>
    </xdr:from>
    <xdr:ext cx="5715000" cy="3533775"/>
    <xdr:graphicFrame>
      <xdr:nvGraphicFramePr>
        <xdr:cNvPr id="6" name="Chart 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85725</xdr:rowOff>
    </xdr:from>
    <xdr:ext cx="5715000" cy="3533775"/>
    <xdr:graphicFrame>
      <xdr:nvGraphicFramePr>
        <xdr:cNvPr id="7" name="Chart 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B1" s="39" t="s">
        <v>44</v>
      </c>
      <c r="C1" s="40"/>
      <c r="D1" s="41"/>
      <c r="E1" s="42" t="s">
        <v>45</v>
      </c>
      <c r="F1" s="40"/>
      <c r="G1" s="41"/>
      <c r="H1" s="43" t="s">
        <v>46</v>
      </c>
      <c r="I1" s="40"/>
      <c r="J1" s="41"/>
      <c r="K1" s="44" t="s">
        <v>47</v>
      </c>
      <c r="L1" s="40"/>
      <c r="M1" s="41"/>
      <c r="N1" s="45" t="s">
        <v>48</v>
      </c>
      <c r="O1" s="40"/>
      <c r="P1" s="41"/>
      <c r="Q1" s="46" t="s">
        <v>49</v>
      </c>
      <c r="R1" s="40"/>
      <c r="S1" s="41"/>
      <c r="T1" s="47" t="s">
        <v>50</v>
      </c>
      <c r="U1" s="41"/>
    </row>
    <row r="2">
      <c r="A2" s="48" t="s">
        <v>51</v>
      </c>
      <c r="B2" s="49" t="s">
        <v>8</v>
      </c>
      <c r="C2" s="50" t="s">
        <v>9</v>
      </c>
      <c r="D2" s="51" t="s">
        <v>52</v>
      </c>
      <c r="E2" s="52" t="s">
        <v>8</v>
      </c>
      <c r="F2" s="53" t="s">
        <v>9</v>
      </c>
      <c r="G2" s="53" t="s">
        <v>52</v>
      </c>
      <c r="H2" s="54" t="s">
        <v>8</v>
      </c>
      <c r="I2" s="54" t="s">
        <v>9</v>
      </c>
      <c r="J2" s="54" t="s">
        <v>52</v>
      </c>
      <c r="K2" s="55" t="s">
        <v>8</v>
      </c>
      <c r="L2" s="55" t="s">
        <v>9</v>
      </c>
      <c r="M2" s="55" t="s">
        <v>52</v>
      </c>
      <c r="N2" s="56" t="s">
        <v>8</v>
      </c>
      <c r="O2" s="56" t="s">
        <v>9</v>
      </c>
      <c r="P2" s="56" t="s">
        <v>52</v>
      </c>
      <c r="Q2" s="57" t="s">
        <v>8</v>
      </c>
      <c r="R2" s="57" t="s">
        <v>9</v>
      </c>
      <c r="S2" s="58" t="s">
        <v>52</v>
      </c>
      <c r="T2" s="59" t="s">
        <v>9</v>
      </c>
      <c r="U2" s="60" t="s">
        <v>53</v>
      </c>
    </row>
    <row r="3">
      <c r="A3" s="61">
        <v>43857.0</v>
      </c>
      <c r="B3" s="62">
        <v>0.0</v>
      </c>
      <c r="C3" s="62">
        <f>B19</f>
        <v>22</v>
      </c>
      <c r="D3" s="62">
        <f>B19</f>
        <v>22</v>
      </c>
      <c r="E3" s="63">
        <v>0.0</v>
      </c>
      <c r="F3" s="63">
        <f>E19</f>
        <v>8</v>
      </c>
      <c r="G3" s="64">
        <f>E19</f>
        <v>8</v>
      </c>
      <c r="H3" s="54">
        <v>0.0</v>
      </c>
      <c r="I3" s="54">
        <v>26.0</v>
      </c>
      <c r="J3" s="65">
        <f>H19</f>
        <v>26</v>
      </c>
      <c r="K3" s="55">
        <v>0.0</v>
      </c>
      <c r="L3" s="55">
        <f>K19</f>
        <v>8</v>
      </c>
      <c r="M3" s="66">
        <f>K19</f>
        <v>8</v>
      </c>
      <c r="N3" s="56">
        <v>0.0</v>
      </c>
      <c r="O3" s="56">
        <v>10.0</v>
      </c>
      <c r="P3" s="67">
        <v>10.0</v>
      </c>
      <c r="Q3" s="57">
        <v>0.0</v>
      </c>
      <c r="R3" s="58">
        <v>16.0</v>
      </c>
      <c r="S3" s="68">
        <v>16.0</v>
      </c>
      <c r="T3" s="59">
        <f t="shared" ref="T3:U3" si="1">SUM(R3,O3,L3,I3,F3,C3)</f>
        <v>90</v>
      </c>
      <c r="U3" s="60">
        <f t="shared" si="1"/>
        <v>90</v>
      </c>
    </row>
    <row r="4">
      <c r="A4" s="61">
        <v>43858.0</v>
      </c>
      <c r="B4" s="62">
        <v>1.0</v>
      </c>
      <c r="C4" s="62">
        <v>21.0</v>
      </c>
      <c r="D4" s="69">
        <f>D3-B20</f>
        <v>20.42857143</v>
      </c>
      <c r="E4" s="63">
        <v>0.0</v>
      </c>
      <c r="F4" s="63">
        <f t="shared" ref="F4:F17" si="2">F3</f>
        <v>8</v>
      </c>
      <c r="G4" s="70">
        <f>G3-E20</f>
        <v>7.428571429</v>
      </c>
      <c r="H4" s="54">
        <v>4.0</v>
      </c>
      <c r="I4" s="54">
        <v>24.0</v>
      </c>
      <c r="J4" s="71">
        <f>J3-H20</f>
        <v>24.14285714</v>
      </c>
      <c r="K4" s="55">
        <v>0.0</v>
      </c>
      <c r="L4" s="55">
        <f t="shared" ref="L4:L14" si="3">L3</f>
        <v>8</v>
      </c>
      <c r="M4" s="72">
        <f>M3-K20</f>
        <v>7.428571429</v>
      </c>
      <c r="N4" s="56">
        <v>0.0</v>
      </c>
      <c r="O4" s="56">
        <v>10.0</v>
      </c>
      <c r="P4" s="73">
        <f>P3-N20</f>
        <v>9.285714286</v>
      </c>
      <c r="Q4" s="57">
        <v>0.0</v>
      </c>
      <c r="R4" s="58">
        <v>16.0</v>
      </c>
      <c r="S4" s="74">
        <f>S3-Q20</f>
        <v>14.85714286</v>
      </c>
      <c r="T4" s="59">
        <f t="shared" ref="T4:T17" si="4">SUM(R4,O4,L4,I4,F4,C4)</f>
        <v>87</v>
      </c>
      <c r="U4" s="60">
        <f>MINUS(U3,T20)</f>
        <v>83.57142857</v>
      </c>
    </row>
    <row r="5">
      <c r="A5" s="61">
        <v>43859.0</v>
      </c>
      <c r="B5" s="62">
        <v>1.0</v>
      </c>
      <c r="C5" s="62">
        <v>21.0</v>
      </c>
      <c r="D5" s="69">
        <f>D4-B20</f>
        <v>18.85714286</v>
      </c>
      <c r="E5" s="63">
        <v>0.0</v>
      </c>
      <c r="F5" s="63">
        <f t="shared" si="2"/>
        <v>8</v>
      </c>
      <c r="G5" s="70">
        <f>G4-E20</f>
        <v>6.857142857</v>
      </c>
      <c r="H5" s="54">
        <v>2.0</v>
      </c>
      <c r="I5" s="54">
        <v>23.0</v>
      </c>
      <c r="J5" s="71">
        <f>J4-H20</f>
        <v>22.28571429</v>
      </c>
      <c r="K5" s="55">
        <v>0.0</v>
      </c>
      <c r="L5" s="55">
        <f t="shared" si="3"/>
        <v>8</v>
      </c>
      <c r="M5" s="72">
        <f>M4-K20</f>
        <v>6.857142857</v>
      </c>
      <c r="N5" s="56">
        <v>0.0</v>
      </c>
      <c r="O5" s="56">
        <v>10.0</v>
      </c>
      <c r="P5" s="73">
        <f>P4-N20</f>
        <v>8.571428571</v>
      </c>
      <c r="Q5" s="57">
        <v>1.0</v>
      </c>
      <c r="R5" s="58">
        <v>15.0</v>
      </c>
      <c r="S5" s="74">
        <f>S4-Q20</f>
        <v>13.71428571</v>
      </c>
      <c r="T5" s="59">
        <f t="shared" si="4"/>
        <v>85</v>
      </c>
      <c r="U5" s="60">
        <f>MINUS(U4,T20)</f>
        <v>77.14285714</v>
      </c>
    </row>
    <row r="6">
      <c r="A6" s="61">
        <v>43860.0</v>
      </c>
      <c r="B6" s="62">
        <v>2.0</v>
      </c>
      <c r="C6" s="62">
        <v>19.0</v>
      </c>
      <c r="D6" s="69">
        <f>D5-B20</f>
        <v>17.28571429</v>
      </c>
      <c r="E6" s="63">
        <v>0.0</v>
      </c>
      <c r="F6" s="63">
        <f t="shared" si="2"/>
        <v>8</v>
      </c>
      <c r="G6" s="70">
        <f>G5-E20</f>
        <v>6.285714286</v>
      </c>
      <c r="H6" s="54">
        <v>4.0</v>
      </c>
      <c r="I6" s="54">
        <v>19.0</v>
      </c>
      <c r="J6" s="71">
        <f>J5-H20</f>
        <v>20.42857143</v>
      </c>
      <c r="K6" s="55">
        <v>0.0</v>
      </c>
      <c r="L6" s="55">
        <f t="shared" si="3"/>
        <v>8</v>
      </c>
      <c r="M6" s="72">
        <f>M5-K20</f>
        <v>6.285714286</v>
      </c>
      <c r="N6" s="56">
        <v>0.0</v>
      </c>
      <c r="O6" s="56">
        <v>10.0</v>
      </c>
      <c r="P6" s="73">
        <f>P5-N20</f>
        <v>7.857142857</v>
      </c>
      <c r="Q6" s="57">
        <v>0.0</v>
      </c>
      <c r="R6" s="58">
        <v>15.0</v>
      </c>
      <c r="S6" s="74">
        <f>S5-Q20</f>
        <v>12.57142857</v>
      </c>
      <c r="T6" s="59">
        <f t="shared" si="4"/>
        <v>79</v>
      </c>
      <c r="U6" s="60">
        <f>MINUS(U5,T20)</f>
        <v>70.71428571</v>
      </c>
    </row>
    <row r="7">
      <c r="A7" s="61">
        <v>43861.0</v>
      </c>
      <c r="B7" s="62">
        <v>0.0</v>
      </c>
      <c r="C7" s="62">
        <v>19.0</v>
      </c>
      <c r="D7" s="69">
        <f>D6-B20</f>
        <v>15.71428571</v>
      </c>
      <c r="E7" s="63">
        <v>0.0</v>
      </c>
      <c r="F7" s="63">
        <f t="shared" si="2"/>
        <v>8</v>
      </c>
      <c r="G7" s="70">
        <f>G6-E20</f>
        <v>5.714285714</v>
      </c>
      <c r="H7" s="54">
        <v>2.0</v>
      </c>
      <c r="I7" s="54">
        <v>17.0</v>
      </c>
      <c r="J7" s="71">
        <f>J6-H20</f>
        <v>18.57142857</v>
      </c>
      <c r="K7" s="55">
        <v>0.0</v>
      </c>
      <c r="L7" s="55">
        <f t="shared" si="3"/>
        <v>8</v>
      </c>
      <c r="M7" s="72">
        <f>M6-K20</f>
        <v>5.714285714</v>
      </c>
      <c r="N7" s="56">
        <v>0.0</v>
      </c>
      <c r="O7" s="56">
        <v>10.0</v>
      </c>
      <c r="P7" s="73">
        <f>P6-N20</f>
        <v>7.142857143</v>
      </c>
      <c r="Q7" s="57">
        <v>1.0</v>
      </c>
      <c r="R7" s="58">
        <v>14.0</v>
      </c>
      <c r="S7" s="74">
        <f>S6-Q20</f>
        <v>11.42857143</v>
      </c>
      <c r="T7" s="59">
        <f t="shared" si="4"/>
        <v>76</v>
      </c>
      <c r="U7" s="60">
        <f>MINUS(U6,T20)</f>
        <v>64.28571429</v>
      </c>
    </row>
    <row r="8">
      <c r="A8" s="61">
        <v>43862.0</v>
      </c>
      <c r="B8" s="62">
        <v>3.0</v>
      </c>
      <c r="C8" s="62">
        <v>17.0</v>
      </c>
      <c r="D8" s="69">
        <f>D7-B20</f>
        <v>14.14285714</v>
      </c>
      <c r="E8" s="63">
        <v>0.0</v>
      </c>
      <c r="F8" s="63">
        <f t="shared" si="2"/>
        <v>8</v>
      </c>
      <c r="G8" s="70">
        <f>G7-E20</f>
        <v>5.142857143</v>
      </c>
      <c r="H8" s="54">
        <v>0.0</v>
      </c>
      <c r="I8" s="54">
        <v>17.0</v>
      </c>
      <c r="J8" s="71">
        <f>J7-H20</f>
        <v>16.71428571</v>
      </c>
      <c r="K8" s="55">
        <v>0.0</v>
      </c>
      <c r="L8" s="55">
        <f t="shared" si="3"/>
        <v>8</v>
      </c>
      <c r="M8" s="72">
        <f>M7-K20</f>
        <v>5.142857143</v>
      </c>
      <c r="N8" s="56">
        <v>0.0</v>
      </c>
      <c r="O8" s="56">
        <v>10.0</v>
      </c>
      <c r="P8" s="73">
        <f>P7-N20</f>
        <v>6.428571429</v>
      </c>
      <c r="Q8" s="57">
        <v>0.0</v>
      </c>
      <c r="R8" s="58">
        <v>14.0</v>
      </c>
      <c r="S8" s="74">
        <f>S7-Q20</f>
        <v>10.28571429</v>
      </c>
      <c r="T8" s="59">
        <f t="shared" si="4"/>
        <v>74</v>
      </c>
      <c r="U8" s="60">
        <f>MINUS(U7,T20)</f>
        <v>57.85714286</v>
      </c>
    </row>
    <row r="9">
      <c r="A9" s="61">
        <v>43863.0</v>
      </c>
      <c r="B9" s="62">
        <v>1.0</v>
      </c>
      <c r="C9" s="62">
        <v>16.0</v>
      </c>
      <c r="D9" s="69">
        <f>D8-B20</f>
        <v>12.57142857</v>
      </c>
      <c r="E9" s="63">
        <v>0.0</v>
      </c>
      <c r="F9" s="63">
        <f t="shared" si="2"/>
        <v>8</v>
      </c>
      <c r="G9" s="70">
        <f>G8-E20</f>
        <v>4.571428571</v>
      </c>
      <c r="H9" s="54">
        <v>2.0</v>
      </c>
      <c r="I9" s="54">
        <v>14.0</v>
      </c>
      <c r="J9" s="71">
        <f>J8-H20</f>
        <v>14.85714286</v>
      </c>
      <c r="K9" s="55">
        <v>0.0</v>
      </c>
      <c r="L9" s="55">
        <f t="shared" si="3"/>
        <v>8</v>
      </c>
      <c r="M9" s="72">
        <f>M8-K20</f>
        <v>4.571428571</v>
      </c>
      <c r="N9" s="56">
        <v>0.0</v>
      </c>
      <c r="O9" s="56">
        <v>10.0</v>
      </c>
      <c r="P9" s="73">
        <f>P8-N20</f>
        <v>5.714285714</v>
      </c>
      <c r="Q9" s="57">
        <v>2.0</v>
      </c>
      <c r="R9" s="58">
        <v>12.0</v>
      </c>
      <c r="S9" s="74">
        <f>S8-Q20</f>
        <v>9.142857143</v>
      </c>
      <c r="T9" s="59">
        <f t="shared" si="4"/>
        <v>68</v>
      </c>
      <c r="U9" s="60">
        <f>MINUS(U8,T20)</f>
        <v>51.42857143</v>
      </c>
    </row>
    <row r="10">
      <c r="A10" s="61">
        <v>43864.0</v>
      </c>
      <c r="B10" s="62">
        <v>0.0</v>
      </c>
      <c r="C10" s="62">
        <v>16.0</v>
      </c>
      <c r="D10" s="69">
        <f>D9-B20</f>
        <v>11</v>
      </c>
      <c r="E10" s="63">
        <v>0.0</v>
      </c>
      <c r="F10" s="63">
        <f t="shared" si="2"/>
        <v>8</v>
      </c>
      <c r="G10" s="70">
        <f>G9-E20</f>
        <v>4</v>
      </c>
      <c r="H10" s="54">
        <v>0.0</v>
      </c>
      <c r="I10" s="54">
        <v>14.0</v>
      </c>
      <c r="J10" s="71">
        <f>J9-H20</f>
        <v>13</v>
      </c>
      <c r="K10" s="55">
        <v>0.0</v>
      </c>
      <c r="L10" s="55">
        <f t="shared" si="3"/>
        <v>8</v>
      </c>
      <c r="M10" s="72">
        <f>M9-K20</f>
        <v>4</v>
      </c>
      <c r="N10" s="56">
        <v>0.0</v>
      </c>
      <c r="O10" s="56">
        <v>10.0</v>
      </c>
      <c r="P10" s="73">
        <f>P9-N20</f>
        <v>5</v>
      </c>
      <c r="Q10" s="57">
        <v>0.0</v>
      </c>
      <c r="R10" s="58">
        <v>12.0</v>
      </c>
      <c r="S10" s="74">
        <f>S9-Q20</f>
        <v>8</v>
      </c>
      <c r="T10" s="59">
        <f t="shared" si="4"/>
        <v>68</v>
      </c>
      <c r="U10" s="60">
        <f>MINUS(U9,T20)</f>
        <v>45</v>
      </c>
    </row>
    <row r="11">
      <c r="A11" s="61">
        <v>43865.0</v>
      </c>
      <c r="B11" s="62">
        <v>0.0</v>
      </c>
      <c r="C11" s="62">
        <v>16.0</v>
      </c>
      <c r="D11" s="69">
        <f>D10-B20</f>
        <v>9.428571429</v>
      </c>
      <c r="E11" s="63">
        <v>0.0</v>
      </c>
      <c r="F11" s="63">
        <f t="shared" si="2"/>
        <v>8</v>
      </c>
      <c r="G11" s="70">
        <f>G10-E20</f>
        <v>3.428571429</v>
      </c>
      <c r="H11" s="54">
        <v>4.0</v>
      </c>
      <c r="I11" s="54">
        <v>10.0</v>
      </c>
      <c r="J11" s="71">
        <f>J10-H20</f>
        <v>11.14285714</v>
      </c>
      <c r="K11" s="55">
        <v>0.0</v>
      </c>
      <c r="L11" s="55">
        <f t="shared" si="3"/>
        <v>8</v>
      </c>
      <c r="M11" s="72">
        <f>M10-K20</f>
        <v>3.428571429</v>
      </c>
      <c r="N11" s="56">
        <v>0.0</v>
      </c>
      <c r="O11" s="56">
        <v>10.0</v>
      </c>
      <c r="P11" s="73">
        <f>P10-N20</f>
        <v>4.285714286</v>
      </c>
      <c r="Q11" s="57">
        <v>3.0</v>
      </c>
      <c r="R11" s="58">
        <v>9.0</v>
      </c>
      <c r="S11" s="74">
        <f>S10-Q20</f>
        <v>6.857142857</v>
      </c>
      <c r="T11" s="59">
        <f t="shared" si="4"/>
        <v>61</v>
      </c>
      <c r="U11" s="60">
        <f>MINUS(U10,T20)</f>
        <v>38.57142857</v>
      </c>
    </row>
    <row r="12">
      <c r="A12" s="61">
        <v>43866.0</v>
      </c>
      <c r="B12" s="62">
        <v>2.0</v>
      </c>
      <c r="C12" s="62">
        <v>16.0</v>
      </c>
      <c r="D12" s="69">
        <f>D11-B20</f>
        <v>7.857142857</v>
      </c>
      <c r="E12" s="63">
        <v>0.0</v>
      </c>
      <c r="F12" s="63">
        <f t="shared" si="2"/>
        <v>8</v>
      </c>
      <c r="G12" s="70">
        <f>G11-E20</f>
        <v>2.857142857</v>
      </c>
      <c r="H12" s="54">
        <v>0.0</v>
      </c>
      <c r="I12" s="54">
        <v>10.0</v>
      </c>
      <c r="J12" s="71">
        <f>J11-H20</f>
        <v>9.285714286</v>
      </c>
      <c r="K12" s="55">
        <v>0.0</v>
      </c>
      <c r="L12" s="55">
        <f t="shared" si="3"/>
        <v>8</v>
      </c>
      <c r="M12" s="72">
        <f>M11-K20</f>
        <v>2.857142857</v>
      </c>
      <c r="N12" s="56">
        <v>0.0</v>
      </c>
      <c r="O12" s="56">
        <v>10.0</v>
      </c>
      <c r="P12" s="73">
        <f>P11-N20</f>
        <v>3.571428571</v>
      </c>
      <c r="Q12" s="57">
        <v>1.0</v>
      </c>
      <c r="R12" s="58">
        <v>8.0</v>
      </c>
      <c r="S12" s="74">
        <f>S11-Q20</f>
        <v>5.714285714</v>
      </c>
      <c r="T12" s="59">
        <f t="shared" si="4"/>
        <v>60</v>
      </c>
      <c r="U12" s="60">
        <f>MINUS(U11,T20)</f>
        <v>32.14285714</v>
      </c>
    </row>
    <row r="13">
      <c r="A13" s="61">
        <v>43867.0</v>
      </c>
      <c r="B13" s="62">
        <v>0.0</v>
      </c>
      <c r="C13" s="62">
        <v>16.0</v>
      </c>
      <c r="D13" s="69">
        <f>D12-B20</f>
        <v>6.285714286</v>
      </c>
      <c r="E13" s="63">
        <v>0.0</v>
      </c>
      <c r="F13" s="63">
        <f t="shared" si="2"/>
        <v>8</v>
      </c>
      <c r="G13" s="70">
        <f>G12-E20</f>
        <v>2.285714286</v>
      </c>
      <c r="H13" s="54">
        <v>0.0</v>
      </c>
      <c r="I13" s="54">
        <v>10.0</v>
      </c>
      <c r="J13" s="71">
        <f>J12-H20</f>
        <v>7.428571429</v>
      </c>
      <c r="K13" s="55">
        <v>0.0</v>
      </c>
      <c r="L13" s="55">
        <f t="shared" si="3"/>
        <v>8</v>
      </c>
      <c r="M13" s="72">
        <f>M12-K20</f>
        <v>2.285714286</v>
      </c>
      <c r="N13" s="56">
        <v>0.0</v>
      </c>
      <c r="O13" s="56">
        <v>10.0</v>
      </c>
      <c r="P13" s="73">
        <f>P12-N20</f>
        <v>2.857142857</v>
      </c>
      <c r="Q13" s="57">
        <v>1.0</v>
      </c>
      <c r="R13" s="58">
        <v>7.0</v>
      </c>
      <c r="S13" s="74">
        <f>S12-Q20</f>
        <v>4.571428571</v>
      </c>
      <c r="T13" s="59">
        <f t="shared" si="4"/>
        <v>59</v>
      </c>
      <c r="U13" s="60">
        <f>MINUS(U12,T20)</f>
        <v>25.71428571</v>
      </c>
    </row>
    <row r="14">
      <c r="A14" s="61">
        <v>43868.0</v>
      </c>
      <c r="B14" s="62">
        <v>4.0</v>
      </c>
      <c r="C14" s="62">
        <v>14.0</v>
      </c>
      <c r="D14" s="69">
        <f>D13-B20</f>
        <v>4.714285714</v>
      </c>
      <c r="E14" s="63">
        <v>0.0</v>
      </c>
      <c r="F14" s="63">
        <f t="shared" si="2"/>
        <v>8</v>
      </c>
      <c r="G14" s="70">
        <f>G13-E20</f>
        <v>1.714285714</v>
      </c>
      <c r="H14" s="54">
        <v>0.0</v>
      </c>
      <c r="I14" s="54">
        <v>10.0</v>
      </c>
      <c r="J14" s="71">
        <f>J13-H20</f>
        <v>5.571428571</v>
      </c>
      <c r="K14" s="55">
        <v>0.0</v>
      </c>
      <c r="L14" s="55">
        <f t="shared" si="3"/>
        <v>8</v>
      </c>
      <c r="M14" s="72">
        <f>M13-K20</f>
        <v>1.714285714</v>
      </c>
      <c r="N14" s="56">
        <v>0.0</v>
      </c>
      <c r="O14" s="56">
        <v>10.0</v>
      </c>
      <c r="P14" s="73">
        <f>P13-N20</f>
        <v>2.142857143</v>
      </c>
      <c r="Q14" s="57">
        <v>0.0</v>
      </c>
      <c r="R14" s="58">
        <v>7.0</v>
      </c>
      <c r="S14" s="74">
        <f>S13-Q20</f>
        <v>3.428571429</v>
      </c>
      <c r="T14" s="59">
        <f t="shared" si="4"/>
        <v>57</v>
      </c>
      <c r="U14" s="60">
        <f>MINUS(U13,T20)</f>
        <v>19.28571429</v>
      </c>
    </row>
    <row r="15">
      <c r="A15" s="61">
        <v>43869.0</v>
      </c>
      <c r="B15" s="62">
        <v>0.0</v>
      </c>
      <c r="C15" s="62">
        <v>12.0</v>
      </c>
      <c r="D15" s="69">
        <f>D14-B20</f>
        <v>3.142857143</v>
      </c>
      <c r="E15" s="63">
        <v>0.0</v>
      </c>
      <c r="F15" s="63">
        <f t="shared" si="2"/>
        <v>8</v>
      </c>
      <c r="G15" s="70">
        <f>G14-E20</f>
        <v>1.142857143</v>
      </c>
      <c r="H15" s="54">
        <v>0.0</v>
      </c>
      <c r="I15" s="54">
        <v>10.0</v>
      </c>
      <c r="J15" s="71">
        <f>J14-H20</f>
        <v>3.714285714</v>
      </c>
      <c r="K15" s="55">
        <v>2.0</v>
      </c>
      <c r="L15" s="55">
        <v>6.0</v>
      </c>
      <c r="M15" s="72">
        <f>M14-K20</f>
        <v>1.142857143</v>
      </c>
      <c r="N15" s="56">
        <v>0.0</v>
      </c>
      <c r="O15" s="56">
        <v>10.0</v>
      </c>
      <c r="P15" s="73">
        <f>P14-N20</f>
        <v>1.428571429</v>
      </c>
      <c r="Q15" s="57">
        <v>2.0</v>
      </c>
      <c r="R15" s="58">
        <v>5.0</v>
      </c>
      <c r="S15" s="74">
        <f>S14-Q20</f>
        <v>2.285714286</v>
      </c>
      <c r="T15" s="59">
        <f t="shared" si="4"/>
        <v>51</v>
      </c>
      <c r="U15" s="60">
        <f>MINUS(U14,T20)</f>
        <v>12.85714286</v>
      </c>
    </row>
    <row r="16">
      <c r="A16" s="61">
        <v>43870.0</v>
      </c>
      <c r="B16" s="62">
        <v>4.0</v>
      </c>
      <c r="C16" s="62">
        <v>10.0</v>
      </c>
      <c r="D16" s="69">
        <f>D15-B20</f>
        <v>1.571428571</v>
      </c>
      <c r="E16" s="63">
        <v>0.0</v>
      </c>
      <c r="F16" s="63">
        <f t="shared" si="2"/>
        <v>8</v>
      </c>
      <c r="G16" s="70">
        <f>G15-E20</f>
        <v>0.5714285714</v>
      </c>
      <c r="H16" s="54">
        <v>2.0</v>
      </c>
      <c r="I16" s="54">
        <v>8.0</v>
      </c>
      <c r="J16" s="71">
        <f>J15-H20</f>
        <v>1.857142857</v>
      </c>
      <c r="K16" s="55">
        <v>0.0</v>
      </c>
      <c r="L16" s="55">
        <v>6.0</v>
      </c>
      <c r="M16" s="72">
        <f>M15-K20</f>
        <v>0.5714285714</v>
      </c>
      <c r="N16" s="56">
        <v>0.0</v>
      </c>
      <c r="O16" s="56">
        <v>10.0</v>
      </c>
      <c r="P16" s="73">
        <f>P15-N20</f>
        <v>0.7142857143</v>
      </c>
      <c r="Q16" s="57">
        <v>0.0</v>
      </c>
      <c r="R16" s="58">
        <v>5.0</v>
      </c>
      <c r="S16" s="74">
        <f>S15-Q20</f>
        <v>1.142857143</v>
      </c>
      <c r="T16" s="59">
        <f t="shared" si="4"/>
        <v>47</v>
      </c>
      <c r="U16" s="60">
        <f>MINUS(U15,T20)</f>
        <v>6.428571429</v>
      </c>
    </row>
    <row r="17">
      <c r="A17" s="61">
        <v>43871.0</v>
      </c>
      <c r="B17" s="62">
        <v>2.0</v>
      </c>
      <c r="C17" s="62">
        <v>10.0</v>
      </c>
      <c r="D17" s="69">
        <f>D16-B20</f>
        <v>0</v>
      </c>
      <c r="E17" s="75">
        <v>0.0</v>
      </c>
      <c r="F17" s="63">
        <f t="shared" si="2"/>
        <v>8</v>
      </c>
      <c r="G17" s="70">
        <f>G16-E20</f>
        <v>0</v>
      </c>
      <c r="H17" s="54">
        <v>4.0</v>
      </c>
      <c r="I17" s="54">
        <v>6.0</v>
      </c>
      <c r="J17" s="71">
        <f>J16-H20</f>
        <v>0</v>
      </c>
      <c r="K17" s="55">
        <v>0.0</v>
      </c>
      <c r="L17" s="55">
        <f>L16</f>
        <v>6</v>
      </c>
      <c r="M17" s="72">
        <f>M16-K20</f>
        <v>0</v>
      </c>
      <c r="N17" s="56">
        <v>0.0</v>
      </c>
      <c r="O17" s="56">
        <v>10.0</v>
      </c>
      <c r="P17" s="73">
        <f>P16-N20</f>
        <v>0</v>
      </c>
      <c r="Q17" s="57">
        <v>1.0</v>
      </c>
      <c r="R17" s="58">
        <v>4.0</v>
      </c>
      <c r="S17" s="74">
        <f>S16-Q20</f>
        <v>0</v>
      </c>
      <c r="T17" s="76">
        <f t="shared" si="4"/>
        <v>44</v>
      </c>
      <c r="U17" s="60">
        <f>MINUS(U16,T20)</f>
        <v>0</v>
      </c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>
      <c r="A18" s="61">
        <v>43872.0</v>
      </c>
      <c r="B18" s="78" t="s">
        <v>54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80"/>
      <c r="V18" s="81" t="s">
        <v>55</v>
      </c>
      <c r="W18" s="82"/>
      <c r="X18" s="82"/>
      <c r="Y18" s="77"/>
      <c r="Z18" s="77"/>
      <c r="AA18" s="77"/>
      <c r="AB18" s="77"/>
      <c r="AC18" s="77"/>
      <c r="AD18" s="77"/>
      <c r="AE18" s="77"/>
      <c r="AF18" s="77"/>
      <c r="AG18" s="77"/>
    </row>
    <row r="19">
      <c r="A19" s="83" t="s">
        <v>56</v>
      </c>
      <c r="B19" s="38">
        <v>22.0</v>
      </c>
      <c r="C19" s="77"/>
      <c r="D19" s="77"/>
      <c r="E19" s="38">
        <v>8.0</v>
      </c>
      <c r="F19" s="84"/>
      <c r="G19" s="77"/>
      <c r="H19" s="38">
        <v>26.0</v>
      </c>
      <c r="I19" s="77"/>
      <c r="J19" s="77"/>
      <c r="K19" s="38">
        <v>8.0</v>
      </c>
      <c r="L19" s="77"/>
      <c r="M19" s="77"/>
      <c r="N19" s="38">
        <v>10.0</v>
      </c>
      <c r="O19" s="77"/>
      <c r="P19" s="77"/>
      <c r="Q19" s="38">
        <v>16.0</v>
      </c>
      <c r="R19" s="77"/>
      <c r="S19" s="77"/>
      <c r="T19" s="85">
        <f>sum(B19,E19,H19,K19,N19,Q19)</f>
        <v>90</v>
      </c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>
      <c r="A20" s="83" t="s">
        <v>57</v>
      </c>
      <c r="B20" s="85">
        <f>B19/count(C4:C17)</f>
        <v>1.571428571</v>
      </c>
      <c r="C20" s="77"/>
      <c r="D20" s="77"/>
      <c r="E20" s="85">
        <f>E19/count(F4:F17)</f>
        <v>0.5714285714</v>
      </c>
      <c r="F20" s="77"/>
      <c r="G20" s="77"/>
      <c r="H20" s="85">
        <f>H19/count(I4:I17)</f>
        <v>1.857142857</v>
      </c>
      <c r="I20" s="77"/>
      <c r="J20" s="77"/>
      <c r="K20" s="85">
        <f>K19/count(L4:L17)</f>
        <v>0.5714285714</v>
      </c>
      <c r="L20" s="77"/>
      <c r="M20" s="77"/>
      <c r="N20" s="85">
        <f>N19/count(O4:O17)</f>
        <v>0.7142857143</v>
      </c>
      <c r="O20" s="77"/>
      <c r="P20" s="77"/>
      <c r="Q20" s="85">
        <f>Q19/count(R4:R17)</f>
        <v>1.142857143</v>
      </c>
      <c r="R20" s="77"/>
      <c r="S20" s="77"/>
      <c r="T20" s="85">
        <f>SUM(B20:Q20)</f>
        <v>6.428571429</v>
      </c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</sheetData>
  <mergeCells count="8">
    <mergeCell ref="B1:D1"/>
    <mergeCell ref="E1:G1"/>
    <mergeCell ref="H1:J1"/>
    <mergeCell ref="K1:M1"/>
    <mergeCell ref="N1:P1"/>
    <mergeCell ref="Q1:S1"/>
    <mergeCell ref="T1:U1"/>
    <mergeCell ref="B18:U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3" max="3" width="17.57"/>
    <col customWidth="1" min="7" max="7" width="17.29"/>
    <col customWidth="1" min="9" max="9" width="14.86"/>
  </cols>
  <sheetData>
    <row r="1">
      <c r="A1" s="2" t="s">
        <v>1</v>
      </c>
      <c r="B1" s="5" t="s">
        <v>3</v>
      </c>
      <c r="C1" s="7" t="s">
        <v>6</v>
      </c>
      <c r="D1" s="9" t="s">
        <v>8</v>
      </c>
      <c r="E1" s="2" t="s">
        <v>9</v>
      </c>
      <c r="F1" s="11" t="s">
        <v>10</v>
      </c>
      <c r="G1" s="13"/>
      <c r="H1" s="13" t="s">
        <v>12</v>
      </c>
    </row>
    <row r="2">
      <c r="A2" s="15" t="s">
        <v>13</v>
      </c>
      <c r="B2" s="16">
        <v>8.0</v>
      </c>
      <c r="C2" s="17" t="s">
        <v>14</v>
      </c>
      <c r="D2" s="18">
        <v>0.0</v>
      </c>
      <c r="E2" s="20">
        <v>0.0</v>
      </c>
      <c r="F2" s="22" t="str">
        <f t="shared" ref="F2:F9" si="1">E2/D2</f>
        <v>#DIV/0!</v>
      </c>
      <c r="G2" s="23" t="s">
        <v>14</v>
      </c>
      <c r="H2" s="13">
        <v>8.0</v>
      </c>
    </row>
    <row r="3">
      <c r="A3" s="25" t="s">
        <v>24</v>
      </c>
      <c r="B3" s="16">
        <v>16.0</v>
      </c>
      <c r="C3" s="17" t="s">
        <v>18</v>
      </c>
      <c r="D3" s="18">
        <v>14.0</v>
      </c>
      <c r="E3" s="20">
        <v>12.0</v>
      </c>
      <c r="F3" s="22">
        <f t="shared" si="1"/>
        <v>0.8571428571</v>
      </c>
      <c r="G3" s="23" t="s">
        <v>25</v>
      </c>
      <c r="H3" s="13">
        <v>16.0</v>
      </c>
    </row>
    <row r="4">
      <c r="A4" s="25" t="s">
        <v>26</v>
      </c>
      <c r="B4" s="16">
        <v>4.0</v>
      </c>
      <c r="C4" s="17" t="s">
        <v>18</v>
      </c>
      <c r="D4" s="18">
        <v>4.0</v>
      </c>
      <c r="E4" s="20">
        <v>4.0</v>
      </c>
      <c r="F4" s="22">
        <f t="shared" si="1"/>
        <v>1</v>
      </c>
      <c r="G4" s="23" t="s">
        <v>18</v>
      </c>
      <c r="H4" s="13">
        <v>15.0</v>
      </c>
    </row>
    <row r="5">
      <c r="A5" s="25" t="s">
        <v>19</v>
      </c>
      <c r="B5" s="16">
        <v>6.0</v>
      </c>
      <c r="C5" s="17" t="s">
        <v>18</v>
      </c>
      <c r="D5" s="18">
        <v>5.0</v>
      </c>
      <c r="E5" s="20">
        <v>5.0</v>
      </c>
      <c r="F5" s="22">
        <f t="shared" si="1"/>
        <v>1</v>
      </c>
      <c r="G5" s="13" t="s">
        <v>23</v>
      </c>
      <c r="H5" s="13">
        <v>8.0</v>
      </c>
    </row>
    <row r="6">
      <c r="A6" s="15" t="s">
        <v>27</v>
      </c>
      <c r="B6" s="16">
        <v>4.0</v>
      </c>
      <c r="C6" s="17" t="s">
        <v>28</v>
      </c>
      <c r="D6" s="18">
        <v>0.0</v>
      </c>
      <c r="E6" s="20">
        <v>0.0</v>
      </c>
      <c r="F6" s="22" t="str">
        <f t="shared" si="1"/>
        <v>#DIV/0!</v>
      </c>
      <c r="G6" s="26" t="s">
        <v>11</v>
      </c>
      <c r="H6" s="13">
        <v>22.0</v>
      </c>
    </row>
    <row r="7">
      <c r="A7" s="15" t="s">
        <v>29</v>
      </c>
      <c r="B7" s="16">
        <v>10.0</v>
      </c>
      <c r="C7" s="17" t="s">
        <v>25</v>
      </c>
      <c r="D7" s="18">
        <v>7.0</v>
      </c>
      <c r="E7" s="20">
        <v>5.0</v>
      </c>
      <c r="F7" s="22">
        <f t="shared" si="1"/>
        <v>0.7142857143</v>
      </c>
      <c r="G7" s="13" t="s">
        <v>21</v>
      </c>
      <c r="H7" s="13">
        <v>7.0</v>
      </c>
      <c r="I7" s="26"/>
    </row>
    <row r="8">
      <c r="A8" s="15" t="s">
        <v>30</v>
      </c>
      <c r="B8" s="16">
        <v>6.0</v>
      </c>
      <c r="C8" s="17" t="s">
        <v>28</v>
      </c>
      <c r="D8" s="18">
        <v>0.0</v>
      </c>
      <c r="E8" s="20">
        <v>0.0</v>
      </c>
      <c r="F8" s="22" t="str">
        <f t="shared" si="1"/>
        <v>#DIV/0!</v>
      </c>
      <c r="G8" s="26" t="s">
        <v>31</v>
      </c>
      <c r="H8" s="26">
        <v>0.0</v>
      </c>
      <c r="I8" s="26" t="s">
        <v>32</v>
      </c>
    </row>
    <row r="9">
      <c r="A9" s="27" t="s">
        <v>33</v>
      </c>
      <c r="B9" s="16">
        <v>8.0</v>
      </c>
      <c r="C9" s="28" t="s">
        <v>23</v>
      </c>
      <c r="D9" s="18">
        <v>2.0</v>
      </c>
      <c r="E9" s="20">
        <v>2.0</v>
      </c>
      <c r="F9" s="22">
        <f t="shared" si="1"/>
        <v>1</v>
      </c>
      <c r="H9" s="26">
        <v>40.0</v>
      </c>
      <c r="I9" s="26" t="s">
        <v>34</v>
      </c>
    </row>
    <row r="10">
      <c r="A10" s="29" t="s">
        <v>35</v>
      </c>
      <c r="B10" s="30">
        <v>4.0</v>
      </c>
      <c r="C10" s="17" t="s">
        <v>11</v>
      </c>
      <c r="D10" s="31">
        <v>7.0</v>
      </c>
      <c r="E10" s="20">
        <v>4.0</v>
      </c>
      <c r="F10" s="22"/>
      <c r="H10" s="26"/>
      <c r="I10" s="26"/>
    </row>
    <row r="11">
      <c r="A11" s="29" t="s">
        <v>36</v>
      </c>
      <c r="B11" s="30">
        <v>8.0</v>
      </c>
      <c r="C11" s="17" t="s">
        <v>11</v>
      </c>
      <c r="D11" s="31">
        <v>6.0</v>
      </c>
      <c r="E11" s="20">
        <v>4.0</v>
      </c>
      <c r="F11" s="22"/>
      <c r="H11" s="26"/>
      <c r="I11" s="26"/>
    </row>
    <row r="12">
      <c r="A12" s="29" t="s">
        <v>37</v>
      </c>
      <c r="B12" s="30">
        <v>6.0</v>
      </c>
      <c r="C12" s="17" t="s">
        <v>25</v>
      </c>
      <c r="D12" s="31">
        <v>5.0</v>
      </c>
      <c r="E12" s="20">
        <v>5.0</v>
      </c>
      <c r="F12" s="22"/>
      <c r="H12" s="26"/>
      <c r="I12" s="26"/>
    </row>
    <row r="13">
      <c r="A13" s="29" t="s">
        <v>38</v>
      </c>
      <c r="B13" s="30">
        <v>10.0</v>
      </c>
      <c r="C13" s="17" t="s">
        <v>11</v>
      </c>
      <c r="D13" s="31">
        <v>5.0</v>
      </c>
      <c r="E13" s="20">
        <v>2.0</v>
      </c>
      <c r="F13" s="22"/>
      <c r="H13" s="26"/>
      <c r="I13" s="26"/>
    </row>
    <row r="14">
      <c r="A14" s="32" t="s">
        <v>39</v>
      </c>
      <c r="B14" s="33">
        <f>SUM(B2:B9)</f>
        <v>62</v>
      </c>
      <c r="C14" s="11" t="s">
        <v>40</v>
      </c>
      <c r="D14" s="34">
        <f>SUM(D2:D9)</f>
        <v>32</v>
      </c>
      <c r="E14" s="11" t="s">
        <v>41</v>
      </c>
      <c r="F14" s="35">
        <f>SUM(E2:E9)</f>
        <v>28</v>
      </c>
      <c r="G14" s="11" t="s">
        <v>42</v>
      </c>
      <c r="H14" s="36">
        <f>(B14-D14)/B14</f>
        <v>0.4838709677</v>
      </c>
      <c r="I14" s="11" t="s">
        <v>43</v>
      </c>
      <c r="J14" s="37">
        <f>(B14-F14)/B14</f>
        <v>0.5483870968</v>
      </c>
    </row>
    <row r="15">
      <c r="A15" s="32"/>
      <c r="B15" s="33"/>
      <c r="C15" s="11"/>
      <c r="E15" s="11"/>
      <c r="F15" s="38"/>
      <c r="G15" s="11"/>
      <c r="I15" s="11"/>
      <c r="J15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29.29"/>
    <col customWidth="1" min="3" max="4" width="29.14"/>
    <col customWidth="1" min="5" max="5" width="29.29"/>
  </cols>
  <sheetData>
    <row r="1">
      <c r="A1" s="1" t="s">
        <v>0</v>
      </c>
      <c r="B1" s="3" t="s">
        <v>2</v>
      </c>
      <c r="C1" s="4" t="s">
        <v>4</v>
      </c>
      <c r="D1" s="6" t="s">
        <v>5</v>
      </c>
      <c r="E1" s="8" t="s">
        <v>7</v>
      </c>
    </row>
    <row r="2">
      <c r="A2" s="10"/>
      <c r="B2" s="12" t="s">
        <v>11</v>
      </c>
      <c r="C2" s="14"/>
      <c r="D2" s="14"/>
      <c r="E2" s="14"/>
    </row>
    <row r="3">
      <c r="A3" s="10"/>
      <c r="B3" s="12" t="s">
        <v>14</v>
      </c>
      <c r="C3" s="14"/>
      <c r="D3" s="14"/>
      <c r="E3" s="14"/>
    </row>
    <row r="4">
      <c r="A4" s="10" t="s">
        <v>15</v>
      </c>
      <c r="B4" s="12" t="s">
        <v>16</v>
      </c>
      <c r="C4" s="14"/>
      <c r="D4" s="14"/>
      <c r="E4" s="12"/>
    </row>
    <row r="5">
      <c r="A5" s="10" t="s">
        <v>17</v>
      </c>
      <c r="B5" s="12"/>
      <c r="C5" s="12"/>
      <c r="D5" s="12" t="s">
        <v>18</v>
      </c>
      <c r="E5" s="12"/>
    </row>
    <row r="6">
      <c r="A6" s="10" t="s">
        <v>19</v>
      </c>
      <c r="B6" s="12"/>
      <c r="C6" s="12" t="s">
        <v>18</v>
      </c>
      <c r="D6" s="12"/>
      <c r="E6" s="12"/>
    </row>
    <row r="7">
      <c r="A7" s="10" t="s">
        <v>20</v>
      </c>
      <c r="B7" s="12"/>
      <c r="C7" s="12"/>
      <c r="D7" s="12"/>
      <c r="E7" s="12" t="s">
        <v>18</v>
      </c>
    </row>
    <row r="8">
      <c r="A8" s="10"/>
      <c r="B8" s="12" t="s">
        <v>21</v>
      </c>
      <c r="C8" s="12"/>
      <c r="D8" s="14"/>
      <c r="E8" s="19"/>
    </row>
    <row r="9">
      <c r="A9" s="10"/>
      <c r="B9" s="12" t="s">
        <v>11</v>
      </c>
      <c r="C9" s="12"/>
      <c r="D9" s="12"/>
      <c r="E9" s="12"/>
    </row>
    <row r="10">
      <c r="A10" s="10"/>
      <c r="B10" s="12" t="s">
        <v>11</v>
      </c>
      <c r="C10" s="14"/>
      <c r="D10" s="14"/>
      <c r="E10" s="12"/>
    </row>
    <row r="11">
      <c r="A11" s="10" t="s">
        <v>22</v>
      </c>
      <c r="B11" s="12" t="s">
        <v>16</v>
      </c>
      <c r="C11" s="12"/>
      <c r="D11" s="12"/>
      <c r="E11" s="12"/>
    </row>
    <row r="12">
      <c r="A12" s="10"/>
      <c r="B12" s="12" t="s">
        <v>14</v>
      </c>
      <c r="C12" s="12"/>
      <c r="D12" s="12"/>
      <c r="E12" s="12"/>
    </row>
    <row r="13">
      <c r="A13" s="10"/>
      <c r="B13" s="12" t="s">
        <v>23</v>
      </c>
      <c r="C13" s="14"/>
      <c r="D13" s="14"/>
      <c r="E13" s="14"/>
    </row>
    <row r="14">
      <c r="A14" s="10"/>
      <c r="B14" s="12" t="s">
        <v>21</v>
      </c>
      <c r="C14" s="12"/>
      <c r="D14" s="14"/>
      <c r="E14" s="14"/>
    </row>
    <row r="15">
      <c r="A15" s="21"/>
      <c r="B15" s="12" t="s">
        <v>23</v>
      </c>
      <c r="C15" s="12"/>
      <c r="D15" s="12"/>
      <c r="E15" s="12"/>
    </row>
    <row r="16">
      <c r="A16" s="14"/>
      <c r="B16" s="14"/>
      <c r="C16" s="14"/>
      <c r="D16" s="14"/>
      <c r="E16" s="14"/>
    </row>
    <row r="17">
      <c r="A17" s="14"/>
      <c r="B17" s="14"/>
      <c r="C17" s="14"/>
      <c r="D17" s="14"/>
      <c r="E17" s="14"/>
    </row>
    <row r="18">
      <c r="A18" s="14"/>
      <c r="B18" s="14"/>
      <c r="C18" s="14"/>
      <c r="D18" s="14"/>
      <c r="E18" s="14"/>
    </row>
    <row r="19">
      <c r="A19" s="14"/>
      <c r="B19" s="14"/>
      <c r="C19" s="14"/>
      <c r="D19" s="14"/>
      <c r="E19" s="14"/>
    </row>
    <row r="20">
      <c r="A20" s="14"/>
      <c r="B20" s="14"/>
      <c r="C20" s="14"/>
      <c r="D20" s="14"/>
      <c r="E20" s="14"/>
    </row>
    <row r="21">
      <c r="A21" s="14"/>
      <c r="B21" s="14"/>
      <c r="C21" s="14"/>
      <c r="D21" s="14"/>
      <c r="E21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24"/>
      <c r="B26" s="24"/>
      <c r="C26" s="24"/>
      <c r="D26" s="24"/>
      <c r="E26" s="24"/>
    </row>
  </sheetData>
  <drawing r:id="rId1"/>
</worksheet>
</file>