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 Hours" sheetId="1" r:id="rId4"/>
    <sheet state="visible" name="Tasks" sheetId="2" r:id="rId5"/>
    <sheet state="visible" name="KanBan Board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5">
      <text>
        <t xml:space="preserve">Feel like I may need more time, but it is fine, cuz I feel i didn't do good enoug from last sprint
</t>
      </text>
    </comment>
  </commentList>
</comments>
</file>

<file path=xl/sharedStrings.xml><?xml version="1.0" encoding="utf-8"?>
<sst xmlns="http://schemas.openxmlformats.org/spreadsheetml/2006/main" count="112" uniqueCount="57">
  <si>
    <t>To Do</t>
  </si>
  <si>
    <t>Tasks/Features</t>
  </si>
  <si>
    <t>In progress</t>
  </si>
  <si>
    <t>Hours</t>
  </si>
  <si>
    <t>Testing</t>
  </si>
  <si>
    <t>Assign to</t>
  </si>
  <si>
    <t>Actual</t>
  </si>
  <si>
    <t>Impact</t>
  </si>
  <si>
    <t>Ratio</t>
  </si>
  <si>
    <t xml:space="preserve">Blocked </t>
  </si>
  <si>
    <t>Total</t>
  </si>
  <si>
    <t>Logging Research and Design</t>
  </si>
  <si>
    <t>Done</t>
  </si>
  <si>
    <t>Michell</t>
  </si>
  <si>
    <t>AuthZ Research and Design</t>
  </si>
  <si>
    <t>Jacen</t>
  </si>
  <si>
    <t>Data Store Logging Research and Design</t>
  </si>
  <si>
    <t>Jake</t>
  </si>
  <si>
    <t>Joshua</t>
  </si>
  <si>
    <t>Flat File Archiving Research and Design</t>
  </si>
  <si>
    <t>Draft Finished - Albert</t>
  </si>
  <si>
    <t>Revise BRD (V.2)</t>
  </si>
  <si>
    <t>Revise Tech Spec (V.2)</t>
  </si>
  <si>
    <t>Revise Design Document (V.2)</t>
  </si>
  <si>
    <t>Complete</t>
  </si>
  <si>
    <t>Review Core Requirements</t>
  </si>
  <si>
    <t>Revise Project Roadmap (V.2)</t>
  </si>
  <si>
    <t>Revise Sitemaps (V.2)</t>
  </si>
  <si>
    <t>AuthN Research and Design</t>
  </si>
  <si>
    <t>Peter</t>
  </si>
  <si>
    <t>Error Handling Research and Design</t>
  </si>
  <si>
    <t>Daniel</t>
  </si>
  <si>
    <t>Network Diagram</t>
  </si>
  <si>
    <t>Albert</t>
  </si>
  <si>
    <t>Start Date</t>
  </si>
  <si>
    <t>End Date</t>
  </si>
  <si>
    <t>11-13-2019</t>
  </si>
  <si>
    <t>try best to reach</t>
  </si>
  <si>
    <t>32.5/person</t>
  </si>
  <si>
    <t>Total Velocity</t>
  </si>
  <si>
    <t>Actual Hours</t>
  </si>
  <si>
    <t>Actual/Planned</t>
  </si>
  <si>
    <t>Impact/Planned</t>
  </si>
  <si>
    <t>Michell Kuang</t>
  </si>
  <si>
    <t>Jacen Tan</t>
  </si>
  <si>
    <t>Albert Du</t>
  </si>
  <si>
    <t>Peter Park</t>
  </si>
  <si>
    <t>Daniel Gione</t>
  </si>
  <si>
    <t>Joshua McDaniel</t>
  </si>
  <si>
    <t>Team Analysis</t>
  </si>
  <si>
    <t>Hours Spent | Hours Remaining</t>
  </si>
  <si>
    <t>Expected</t>
  </si>
  <si>
    <t xml:space="preserve">Expected </t>
  </si>
  <si>
    <t>SPRINT RETROSPECTIVE</t>
  </si>
  <si>
    <t>*To make it easier for graphing, this record how much work left.</t>
  </si>
  <si>
    <t>Expected Total Hour</t>
  </si>
  <si>
    <t>Expected Hour per 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</si>
</sst>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9">
    <font>
      <sz val="10.0"/>
      <color rgb="FF000000"/>
      <name val="Arial"/>
    </font>
    <font>
      <b/>
      <sz val="12.0"/>
      <color theme="1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>
      <sz val="12.0"/>
      <color theme="1"/>
      <name val="Arial"/>
    </font>
    <font>
      <sz val="12.0"/>
      <color rgb="FF000000"/>
      <name val="Arial"/>
    </font>
    <font/>
    <font>
      <b/>
      <color rgb="FF000000"/>
      <name val="Arial"/>
    </font>
  </fonts>
  <fills count="19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76A5AF"/>
        <bgColor rgb="FF76A5AF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6D9EEB"/>
        <bgColor rgb="FF6D9EEB"/>
      </patternFill>
    </fill>
    <fill>
      <patternFill patternType="solid">
        <fgColor rgb="FF8E7CC3"/>
        <bgColor rgb="FF8E7CC3"/>
      </patternFill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9FC5E8"/>
        <bgColor rgb="FF9FC5E8"/>
      </patternFill>
    </fill>
    <fill>
      <patternFill patternType="solid">
        <fgColor rgb="FFDD7E6B"/>
        <bgColor rgb="FFDD7E6B"/>
      </patternFill>
    </fill>
    <fill>
      <patternFill patternType="solid">
        <fgColor rgb="FFFCE5CD"/>
        <bgColor rgb="FFFCE5CD"/>
      </patternFill>
    </fill>
    <fill>
      <patternFill patternType="solid">
        <fgColor rgb="FFA2C4C9"/>
        <bgColor rgb="FFA2C4C9"/>
      </patternFill>
    </fill>
    <fill>
      <patternFill patternType="solid">
        <fgColor rgb="FFF1C232"/>
        <bgColor rgb="FFF1C232"/>
      </patternFill>
    </fill>
    <fill>
      <patternFill patternType="solid">
        <fgColor rgb="FFB4A7D6"/>
        <bgColor rgb="FFB4A7D6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horizontal="center" readingOrder="0"/>
    </xf>
    <xf borderId="1" fillId="5" fontId="1" numFmtId="0" xfId="0" applyAlignment="1" applyBorder="1" applyFill="1" applyFont="1">
      <alignment readingOrder="0"/>
    </xf>
    <xf borderId="1" fillId="6" fontId="1" numFmtId="0" xfId="0" applyAlignment="1" applyBorder="1" applyFill="1" applyFont="1">
      <alignment readingOrder="0"/>
    </xf>
    <xf borderId="1" fillId="7" fontId="1" numFmtId="0" xfId="0" applyAlignment="1" applyBorder="1" applyFill="1" applyFont="1">
      <alignment readingOrder="0"/>
    </xf>
    <xf borderId="1" fillId="8" fontId="1" numFmtId="0" xfId="0" applyAlignment="1" applyBorder="1" applyFill="1" applyFont="1">
      <alignment horizontal="center" readingOrder="0"/>
    </xf>
    <xf borderId="0" fillId="0" fontId="2" numFmtId="0" xfId="0" applyAlignment="1" applyFont="1">
      <alignment readingOrder="0"/>
    </xf>
    <xf borderId="2" fillId="0" fontId="3" numFmtId="0" xfId="0" applyAlignment="1" applyBorder="1" applyFont="1">
      <alignment readingOrder="0"/>
    </xf>
    <xf borderId="1" fillId="9" fontId="1" numFmtId="0" xfId="0" applyAlignment="1" applyBorder="1" applyFill="1" applyFont="1">
      <alignment horizontal="center" readingOrder="0"/>
    </xf>
    <xf borderId="3" fillId="3" fontId="3" numFmtId="0" xfId="0" applyAlignment="1" applyBorder="1" applyFont="1">
      <alignment vertical="bottom"/>
    </xf>
    <xf borderId="1" fillId="10" fontId="1" numFmtId="0" xfId="0" applyAlignment="1" applyBorder="1" applyFill="1" applyFont="1">
      <alignment horizontal="center" readingOrder="0"/>
    </xf>
    <xf borderId="3" fillId="5" fontId="3" numFmtId="0" xfId="0" applyAlignment="1" applyBorder="1" applyFont="1">
      <alignment readingOrder="0"/>
    </xf>
    <xf borderId="3" fillId="6" fontId="3" numFmtId="0" xfId="0" applyAlignment="1" applyBorder="1" applyFont="1">
      <alignment readingOrder="0"/>
    </xf>
    <xf borderId="3" fillId="7" fontId="3" numFmtId="4" xfId="0" applyAlignment="1" applyBorder="1" applyFont="1" applyNumberFormat="1">
      <alignment readingOrder="0"/>
    </xf>
    <xf borderId="3" fillId="3" fontId="3" numFmtId="4" xfId="0" applyAlignment="1" applyBorder="1" applyFont="1" applyNumberFormat="1">
      <alignment readingOrder="0"/>
    </xf>
    <xf borderId="2" fillId="11" fontId="3" numFmtId="0" xfId="0" applyAlignment="1" applyBorder="1" applyFill="1" applyFont="1">
      <alignment readingOrder="0"/>
    </xf>
    <xf borderId="3" fillId="3" fontId="3" numFmtId="0" xfId="0" applyAlignment="1" applyBorder="1" applyFont="1">
      <alignment readingOrder="0" vertical="bottom"/>
    </xf>
    <xf borderId="3" fillId="12" fontId="3" numFmtId="0" xfId="0" applyBorder="1" applyFill="1" applyFont="1"/>
    <xf borderId="3" fillId="12" fontId="3" numFmtId="0" xfId="0" applyAlignment="1" applyBorder="1" applyFont="1">
      <alignment readingOrder="0"/>
    </xf>
    <xf borderId="3" fillId="12" fontId="3" numFmtId="0" xfId="0" applyBorder="1" applyFont="1"/>
    <xf borderId="3" fillId="12" fontId="3" numFmtId="0" xfId="0" applyAlignment="1" applyBorder="1" applyFont="1">
      <alignment readingOrder="0"/>
    </xf>
    <xf borderId="4" fillId="12" fontId="3" numFmtId="0" xfId="0" applyBorder="1" applyFont="1"/>
    <xf borderId="0" fillId="6" fontId="4" numFmtId="0" xfId="0" applyAlignment="1" applyFont="1">
      <alignment horizontal="left"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3" fontId="3" numFmtId="0" xfId="0" applyAlignment="1" applyFont="1">
      <alignment readingOrder="0" vertical="bottom"/>
    </xf>
    <xf borderId="0" fillId="5" fontId="3" numFmtId="0" xfId="0" applyAlignment="1" applyFont="1">
      <alignment readingOrder="0"/>
    </xf>
    <xf borderId="0" fillId="6" fontId="3" numFmtId="0" xfId="0" applyAlignment="1" applyFont="1">
      <alignment readingOrder="0"/>
    </xf>
    <xf borderId="0" fillId="7" fontId="3" numFmtId="4" xfId="0" applyAlignment="1" applyFont="1" applyNumberFormat="1">
      <alignment readingOrder="0"/>
    </xf>
    <xf borderId="0" fillId="3" fontId="3" numFmtId="4" xfId="0" applyAlignment="1" applyFont="1" applyNumberFormat="1">
      <alignment readingOrder="0"/>
    </xf>
    <xf borderId="0" fillId="0" fontId="1" numFmtId="0" xfId="0" applyAlignment="1" applyFont="1">
      <alignment readingOrder="0" vertical="bottom"/>
    </xf>
    <xf borderId="0" fillId="0" fontId="5" numFmtId="0" xfId="0" applyAlignment="1" applyFont="1">
      <alignment horizontal="right" vertical="bottom"/>
    </xf>
    <xf borderId="0" fillId="0" fontId="3" numFmtId="4" xfId="0" applyFont="1" applyNumberFormat="1"/>
    <xf borderId="0" fillId="0" fontId="3" numFmtId="4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/>
    </xf>
    <xf borderId="0" fillId="0" fontId="3" numFmtId="10" xfId="0" applyAlignment="1" applyFont="1" applyNumberFormat="1">
      <alignment readingOrder="0"/>
    </xf>
    <xf borderId="0" fillId="11" fontId="6" numFmtId="10" xfId="0" applyAlignment="1" applyFont="1" applyNumberFormat="1">
      <alignment horizontal="left" readingOrder="0"/>
    </xf>
    <xf borderId="5" fillId="3" fontId="3" numFmtId="0" xfId="0" applyAlignment="1" applyBorder="1" applyFont="1">
      <alignment horizontal="center" vertical="bottom"/>
    </xf>
    <xf borderId="6" fillId="0" fontId="7" numFmtId="0" xfId="0" applyBorder="1" applyFont="1"/>
    <xf borderId="7" fillId="0" fontId="7" numFmtId="0" xfId="0" applyBorder="1" applyFont="1"/>
    <xf borderId="5" fillId="13" fontId="3" numFmtId="0" xfId="0" applyAlignment="1" applyBorder="1" applyFill="1" applyFont="1">
      <alignment horizontal="center" vertical="bottom"/>
    </xf>
    <xf borderId="5" fillId="10" fontId="3" numFmtId="0" xfId="0" applyAlignment="1" applyBorder="1" applyFont="1">
      <alignment horizontal="center" vertical="bottom"/>
    </xf>
    <xf borderId="5" fillId="14" fontId="3" numFmtId="0" xfId="0" applyAlignment="1" applyBorder="1" applyFill="1" applyFont="1">
      <alignment horizontal="center" vertical="bottom"/>
    </xf>
    <xf borderId="5" fillId="15" fontId="3" numFmtId="0" xfId="0" applyAlignment="1" applyBorder="1" applyFill="1" applyFont="1">
      <alignment horizontal="center" vertical="bottom"/>
    </xf>
    <xf borderId="5" fillId="16" fontId="3" numFmtId="0" xfId="0" applyAlignment="1" applyBorder="1" applyFill="1" applyFont="1">
      <alignment horizontal="center" vertical="bottom"/>
    </xf>
    <xf borderId="5" fillId="17" fontId="3" numFmtId="0" xfId="0" applyAlignment="1" applyBorder="1" applyFill="1" applyFont="1">
      <alignment horizontal="center" readingOrder="0" vertical="bottom"/>
    </xf>
    <xf borderId="0" fillId="0" fontId="3" numFmtId="0" xfId="0" applyAlignment="1" applyFont="1">
      <alignment horizontal="right" readingOrder="0"/>
    </xf>
    <xf borderId="8" fillId="3" fontId="4" numFmtId="0" xfId="0" applyAlignment="1" applyBorder="1" applyFont="1">
      <alignment readingOrder="0"/>
    </xf>
    <xf borderId="9" fillId="3" fontId="4" numFmtId="0" xfId="0" applyAlignment="1" applyBorder="1" applyFont="1">
      <alignment readingOrder="0"/>
    </xf>
    <xf borderId="0" fillId="3" fontId="4" numFmtId="0" xfId="0" applyAlignment="1" applyFont="1">
      <alignment readingOrder="0"/>
    </xf>
    <xf borderId="8" fillId="13" fontId="3" numFmtId="0" xfId="0" applyAlignment="1" applyBorder="1" applyFont="1">
      <alignment readingOrder="0"/>
    </xf>
    <xf borderId="9" fillId="13" fontId="3" numFmtId="0" xfId="0" applyAlignment="1" applyBorder="1" applyFont="1">
      <alignment readingOrder="0"/>
    </xf>
    <xf borderId="3" fillId="10" fontId="3" numFmtId="0" xfId="0" applyAlignment="1" applyBorder="1" applyFont="1">
      <alignment readingOrder="0"/>
    </xf>
    <xf borderId="3" fillId="14" fontId="3" numFmtId="0" xfId="0" applyAlignment="1" applyBorder="1" applyFont="1">
      <alignment readingOrder="0"/>
    </xf>
    <xf borderId="3" fillId="15" fontId="3" numFmtId="0" xfId="0" applyAlignment="1" applyBorder="1" applyFont="1">
      <alignment readingOrder="0"/>
    </xf>
    <xf borderId="3" fillId="16" fontId="3" numFmtId="0" xfId="0" applyAlignment="1" applyBorder="1" applyFont="1">
      <alignment readingOrder="0"/>
    </xf>
    <xf borderId="9" fillId="16" fontId="3" numFmtId="0" xfId="0" applyAlignment="1" applyBorder="1" applyFont="1">
      <alignment readingOrder="0"/>
    </xf>
    <xf borderId="3" fillId="17" fontId="3" numFmtId="0" xfId="0" applyAlignment="1" applyBorder="1" applyFont="1">
      <alignment readingOrder="0"/>
    </xf>
    <xf borderId="9" fillId="17" fontId="3" numFmtId="0" xfId="0" applyAlignment="1" applyBorder="1" applyFont="1">
      <alignment readingOrder="0"/>
    </xf>
    <xf borderId="0" fillId="11" fontId="3" numFmtId="164" xfId="0" applyAlignment="1" applyFont="1" applyNumberFormat="1">
      <alignment horizontal="center" readingOrder="0" vertical="bottom"/>
    </xf>
    <xf borderId="3" fillId="3" fontId="4" numFmtId="0" xfId="0" applyAlignment="1" applyBorder="1" applyFont="1">
      <alignment readingOrder="0"/>
    </xf>
    <xf borderId="3" fillId="13" fontId="3" numFmtId="0" xfId="0" applyAlignment="1" applyBorder="1" applyFont="1">
      <alignment readingOrder="0"/>
    </xf>
    <xf borderId="10" fillId="18" fontId="8" numFmtId="0" xfId="0" applyAlignment="1" applyBorder="1" applyFill="1" applyFont="1">
      <alignment horizontal="center" readingOrder="0"/>
    </xf>
    <xf borderId="11" fillId="0" fontId="7" numFmtId="0" xfId="0" applyBorder="1" applyFont="1"/>
    <xf borderId="12" fillId="0" fontId="7" numFmtId="0" xfId="0" applyBorder="1" applyFont="1"/>
    <xf borderId="0" fillId="11" fontId="4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93C47D"/>
                </a:solidFill>
                <a:latin typeface="+mn-lt"/>
              </a:defRPr>
            </a:pPr>
            <a:r>
              <a:t>Michell Kuang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'Work Hours'!$D$2</c:f>
            </c:strRef>
          </c:tx>
          <c:marker>
            <c:symbol val="none"/>
          </c:marker>
          <c:cat>
            <c:strRef>
              <c:f>'Work Hours'!$A$3:$A$17</c:f>
            </c:strRef>
          </c:cat>
          <c:val>
            <c:numRef>
              <c:f>'Work Hours'!$D$3:$D$16</c:f>
            </c:numRef>
          </c:val>
          <c:smooth val="0"/>
        </c:ser>
        <c:ser>
          <c:idx val="1"/>
          <c:order val="1"/>
          <c:tx>
            <c:strRef>
              <c:f>'Work Hours'!$C$2</c:f>
            </c:strRef>
          </c:tx>
          <c:marker>
            <c:symbol val="none"/>
          </c:marker>
          <c:cat>
            <c:strRef>
              <c:f>'Work Hours'!$A$3:$A$17</c:f>
            </c:strRef>
          </c:cat>
          <c:val>
            <c:numRef>
              <c:f>'Work Hours'!$C$3:$C$16</c:f>
            </c:numRef>
          </c:val>
          <c:smooth val="0"/>
        </c:ser>
        <c:axId val="387023541"/>
        <c:axId val="1133988992"/>
      </c:lineChart>
      <c:catAx>
        <c:axId val="3870235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t>Date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33988992"/>
      </c:catAx>
      <c:valAx>
        <c:axId val="1133988992"/>
        <c:scaling>
          <c:orientation val="minMax"/>
          <c:max val="5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t>Hours Remaining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8702354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9FC5E8"/>
                </a:solidFill>
                <a:latin typeface="+mn-lt"/>
              </a:defRPr>
            </a:pPr>
            <a:r>
              <a:t>Jacen Tan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'Work Hours'!$G$2</c:f>
            </c:strRef>
          </c:tx>
          <c:marker>
            <c:symbol val="none"/>
          </c:marker>
          <c:cat>
            <c:strRef>
              <c:f>'Work Hours'!$A$3:$A$17</c:f>
            </c:strRef>
          </c:cat>
          <c:val>
            <c:numRef>
              <c:f>'Work Hours'!$G$3:$G$16</c:f>
            </c:numRef>
          </c:val>
          <c:smooth val="0"/>
        </c:ser>
        <c:ser>
          <c:idx val="1"/>
          <c:order val="1"/>
          <c:tx>
            <c:strRef>
              <c:f>'Work Hours'!$F$2</c:f>
            </c:strRef>
          </c:tx>
          <c:marker>
            <c:symbol val="none"/>
          </c:marker>
          <c:cat>
            <c:strRef>
              <c:f>'Work Hours'!$A$3:$A$17</c:f>
            </c:strRef>
          </c:cat>
          <c:val>
            <c:numRef>
              <c:f>'Work Hours'!$F$3:$F$16</c:f>
            </c:numRef>
          </c:val>
          <c:smooth val="0"/>
        </c:ser>
        <c:axId val="748610467"/>
        <c:axId val="295432965"/>
      </c:lineChart>
      <c:catAx>
        <c:axId val="7486104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t>Date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95432965"/>
      </c:catAx>
      <c:valAx>
        <c:axId val="2954329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t>Hours Remaining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4861046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D5A6BD"/>
                </a:solidFill>
                <a:latin typeface="+mn-lt"/>
              </a:defRPr>
            </a:pPr>
            <a:r>
              <a:t>Albert Du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'Work Hours'!$J$2</c:f>
            </c:strRef>
          </c:tx>
          <c:marker>
            <c:symbol val="none"/>
          </c:marker>
          <c:cat>
            <c:strRef>
              <c:f>'Work Hours'!$A$3:$A$17</c:f>
            </c:strRef>
          </c:cat>
          <c:val>
            <c:numRef>
              <c:f>'Work Hours'!$J$3:$J$16</c:f>
            </c:numRef>
          </c:val>
          <c:smooth val="0"/>
        </c:ser>
        <c:ser>
          <c:idx val="1"/>
          <c:order val="1"/>
          <c:tx>
            <c:strRef>
              <c:f>'Work Hours'!$I$2</c:f>
            </c:strRef>
          </c:tx>
          <c:marker>
            <c:symbol val="none"/>
          </c:marker>
          <c:cat>
            <c:strRef>
              <c:f>'Work Hours'!$A$3:$A$17</c:f>
            </c:strRef>
          </c:cat>
          <c:val>
            <c:numRef>
              <c:f>'Work Hours'!$I$3:$I$16</c:f>
            </c:numRef>
          </c:val>
          <c:smooth val="0"/>
        </c:ser>
        <c:axId val="1721031307"/>
        <c:axId val="820072046"/>
      </c:lineChart>
      <c:catAx>
        <c:axId val="17210313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t>Date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20072046"/>
      </c:catAx>
      <c:valAx>
        <c:axId val="820072046"/>
        <c:scaling>
          <c:orientation val="minMax"/>
          <c:max val="5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t>Hours Remaining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2103130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DD7E6B"/>
                </a:solidFill>
                <a:latin typeface="+mn-lt"/>
              </a:defRPr>
            </a:pPr>
            <a:r>
              <a:t>Peter Parker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'Work Hours'!$M$2</c:f>
            </c:strRef>
          </c:tx>
          <c:marker>
            <c:symbol val="none"/>
          </c:marker>
          <c:cat>
            <c:strRef>
              <c:f>'Work Hours'!$A$3:$A$17</c:f>
            </c:strRef>
          </c:cat>
          <c:val>
            <c:numRef>
              <c:f>'Work Hours'!$M$3:$M$16</c:f>
            </c:numRef>
          </c:val>
          <c:smooth val="0"/>
        </c:ser>
        <c:ser>
          <c:idx val="1"/>
          <c:order val="1"/>
          <c:tx>
            <c:strRef>
              <c:f>'Work Hours'!$L$2</c:f>
            </c:strRef>
          </c:tx>
          <c:marker>
            <c:symbol val="none"/>
          </c:marker>
          <c:cat>
            <c:strRef>
              <c:f>'Work Hours'!$A$3:$A$17</c:f>
            </c:strRef>
          </c:cat>
          <c:val>
            <c:numRef>
              <c:f>'Work Hours'!$L$3:$L$16</c:f>
            </c:numRef>
          </c:val>
          <c:smooth val="0"/>
        </c:ser>
        <c:axId val="1444855286"/>
        <c:axId val="1188146510"/>
      </c:lineChart>
      <c:catAx>
        <c:axId val="14448552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t>Date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88146510"/>
      </c:catAx>
      <c:valAx>
        <c:axId val="1188146510"/>
        <c:scaling>
          <c:orientation val="minMax"/>
          <c:max val="5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t>Hours Remaining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4485528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FCE5CD"/>
                </a:solidFill>
                <a:latin typeface="+mn-lt"/>
              </a:defRPr>
            </a:pPr>
            <a:r>
              <a:t>Daniel Gione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'Work Hours'!$P$2</c:f>
            </c:strRef>
          </c:tx>
          <c:marker>
            <c:symbol val="none"/>
          </c:marker>
          <c:cat>
            <c:strRef>
              <c:f>'Work Hours'!$A$3:$A$17</c:f>
            </c:strRef>
          </c:cat>
          <c:val>
            <c:numRef>
              <c:f>'Work Hours'!$P$3:$P$16</c:f>
            </c:numRef>
          </c:val>
          <c:smooth val="0"/>
        </c:ser>
        <c:ser>
          <c:idx val="1"/>
          <c:order val="1"/>
          <c:tx>
            <c:strRef>
              <c:f>'Work Hours'!$O$2</c:f>
            </c:strRef>
          </c:tx>
          <c:marker>
            <c:symbol val="none"/>
          </c:marker>
          <c:cat>
            <c:strRef>
              <c:f>'Work Hours'!$A$3:$A$17</c:f>
            </c:strRef>
          </c:cat>
          <c:val>
            <c:numRef>
              <c:f>'Work Hours'!$O$3:$O$16</c:f>
            </c:numRef>
          </c:val>
          <c:smooth val="0"/>
        </c:ser>
        <c:axId val="382165737"/>
        <c:axId val="1754349159"/>
      </c:lineChart>
      <c:catAx>
        <c:axId val="38216573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t>Date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54349159"/>
      </c:catAx>
      <c:valAx>
        <c:axId val="1754349159"/>
        <c:scaling>
          <c:orientation val="minMax"/>
          <c:max val="5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t>Hours Remaining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8216573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A2C4C9"/>
                </a:solidFill>
                <a:latin typeface="+mn-lt"/>
              </a:defRPr>
            </a:pPr>
            <a:r>
              <a:t>Joshua McDaniel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'Work Hours'!$S$2</c:f>
            </c:strRef>
          </c:tx>
          <c:marker>
            <c:symbol val="none"/>
          </c:marker>
          <c:cat>
            <c:strRef>
              <c:f>'Work Hours'!$A$3:$A$17</c:f>
            </c:strRef>
          </c:cat>
          <c:val>
            <c:numRef>
              <c:f>'Work Hours'!$S$3:$S$16</c:f>
            </c:numRef>
          </c:val>
          <c:smooth val="0"/>
        </c:ser>
        <c:ser>
          <c:idx val="1"/>
          <c:order val="1"/>
          <c:tx>
            <c:strRef>
              <c:f>'Work Hours'!$R$2</c:f>
            </c:strRef>
          </c:tx>
          <c:marker>
            <c:symbol val="none"/>
          </c:marker>
          <c:cat>
            <c:strRef>
              <c:f>'Work Hours'!$A$3:$A$17</c:f>
            </c:strRef>
          </c:cat>
          <c:val>
            <c:numRef>
              <c:f>'Work Hours'!$R$3:$R$16</c:f>
            </c:numRef>
          </c:val>
          <c:smooth val="0"/>
        </c:ser>
        <c:axId val="475837281"/>
        <c:axId val="2009332955"/>
      </c:lineChart>
      <c:catAx>
        <c:axId val="4758372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t>Date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09332955"/>
      </c:catAx>
      <c:valAx>
        <c:axId val="2009332955"/>
        <c:scaling>
          <c:orientation val="minMax"/>
          <c:max val="5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t>Hours Remaining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7583728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Burndown Chart for Developer Team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'Work Hours'!$T$1:$T$2</c:f>
            </c:strRef>
          </c:tx>
          <c:marker>
            <c:symbol val="none"/>
          </c:marker>
          <c:cat>
            <c:strRef>
              <c:f>'Work Hours'!$A$3:$A$17</c:f>
            </c:strRef>
          </c:cat>
          <c:val>
            <c:numRef>
              <c:f>'Work Hours'!$T$3:$T$16</c:f>
            </c:numRef>
          </c:val>
          <c:smooth val="0"/>
        </c:ser>
        <c:ser>
          <c:idx val="1"/>
          <c:order val="1"/>
          <c:tx>
            <c:strRef>
              <c:f>'Work Hours'!$U$1:$U$2</c:f>
            </c:strRef>
          </c:tx>
          <c:marker>
            <c:symbol val="none"/>
          </c:marker>
          <c:cat>
            <c:strRef>
              <c:f>'Work Hours'!$A$3:$A$17</c:f>
            </c:strRef>
          </c:cat>
          <c:val>
            <c:numRef>
              <c:f>'Work Hours'!$U$3:$U$16</c:f>
            </c:numRef>
          </c:val>
          <c:smooth val="0"/>
        </c:ser>
        <c:axId val="321942203"/>
        <c:axId val="1191452503"/>
      </c:lineChart>
      <c:catAx>
        <c:axId val="3219422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t>Date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91452503"/>
      </c:catAx>
      <c:valAx>
        <c:axId val="119145250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t>Hours Remainning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2194220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41</xdr:row>
      <xdr:rowOff>161925</xdr:rowOff>
    </xdr:from>
    <xdr:ext cx="5715000" cy="3533775"/>
    <xdr:graphicFrame>
      <xdr:nvGraphicFramePr>
        <xdr:cNvPr id="1" name="Chart 1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800100</xdr:colOff>
      <xdr:row>41</xdr:row>
      <xdr:rowOff>161925</xdr:rowOff>
    </xdr:from>
    <xdr:ext cx="5715000" cy="3533775"/>
    <xdr:graphicFrame>
      <xdr:nvGraphicFramePr>
        <xdr:cNvPr id="2" name="Chart 2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0</xdr:colOff>
      <xdr:row>59</xdr:row>
      <xdr:rowOff>171450</xdr:rowOff>
    </xdr:from>
    <xdr:ext cx="5715000" cy="3533775"/>
    <xdr:graphicFrame>
      <xdr:nvGraphicFramePr>
        <xdr:cNvPr id="3" name="Chart 3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7</xdr:col>
      <xdr:colOff>800100</xdr:colOff>
      <xdr:row>59</xdr:row>
      <xdr:rowOff>171450</xdr:rowOff>
    </xdr:from>
    <xdr:ext cx="5715000" cy="3533775"/>
    <xdr:graphicFrame>
      <xdr:nvGraphicFramePr>
        <xdr:cNvPr id="4" name="Chart 4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0</xdr:col>
      <xdr:colOff>0</xdr:colOff>
      <xdr:row>77</xdr:row>
      <xdr:rowOff>180975</xdr:rowOff>
    </xdr:from>
    <xdr:ext cx="5715000" cy="3533775"/>
    <xdr:graphicFrame>
      <xdr:nvGraphicFramePr>
        <xdr:cNvPr id="5" name="Chart 5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7</xdr:col>
      <xdr:colOff>800100</xdr:colOff>
      <xdr:row>77</xdr:row>
      <xdr:rowOff>180975</xdr:rowOff>
    </xdr:from>
    <xdr:ext cx="5715000" cy="3533775"/>
    <xdr:graphicFrame>
      <xdr:nvGraphicFramePr>
        <xdr:cNvPr id="6" name="Chart 6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0</xdr:col>
      <xdr:colOff>85725</xdr:colOff>
      <xdr:row>19</xdr:row>
      <xdr:rowOff>161925</xdr:rowOff>
    </xdr:from>
    <xdr:ext cx="5715000" cy="3533775"/>
    <xdr:graphicFrame>
      <xdr:nvGraphicFramePr>
        <xdr:cNvPr id="7" name="Chart 7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29"/>
  </cols>
  <sheetData>
    <row r="1">
      <c r="B1" s="40" t="s">
        <v>43</v>
      </c>
      <c r="C1" s="41"/>
      <c r="D1" s="42"/>
      <c r="E1" s="43" t="s">
        <v>44</v>
      </c>
      <c r="F1" s="41"/>
      <c r="G1" s="42"/>
      <c r="H1" s="44" t="s">
        <v>45</v>
      </c>
      <c r="I1" s="41"/>
      <c r="J1" s="42"/>
      <c r="K1" s="45" t="s">
        <v>46</v>
      </c>
      <c r="L1" s="41"/>
      <c r="M1" s="42"/>
      <c r="N1" s="46" t="s">
        <v>47</v>
      </c>
      <c r="O1" s="41"/>
      <c r="P1" s="42"/>
      <c r="Q1" s="47" t="s">
        <v>48</v>
      </c>
      <c r="R1" s="41"/>
      <c r="S1" s="42"/>
      <c r="T1" s="48" t="s">
        <v>49</v>
      </c>
      <c r="U1" s="42"/>
    </row>
    <row r="2">
      <c r="A2" s="49" t="s">
        <v>50</v>
      </c>
      <c r="B2" s="50" t="s">
        <v>6</v>
      </c>
      <c r="C2" s="51" t="s">
        <v>7</v>
      </c>
      <c r="D2" s="52" t="s">
        <v>51</v>
      </c>
      <c r="E2" s="53" t="s">
        <v>6</v>
      </c>
      <c r="F2" s="54" t="s">
        <v>7</v>
      </c>
      <c r="G2" s="54" t="s">
        <v>51</v>
      </c>
      <c r="H2" s="55" t="s">
        <v>6</v>
      </c>
      <c r="I2" s="55" t="s">
        <v>7</v>
      </c>
      <c r="J2" s="55" t="s">
        <v>51</v>
      </c>
      <c r="K2" s="56" t="s">
        <v>6</v>
      </c>
      <c r="L2" s="56" t="s">
        <v>7</v>
      </c>
      <c r="M2" s="56" t="s">
        <v>51</v>
      </c>
      <c r="N2" s="57" t="s">
        <v>6</v>
      </c>
      <c r="O2" s="57" t="s">
        <v>7</v>
      </c>
      <c r="P2" s="57" t="s">
        <v>51</v>
      </c>
      <c r="Q2" s="58" t="s">
        <v>6</v>
      </c>
      <c r="R2" s="58" t="s">
        <v>7</v>
      </c>
      <c r="S2" s="59" t="s">
        <v>51</v>
      </c>
      <c r="T2" s="60" t="s">
        <v>7</v>
      </c>
      <c r="U2" s="61" t="s">
        <v>52</v>
      </c>
    </row>
    <row r="3">
      <c r="A3" s="62">
        <v>43769.0</v>
      </c>
      <c r="B3" s="63">
        <v>0.0</v>
      </c>
      <c r="C3" s="63">
        <v>28.0</v>
      </c>
      <c r="D3" s="63">
        <v>28.0</v>
      </c>
      <c r="E3" s="64">
        <v>0.0</v>
      </c>
      <c r="F3" s="64">
        <v>31.0</v>
      </c>
      <c r="G3" s="64">
        <v>31.0</v>
      </c>
      <c r="H3" s="55">
        <v>0.0</v>
      </c>
      <c r="I3" s="55">
        <v>28.0</v>
      </c>
      <c r="J3" s="55">
        <v>28.0</v>
      </c>
      <c r="K3" s="56">
        <v>0.0</v>
      </c>
      <c r="L3" s="56">
        <v>29.0</v>
      </c>
      <c r="M3" s="56">
        <v>29.0</v>
      </c>
      <c r="N3" s="57">
        <v>0.0</v>
      </c>
      <c r="O3" s="57">
        <v>25.0</v>
      </c>
      <c r="P3" s="57">
        <v>25.0</v>
      </c>
      <c r="Q3" s="58">
        <v>0.0</v>
      </c>
      <c r="R3" s="58">
        <v>31.0</v>
      </c>
      <c r="S3" s="59">
        <f>Q18</f>
        <v>31</v>
      </c>
      <c r="T3" s="60">
        <f t="shared" ref="T3:U3" si="1">SUM(R3,O3,L3,I3,F3,C3)</f>
        <v>172</v>
      </c>
      <c r="U3" s="61">
        <f t="shared" si="1"/>
        <v>172</v>
      </c>
    </row>
    <row r="4">
      <c r="A4" s="62">
        <v>43770.0</v>
      </c>
      <c r="B4" s="63">
        <v>3.0</v>
      </c>
      <c r="C4" s="63">
        <v>26.0</v>
      </c>
      <c r="D4" s="63">
        <f>28-2.15</f>
        <v>25.85</v>
      </c>
      <c r="E4" s="64">
        <v>0.0</v>
      </c>
      <c r="F4" s="64">
        <v>31.0</v>
      </c>
      <c r="G4" s="64">
        <f t="shared" ref="G4:G16" si="2">(G3-2.38)</f>
        <v>28.62</v>
      </c>
      <c r="H4" s="55">
        <v>1.0</v>
      </c>
      <c r="I4" s="55">
        <v>27.0</v>
      </c>
      <c r="J4" s="55">
        <f t="shared" ref="J4:J16" si="3">MINUS(J3,2.15)</f>
        <v>25.85</v>
      </c>
      <c r="K4" s="56">
        <v>1.0</v>
      </c>
      <c r="L4" s="56">
        <v>28.0</v>
      </c>
      <c r="M4" s="56">
        <f t="shared" ref="M4:M16" si="4">MINUS(M3,2.23)</f>
        <v>26.77</v>
      </c>
      <c r="N4" s="57">
        <v>0.0</v>
      </c>
      <c r="O4" s="57">
        <v>25.0</v>
      </c>
      <c r="P4" s="57">
        <f t="shared" ref="P4:P16" si="5">MINUS(P3,1.92)</f>
        <v>23.08</v>
      </c>
      <c r="Q4" s="58">
        <v>1.0</v>
      </c>
      <c r="R4" s="58">
        <v>30.0</v>
      </c>
      <c r="S4" s="59">
        <f t="shared" ref="S4:S16" si="6">MINUS(S3,2.38)</f>
        <v>28.62</v>
      </c>
      <c r="T4" s="60">
        <f t="shared" ref="T4:T16" si="7">SUM(R4,O4,L4,I4,F4,C4)</f>
        <v>167</v>
      </c>
      <c r="U4" s="61">
        <f t="shared" ref="U4:U16" si="8">MINUS(U3,13.21)</f>
        <v>158.79</v>
      </c>
    </row>
    <row r="5">
      <c r="A5" s="62">
        <v>43771.0</v>
      </c>
      <c r="B5" s="63">
        <v>0.0</v>
      </c>
      <c r="C5" s="63">
        <v>26.0</v>
      </c>
      <c r="D5" s="63">
        <f>25.85 - 2.15</f>
        <v>23.7</v>
      </c>
      <c r="E5" s="64">
        <v>2.0</v>
      </c>
      <c r="F5" s="64">
        <v>29.0</v>
      </c>
      <c r="G5" s="64">
        <f t="shared" si="2"/>
        <v>26.24</v>
      </c>
      <c r="H5" s="55">
        <v>1.0</v>
      </c>
      <c r="I5" s="55">
        <v>26.0</v>
      </c>
      <c r="J5" s="55">
        <f t="shared" si="3"/>
        <v>23.7</v>
      </c>
      <c r="K5" s="56">
        <v>0.0</v>
      </c>
      <c r="L5" s="56">
        <v>28.0</v>
      </c>
      <c r="M5" s="56">
        <f t="shared" si="4"/>
        <v>24.54</v>
      </c>
      <c r="N5" s="57">
        <v>0.0</v>
      </c>
      <c r="O5" s="57">
        <v>25.0</v>
      </c>
      <c r="P5" s="57">
        <f t="shared" si="5"/>
        <v>21.16</v>
      </c>
      <c r="Q5" s="58">
        <v>0.0</v>
      </c>
      <c r="R5" s="58">
        <v>30.0</v>
      </c>
      <c r="S5" s="59">
        <f t="shared" si="6"/>
        <v>26.24</v>
      </c>
      <c r="T5" s="60">
        <f t="shared" si="7"/>
        <v>164</v>
      </c>
      <c r="U5" s="61">
        <f t="shared" si="8"/>
        <v>145.58</v>
      </c>
    </row>
    <row r="6">
      <c r="A6" s="62">
        <v>43772.0</v>
      </c>
      <c r="B6" s="63">
        <v>2.5</v>
      </c>
      <c r="C6" s="63">
        <v>24.0</v>
      </c>
      <c r="D6" s="63">
        <f>23.7-2.15</f>
        <v>21.55</v>
      </c>
      <c r="E6" s="64">
        <v>2.0</v>
      </c>
      <c r="F6" s="64">
        <v>27.0</v>
      </c>
      <c r="G6" s="64">
        <f t="shared" si="2"/>
        <v>23.86</v>
      </c>
      <c r="H6" s="55">
        <v>1.0</v>
      </c>
      <c r="I6" s="55">
        <v>25.0</v>
      </c>
      <c r="J6" s="55">
        <f t="shared" si="3"/>
        <v>21.55</v>
      </c>
      <c r="K6" s="56">
        <v>2.0</v>
      </c>
      <c r="L6" s="56">
        <v>26.0</v>
      </c>
      <c r="M6" s="56">
        <f t="shared" si="4"/>
        <v>22.31</v>
      </c>
      <c r="N6" s="57">
        <v>3.0</v>
      </c>
      <c r="O6" s="57">
        <v>23.0</v>
      </c>
      <c r="P6" s="57">
        <f t="shared" si="5"/>
        <v>19.24</v>
      </c>
      <c r="Q6" s="58">
        <v>0.0</v>
      </c>
      <c r="R6" s="58">
        <v>30.0</v>
      </c>
      <c r="S6" s="59">
        <f t="shared" si="6"/>
        <v>23.86</v>
      </c>
      <c r="T6" s="60">
        <f t="shared" si="7"/>
        <v>155</v>
      </c>
      <c r="U6" s="61">
        <f t="shared" si="8"/>
        <v>132.37</v>
      </c>
    </row>
    <row r="7">
      <c r="A7" s="62">
        <v>43773.0</v>
      </c>
      <c r="B7" s="63">
        <v>0.0</v>
      </c>
      <c r="C7" s="63">
        <v>24.0</v>
      </c>
      <c r="D7" s="63">
        <f>21.55-2.15</f>
        <v>19.4</v>
      </c>
      <c r="E7" s="64">
        <v>3.0</v>
      </c>
      <c r="F7" s="64">
        <v>24.0</v>
      </c>
      <c r="G7" s="64">
        <f t="shared" si="2"/>
        <v>21.48</v>
      </c>
      <c r="H7" s="55">
        <v>2.0</v>
      </c>
      <c r="I7" s="55">
        <v>24.0</v>
      </c>
      <c r="J7" s="55">
        <f t="shared" si="3"/>
        <v>19.4</v>
      </c>
      <c r="K7" s="56">
        <v>2.0</v>
      </c>
      <c r="L7" s="56">
        <v>24.0</v>
      </c>
      <c r="M7" s="56">
        <f t="shared" si="4"/>
        <v>20.08</v>
      </c>
      <c r="N7" s="57">
        <v>1.0</v>
      </c>
      <c r="O7" s="57">
        <v>23.0</v>
      </c>
      <c r="P7" s="57">
        <f t="shared" si="5"/>
        <v>17.32</v>
      </c>
      <c r="Q7" s="58">
        <v>2.0</v>
      </c>
      <c r="R7" s="58">
        <v>28.0</v>
      </c>
      <c r="S7" s="59">
        <f t="shared" si="6"/>
        <v>21.48</v>
      </c>
      <c r="T7" s="60">
        <f t="shared" si="7"/>
        <v>147</v>
      </c>
      <c r="U7" s="61">
        <f t="shared" si="8"/>
        <v>119.16</v>
      </c>
    </row>
    <row r="8">
      <c r="A8" s="62">
        <v>43774.0</v>
      </c>
      <c r="B8" s="63">
        <v>3.0</v>
      </c>
      <c r="C8" s="63">
        <v>21.0</v>
      </c>
      <c r="D8" s="63">
        <f> 19.4 - 2.15</f>
        <v>17.25</v>
      </c>
      <c r="E8" s="64">
        <v>0.0</v>
      </c>
      <c r="F8" s="64">
        <v>24.0</v>
      </c>
      <c r="G8" s="64">
        <f t="shared" si="2"/>
        <v>19.1</v>
      </c>
      <c r="H8" s="55">
        <v>2.5</v>
      </c>
      <c r="I8" s="55">
        <v>22.5</v>
      </c>
      <c r="J8" s="55">
        <f t="shared" si="3"/>
        <v>17.25</v>
      </c>
      <c r="K8" s="56">
        <v>3.0</v>
      </c>
      <c r="L8" s="56">
        <v>22.0</v>
      </c>
      <c r="M8" s="56">
        <f t="shared" si="4"/>
        <v>17.85</v>
      </c>
      <c r="N8" s="57">
        <v>1.0</v>
      </c>
      <c r="O8" s="57">
        <v>22.0</v>
      </c>
      <c r="P8" s="57">
        <f t="shared" si="5"/>
        <v>15.4</v>
      </c>
      <c r="Q8" s="58">
        <v>2.0</v>
      </c>
      <c r="R8" s="58">
        <v>26.0</v>
      </c>
      <c r="S8" s="59">
        <f t="shared" si="6"/>
        <v>19.1</v>
      </c>
      <c r="T8" s="60">
        <f t="shared" si="7"/>
        <v>137.5</v>
      </c>
      <c r="U8" s="61">
        <f t="shared" si="8"/>
        <v>105.95</v>
      </c>
    </row>
    <row r="9">
      <c r="A9" s="62">
        <v>43775.0</v>
      </c>
      <c r="B9" s="63">
        <v>2.0</v>
      </c>
      <c r="C9" s="63">
        <v>20.0</v>
      </c>
      <c r="D9" s="63">
        <f> 17.25 - 2.15</f>
        <v>15.1</v>
      </c>
      <c r="E9" s="64">
        <v>0.0</v>
      </c>
      <c r="F9" s="64">
        <v>24.0</v>
      </c>
      <c r="G9" s="64">
        <f t="shared" si="2"/>
        <v>16.72</v>
      </c>
      <c r="H9" s="55">
        <v>1.5</v>
      </c>
      <c r="I9" s="55">
        <v>21.0</v>
      </c>
      <c r="J9" s="55">
        <f t="shared" si="3"/>
        <v>15.1</v>
      </c>
      <c r="K9" s="56">
        <v>0.0</v>
      </c>
      <c r="L9" s="56">
        <v>22.0</v>
      </c>
      <c r="M9" s="56">
        <f t="shared" si="4"/>
        <v>15.62</v>
      </c>
      <c r="N9" s="57">
        <v>0.0</v>
      </c>
      <c r="O9" s="57">
        <v>22.0</v>
      </c>
      <c r="P9" s="57">
        <f t="shared" si="5"/>
        <v>13.48</v>
      </c>
      <c r="Q9" s="58">
        <v>1.5</v>
      </c>
      <c r="R9" s="58">
        <v>24.5</v>
      </c>
      <c r="S9" s="59">
        <f t="shared" si="6"/>
        <v>16.72</v>
      </c>
      <c r="T9" s="60">
        <f t="shared" si="7"/>
        <v>133.5</v>
      </c>
      <c r="U9" s="61">
        <f t="shared" si="8"/>
        <v>92.74</v>
      </c>
    </row>
    <row r="10">
      <c r="A10" s="62">
        <v>43776.0</v>
      </c>
      <c r="B10" s="63">
        <v>1.0</v>
      </c>
      <c r="C10" s="63">
        <v>19.0</v>
      </c>
      <c r="D10" s="63">
        <f>15.1-2.15</f>
        <v>12.95</v>
      </c>
      <c r="E10" s="64">
        <v>0.0</v>
      </c>
      <c r="F10" s="64">
        <v>24.0</v>
      </c>
      <c r="G10" s="64">
        <f t="shared" si="2"/>
        <v>14.34</v>
      </c>
      <c r="H10" s="55">
        <v>2.0</v>
      </c>
      <c r="I10" s="55">
        <v>19.0</v>
      </c>
      <c r="J10" s="55">
        <f t="shared" si="3"/>
        <v>12.95</v>
      </c>
      <c r="K10" s="56">
        <v>0.0</v>
      </c>
      <c r="L10" s="56">
        <v>22.0</v>
      </c>
      <c r="M10" s="56">
        <f t="shared" si="4"/>
        <v>13.39</v>
      </c>
      <c r="N10" s="57">
        <v>0.0</v>
      </c>
      <c r="O10" s="57">
        <v>22.0</v>
      </c>
      <c r="P10" s="57">
        <f t="shared" si="5"/>
        <v>11.56</v>
      </c>
      <c r="Q10" s="58">
        <v>2.0</v>
      </c>
      <c r="R10" s="58">
        <v>22.5</v>
      </c>
      <c r="S10" s="59">
        <f t="shared" si="6"/>
        <v>14.34</v>
      </c>
      <c r="T10" s="60">
        <f t="shared" si="7"/>
        <v>128.5</v>
      </c>
      <c r="U10" s="61">
        <f t="shared" si="8"/>
        <v>79.53</v>
      </c>
    </row>
    <row r="11">
      <c r="A11" s="62">
        <v>43777.0</v>
      </c>
      <c r="B11" s="63">
        <v>2.0</v>
      </c>
      <c r="C11" s="63">
        <v>17.0</v>
      </c>
      <c r="D11" s="63">
        <f>12.95 - 2.15</f>
        <v>10.8</v>
      </c>
      <c r="E11" s="64">
        <v>0.0</v>
      </c>
      <c r="F11" s="64">
        <v>24.0</v>
      </c>
      <c r="G11" s="64">
        <f t="shared" si="2"/>
        <v>11.96</v>
      </c>
      <c r="H11" s="55">
        <v>3.0</v>
      </c>
      <c r="I11" s="55">
        <v>16.0</v>
      </c>
      <c r="J11" s="55">
        <f t="shared" si="3"/>
        <v>10.8</v>
      </c>
      <c r="K11" s="56">
        <v>0.0</v>
      </c>
      <c r="L11" s="56">
        <v>22.0</v>
      </c>
      <c r="M11" s="56">
        <f t="shared" si="4"/>
        <v>11.16</v>
      </c>
      <c r="N11" s="57">
        <v>0.0</v>
      </c>
      <c r="O11" s="57">
        <v>22.0</v>
      </c>
      <c r="P11" s="57">
        <f t="shared" si="5"/>
        <v>9.64</v>
      </c>
      <c r="Q11" s="58">
        <v>3.0</v>
      </c>
      <c r="R11" s="58">
        <v>19.5</v>
      </c>
      <c r="S11" s="59">
        <f t="shared" si="6"/>
        <v>11.96</v>
      </c>
      <c r="T11" s="60">
        <f t="shared" si="7"/>
        <v>120.5</v>
      </c>
      <c r="U11" s="61">
        <f t="shared" si="8"/>
        <v>66.32</v>
      </c>
    </row>
    <row r="12">
      <c r="A12" s="62">
        <v>43778.0</v>
      </c>
      <c r="B12" s="63">
        <v>3.0</v>
      </c>
      <c r="C12" s="63">
        <v>16.0</v>
      </c>
      <c r="D12" s="63">
        <f>10.8-2.15</f>
        <v>8.65</v>
      </c>
      <c r="E12" s="64">
        <v>0.0</v>
      </c>
      <c r="F12" s="64">
        <v>24.0</v>
      </c>
      <c r="G12" s="64">
        <f t="shared" si="2"/>
        <v>9.58</v>
      </c>
      <c r="H12" s="55">
        <v>2.0</v>
      </c>
      <c r="I12" s="55">
        <v>14.0</v>
      </c>
      <c r="J12" s="55">
        <f t="shared" si="3"/>
        <v>8.65</v>
      </c>
      <c r="K12" s="56">
        <v>0.0</v>
      </c>
      <c r="L12" s="56">
        <v>22.0</v>
      </c>
      <c r="M12" s="56">
        <f t="shared" si="4"/>
        <v>8.93</v>
      </c>
      <c r="N12" s="57">
        <v>0.0</v>
      </c>
      <c r="O12" s="57">
        <v>22.0</v>
      </c>
      <c r="P12" s="57">
        <f t="shared" si="5"/>
        <v>7.72</v>
      </c>
      <c r="Q12" s="58">
        <v>2.0</v>
      </c>
      <c r="R12" s="58">
        <v>17.5</v>
      </c>
      <c r="S12" s="59">
        <f t="shared" si="6"/>
        <v>9.58</v>
      </c>
      <c r="T12" s="60">
        <f t="shared" si="7"/>
        <v>115.5</v>
      </c>
      <c r="U12" s="61">
        <f t="shared" si="8"/>
        <v>53.11</v>
      </c>
    </row>
    <row r="13">
      <c r="A13" s="62">
        <v>43779.0</v>
      </c>
      <c r="B13" s="63">
        <v>4.5</v>
      </c>
      <c r="C13" s="63">
        <v>12.0</v>
      </c>
      <c r="D13" s="63">
        <f>8.65-2.15</f>
        <v>6.5</v>
      </c>
      <c r="E13" s="64">
        <v>4.0</v>
      </c>
      <c r="F13" s="64">
        <v>20.0</v>
      </c>
      <c r="G13" s="64">
        <f t="shared" si="2"/>
        <v>7.2</v>
      </c>
      <c r="H13" s="55">
        <v>2.0</v>
      </c>
      <c r="I13" s="55">
        <v>8.0</v>
      </c>
      <c r="J13" s="55">
        <f t="shared" si="3"/>
        <v>6.5</v>
      </c>
      <c r="K13" s="56">
        <v>0.0</v>
      </c>
      <c r="L13" s="56">
        <v>22.0</v>
      </c>
      <c r="M13" s="56">
        <f t="shared" si="4"/>
        <v>6.7</v>
      </c>
      <c r="N13" s="57">
        <v>4.5</v>
      </c>
      <c r="O13" s="57">
        <v>17.5</v>
      </c>
      <c r="P13" s="57">
        <f t="shared" si="5"/>
        <v>5.8</v>
      </c>
      <c r="Q13" s="58">
        <v>4.5</v>
      </c>
      <c r="R13" s="58">
        <v>13.0</v>
      </c>
      <c r="S13" s="59">
        <f t="shared" si="6"/>
        <v>7.2</v>
      </c>
      <c r="T13" s="60">
        <f t="shared" si="7"/>
        <v>92.5</v>
      </c>
      <c r="U13" s="61">
        <f t="shared" si="8"/>
        <v>39.9</v>
      </c>
    </row>
    <row r="14">
      <c r="A14" s="62">
        <v>43780.0</v>
      </c>
      <c r="B14" s="63">
        <v>3.0</v>
      </c>
      <c r="C14" s="63">
        <v>10.0</v>
      </c>
      <c r="D14" s="63">
        <f>6.5 - 2.15</f>
        <v>4.35</v>
      </c>
      <c r="E14" s="64">
        <v>8.0</v>
      </c>
      <c r="F14" s="64">
        <v>12.0</v>
      </c>
      <c r="G14" s="64">
        <f t="shared" si="2"/>
        <v>4.82</v>
      </c>
      <c r="H14" s="55">
        <v>3.0</v>
      </c>
      <c r="I14" s="55">
        <v>5.0</v>
      </c>
      <c r="J14" s="55">
        <f t="shared" si="3"/>
        <v>4.35</v>
      </c>
      <c r="K14" s="56">
        <v>0.0</v>
      </c>
      <c r="L14" s="56">
        <v>22.0</v>
      </c>
      <c r="M14" s="56">
        <f t="shared" si="4"/>
        <v>4.47</v>
      </c>
      <c r="N14" s="57">
        <v>1.0</v>
      </c>
      <c r="O14" s="57">
        <v>16.5</v>
      </c>
      <c r="P14" s="57">
        <f t="shared" si="5"/>
        <v>3.88</v>
      </c>
      <c r="Q14" s="58">
        <v>4.0</v>
      </c>
      <c r="R14" s="58">
        <v>9.0</v>
      </c>
      <c r="S14" s="59">
        <f t="shared" si="6"/>
        <v>4.82</v>
      </c>
      <c r="T14" s="60">
        <f t="shared" si="7"/>
        <v>74.5</v>
      </c>
      <c r="U14" s="61">
        <f t="shared" si="8"/>
        <v>26.69</v>
      </c>
    </row>
    <row r="15">
      <c r="A15" s="62">
        <v>43781.0</v>
      </c>
      <c r="B15" s="63">
        <v>1.0</v>
      </c>
      <c r="C15" s="63">
        <v>9.0</v>
      </c>
      <c r="D15" s="63">
        <f>4.35 - 2.15</f>
        <v>2.2</v>
      </c>
      <c r="E15" s="64">
        <v>0.0</v>
      </c>
      <c r="F15" s="64">
        <v>12.0</v>
      </c>
      <c r="G15" s="64">
        <f t="shared" si="2"/>
        <v>2.44</v>
      </c>
      <c r="H15" s="55">
        <v>2.0</v>
      </c>
      <c r="I15" s="55">
        <v>3.0</v>
      </c>
      <c r="J15" s="55">
        <f t="shared" si="3"/>
        <v>2.2</v>
      </c>
      <c r="K15" s="56">
        <v>3.0</v>
      </c>
      <c r="L15" s="56">
        <v>19.0</v>
      </c>
      <c r="M15" s="56">
        <f t="shared" si="4"/>
        <v>2.24</v>
      </c>
      <c r="N15" s="57">
        <v>0.0</v>
      </c>
      <c r="O15" s="57">
        <v>16.5</v>
      </c>
      <c r="P15" s="57">
        <f t="shared" si="5"/>
        <v>1.96</v>
      </c>
      <c r="Q15" s="58">
        <v>2.0</v>
      </c>
      <c r="R15" s="58">
        <v>7.0</v>
      </c>
      <c r="S15" s="59">
        <f t="shared" si="6"/>
        <v>2.44</v>
      </c>
      <c r="T15" s="60">
        <f t="shared" si="7"/>
        <v>66.5</v>
      </c>
      <c r="U15" s="61">
        <f t="shared" si="8"/>
        <v>13.48</v>
      </c>
    </row>
    <row r="16">
      <c r="A16" s="62">
        <v>43782.0</v>
      </c>
      <c r="B16" s="63">
        <v>5.0</v>
      </c>
      <c r="C16" s="63">
        <v>6.0</v>
      </c>
      <c r="D16" s="63">
        <v>0.0</v>
      </c>
      <c r="E16" s="64">
        <v>0.0</v>
      </c>
      <c r="F16" s="64">
        <v>12.0</v>
      </c>
      <c r="G16" s="64">
        <f t="shared" si="2"/>
        <v>0.06</v>
      </c>
      <c r="H16" s="55">
        <v>4.0</v>
      </c>
      <c r="I16" s="55">
        <v>0.0</v>
      </c>
      <c r="J16" s="55">
        <f t="shared" si="3"/>
        <v>0.05</v>
      </c>
      <c r="K16" s="56">
        <v>0.0</v>
      </c>
      <c r="L16" s="56">
        <v>19.0</v>
      </c>
      <c r="M16" s="56">
        <f t="shared" si="4"/>
        <v>0.01</v>
      </c>
      <c r="N16" s="57">
        <v>0.0</v>
      </c>
      <c r="O16" s="57">
        <v>16.5</v>
      </c>
      <c r="P16" s="57">
        <f t="shared" si="5"/>
        <v>0.04</v>
      </c>
      <c r="Q16" s="58">
        <v>3.0</v>
      </c>
      <c r="R16" s="58">
        <v>4.0</v>
      </c>
      <c r="S16" s="59">
        <f t="shared" si="6"/>
        <v>0.06</v>
      </c>
      <c r="T16" s="60">
        <f t="shared" si="7"/>
        <v>57.5</v>
      </c>
      <c r="U16" s="61">
        <f t="shared" si="8"/>
        <v>0.27</v>
      </c>
    </row>
    <row r="17">
      <c r="A17" s="62">
        <v>43783.0</v>
      </c>
      <c r="B17" s="65" t="s">
        <v>53</v>
      </c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7"/>
      <c r="V17" s="68" t="s">
        <v>54</v>
      </c>
    </row>
    <row r="18">
      <c r="A18" s="69" t="s">
        <v>55</v>
      </c>
      <c r="B18" s="26">
        <v>28.0</v>
      </c>
      <c r="C18" s="8"/>
      <c r="E18" s="26">
        <v>31.0</v>
      </c>
      <c r="H18" s="26">
        <v>28.0</v>
      </c>
      <c r="K18" s="26">
        <v>29.0</v>
      </c>
      <c r="N18" s="26">
        <v>25.0</v>
      </c>
      <c r="Q18" s="26">
        <v>31.0</v>
      </c>
      <c r="T18" s="26">
        <v>172.0</v>
      </c>
    </row>
    <row r="19">
      <c r="A19" s="69" t="s">
        <v>56</v>
      </c>
      <c r="B19" s="26">
        <v>2.15</v>
      </c>
      <c r="E19" s="26">
        <v>2.38</v>
      </c>
      <c r="H19" s="26">
        <v>2.15</v>
      </c>
      <c r="K19" s="26">
        <v>2.23</v>
      </c>
      <c r="N19" s="26">
        <v>1.92</v>
      </c>
      <c r="Q19" s="26">
        <v>2.38</v>
      </c>
      <c r="T19" s="26">
        <f>SUM(B19:Q19)</f>
        <v>13.21</v>
      </c>
    </row>
  </sheetData>
  <mergeCells count="8">
    <mergeCell ref="T1:U1"/>
    <mergeCell ref="Q1:S1"/>
    <mergeCell ref="N1:P1"/>
    <mergeCell ref="K1:M1"/>
    <mergeCell ref="H1:J1"/>
    <mergeCell ref="E1:G1"/>
    <mergeCell ref="B1:D1"/>
    <mergeCell ref="B17:U1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57"/>
    <col customWidth="1" min="3" max="3" width="17.57"/>
  </cols>
  <sheetData>
    <row r="1">
      <c r="A1" s="2" t="s">
        <v>1</v>
      </c>
      <c r="B1" s="4" t="s">
        <v>3</v>
      </c>
      <c r="C1" s="5" t="s">
        <v>5</v>
      </c>
      <c r="D1" s="6" t="s">
        <v>6</v>
      </c>
      <c r="E1" s="2" t="s">
        <v>7</v>
      </c>
      <c r="F1" s="8" t="s">
        <v>8</v>
      </c>
      <c r="G1" s="9"/>
      <c r="H1" s="9" t="s">
        <v>10</v>
      </c>
    </row>
    <row r="2">
      <c r="A2" s="11" t="s">
        <v>11</v>
      </c>
      <c r="B2" s="13">
        <v>16.0</v>
      </c>
      <c r="C2" s="14" t="s">
        <v>13</v>
      </c>
      <c r="D2" s="15">
        <v>9.5</v>
      </c>
      <c r="E2" s="16">
        <v>5.0</v>
      </c>
      <c r="G2" s="17" t="s">
        <v>13</v>
      </c>
      <c r="H2" s="9">
        <v>28.0</v>
      </c>
    </row>
    <row r="3">
      <c r="A3" s="11" t="s">
        <v>14</v>
      </c>
      <c r="B3" s="13">
        <v>13.0</v>
      </c>
      <c r="C3" s="14" t="s">
        <v>15</v>
      </c>
      <c r="D3" s="15">
        <v>7.0</v>
      </c>
      <c r="E3" s="16">
        <v>5.0</v>
      </c>
      <c r="G3" s="17" t="s">
        <v>15</v>
      </c>
      <c r="H3" s="9">
        <v>31.0</v>
      </c>
    </row>
    <row r="4">
      <c r="A4" s="18" t="s">
        <v>16</v>
      </c>
      <c r="B4" s="13">
        <v>26.0</v>
      </c>
      <c r="C4" s="14" t="s">
        <v>17</v>
      </c>
      <c r="D4" s="15">
        <v>4.5</v>
      </c>
      <c r="E4" s="16">
        <v>3.0</v>
      </c>
      <c r="G4" s="17" t="s">
        <v>17</v>
      </c>
      <c r="H4" s="9">
        <v>31.0</v>
      </c>
    </row>
    <row r="5">
      <c r="A5" s="11" t="s">
        <v>19</v>
      </c>
      <c r="B5" s="13">
        <v>14.0</v>
      </c>
      <c r="C5" s="14" t="s">
        <v>33</v>
      </c>
      <c r="D5" s="15">
        <v>16.5</v>
      </c>
      <c r="E5" s="16">
        <v>14.0</v>
      </c>
      <c r="G5" s="17" t="s">
        <v>33</v>
      </c>
      <c r="H5" s="9">
        <v>28.0</v>
      </c>
    </row>
    <row r="6">
      <c r="A6" s="11" t="s">
        <v>21</v>
      </c>
      <c r="B6" s="13">
        <v>18.0</v>
      </c>
      <c r="C6" s="14" t="s">
        <v>15</v>
      </c>
      <c r="D6" s="15">
        <v>16.0</v>
      </c>
      <c r="E6" s="16">
        <v>16.0</v>
      </c>
      <c r="G6" s="9" t="s">
        <v>29</v>
      </c>
      <c r="H6" s="9">
        <v>29.0</v>
      </c>
    </row>
    <row r="7">
      <c r="A7" s="11" t="s">
        <v>22</v>
      </c>
      <c r="B7" s="13">
        <v>12.0</v>
      </c>
      <c r="C7" s="24" t="s">
        <v>13</v>
      </c>
      <c r="D7" s="15">
        <v>17.5</v>
      </c>
      <c r="E7" s="16">
        <v>14.0</v>
      </c>
      <c r="G7" s="9" t="s">
        <v>31</v>
      </c>
      <c r="H7" s="9">
        <v>25.0</v>
      </c>
    </row>
    <row r="8">
      <c r="A8" s="11" t="s">
        <v>23</v>
      </c>
      <c r="B8" s="13">
        <v>8.0</v>
      </c>
      <c r="C8" s="24" t="s">
        <v>29</v>
      </c>
      <c r="D8" s="15">
        <v>8.0</v>
      </c>
      <c r="E8" s="16">
        <v>7.0</v>
      </c>
      <c r="H8" s="25">
        <f>SUM(H2:H7)</f>
        <v>172</v>
      </c>
    </row>
    <row r="9">
      <c r="A9" s="18" t="s">
        <v>25</v>
      </c>
      <c r="B9" s="13">
        <v>4.0</v>
      </c>
      <c r="C9" s="14" t="s">
        <v>33</v>
      </c>
      <c r="D9" s="15">
        <v>4.0</v>
      </c>
      <c r="E9" s="16">
        <v>4.0</v>
      </c>
      <c r="G9" s="26" t="s">
        <v>34</v>
      </c>
      <c r="H9" s="26" t="s">
        <v>35</v>
      </c>
    </row>
    <row r="10">
      <c r="A10" s="11" t="s">
        <v>26</v>
      </c>
      <c r="B10" s="13">
        <v>1.0</v>
      </c>
      <c r="C10" s="14" t="s">
        <v>17</v>
      </c>
      <c r="D10" s="15">
        <v>1.0</v>
      </c>
      <c r="E10" s="16">
        <v>0.5</v>
      </c>
      <c r="G10" s="27">
        <v>43476.0</v>
      </c>
      <c r="H10" s="26" t="s">
        <v>36</v>
      </c>
    </row>
    <row r="11">
      <c r="A11" s="11" t="s">
        <v>27</v>
      </c>
      <c r="B11" s="13">
        <v>4.0</v>
      </c>
      <c r="C11" s="14" t="s">
        <v>17</v>
      </c>
      <c r="D11" s="15">
        <v>8.0</v>
      </c>
      <c r="E11" s="16">
        <v>7.0</v>
      </c>
      <c r="G11" s="26">
        <v>172.0</v>
      </c>
      <c r="H11" s="26" t="s">
        <v>37</v>
      </c>
      <c r="I11" s="26" t="s">
        <v>38</v>
      </c>
    </row>
    <row r="12">
      <c r="A12" s="11" t="s">
        <v>28</v>
      </c>
      <c r="B12" s="13">
        <v>21.0</v>
      </c>
      <c r="C12" s="14" t="s">
        <v>29</v>
      </c>
      <c r="D12" s="15">
        <v>3.0</v>
      </c>
      <c r="E12" s="16">
        <v>3.0</v>
      </c>
    </row>
    <row r="13">
      <c r="A13" s="11" t="s">
        <v>30</v>
      </c>
      <c r="B13" s="13">
        <v>25.0</v>
      </c>
      <c r="C13" s="14" t="s">
        <v>31</v>
      </c>
      <c r="D13" s="15">
        <v>9.5</v>
      </c>
      <c r="E13" s="16">
        <v>8.5</v>
      </c>
    </row>
    <row r="14">
      <c r="A14" s="28" t="s">
        <v>32</v>
      </c>
      <c r="B14" s="29">
        <v>10.0</v>
      </c>
      <c r="C14" s="30" t="s">
        <v>33</v>
      </c>
      <c r="D14" s="31">
        <v>10.5</v>
      </c>
      <c r="E14" s="32">
        <v>10.0</v>
      </c>
    </row>
    <row r="15">
      <c r="A15" s="33" t="s">
        <v>39</v>
      </c>
      <c r="B15" s="34">
        <f>SUM(B2:B14)</f>
        <v>172</v>
      </c>
      <c r="C15" s="8" t="s">
        <v>40</v>
      </c>
      <c r="D15" s="35">
        <f>SUM(D2:D14)</f>
        <v>115</v>
      </c>
      <c r="E15" s="33" t="s">
        <v>7</v>
      </c>
      <c r="F15" s="36">
        <f>SUM(E2:E14)</f>
        <v>97</v>
      </c>
      <c r="G15" s="37" t="s">
        <v>41</v>
      </c>
      <c r="H15" s="38">
        <f>(B15-D15)/B15</f>
        <v>0.3313953488</v>
      </c>
      <c r="I15" s="8" t="s">
        <v>42</v>
      </c>
      <c r="J15" s="39">
        <f>(B15-F15)/B15</f>
        <v>0.4360465116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14"/>
    <col customWidth="1" min="2" max="2" width="29.29"/>
    <col customWidth="1" min="3" max="4" width="29.14"/>
    <col customWidth="1" min="5" max="5" width="29.29"/>
  </cols>
  <sheetData>
    <row r="1">
      <c r="A1" s="1" t="s">
        <v>0</v>
      </c>
      <c r="B1" s="3" t="s">
        <v>2</v>
      </c>
      <c r="C1" s="7" t="s">
        <v>4</v>
      </c>
      <c r="D1" s="10" t="s">
        <v>9</v>
      </c>
      <c r="E1" s="12" t="s">
        <v>12</v>
      </c>
    </row>
    <row r="2">
      <c r="A2" s="19" t="s">
        <v>11</v>
      </c>
      <c r="B2" s="20" t="s">
        <v>13</v>
      </c>
      <c r="C2" s="21"/>
      <c r="D2" s="21"/>
      <c r="E2" s="21"/>
    </row>
    <row r="3">
      <c r="A3" s="19" t="s">
        <v>14</v>
      </c>
      <c r="B3" s="20" t="s">
        <v>15</v>
      </c>
      <c r="C3" s="21"/>
      <c r="D3" s="21"/>
      <c r="E3" s="21"/>
    </row>
    <row r="4">
      <c r="A4" s="20" t="s">
        <v>16</v>
      </c>
      <c r="B4" s="20" t="s">
        <v>18</v>
      </c>
      <c r="C4" s="21"/>
      <c r="D4" s="21"/>
      <c r="E4" s="21"/>
    </row>
    <row r="5">
      <c r="A5" s="19" t="s">
        <v>19</v>
      </c>
      <c r="B5" s="20"/>
      <c r="C5" s="21"/>
      <c r="D5" s="21"/>
      <c r="E5" s="20" t="s">
        <v>20</v>
      </c>
    </row>
    <row r="6">
      <c r="A6" s="19" t="s">
        <v>21</v>
      </c>
      <c r="B6" s="20"/>
      <c r="C6" s="21"/>
      <c r="D6" s="21"/>
      <c r="E6" s="20" t="s">
        <v>15</v>
      </c>
    </row>
    <row r="7">
      <c r="A7" s="19" t="s">
        <v>22</v>
      </c>
      <c r="B7" s="20"/>
      <c r="C7" s="20"/>
      <c r="D7" s="21"/>
      <c r="E7" s="20" t="s">
        <v>13</v>
      </c>
    </row>
    <row r="8">
      <c r="A8" s="19" t="s">
        <v>23</v>
      </c>
      <c r="B8" s="20"/>
      <c r="C8" s="20"/>
      <c r="D8" s="21"/>
      <c r="E8" s="20" t="s">
        <v>24</v>
      </c>
    </row>
    <row r="9">
      <c r="A9" s="20" t="s">
        <v>25</v>
      </c>
      <c r="B9" s="20"/>
      <c r="C9" s="21"/>
      <c r="D9" s="21"/>
      <c r="E9" s="20" t="s">
        <v>24</v>
      </c>
    </row>
    <row r="10">
      <c r="A10" s="19" t="s">
        <v>26</v>
      </c>
      <c r="B10" s="20"/>
      <c r="C10" s="21"/>
      <c r="D10" s="20"/>
      <c r="E10" s="20" t="s">
        <v>18</v>
      </c>
    </row>
    <row r="11">
      <c r="A11" s="19" t="s">
        <v>27</v>
      </c>
      <c r="B11" s="20"/>
      <c r="C11" s="21"/>
      <c r="D11" s="21"/>
      <c r="E11" s="20" t="s">
        <v>24</v>
      </c>
    </row>
    <row r="12">
      <c r="A12" s="19" t="s">
        <v>28</v>
      </c>
      <c r="B12" s="20" t="s">
        <v>29</v>
      </c>
      <c r="C12" s="21"/>
      <c r="D12" s="21"/>
      <c r="E12" s="21"/>
    </row>
    <row r="13">
      <c r="A13" s="19" t="s">
        <v>30</v>
      </c>
      <c r="B13" s="20" t="s">
        <v>31</v>
      </c>
      <c r="C13" s="20"/>
      <c r="D13" s="21"/>
      <c r="E13" s="21"/>
    </row>
    <row r="14">
      <c r="A14" s="22" t="s">
        <v>32</v>
      </c>
      <c r="B14" s="21"/>
      <c r="C14" s="21"/>
      <c r="D14" s="20"/>
      <c r="E14" s="20" t="s">
        <v>20</v>
      </c>
    </row>
    <row r="15">
      <c r="A15" s="21"/>
      <c r="B15" s="21"/>
      <c r="C15" s="21"/>
      <c r="D15" s="21"/>
      <c r="E15" s="21"/>
    </row>
    <row r="16">
      <c r="A16" s="21"/>
      <c r="B16" s="21"/>
      <c r="C16" s="21"/>
      <c r="D16" s="21"/>
      <c r="E16" s="21"/>
    </row>
    <row r="17">
      <c r="A17" s="21"/>
      <c r="B17" s="21"/>
      <c r="C17" s="21"/>
      <c r="D17" s="21"/>
      <c r="E17" s="21"/>
    </row>
    <row r="18">
      <c r="A18" s="21"/>
      <c r="B18" s="21"/>
      <c r="C18" s="21"/>
      <c r="D18" s="21"/>
      <c r="E18" s="21"/>
    </row>
    <row r="19">
      <c r="A19" s="21"/>
      <c r="B19" s="21"/>
      <c r="C19" s="21"/>
      <c r="D19" s="21"/>
      <c r="E19" s="21"/>
    </row>
    <row r="20">
      <c r="A20" s="21"/>
      <c r="B20" s="21"/>
      <c r="C20" s="21"/>
      <c r="D20" s="21"/>
      <c r="E20" s="21"/>
    </row>
    <row r="21">
      <c r="A21" s="21"/>
      <c r="B21" s="21"/>
      <c r="C21" s="21"/>
      <c r="D21" s="21"/>
      <c r="E21" s="21"/>
    </row>
    <row r="22">
      <c r="A22" s="21"/>
      <c r="B22" s="21"/>
      <c r="C22" s="21"/>
      <c r="D22" s="21"/>
      <c r="E22" s="21"/>
    </row>
    <row r="23">
      <c r="A23" s="21"/>
      <c r="B23" s="21"/>
      <c r="C23" s="21"/>
      <c r="D23" s="21"/>
      <c r="E23" s="21"/>
    </row>
    <row r="24">
      <c r="A24" s="21"/>
      <c r="B24" s="21"/>
      <c r="C24" s="21"/>
      <c r="D24" s="21"/>
      <c r="E24" s="21"/>
    </row>
    <row r="25">
      <c r="A25" s="23"/>
      <c r="B25" s="23"/>
      <c r="C25" s="23"/>
      <c r="D25" s="23"/>
      <c r="E25" s="23"/>
    </row>
  </sheetData>
  <drawing r:id="rId1"/>
</worksheet>
</file>