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codeName="ThisWorkbook" defaultThemeVersion="124226"/>
  <bookViews>
    <workbookView xWindow="240" yWindow="105" windowWidth="14805" windowHeight="8010" tabRatio="443" firstSheet="1" activeTab="2"/>
  </bookViews>
  <sheets>
    <sheet name="DSM" sheetId="2" r:id="rId1"/>
    <sheet name="Input" sheetId="4" r:id="rId2"/>
    <sheet name="Output" sheetId="1" r:id="rId3"/>
    <sheet name="Settings" sheetId="5" r:id="rId4"/>
    <sheet name="Readme" sheetId="6" r:id="rId5"/>
  </sheets>
  <definedNames>
    <definedName name="ModelingCalibration_RCV_160608" localSheetId="1">Input!$S$82:$T$107</definedName>
    <definedName name="ModelingCalibration_RCV_160609" localSheetId="1">Input!$S$85:$T$110</definedName>
  </definedNames>
  <calcPr calcId="171027"/>
</workbook>
</file>

<file path=xl/calcChain.xml><?xml version="1.0" encoding="utf-8"?>
<calcChain xmlns="http://schemas.openxmlformats.org/spreadsheetml/2006/main">
  <c r="B74" i="4" l="1"/>
  <c r="A151" i="2"/>
  <c r="A150" i="2"/>
  <c r="A149" i="2"/>
  <c r="B77" i="4"/>
  <c r="B112" i="4"/>
  <c r="B174" i="4"/>
  <c r="B160" i="4"/>
  <c r="B113" i="4"/>
  <c r="B173" i="4"/>
  <c r="B159" i="4"/>
  <c r="B152" i="4"/>
  <c r="B164" i="4"/>
  <c r="B137" i="4"/>
  <c r="B68" i="4"/>
  <c r="B138" i="4"/>
  <c r="B114" i="4"/>
  <c r="B169" i="4"/>
  <c r="B97" i="4"/>
  <c r="B102" i="4"/>
  <c r="B92" i="4"/>
  <c r="B148" i="4"/>
  <c r="B157" i="4"/>
  <c r="B170" i="4"/>
  <c r="B86" i="4"/>
  <c r="B182" i="4"/>
  <c r="B89" i="4"/>
  <c r="B99" i="4"/>
  <c r="B88" i="4"/>
  <c r="B155" i="4"/>
  <c r="B133" i="4"/>
  <c r="B136" i="4"/>
  <c r="B177" i="4"/>
  <c r="B167" i="4"/>
  <c r="B143" i="4"/>
  <c r="B79" i="4"/>
  <c r="B116" i="4"/>
  <c r="B145" i="4"/>
  <c r="B178" i="4"/>
  <c r="B183" i="4"/>
  <c r="B122" i="4"/>
  <c r="B75" i="4"/>
  <c r="B108" i="4"/>
  <c r="B82" i="4"/>
  <c r="B85" i="4"/>
  <c r="B144" i="4"/>
  <c r="B69" i="4"/>
  <c r="B104" i="4"/>
  <c r="B176" i="4"/>
  <c r="B181" i="4"/>
  <c r="B175" i="4"/>
  <c r="B162" i="4"/>
  <c r="B80" i="4"/>
  <c r="B95" i="4"/>
  <c r="B106" i="4"/>
  <c r="B83" i="4"/>
  <c r="B135" i="4"/>
  <c r="B161" i="4"/>
  <c r="B171" i="4"/>
  <c r="B71" i="4"/>
  <c r="B117" i="4"/>
  <c r="B154" i="4"/>
  <c r="B101" i="4"/>
  <c r="B73" i="4"/>
  <c r="B124" i="4"/>
  <c r="B126" i="4"/>
  <c r="B142" i="4"/>
  <c r="B103" i="4"/>
  <c r="B128" i="4"/>
  <c r="B110" i="4"/>
  <c r="B84" i="4"/>
  <c r="B90" i="4"/>
  <c r="B179" i="4"/>
  <c r="B100" i="4"/>
  <c r="B158" i="4"/>
  <c r="B72" i="4"/>
  <c r="B134" i="4"/>
  <c r="B149" i="4"/>
  <c r="B172" i="4"/>
  <c r="B131" i="4"/>
  <c r="B151" i="4"/>
  <c r="B119" i="4"/>
  <c r="B140" i="4"/>
  <c r="B127" i="4"/>
  <c r="B180" i="4"/>
  <c r="B153" i="4"/>
  <c r="B105" i="4"/>
  <c r="B166" i="4"/>
  <c r="B156" i="4"/>
  <c r="B107" i="4"/>
  <c r="B129" i="4"/>
  <c r="B81" i="4"/>
  <c r="B150" i="4"/>
  <c r="B93" i="4"/>
  <c r="B111" i="4"/>
  <c r="B130" i="4"/>
  <c r="B165" i="4"/>
  <c r="B87" i="4"/>
  <c r="B109" i="4"/>
  <c r="B91" i="4"/>
  <c r="B78" i="4"/>
  <c r="B141" i="4"/>
  <c r="B125" i="4"/>
  <c r="B98" i="4"/>
  <c r="B168" i="4"/>
  <c r="B120" i="4"/>
  <c r="B118" i="4"/>
  <c r="B70" i="4"/>
  <c r="B139" i="4"/>
  <c r="B146" i="4"/>
  <c r="B147" i="4"/>
  <c r="B115" i="4"/>
  <c r="B123" i="4"/>
  <c r="B163" i="4"/>
  <c r="B94" i="4"/>
  <c r="B121" i="4"/>
  <c r="B76" i="4"/>
  <c r="B13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B186" i="4" l="1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185" i="4"/>
  <c r="B184" i="4"/>
  <c r="B67" i="4"/>
  <c r="F401" i="4" l="1"/>
  <c r="G401" i="4"/>
  <c r="I401" i="4"/>
  <c r="J401" i="4"/>
  <c r="F402" i="4"/>
  <c r="G402" i="4"/>
  <c r="I402" i="4"/>
  <c r="J402" i="4"/>
  <c r="F403" i="4"/>
  <c r="G403" i="4"/>
  <c r="I403" i="4"/>
  <c r="J403" i="4"/>
  <c r="F404" i="4"/>
  <c r="G404" i="4"/>
  <c r="I404" i="4"/>
  <c r="J404" i="4"/>
  <c r="F405" i="4"/>
  <c r="G405" i="4"/>
  <c r="I405" i="4"/>
  <c r="J405" i="4"/>
  <c r="F406" i="4"/>
  <c r="G406" i="4"/>
  <c r="I406" i="4"/>
  <c r="J406" i="4"/>
  <c r="F407" i="4"/>
  <c r="G407" i="4"/>
  <c r="I407" i="4"/>
  <c r="J407" i="4"/>
  <c r="F408" i="4"/>
  <c r="G408" i="4"/>
  <c r="I408" i="4"/>
  <c r="J408" i="4"/>
  <c r="F409" i="4"/>
  <c r="G409" i="4"/>
  <c r="I409" i="4"/>
  <c r="J409" i="4"/>
  <c r="F410" i="4"/>
  <c r="G410" i="4"/>
  <c r="I410" i="4"/>
  <c r="J410" i="4"/>
  <c r="F411" i="4"/>
  <c r="G411" i="4"/>
  <c r="I411" i="4"/>
  <c r="J411" i="4"/>
  <c r="F412" i="4"/>
  <c r="G412" i="4"/>
  <c r="I412" i="4"/>
  <c r="J412" i="4"/>
  <c r="F413" i="4"/>
  <c r="G413" i="4"/>
  <c r="I413" i="4"/>
  <c r="J413" i="4"/>
  <c r="F414" i="4"/>
  <c r="G414" i="4"/>
  <c r="I414" i="4"/>
  <c r="J414" i="4"/>
  <c r="F415" i="4"/>
  <c r="G415" i="4"/>
  <c r="I415" i="4"/>
  <c r="J415" i="4"/>
  <c r="F416" i="4"/>
  <c r="G416" i="4"/>
  <c r="I416" i="4"/>
  <c r="J416" i="4"/>
  <c r="F417" i="4"/>
  <c r="G417" i="4"/>
  <c r="I417" i="4"/>
  <c r="J417" i="4"/>
  <c r="F418" i="4"/>
  <c r="G418" i="4"/>
  <c r="I418" i="4"/>
  <c r="J418" i="4"/>
  <c r="F419" i="4"/>
  <c r="G419" i="4"/>
  <c r="I419" i="4"/>
  <c r="J419" i="4"/>
  <c r="F420" i="4"/>
  <c r="G420" i="4"/>
  <c r="I420" i="4"/>
  <c r="J420" i="4"/>
  <c r="F421" i="4"/>
  <c r="G421" i="4"/>
  <c r="I421" i="4"/>
  <c r="J421" i="4"/>
  <c r="F422" i="4"/>
  <c r="G422" i="4"/>
  <c r="I422" i="4"/>
  <c r="J422" i="4"/>
  <c r="F423" i="4"/>
  <c r="G423" i="4"/>
  <c r="I423" i="4"/>
  <c r="J423" i="4"/>
  <c r="F424" i="4"/>
  <c r="G424" i="4"/>
  <c r="I424" i="4"/>
  <c r="J424" i="4"/>
  <c r="F425" i="4"/>
  <c r="G425" i="4"/>
  <c r="I425" i="4"/>
  <c r="J425" i="4"/>
  <c r="F426" i="4"/>
  <c r="G426" i="4"/>
  <c r="I426" i="4"/>
  <c r="J426" i="4"/>
  <c r="F427" i="4"/>
  <c r="G427" i="4"/>
  <c r="I427" i="4"/>
  <c r="J427" i="4"/>
  <c r="F428" i="4"/>
  <c r="G428" i="4"/>
  <c r="I428" i="4"/>
  <c r="J428" i="4"/>
  <c r="F429" i="4"/>
  <c r="G429" i="4"/>
  <c r="I429" i="4"/>
  <c r="J429" i="4"/>
  <c r="F430" i="4"/>
  <c r="G430" i="4"/>
  <c r="I430" i="4"/>
  <c r="J430" i="4"/>
  <c r="F431" i="4"/>
  <c r="G431" i="4"/>
  <c r="I431" i="4"/>
  <c r="J431" i="4"/>
  <c r="F432" i="4"/>
  <c r="G432" i="4"/>
  <c r="I432" i="4"/>
  <c r="J432" i="4"/>
  <c r="F433" i="4"/>
  <c r="G433" i="4"/>
  <c r="I433" i="4"/>
  <c r="J433" i="4"/>
  <c r="F434" i="4"/>
  <c r="G434" i="4"/>
  <c r="I434" i="4"/>
  <c r="J434" i="4"/>
  <c r="F435" i="4"/>
  <c r="G435" i="4"/>
  <c r="I435" i="4"/>
  <c r="J435" i="4"/>
  <c r="F436" i="4"/>
  <c r="G436" i="4"/>
  <c r="I436" i="4"/>
  <c r="J436" i="4"/>
  <c r="F437" i="4"/>
  <c r="G437" i="4"/>
  <c r="I437" i="4"/>
  <c r="J437" i="4"/>
  <c r="F438" i="4"/>
  <c r="G438" i="4"/>
  <c r="I438" i="4"/>
  <c r="J438" i="4"/>
  <c r="F439" i="4"/>
  <c r="G439" i="4"/>
  <c r="I439" i="4"/>
  <c r="J439" i="4"/>
  <c r="F440" i="4"/>
  <c r="G440" i="4"/>
  <c r="I440" i="4"/>
  <c r="J440" i="4"/>
  <c r="F441" i="4"/>
  <c r="G441" i="4"/>
  <c r="I441" i="4"/>
  <c r="J441" i="4"/>
  <c r="F442" i="4"/>
  <c r="G442" i="4"/>
  <c r="I442" i="4"/>
  <c r="J442" i="4"/>
  <c r="F443" i="4"/>
  <c r="G443" i="4"/>
  <c r="I443" i="4"/>
  <c r="J443" i="4"/>
  <c r="F444" i="4"/>
  <c r="G444" i="4"/>
  <c r="I444" i="4"/>
  <c r="J444" i="4"/>
  <c r="F445" i="4"/>
  <c r="G445" i="4"/>
  <c r="I445" i="4"/>
  <c r="J445" i="4"/>
  <c r="F446" i="4"/>
  <c r="G446" i="4"/>
  <c r="I446" i="4"/>
  <c r="J446" i="4"/>
  <c r="F447" i="4"/>
  <c r="G447" i="4"/>
  <c r="I447" i="4"/>
  <c r="J447" i="4"/>
  <c r="F448" i="4"/>
  <c r="G448" i="4"/>
  <c r="I448" i="4"/>
  <c r="J448" i="4"/>
  <c r="F449" i="4"/>
  <c r="G449" i="4"/>
  <c r="I449" i="4"/>
  <c r="J449" i="4"/>
  <c r="F450" i="4"/>
  <c r="G450" i="4"/>
  <c r="I450" i="4"/>
  <c r="J450" i="4"/>
  <c r="F451" i="4"/>
  <c r="G451" i="4"/>
  <c r="I451" i="4"/>
  <c r="J451" i="4"/>
  <c r="F452" i="4"/>
  <c r="G452" i="4"/>
  <c r="I452" i="4"/>
  <c r="J452" i="4"/>
  <c r="F453" i="4"/>
  <c r="G453" i="4"/>
  <c r="I453" i="4"/>
  <c r="J453" i="4"/>
  <c r="F454" i="4"/>
  <c r="G454" i="4"/>
  <c r="I454" i="4"/>
  <c r="J454" i="4"/>
  <c r="F455" i="4"/>
  <c r="G455" i="4"/>
  <c r="I455" i="4"/>
  <c r="J455" i="4"/>
  <c r="F456" i="4"/>
  <c r="G456" i="4"/>
  <c r="I456" i="4"/>
  <c r="J456" i="4"/>
  <c r="F457" i="4"/>
  <c r="G457" i="4"/>
  <c r="I457" i="4"/>
  <c r="J457" i="4"/>
  <c r="F458" i="4"/>
  <c r="G458" i="4"/>
  <c r="I458" i="4"/>
  <c r="J458" i="4"/>
  <c r="F459" i="4"/>
  <c r="G459" i="4"/>
  <c r="I459" i="4"/>
  <c r="J459" i="4"/>
  <c r="F460" i="4"/>
  <c r="G460" i="4"/>
  <c r="I460" i="4"/>
  <c r="J460" i="4"/>
  <c r="F461" i="4"/>
  <c r="G461" i="4"/>
  <c r="I461" i="4"/>
  <c r="J461" i="4"/>
  <c r="F462" i="4"/>
  <c r="G462" i="4"/>
  <c r="I462" i="4"/>
  <c r="J462" i="4"/>
  <c r="F463" i="4"/>
  <c r="G463" i="4"/>
  <c r="I463" i="4"/>
  <c r="J463" i="4"/>
  <c r="F464" i="4"/>
  <c r="G464" i="4"/>
  <c r="I464" i="4"/>
  <c r="J464" i="4"/>
  <c r="F465" i="4"/>
  <c r="G465" i="4"/>
  <c r="I465" i="4"/>
  <c r="J465" i="4"/>
  <c r="F466" i="4"/>
  <c r="G466" i="4"/>
  <c r="I466" i="4"/>
  <c r="J466" i="4"/>
  <c r="F467" i="4"/>
  <c r="G467" i="4"/>
  <c r="I467" i="4"/>
  <c r="J467" i="4"/>
  <c r="F468" i="4"/>
  <c r="G468" i="4"/>
  <c r="I468" i="4"/>
  <c r="J468" i="4"/>
  <c r="F469" i="4"/>
  <c r="G469" i="4"/>
  <c r="I469" i="4"/>
  <c r="J469" i="4"/>
  <c r="F470" i="4"/>
  <c r="G470" i="4"/>
  <c r="I470" i="4"/>
  <c r="J470" i="4"/>
  <c r="F471" i="4"/>
  <c r="G471" i="4"/>
  <c r="I471" i="4"/>
  <c r="J471" i="4"/>
  <c r="F472" i="4"/>
  <c r="G472" i="4"/>
  <c r="I472" i="4"/>
  <c r="J472" i="4"/>
  <c r="F473" i="4"/>
  <c r="G473" i="4"/>
  <c r="I473" i="4"/>
  <c r="J473" i="4"/>
  <c r="F474" i="4"/>
  <c r="G474" i="4"/>
  <c r="I474" i="4"/>
  <c r="J474" i="4"/>
  <c r="F475" i="4"/>
  <c r="G475" i="4"/>
  <c r="I475" i="4"/>
  <c r="J475" i="4"/>
  <c r="F476" i="4"/>
  <c r="G476" i="4"/>
  <c r="I476" i="4"/>
  <c r="J476" i="4"/>
  <c r="F477" i="4"/>
  <c r="G477" i="4"/>
  <c r="I477" i="4"/>
  <c r="J477" i="4"/>
  <c r="F478" i="4"/>
  <c r="G478" i="4"/>
  <c r="I478" i="4"/>
  <c r="J478" i="4"/>
  <c r="F479" i="4"/>
  <c r="G479" i="4"/>
  <c r="I479" i="4"/>
  <c r="J479" i="4"/>
  <c r="F480" i="4"/>
  <c r="G480" i="4"/>
  <c r="I480" i="4"/>
  <c r="J480" i="4"/>
  <c r="F481" i="4"/>
  <c r="G481" i="4"/>
  <c r="I481" i="4"/>
  <c r="J481" i="4"/>
  <c r="F482" i="4"/>
  <c r="G482" i="4"/>
  <c r="I482" i="4"/>
  <c r="J482" i="4"/>
  <c r="F483" i="4"/>
  <c r="G483" i="4"/>
  <c r="I483" i="4"/>
  <c r="J483" i="4"/>
  <c r="F484" i="4"/>
  <c r="G484" i="4"/>
  <c r="I484" i="4"/>
  <c r="J484" i="4"/>
  <c r="F485" i="4"/>
  <c r="G485" i="4"/>
  <c r="I485" i="4"/>
  <c r="J485" i="4"/>
  <c r="F486" i="4"/>
  <c r="G486" i="4"/>
  <c r="I486" i="4"/>
  <c r="J486" i="4"/>
  <c r="F487" i="4"/>
  <c r="G487" i="4"/>
  <c r="I487" i="4"/>
  <c r="J487" i="4"/>
  <c r="F488" i="4"/>
  <c r="G488" i="4"/>
  <c r="I488" i="4"/>
  <c r="J488" i="4"/>
  <c r="F489" i="4"/>
  <c r="G489" i="4"/>
  <c r="I489" i="4"/>
  <c r="J489" i="4"/>
  <c r="F490" i="4"/>
  <c r="G490" i="4"/>
  <c r="I490" i="4"/>
  <c r="J490" i="4"/>
  <c r="F491" i="4"/>
  <c r="G491" i="4"/>
  <c r="I491" i="4"/>
  <c r="J491" i="4"/>
  <c r="F492" i="4"/>
  <c r="G492" i="4"/>
  <c r="I492" i="4"/>
  <c r="J492" i="4"/>
  <c r="F493" i="4"/>
  <c r="G493" i="4"/>
  <c r="I493" i="4"/>
  <c r="J493" i="4"/>
  <c r="F494" i="4"/>
  <c r="G494" i="4"/>
  <c r="I494" i="4"/>
  <c r="J494" i="4"/>
  <c r="F495" i="4"/>
  <c r="G495" i="4"/>
  <c r="I495" i="4"/>
  <c r="J495" i="4"/>
  <c r="F496" i="4"/>
  <c r="G496" i="4"/>
  <c r="I496" i="4"/>
  <c r="J496" i="4"/>
  <c r="F497" i="4"/>
  <c r="G497" i="4"/>
  <c r="I497" i="4"/>
  <c r="J497" i="4"/>
  <c r="F498" i="4"/>
  <c r="G498" i="4"/>
  <c r="I498" i="4"/>
  <c r="J498" i="4"/>
  <c r="F499" i="4"/>
  <c r="G499" i="4"/>
  <c r="I499" i="4"/>
  <c r="J499" i="4"/>
  <c r="F500" i="4"/>
  <c r="G500" i="4"/>
  <c r="I500" i="4"/>
  <c r="J500" i="4"/>
  <c r="F501" i="4"/>
  <c r="G501" i="4"/>
  <c r="I501" i="4"/>
  <c r="J501" i="4"/>
  <c r="F502" i="4"/>
  <c r="G502" i="4"/>
  <c r="I502" i="4"/>
  <c r="J502" i="4"/>
  <c r="F503" i="4"/>
  <c r="G503" i="4"/>
  <c r="I503" i="4"/>
  <c r="J503" i="4"/>
  <c r="F504" i="4"/>
  <c r="G504" i="4"/>
  <c r="I504" i="4"/>
  <c r="J504" i="4"/>
  <c r="F505" i="4"/>
  <c r="G505" i="4"/>
  <c r="I505" i="4"/>
  <c r="J505" i="4"/>
  <c r="F506" i="4"/>
  <c r="G506" i="4"/>
  <c r="I506" i="4"/>
  <c r="J506" i="4"/>
  <c r="F507" i="4"/>
  <c r="G507" i="4"/>
  <c r="I507" i="4"/>
  <c r="J507" i="4"/>
  <c r="F508" i="4"/>
  <c r="G508" i="4"/>
  <c r="I508" i="4"/>
  <c r="J508" i="4"/>
  <c r="F509" i="4"/>
  <c r="G509" i="4"/>
  <c r="I509" i="4"/>
  <c r="J509" i="4"/>
  <c r="F510" i="4"/>
  <c r="G510" i="4"/>
  <c r="I510" i="4"/>
  <c r="J510" i="4"/>
  <c r="F511" i="4"/>
  <c r="G511" i="4"/>
  <c r="I511" i="4"/>
  <c r="J511" i="4"/>
  <c r="F512" i="4"/>
  <c r="G512" i="4"/>
  <c r="I512" i="4"/>
  <c r="J512" i="4"/>
  <c r="F513" i="4"/>
  <c r="G513" i="4"/>
  <c r="I513" i="4"/>
  <c r="J513" i="4"/>
  <c r="E256" i="1" l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B96" i="4"/>
  <c r="B17" i="4"/>
  <c r="B14" i="4"/>
  <c r="B8" i="4"/>
  <c r="B50" i="4"/>
  <c r="B58" i="4"/>
  <c r="B66" i="4"/>
  <c r="B4" i="4"/>
  <c r="B43" i="4"/>
  <c r="B34" i="4"/>
  <c r="B12" i="4"/>
  <c r="B47" i="4"/>
  <c r="B15" i="4"/>
  <c r="B56" i="4"/>
  <c r="B44" i="4"/>
  <c r="B25" i="4"/>
  <c r="B26" i="4"/>
  <c r="B30" i="4"/>
  <c r="B33" i="4"/>
  <c r="B39" i="4"/>
  <c r="B46" i="4"/>
  <c r="B38" i="4"/>
  <c r="B49" i="4"/>
  <c r="B42" i="4"/>
  <c r="B55" i="4"/>
  <c r="B19" i="4"/>
  <c r="B3" i="4"/>
  <c r="B5" i="4"/>
  <c r="B24" i="4"/>
  <c r="B48" i="4"/>
  <c r="B64" i="4"/>
  <c r="B7" i="4"/>
  <c r="B36" i="4"/>
  <c r="B9" i="4"/>
  <c r="B22" i="4"/>
  <c r="B40" i="4"/>
  <c r="B11" i="4"/>
  <c r="B10" i="4"/>
  <c r="B28" i="4"/>
  <c r="B18" i="4"/>
  <c r="B60" i="4"/>
  <c r="B54" i="4"/>
  <c r="B37" i="4"/>
  <c r="B29" i="4"/>
  <c r="B45" i="4"/>
  <c r="B51" i="4"/>
  <c r="B21" i="4"/>
  <c r="B16" i="4"/>
  <c r="B53" i="4"/>
  <c r="B20" i="4"/>
  <c r="B59" i="4"/>
  <c r="B31" i="4"/>
  <c r="B35" i="4"/>
  <c r="B62" i="4"/>
  <c r="B41" i="4"/>
  <c r="B65" i="4"/>
  <c r="B57" i="4"/>
  <c r="B27" i="4"/>
  <c r="B2" i="4"/>
  <c r="B6" i="4"/>
  <c r="B13" i="4"/>
  <c r="B32" i="4"/>
  <c r="B52" i="4"/>
  <c r="B63" i="4"/>
  <c r="B61" i="4"/>
  <c r="B23" i="4"/>
  <c r="J82" i="4" l="1"/>
  <c r="J124" i="4"/>
  <c r="J125" i="4"/>
  <c r="J126" i="4"/>
  <c r="J128" i="4"/>
  <c r="J130" i="4"/>
  <c r="J131" i="4"/>
  <c r="J132" i="4"/>
  <c r="J137" i="4"/>
  <c r="J138" i="4"/>
  <c r="J141" i="4"/>
  <c r="J143" i="4"/>
  <c r="J145" i="4"/>
  <c r="J146" i="4"/>
  <c r="J147" i="4"/>
  <c r="J149" i="4"/>
  <c r="J150" i="4"/>
  <c r="J151" i="4"/>
  <c r="J152" i="4"/>
  <c r="J153" i="4"/>
  <c r="J157" i="4"/>
  <c r="J158" i="4"/>
  <c r="J159" i="4"/>
  <c r="J160" i="4"/>
  <c r="J161" i="4"/>
  <c r="J162" i="4"/>
  <c r="J164" i="4"/>
  <c r="J165" i="4"/>
  <c r="J166" i="4"/>
  <c r="J167" i="4"/>
  <c r="J168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5" i="4"/>
  <c r="J17" i="4"/>
  <c r="J18" i="4"/>
  <c r="J19" i="4"/>
  <c r="J20" i="4"/>
  <c r="J21" i="4"/>
  <c r="J22" i="4"/>
  <c r="J23" i="4"/>
  <c r="J24" i="4"/>
  <c r="J25" i="4"/>
  <c r="J26" i="4"/>
  <c r="J29" i="4"/>
  <c r="J30" i="4"/>
  <c r="J31" i="4"/>
  <c r="G124" i="4"/>
  <c r="G125" i="4"/>
  <c r="G126" i="4"/>
  <c r="G128" i="4"/>
  <c r="G137" i="4"/>
  <c r="G138" i="4"/>
  <c r="G141" i="4"/>
  <c r="G143" i="4"/>
  <c r="G145" i="4"/>
  <c r="G146" i="4"/>
  <c r="G147" i="4"/>
  <c r="G150" i="4"/>
  <c r="G151" i="4"/>
  <c r="G153" i="4"/>
  <c r="G157" i="4"/>
  <c r="G159" i="4"/>
  <c r="G160" i="4"/>
  <c r="G162" i="4"/>
  <c r="G164" i="4"/>
  <c r="G165" i="4"/>
  <c r="G166" i="4"/>
  <c r="G167" i="4"/>
  <c r="G168" i="4"/>
  <c r="G172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5" i="4"/>
  <c r="G17" i="4"/>
  <c r="G18" i="4"/>
  <c r="G19" i="4"/>
  <c r="G20" i="4"/>
  <c r="G21" i="4"/>
  <c r="G22" i="4"/>
  <c r="G23" i="4"/>
  <c r="G24" i="4"/>
  <c r="G25" i="4"/>
  <c r="G26" i="4"/>
  <c r="G29" i="4"/>
  <c r="G30" i="4"/>
  <c r="G31" i="4"/>
  <c r="G156" i="4"/>
  <c r="J136" i="4"/>
  <c r="G140" i="4"/>
  <c r="J156" i="4"/>
  <c r="G155" i="4"/>
  <c r="J140" i="4"/>
  <c r="J134" i="4"/>
  <c r="J155" i="4"/>
  <c r="J61" i="4"/>
  <c r="J62" i="4"/>
  <c r="J64" i="4"/>
  <c r="J63" i="4"/>
  <c r="J67" i="4"/>
  <c r="J68" i="4"/>
  <c r="G67" i="4"/>
  <c r="J83" i="4"/>
  <c r="J142" i="4"/>
  <c r="G115" i="4"/>
  <c r="G122" i="4"/>
  <c r="J118" i="4"/>
  <c r="J163" i="4"/>
  <c r="J119" i="4"/>
  <c r="J116" i="4"/>
  <c r="J84" i="4"/>
  <c r="G85" i="4"/>
  <c r="J85" i="4"/>
  <c r="J90" i="4"/>
  <c r="G117" i="4"/>
  <c r="J117" i="4"/>
  <c r="G144" i="4"/>
  <c r="J122" i="4"/>
  <c r="G119" i="4"/>
  <c r="J123" i="4"/>
  <c r="G84" i="4"/>
  <c r="G90" i="4"/>
  <c r="J88" i="4"/>
  <c r="G89" i="4"/>
  <c r="J89" i="4"/>
  <c r="G121" i="4"/>
  <c r="J121" i="4"/>
  <c r="J144" i="4"/>
  <c r="G123" i="4"/>
  <c r="G120" i="4"/>
  <c r="J87" i="4"/>
  <c r="J92" i="4"/>
  <c r="J120" i="4"/>
  <c r="J115" i="4"/>
  <c r="G118" i="4"/>
  <c r="G163" i="4"/>
  <c r="G116" i="4"/>
  <c r="G142" i="4"/>
  <c r="G92" i="4"/>
  <c r="J86" i="4"/>
  <c r="G64" i="4"/>
  <c r="J48" i="4"/>
  <c r="J45" i="4"/>
  <c r="G154" i="4"/>
  <c r="J139" i="4"/>
  <c r="J112" i="4"/>
  <c r="J109" i="4"/>
  <c r="J135" i="4"/>
  <c r="J113" i="4"/>
  <c r="G135" i="4"/>
  <c r="G139" i="4"/>
  <c r="G61" i="4"/>
  <c r="J46" i="4"/>
  <c r="J154" i="4"/>
  <c r="J110" i="4"/>
  <c r="G62" i="4"/>
  <c r="J47" i="4"/>
  <c r="J111" i="4"/>
  <c r="G112" i="4"/>
  <c r="J114" i="4"/>
  <c r="G114" i="4"/>
  <c r="G63" i="4"/>
  <c r="G113" i="4"/>
  <c r="J57" i="4"/>
  <c r="J53" i="4"/>
  <c r="J58" i="4"/>
  <c r="G58" i="4"/>
  <c r="J60" i="4"/>
  <c r="J59" i="4"/>
  <c r="G55" i="4"/>
  <c r="J49" i="4"/>
  <c r="G57" i="4"/>
  <c r="G60" i="4"/>
  <c r="G53" i="4"/>
  <c r="J55" i="4"/>
  <c r="J54" i="4"/>
  <c r="J50" i="4"/>
  <c r="J56" i="4"/>
  <c r="G52" i="4"/>
  <c r="J51" i="4"/>
  <c r="G54" i="4"/>
  <c r="G56" i="4"/>
  <c r="G59" i="4"/>
  <c r="J52" i="4"/>
  <c r="J43" i="4"/>
  <c r="J42" i="4"/>
  <c r="J44" i="4"/>
  <c r="J91" i="4"/>
  <c r="J76" i="4"/>
  <c r="J28" i="4"/>
  <c r="J41" i="4"/>
  <c r="G28" i="4"/>
  <c r="J81" i="4"/>
  <c r="J75" i="4"/>
  <c r="J80" i="4"/>
  <c r="J32" i="4"/>
  <c r="G32" i="4"/>
  <c r="J169" i="4"/>
  <c r="G169" i="4"/>
  <c r="J8" i="4"/>
  <c r="G37" i="4"/>
  <c r="G9" i="4"/>
  <c r="J9" i="4"/>
  <c r="J66" i="4"/>
  <c r="J77" i="4"/>
  <c r="J79" i="4"/>
  <c r="G66" i="4"/>
  <c r="G47" i="4"/>
  <c r="J78" i="4"/>
  <c r="J93" i="4"/>
  <c r="G91" i="4"/>
  <c r="G93" i="4"/>
  <c r="G75" i="4"/>
  <c r="G77" i="4"/>
  <c r="G158" i="4"/>
  <c r="G68" i="4"/>
  <c r="G131" i="4"/>
  <c r="G185" i="4"/>
  <c r="G184" i="4"/>
  <c r="G174" i="4"/>
  <c r="G173" i="4"/>
  <c r="G161" i="4"/>
  <c r="G87" i="4"/>
  <c r="G88" i="4"/>
  <c r="G86" i="4"/>
  <c r="G42" i="4"/>
  <c r="G182" i="4"/>
  <c r="G181" i="4"/>
  <c r="G180" i="4"/>
  <c r="G179" i="4"/>
  <c r="G51" i="4"/>
  <c r="G50" i="4"/>
  <c r="G48" i="4"/>
  <c r="G49" i="4"/>
  <c r="G130" i="4"/>
  <c r="G111" i="4"/>
  <c r="G46" i="4"/>
  <c r="G152" i="4"/>
  <c r="G40" i="4"/>
  <c r="G178" i="4"/>
  <c r="G109" i="4"/>
  <c r="G83" i="4"/>
  <c r="G136" i="4"/>
  <c r="G76" i="4"/>
  <c r="G41" i="4"/>
  <c r="G80" i="4"/>
  <c r="G183" i="4"/>
  <c r="G81" i="4"/>
  <c r="G44" i="4"/>
  <c r="G175" i="4"/>
  <c r="G79" i="4"/>
  <c r="G110" i="4"/>
  <c r="G177" i="4"/>
  <c r="G134" i="4"/>
  <c r="G43" i="4"/>
  <c r="G82" i="4"/>
  <c r="G39" i="4"/>
  <c r="G176" i="4"/>
  <c r="G78" i="4"/>
  <c r="G132" i="4"/>
  <c r="G45" i="4"/>
  <c r="G38" i="4"/>
  <c r="F301" i="4" l="1"/>
  <c r="I301" i="4"/>
  <c r="F302" i="4"/>
  <c r="I302" i="4"/>
  <c r="F303" i="4"/>
  <c r="I303" i="4"/>
  <c r="F304" i="4"/>
  <c r="I304" i="4"/>
  <c r="F305" i="4"/>
  <c r="I305" i="4"/>
  <c r="F306" i="4"/>
  <c r="I306" i="4"/>
  <c r="F307" i="4"/>
  <c r="I307" i="4"/>
  <c r="F308" i="4"/>
  <c r="I308" i="4"/>
  <c r="F309" i="4"/>
  <c r="I309" i="4"/>
  <c r="F310" i="4"/>
  <c r="I310" i="4"/>
  <c r="F311" i="4"/>
  <c r="I311" i="4"/>
  <c r="F312" i="4"/>
  <c r="I312" i="4"/>
  <c r="F313" i="4"/>
  <c r="I313" i="4"/>
  <c r="F314" i="4"/>
  <c r="I314" i="4"/>
  <c r="F315" i="4"/>
  <c r="I315" i="4"/>
  <c r="F316" i="4"/>
  <c r="I316" i="4"/>
  <c r="F317" i="4"/>
  <c r="I317" i="4"/>
  <c r="F318" i="4"/>
  <c r="I318" i="4"/>
  <c r="F319" i="4"/>
  <c r="I319" i="4"/>
  <c r="F320" i="4"/>
  <c r="I320" i="4"/>
  <c r="F321" i="4"/>
  <c r="I321" i="4"/>
  <c r="F322" i="4"/>
  <c r="I322" i="4"/>
  <c r="F323" i="4"/>
  <c r="I323" i="4"/>
  <c r="F324" i="4"/>
  <c r="I324" i="4"/>
  <c r="F325" i="4"/>
  <c r="I325" i="4"/>
  <c r="F326" i="4"/>
  <c r="I326" i="4"/>
  <c r="F327" i="4"/>
  <c r="I327" i="4"/>
  <c r="F328" i="4"/>
  <c r="I328" i="4"/>
  <c r="F329" i="4"/>
  <c r="I329" i="4"/>
  <c r="F330" i="4"/>
  <c r="I330" i="4"/>
  <c r="F331" i="4"/>
  <c r="I331" i="4"/>
  <c r="F332" i="4"/>
  <c r="I332" i="4"/>
  <c r="F333" i="4"/>
  <c r="I333" i="4"/>
  <c r="F334" i="4"/>
  <c r="I334" i="4"/>
  <c r="F335" i="4"/>
  <c r="I335" i="4"/>
  <c r="F336" i="4"/>
  <c r="I336" i="4"/>
  <c r="F337" i="4"/>
  <c r="I337" i="4"/>
  <c r="F338" i="4"/>
  <c r="I338" i="4"/>
  <c r="F339" i="4"/>
  <c r="I339" i="4"/>
  <c r="F340" i="4"/>
  <c r="I340" i="4"/>
  <c r="F341" i="4"/>
  <c r="I341" i="4"/>
  <c r="F342" i="4"/>
  <c r="I342" i="4"/>
  <c r="F343" i="4"/>
  <c r="I343" i="4"/>
  <c r="F344" i="4"/>
  <c r="I344" i="4"/>
  <c r="F345" i="4"/>
  <c r="I345" i="4"/>
  <c r="F346" i="4"/>
  <c r="I346" i="4"/>
  <c r="F347" i="4"/>
  <c r="I347" i="4"/>
  <c r="F348" i="4"/>
  <c r="I348" i="4"/>
  <c r="F349" i="4"/>
  <c r="I349" i="4"/>
  <c r="F350" i="4"/>
  <c r="I350" i="4"/>
  <c r="F351" i="4"/>
  <c r="I351" i="4"/>
  <c r="F352" i="4"/>
  <c r="I352" i="4"/>
  <c r="F353" i="4"/>
  <c r="I353" i="4"/>
  <c r="F354" i="4"/>
  <c r="I354" i="4"/>
  <c r="F355" i="4"/>
  <c r="I355" i="4"/>
  <c r="F356" i="4"/>
  <c r="I356" i="4"/>
  <c r="F357" i="4"/>
  <c r="I357" i="4"/>
  <c r="F358" i="4"/>
  <c r="I358" i="4"/>
  <c r="F359" i="4"/>
  <c r="I359" i="4"/>
  <c r="F360" i="4"/>
  <c r="I360" i="4"/>
  <c r="F361" i="4"/>
  <c r="I361" i="4"/>
  <c r="F362" i="4"/>
  <c r="I362" i="4"/>
  <c r="F363" i="4"/>
  <c r="I363" i="4"/>
  <c r="F364" i="4"/>
  <c r="I364" i="4"/>
  <c r="F365" i="4"/>
  <c r="I365" i="4"/>
  <c r="F366" i="4"/>
  <c r="I366" i="4"/>
  <c r="F367" i="4"/>
  <c r="I367" i="4"/>
  <c r="F368" i="4"/>
  <c r="I368" i="4"/>
  <c r="F369" i="4"/>
  <c r="I369" i="4"/>
  <c r="F370" i="4"/>
  <c r="I370" i="4"/>
  <c r="F371" i="4"/>
  <c r="I371" i="4"/>
  <c r="F372" i="4"/>
  <c r="I372" i="4"/>
  <c r="F373" i="4"/>
  <c r="I373" i="4"/>
  <c r="F374" i="4"/>
  <c r="I374" i="4"/>
  <c r="F375" i="4"/>
  <c r="I375" i="4"/>
  <c r="F376" i="4"/>
  <c r="I376" i="4"/>
  <c r="F377" i="4"/>
  <c r="I377" i="4"/>
  <c r="F378" i="4"/>
  <c r="I378" i="4"/>
  <c r="F379" i="4"/>
  <c r="I379" i="4"/>
  <c r="F380" i="4"/>
  <c r="I380" i="4"/>
  <c r="F381" i="4"/>
  <c r="I381" i="4"/>
  <c r="F382" i="4"/>
  <c r="I382" i="4"/>
  <c r="F383" i="4"/>
  <c r="I383" i="4"/>
  <c r="F384" i="4"/>
  <c r="I384" i="4"/>
  <c r="F385" i="4"/>
  <c r="I385" i="4"/>
  <c r="F386" i="4"/>
  <c r="I386" i="4"/>
  <c r="F387" i="4"/>
  <c r="I387" i="4"/>
  <c r="F388" i="4"/>
  <c r="I388" i="4"/>
  <c r="F389" i="4"/>
  <c r="I389" i="4"/>
  <c r="F390" i="4"/>
  <c r="I390" i="4"/>
  <c r="F391" i="4"/>
  <c r="I391" i="4"/>
  <c r="F392" i="4"/>
  <c r="I392" i="4"/>
  <c r="F393" i="4"/>
  <c r="I393" i="4"/>
  <c r="F394" i="4"/>
  <c r="I394" i="4"/>
  <c r="F395" i="4"/>
  <c r="I395" i="4"/>
  <c r="F396" i="4"/>
  <c r="I396" i="4"/>
  <c r="F397" i="4"/>
  <c r="I397" i="4"/>
  <c r="F398" i="4"/>
  <c r="I398" i="4"/>
  <c r="F399" i="4"/>
  <c r="I399" i="4"/>
  <c r="F400" i="4"/>
  <c r="I400" i="4"/>
  <c r="J133" i="4"/>
  <c r="J127" i="4"/>
  <c r="J129" i="4"/>
  <c r="J40" i="4"/>
  <c r="J38" i="4"/>
  <c r="J39" i="4"/>
  <c r="G65" i="4"/>
  <c r="J65" i="4"/>
  <c r="G127" i="4"/>
  <c r="G149" i="4"/>
  <c r="G129" i="4"/>
  <c r="G8" i="4"/>
  <c r="G133" i="4"/>
  <c r="F176" i="4" l="1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J102" i="4"/>
  <c r="J10" i="4"/>
  <c r="J74" i="4"/>
  <c r="J33" i="4"/>
  <c r="J72" i="4"/>
  <c r="J106" i="4"/>
  <c r="J100" i="4"/>
  <c r="J7" i="4"/>
  <c r="J105" i="4"/>
  <c r="J107" i="4"/>
  <c r="J36" i="4"/>
  <c r="J98" i="4"/>
  <c r="J71" i="4"/>
  <c r="J4" i="4"/>
  <c r="J34" i="4"/>
  <c r="J148" i="4"/>
  <c r="J95" i="4"/>
  <c r="J13" i="4"/>
  <c r="J96" i="4"/>
  <c r="J69" i="4"/>
  <c r="J6" i="4"/>
  <c r="J73" i="4"/>
  <c r="J171" i="4"/>
  <c r="J99" i="4"/>
  <c r="J12" i="4"/>
  <c r="J15" i="4"/>
  <c r="J103" i="4"/>
  <c r="J27" i="4"/>
  <c r="J97" i="4"/>
  <c r="J11" i="4"/>
  <c r="J37" i="4"/>
  <c r="J2" i="4"/>
  <c r="J108" i="4"/>
  <c r="J170" i="4"/>
  <c r="J94" i="4"/>
  <c r="J16" i="4"/>
  <c r="J101" i="4"/>
  <c r="J35" i="4"/>
  <c r="J14" i="4"/>
  <c r="J70" i="4"/>
  <c r="J3" i="4"/>
  <c r="J104" i="4"/>
  <c r="G148" i="4"/>
  <c r="G96" i="4"/>
  <c r="G171" i="4"/>
  <c r="G170" i="4"/>
  <c r="G72" i="4"/>
  <c r="G95" i="4"/>
  <c r="G69" i="4"/>
  <c r="G70" i="4"/>
  <c r="G74" i="4"/>
  <c r="G71" i="4"/>
  <c r="G94" i="4"/>
  <c r="G108" i="4"/>
  <c r="G103" i="4"/>
  <c r="G4" i="4"/>
  <c r="G73" i="4"/>
  <c r="G100" i="4"/>
  <c r="G34" i="4"/>
  <c r="G16" i="4"/>
  <c r="G35" i="4"/>
  <c r="G107" i="4"/>
  <c r="G6" i="4"/>
  <c r="G10" i="4"/>
  <c r="G104" i="4"/>
  <c r="G12" i="4"/>
  <c r="G99" i="4"/>
  <c r="G11" i="4"/>
  <c r="G14" i="4"/>
  <c r="G33" i="4"/>
  <c r="G97" i="4"/>
  <c r="G101" i="4"/>
  <c r="G36" i="4"/>
  <c r="G2" i="4"/>
  <c r="G3" i="4"/>
  <c r="G106" i="4"/>
  <c r="G105" i="4"/>
  <c r="G13" i="4"/>
  <c r="G102" i="4"/>
  <c r="G27" i="4"/>
  <c r="G15" i="4"/>
  <c r="G7" i="4"/>
  <c r="G98" i="4"/>
  <c r="F3" i="4" l="1"/>
  <c r="I3" i="4"/>
  <c r="F4" i="4"/>
  <c r="I4" i="4"/>
  <c r="F5" i="4"/>
  <c r="I5" i="4"/>
  <c r="F6" i="4"/>
  <c r="I6" i="4"/>
  <c r="F7" i="4"/>
  <c r="I7" i="4"/>
  <c r="F8" i="4"/>
  <c r="I8" i="4"/>
  <c r="F9" i="4"/>
  <c r="I9" i="4"/>
  <c r="F10" i="4"/>
  <c r="I10" i="4"/>
  <c r="F11" i="4"/>
  <c r="I11" i="4"/>
  <c r="F12" i="4"/>
  <c r="I12" i="4"/>
  <c r="F13" i="4"/>
  <c r="I13" i="4"/>
  <c r="F14" i="4"/>
  <c r="I14" i="4"/>
  <c r="F15" i="4"/>
  <c r="I15" i="4"/>
  <c r="F16" i="4"/>
  <c r="I16" i="4"/>
  <c r="F17" i="4"/>
  <c r="I17" i="4"/>
  <c r="F18" i="4"/>
  <c r="I18" i="4"/>
  <c r="F19" i="4"/>
  <c r="I19" i="4"/>
  <c r="F20" i="4"/>
  <c r="I20" i="4"/>
  <c r="F21" i="4"/>
  <c r="I21" i="4"/>
  <c r="F22" i="4"/>
  <c r="I22" i="4"/>
  <c r="F23" i="4"/>
  <c r="I23" i="4"/>
  <c r="F24" i="4"/>
  <c r="I24" i="4"/>
  <c r="F25" i="4"/>
  <c r="I25" i="4"/>
  <c r="F26" i="4"/>
  <c r="I26" i="4"/>
  <c r="F27" i="4"/>
  <c r="I27" i="4"/>
  <c r="F28" i="4"/>
  <c r="I28" i="4"/>
  <c r="F29" i="4"/>
  <c r="I29" i="4"/>
  <c r="F30" i="4"/>
  <c r="I30" i="4"/>
  <c r="F31" i="4"/>
  <c r="I31" i="4"/>
  <c r="F32" i="4"/>
  <c r="I32" i="4"/>
  <c r="F33" i="4"/>
  <c r="I33" i="4"/>
  <c r="F34" i="4"/>
  <c r="I34" i="4"/>
  <c r="F36" i="4"/>
  <c r="I36" i="4"/>
  <c r="F37" i="4"/>
  <c r="I37" i="4"/>
  <c r="F38" i="4"/>
  <c r="I38" i="4"/>
  <c r="F39" i="4"/>
  <c r="I39" i="4"/>
  <c r="F40" i="4"/>
  <c r="I40" i="4"/>
  <c r="F41" i="4"/>
  <c r="I41" i="4"/>
  <c r="F42" i="4"/>
  <c r="I42" i="4"/>
  <c r="F43" i="4"/>
  <c r="I43" i="4"/>
  <c r="F44" i="4"/>
  <c r="I44" i="4"/>
  <c r="F45" i="4"/>
  <c r="I45" i="4"/>
  <c r="F46" i="4"/>
  <c r="I46" i="4"/>
  <c r="F47" i="4"/>
  <c r="I47" i="4"/>
  <c r="F48" i="4"/>
  <c r="I48" i="4"/>
  <c r="F49" i="4"/>
  <c r="I49" i="4"/>
  <c r="I2" i="4"/>
  <c r="F2" i="4"/>
  <c r="C5" i="1" l="1"/>
  <c r="D5" i="1" s="1"/>
  <c r="I5" i="1" s="1"/>
  <c r="J5" i="1" l="1"/>
  <c r="H5" i="1"/>
  <c r="F5" i="1"/>
  <c r="C7" i="1"/>
  <c r="D7" i="1" s="1"/>
  <c r="I7" i="1" s="1"/>
  <c r="C9" i="1"/>
  <c r="D9" i="1" s="1"/>
  <c r="I9" i="1" s="1"/>
  <c r="C11" i="1"/>
  <c r="D11" i="1" s="1"/>
  <c r="I11" i="1" s="1"/>
  <c r="C13" i="1"/>
  <c r="D13" i="1" s="1"/>
  <c r="I13" i="1" s="1"/>
  <c r="C15" i="1"/>
  <c r="D15" i="1" s="1"/>
  <c r="I15" i="1" s="1"/>
  <c r="C17" i="1"/>
  <c r="D17" i="1" s="1"/>
  <c r="I17" i="1" s="1"/>
  <c r="C19" i="1"/>
  <c r="D19" i="1" s="1"/>
  <c r="I19" i="1" s="1"/>
  <c r="C21" i="1"/>
  <c r="D21" i="1" s="1"/>
  <c r="I21" i="1" s="1"/>
  <c r="C23" i="1"/>
  <c r="D23" i="1" s="1"/>
  <c r="I23" i="1" s="1"/>
  <c r="C25" i="1"/>
  <c r="D25" i="1" s="1"/>
  <c r="I25" i="1" s="1"/>
  <c r="C27" i="1"/>
  <c r="D27" i="1" s="1"/>
  <c r="I27" i="1" s="1"/>
  <c r="C29" i="1"/>
  <c r="D29" i="1" s="1"/>
  <c r="I29" i="1" s="1"/>
  <c r="C31" i="1"/>
  <c r="D31" i="1" s="1"/>
  <c r="I31" i="1" s="1"/>
  <c r="C33" i="1"/>
  <c r="D33" i="1" s="1"/>
  <c r="I33" i="1" s="1"/>
  <c r="C35" i="1"/>
  <c r="D35" i="1" s="1"/>
  <c r="I35" i="1" s="1"/>
  <c r="C37" i="1"/>
  <c r="D37" i="1" s="1"/>
  <c r="I37" i="1" s="1"/>
  <c r="C39" i="1"/>
  <c r="D39" i="1" s="1"/>
  <c r="I39" i="1" s="1"/>
  <c r="C41" i="1"/>
  <c r="D41" i="1" s="1"/>
  <c r="I41" i="1" s="1"/>
  <c r="C43" i="1"/>
  <c r="D43" i="1" s="1"/>
  <c r="I43" i="1" s="1"/>
  <c r="C45" i="1"/>
  <c r="D45" i="1" s="1"/>
  <c r="I45" i="1" s="1"/>
  <c r="C47" i="1"/>
  <c r="D47" i="1" s="1"/>
  <c r="I47" i="1" s="1"/>
  <c r="C49" i="1"/>
  <c r="D49" i="1" s="1"/>
  <c r="I49" i="1" s="1"/>
  <c r="C51" i="1"/>
  <c r="D51" i="1" s="1"/>
  <c r="I51" i="1" s="1"/>
  <c r="C53" i="1"/>
  <c r="D53" i="1" s="1"/>
  <c r="I53" i="1" s="1"/>
  <c r="C55" i="1"/>
  <c r="D55" i="1" s="1"/>
  <c r="I55" i="1" s="1"/>
  <c r="C57" i="1"/>
  <c r="D57" i="1" s="1"/>
  <c r="I57" i="1" s="1"/>
  <c r="C59" i="1"/>
  <c r="D59" i="1" s="1"/>
  <c r="I59" i="1" s="1"/>
  <c r="C61" i="1"/>
  <c r="D61" i="1" s="1"/>
  <c r="I61" i="1" s="1"/>
  <c r="C63" i="1"/>
  <c r="D63" i="1" s="1"/>
  <c r="I63" i="1" s="1"/>
  <c r="C65" i="1"/>
  <c r="D65" i="1" s="1"/>
  <c r="I65" i="1" s="1"/>
  <c r="C67" i="1"/>
  <c r="D67" i="1" s="1"/>
  <c r="I67" i="1" s="1"/>
  <c r="C69" i="1"/>
  <c r="D69" i="1" s="1"/>
  <c r="I69" i="1" s="1"/>
  <c r="C71" i="1"/>
  <c r="D71" i="1" s="1"/>
  <c r="I71" i="1" s="1"/>
  <c r="C73" i="1"/>
  <c r="D73" i="1" s="1"/>
  <c r="I73" i="1" s="1"/>
  <c r="C75" i="1"/>
  <c r="D75" i="1" s="1"/>
  <c r="I75" i="1" s="1"/>
  <c r="C77" i="1"/>
  <c r="D77" i="1" s="1"/>
  <c r="I77" i="1" s="1"/>
  <c r="C79" i="1"/>
  <c r="D79" i="1" s="1"/>
  <c r="I79" i="1" s="1"/>
  <c r="C81" i="1"/>
  <c r="D81" i="1" s="1"/>
  <c r="I81" i="1" s="1"/>
  <c r="C83" i="1"/>
  <c r="D83" i="1" s="1"/>
  <c r="I83" i="1" s="1"/>
  <c r="C85" i="1"/>
  <c r="D85" i="1" s="1"/>
  <c r="I85" i="1" s="1"/>
  <c r="C87" i="1"/>
  <c r="D87" i="1" s="1"/>
  <c r="I87" i="1" s="1"/>
  <c r="C89" i="1"/>
  <c r="D89" i="1" s="1"/>
  <c r="I89" i="1" s="1"/>
  <c r="C91" i="1"/>
  <c r="D91" i="1" s="1"/>
  <c r="I91" i="1" s="1"/>
  <c r="C93" i="1"/>
  <c r="D93" i="1" s="1"/>
  <c r="I93" i="1" s="1"/>
  <c r="C95" i="1"/>
  <c r="D95" i="1" s="1"/>
  <c r="I95" i="1" s="1"/>
  <c r="C97" i="1"/>
  <c r="D97" i="1" s="1"/>
  <c r="I97" i="1" s="1"/>
  <c r="C99" i="1"/>
  <c r="D99" i="1" s="1"/>
  <c r="I99" i="1" s="1"/>
  <c r="C101" i="1"/>
  <c r="D101" i="1" s="1"/>
  <c r="I101" i="1" s="1"/>
  <c r="C103" i="1"/>
  <c r="D103" i="1" s="1"/>
  <c r="I103" i="1" s="1"/>
  <c r="C105" i="1"/>
  <c r="D105" i="1" s="1"/>
  <c r="I105" i="1" s="1"/>
  <c r="C107" i="1"/>
  <c r="D107" i="1" s="1"/>
  <c r="I107" i="1" s="1"/>
  <c r="C109" i="1"/>
  <c r="D109" i="1" s="1"/>
  <c r="I109" i="1" s="1"/>
  <c r="C111" i="1"/>
  <c r="D111" i="1" s="1"/>
  <c r="I111" i="1" s="1"/>
  <c r="C113" i="1"/>
  <c r="D113" i="1" s="1"/>
  <c r="I113" i="1" s="1"/>
  <c r="C115" i="1"/>
  <c r="D115" i="1" s="1"/>
  <c r="I115" i="1" s="1"/>
  <c r="C117" i="1"/>
  <c r="D117" i="1" s="1"/>
  <c r="I117" i="1" s="1"/>
  <c r="C119" i="1"/>
  <c r="D119" i="1" s="1"/>
  <c r="I119" i="1" s="1"/>
  <c r="C121" i="1"/>
  <c r="D121" i="1" s="1"/>
  <c r="I121" i="1" s="1"/>
  <c r="C123" i="1"/>
  <c r="D123" i="1" s="1"/>
  <c r="I123" i="1" s="1"/>
  <c r="C125" i="1"/>
  <c r="D125" i="1" s="1"/>
  <c r="I125" i="1" s="1"/>
  <c r="C127" i="1"/>
  <c r="D127" i="1" s="1"/>
  <c r="I127" i="1" s="1"/>
  <c r="C129" i="1"/>
  <c r="D129" i="1" s="1"/>
  <c r="I129" i="1" s="1"/>
  <c r="C131" i="1"/>
  <c r="D131" i="1" s="1"/>
  <c r="I131" i="1" s="1"/>
  <c r="C133" i="1"/>
  <c r="D133" i="1" s="1"/>
  <c r="I133" i="1" s="1"/>
  <c r="C135" i="1"/>
  <c r="D135" i="1" s="1"/>
  <c r="I135" i="1" s="1"/>
  <c r="C137" i="1"/>
  <c r="D137" i="1" s="1"/>
  <c r="I137" i="1" s="1"/>
  <c r="C139" i="1"/>
  <c r="D139" i="1" s="1"/>
  <c r="I139" i="1" s="1"/>
  <c r="C141" i="1"/>
  <c r="D141" i="1" s="1"/>
  <c r="I141" i="1" s="1"/>
  <c r="C143" i="1"/>
  <c r="D143" i="1" s="1"/>
  <c r="I143" i="1" s="1"/>
  <c r="C145" i="1"/>
  <c r="D145" i="1" s="1"/>
  <c r="I145" i="1" s="1"/>
  <c r="C147" i="1"/>
  <c r="D147" i="1" s="1"/>
  <c r="I147" i="1" s="1"/>
  <c r="C149" i="1"/>
  <c r="D149" i="1" s="1"/>
  <c r="I149" i="1" s="1"/>
  <c r="C151" i="1"/>
  <c r="D151" i="1" s="1"/>
  <c r="I151" i="1" s="1"/>
  <c r="C153" i="1"/>
  <c r="D153" i="1" s="1"/>
  <c r="I153" i="1" s="1"/>
  <c r="C155" i="1"/>
  <c r="D155" i="1" s="1"/>
  <c r="I155" i="1" s="1"/>
  <c r="C157" i="1"/>
  <c r="D157" i="1" s="1"/>
  <c r="I157" i="1" s="1"/>
  <c r="C159" i="1"/>
  <c r="D159" i="1" s="1"/>
  <c r="I159" i="1" s="1"/>
  <c r="C161" i="1"/>
  <c r="D161" i="1" s="1"/>
  <c r="I161" i="1" s="1"/>
  <c r="C163" i="1"/>
  <c r="D163" i="1" s="1"/>
  <c r="I163" i="1" s="1"/>
  <c r="C165" i="1"/>
  <c r="D165" i="1" s="1"/>
  <c r="I165" i="1" s="1"/>
  <c r="C167" i="1"/>
  <c r="D167" i="1" s="1"/>
  <c r="I167" i="1" s="1"/>
  <c r="C169" i="1"/>
  <c r="D169" i="1" s="1"/>
  <c r="I169" i="1" s="1"/>
  <c r="C171" i="1"/>
  <c r="D171" i="1" s="1"/>
  <c r="I171" i="1" s="1"/>
  <c r="C173" i="1"/>
  <c r="D173" i="1" s="1"/>
  <c r="I173" i="1" s="1"/>
  <c r="C175" i="1"/>
  <c r="D175" i="1" s="1"/>
  <c r="I175" i="1" s="1"/>
  <c r="C177" i="1"/>
  <c r="D177" i="1" s="1"/>
  <c r="I177" i="1" s="1"/>
  <c r="C179" i="1"/>
  <c r="D179" i="1" s="1"/>
  <c r="I179" i="1" s="1"/>
  <c r="C181" i="1"/>
  <c r="D181" i="1" s="1"/>
  <c r="I181" i="1" s="1"/>
  <c r="C183" i="1"/>
  <c r="D183" i="1" s="1"/>
  <c r="I183" i="1" s="1"/>
  <c r="C185" i="1"/>
  <c r="D185" i="1" s="1"/>
  <c r="I185" i="1" s="1"/>
  <c r="C187" i="1"/>
  <c r="D187" i="1" s="1"/>
  <c r="I187" i="1" s="1"/>
  <c r="C189" i="1"/>
  <c r="D189" i="1" s="1"/>
  <c r="I189" i="1" s="1"/>
  <c r="C191" i="1"/>
  <c r="D191" i="1" s="1"/>
  <c r="I191" i="1" s="1"/>
  <c r="C193" i="1"/>
  <c r="D193" i="1" s="1"/>
  <c r="I193" i="1" s="1"/>
  <c r="C195" i="1"/>
  <c r="D195" i="1" s="1"/>
  <c r="I195" i="1" s="1"/>
  <c r="C197" i="1"/>
  <c r="D197" i="1" s="1"/>
  <c r="I197" i="1" s="1"/>
  <c r="C199" i="1"/>
  <c r="D199" i="1" s="1"/>
  <c r="I199" i="1" s="1"/>
  <c r="C201" i="1"/>
  <c r="D201" i="1" s="1"/>
  <c r="I201" i="1" s="1"/>
  <c r="C203" i="1"/>
  <c r="D203" i="1" s="1"/>
  <c r="I203" i="1" s="1"/>
  <c r="C205" i="1"/>
  <c r="D205" i="1" s="1"/>
  <c r="I205" i="1" s="1"/>
  <c r="C207" i="1"/>
  <c r="D207" i="1" s="1"/>
  <c r="I207" i="1" s="1"/>
  <c r="C209" i="1"/>
  <c r="D209" i="1" s="1"/>
  <c r="I209" i="1" s="1"/>
  <c r="C211" i="1"/>
  <c r="D211" i="1" s="1"/>
  <c r="I211" i="1" s="1"/>
  <c r="C213" i="1"/>
  <c r="D213" i="1" s="1"/>
  <c r="I213" i="1" s="1"/>
  <c r="C215" i="1"/>
  <c r="D215" i="1" s="1"/>
  <c r="I215" i="1" s="1"/>
  <c r="C217" i="1"/>
  <c r="D217" i="1" s="1"/>
  <c r="I217" i="1" s="1"/>
  <c r="C219" i="1"/>
  <c r="D219" i="1" s="1"/>
  <c r="I219" i="1" s="1"/>
  <c r="C221" i="1"/>
  <c r="D221" i="1" s="1"/>
  <c r="I221" i="1" s="1"/>
  <c r="C223" i="1"/>
  <c r="D223" i="1" s="1"/>
  <c r="I223" i="1" s="1"/>
  <c r="C225" i="1"/>
  <c r="D225" i="1" s="1"/>
  <c r="I225" i="1" s="1"/>
  <c r="C227" i="1"/>
  <c r="D227" i="1" s="1"/>
  <c r="I227" i="1" s="1"/>
  <c r="C229" i="1"/>
  <c r="D229" i="1" s="1"/>
  <c r="I229" i="1" s="1"/>
  <c r="C231" i="1"/>
  <c r="D231" i="1" s="1"/>
  <c r="I231" i="1" s="1"/>
  <c r="C233" i="1"/>
  <c r="D233" i="1" s="1"/>
  <c r="I233" i="1" s="1"/>
  <c r="C235" i="1"/>
  <c r="D235" i="1" s="1"/>
  <c r="I235" i="1" s="1"/>
  <c r="C237" i="1"/>
  <c r="D237" i="1" s="1"/>
  <c r="I237" i="1" s="1"/>
  <c r="C239" i="1"/>
  <c r="D239" i="1" s="1"/>
  <c r="I239" i="1" s="1"/>
  <c r="C241" i="1"/>
  <c r="D241" i="1" s="1"/>
  <c r="I241" i="1" s="1"/>
  <c r="C243" i="1"/>
  <c r="D243" i="1" s="1"/>
  <c r="I243" i="1" s="1"/>
  <c r="C245" i="1"/>
  <c r="D245" i="1" s="1"/>
  <c r="I245" i="1" s="1"/>
  <c r="C247" i="1"/>
  <c r="D247" i="1" s="1"/>
  <c r="I247" i="1" s="1"/>
  <c r="C249" i="1"/>
  <c r="D249" i="1" s="1"/>
  <c r="I249" i="1" s="1"/>
  <c r="C251" i="1"/>
  <c r="D251" i="1" s="1"/>
  <c r="I251" i="1" s="1"/>
  <c r="C253" i="1"/>
  <c r="D253" i="1" s="1"/>
  <c r="I253" i="1" s="1"/>
  <c r="C255" i="1"/>
  <c r="D255" i="1" s="1"/>
  <c r="I255" i="1" s="1"/>
  <c r="C257" i="1"/>
  <c r="D257" i="1" s="1"/>
  <c r="I257" i="1" s="1"/>
  <c r="K460" i="4"/>
  <c r="K354" i="4"/>
  <c r="H388" i="4"/>
  <c r="K366" i="4"/>
  <c r="K452" i="4"/>
  <c r="H436" i="4"/>
  <c r="H318" i="4"/>
  <c r="K406" i="4"/>
  <c r="K306" i="4"/>
  <c r="K414" i="4"/>
  <c r="K318" i="4"/>
  <c r="K462" i="4"/>
  <c r="H332" i="4"/>
  <c r="H334" i="4"/>
  <c r="H374" i="4"/>
  <c r="K412" i="4"/>
  <c r="K442" i="4"/>
  <c r="H314" i="4"/>
  <c r="H414" i="4"/>
  <c r="K346" i="4"/>
  <c r="K396" i="4"/>
  <c r="H442" i="4"/>
  <c r="K342" i="4"/>
  <c r="H396" i="4"/>
  <c r="K456" i="4"/>
  <c r="H456" i="4"/>
  <c r="K486" i="4"/>
  <c r="K430" i="4"/>
  <c r="K322" i="4"/>
  <c r="H408" i="4"/>
  <c r="K504" i="4"/>
  <c r="H494" i="4"/>
  <c r="H480" i="4"/>
  <c r="K510" i="4"/>
  <c r="H420" i="4"/>
  <c r="H356" i="4"/>
  <c r="K370" i="4"/>
  <c r="H432" i="4"/>
  <c r="H308" i="4"/>
  <c r="H452" i="4"/>
  <c r="H478" i="4"/>
  <c r="H440" i="4"/>
  <c r="H316" i="4"/>
  <c r="K330" i="4"/>
  <c r="K464" i="4"/>
  <c r="K422" i="4"/>
  <c r="K324" i="4"/>
  <c r="H302" i="4"/>
  <c r="K368" i="4"/>
  <c r="H402" i="4"/>
  <c r="K394" i="4"/>
  <c r="H360" i="4"/>
  <c r="H390" i="4"/>
  <c r="H416" i="4"/>
  <c r="K448" i="4"/>
  <c r="H504" i="4"/>
  <c r="H378" i="4"/>
  <c r="K446" i="4"/>
  <c r="H512" i="4"/>
  <c r="H482" i="4"/>
  <c r="K400" i="4"/>
  <c r="K492" i="4"/>
  <c r="H364" i="4"/>
  <c r="H450" i="4"/>
  <c r="H322" i="4"/>
  <c r="H382" i="4"/>
  <c r="H320" i="4"/>
  <c r="K454" i="4"/>
  <c r="K482" i="4"/>
  <c r="K372" i="4"/>
  <c r="H326" i="4"/>
  <c r="H358" i="4"/>
  <c r="K438" i="4"/>
  <c r="H386" i="4"/>
  <c r="H510" i="4"/>
  <c r="H304" i="4"/>
  <c r="H426" i="4"/>
  <c r="H488" i="4"/>
  <c r="K424" i="4"/>
  <c r="H340" i="4"/>
  <c r="K344" i="4"/>
  <c r="H412" i="4"/>
  <c r="K378" i="4"/>
  <c r="H498" i="4"/>
  <c r="H312" i="4"/>
  <c r="H430" i="4"/>
  <c r="H438" i="4"/>
  <c r="K392" i="4"/>
  <c r="K508" i="4"/>
  <c r="H470" i="4"/>
  <c r="K512" i="4"/>
  <c r="K380" i="4"/>
  <c r="H424" i="4"/>
  <c r="H350" i="4"/>
  <c r="K488" i="4"/>
  <c r="H366" i="4"/>
  <c r="H422" i="4"/>
  <c r="K358" i="4"/>
  <c r="H496" i="4"/>
  <c r="K468" i="4"/>
  <c r="K316" i="4"/>
  <c r="H506" i="4"/>
  <c r="K420" i="4"/>
  <c r="K390" i="4"/>
  <c r="K436" i="4"/>
  <c r="H458" i="4"/>
  <c r="H462" i="4"/>
  <c r="K382" i="4"/>
  <c r="K374" i="4"/>
  <c r="K458" i="4"/>
  <c r="H448" i="4"/>
  <c r="H352" i="4"/>
  <c r="H324" i="4"/>
  <c r="K356" i="4"/>
  <c r="K490" i="4"/>
  <c r="H484" i="4"/>
  <c r="K312" i="4"/>
  <c r="H328" i="4"/>
  <c r="H500" i="4"/>
  <c r="K494" i="4"/>
  <c r="H344" i="4"/>
  <c r="H406" i="4"/>
  <c r="K308" i="4"/>
  <c r="K478" i="4"/>
  <c r="H306" i="4"/>
  <c r="K466" i="4"/>
  <c r="K348" i="4"/>
  <c r="H508" i="4"/>
  <c r="K320" i="4"/>
  <c r="H338" i="4"/>
  <c r="H384" i="4"/>
  <c r="K398" i="4"/>
  <c r="H472" i="4"/>
  <c r="H380" i="4"/>
  <c r="K314" i="4"/>
  <c r="K376" i="4"/>
  <c r="H368" i="4"/>
  <c r="K426" i="4"/>
  <c r="H476" i="4"/>
  <c r="K418" i="4"/>
  <c r="K386" i="4"/>
  <c r="H392" i="4"/>
  <c r="K404" i="4"/>
  <c r="K472" i="4"/>
  <c r="K432" i="4"/>
  <c r="H404" i="4"/>
  <c r="H310" i="4"/>
  <c r="K384" i="4"/>
  <c r="H460" i="4"/>
  <c r="K450" i="4"/>
  <c r="H336" i="4"/>
  <c r="K332" i="4"/>
  <c r="K410" i="4"/>
  <c r="K364" i="4"/>
  <c r="K362" i="4"/>
  <c r="K328" i="4"/>
  <c r="H370" i="4"/>
  <c r="H444" i="4"/>
  <c r="H398" i="4"/>
  <c r="K352" i="4"/>
  <c r="K474" i="4"/>
  <c r="K302" i="4"/>
  <c r="H468" i="4"/>
  <c r="H474" i="4"/>
  <c r="K484" i="4"/>
  <c r="H492" i="4"/>
  <c r="K434" i="4"/>
  <c r="H372" i="4"/>
  <c r="K416" i="4"/>
  <c r="H490" i="4"/>
  <c r="K444" i="4"/>
  <c r="K326" i="4"/>
  <c r="K500" i="4"/>
  <c r="K402" i="4"/>
  <c r="K340" i="4"/>
  <c r="H486" i="4"/>
  <c r="Q4" i="1"/>
  <c r="K350" i="4"/>
  <c r="H434" i="4"/>
  <c r="K338" i="4"/>
  <c r="K388" i="4"/>
  <c r="H446" i="4"/>
  <c r="H376" i="4"/>
  <c r="H342" i="4"/>
  <c r="K502" i="4"/>
  <c r="H464" i="4"/>
  <c r="H348" i="4"/>
  <c r="K304" i="4"/>
  <c r="H394" i="4"/>
  <c r="H502" i="4"/>
  <c r="K336" i="4"/>
  <c r="K498" i="4"/>
  <c r="K480" i="4"/>
  <c r="K496" i="4"/>
  <c r="K440" i="4"/>
  <c r="K506" i="4"/>
  <c r="H454" i="4"/>
  <c r="H346" i="4"/>
  <c r="H354" i="4"/>
  <c r="K408" i="4"/>
  <c r="K334" i="4"/>
  <c r="H400" i="4"/>
  <c r="K310" i="4"/>
  <c r="H428" i="4"/>
  <c r="K428" i="4"/>
  <c r="K476" i="4"/>
  <c r="H362" i="4"/>
  <c r="H418" i="4"/>
  <c r="H466" i="4"/>
  <c r="H410" i="4"/>
  <c r="K360" i="4"/>
  <c r="K470" i="4"/>
  <c r="H330" i="4"/>
  <c r="N334" i="4" l="1"/>
  <c r="L418" i="4"/>
  <c r="N320" i="4"/>
  <c r="N328" i="4"/>
  <c r="N376" i="4"/>
  <c r="N442" i="4"/>
  <c r="N352" i="4"/>
  <c r="N436" i="4"/>
  <c r="N492" i="4"/>
  <c r="L494" i="4"/>
  <c r="N378" i="4"/>
  <c r="L508" i="4"/>
  <c r="L318" i="4"/>
  <c r="L414" i="4"/>
  <c r="N470" i="4"/>
  <c r="N390" i="4"/>
  <c r="N394" i="4"/>
  <c r="L482" i="4"/>
  <c r="N504" i="4"/>
  <c r="L332" i="4"/>
  <c r="N440" i="4"/>
  <c r="N304" i="4"/>
  <c r="N462" i="4"/>
  <c r="N488" i="4"/>
  <c r="L488" i="4"/>
  <c r="N302" i="4"/>
  <c r="L402" i="4"/>
  <c r="L448" i="4"/>
  <c r="N446" i="4"/>
  <c r="L434" i="4"/>
  <c r="L330" i="4"/>
  <c r="L412" i="4"/>
  <c r="N468" i="4"/>
  <c r="L458" i="4"/>
  <c r="L416" i="4"/>
  <c r="N498" i="4"/>
  <c r="L382" i="4"/>
  <c r="N502" i="4"/>
  <c r="L502" i="4"/>
  <c r="L420" i="4"/>
  <c r="N318" i="4"/>
  <c r="N414" i="4"/>
  <c r="N490" i="4"/>
  <c r="L380" i="4"/>
  <c r="N316" i="4"/>
  <c r="N506" i="4"/>
  <c r="N388" i="4"/>
  <c r="N426" i="4"/>
  <c r="L422" i="4"/>
  <c r="N484" i="4"/>
  <c r="L304" i="4"/>
  <c r="L440" i="4"/>
  <c r="N482" i="4"/>
  <c r="L396" i="4"/>
  <c r="N332" i="4"/>
  <c r="L498" i="4"/>
  <c r="N438" i="4"/>
  <c r="N434" i="4"/>
  <c r="N392" i="4"/>
  <c r="L450" i="4"/>
  <c r="L478" i="4"/>
  <c r="L398" i="4"/>
  <c r="N428" i="4"/>
  <c r="L388" i="4"/>
  <c r="N400" i="4"/>
  <c r="N410" i="4"/>
  <c r="N342" i="4"/>
  <c r="L372" i="4"/>
  <c r="N458" i="4"/>
  <c r="L512" i="4"/>
  <c r="N312" i="4"/>
  <c r="L504" i="4"/>
  <c r="L470" i="4"/>
  <c r="N366" i="4"/>
  <c r="N500" i="4"/>
  <c r="L454" i="4"/>
  <c r="L480" i="4"/>
  <c r="N474" i="4"/>
  <c r="L408" i="4"/>
  <c r="N494" i="4"/>
  <c r="N314" i="4"/>
  <c r="L472" i="4"/>
  <c r="N346" i="4"/>
  <c r="N326" i="4"/>
  <c r="N374" i="4"/>
  <c r="N510" i="4"/>
  <c r="N454" i="4"/>
  <c r="L410" i="4"/>
  <c r="N480" i="4"/>
  <c r="N356" i="4"/>
  <c r="N420" i="4"/>
  <c r="L486" i="4"/>
  <c r="L436" i="4"/>
  <c r="N460" i="4"/>
  <c r="N424" i="4"/>
  <c r="N404" i="4"/>
  <c r="N370" i="4"/>
  <c r="L378" i="4"/>
  <c r="L484" i="4"/>
  <c r="L400" i="4"/>
  <c r="N448" i="4"/>
  <c r="N512" i="4"/>
  <c r="N402" i="4"/>
  <c r="L492" i="4"/>
  <c r="N354" i="4"/>
  <c r="L438" i="4"/>
  <c r="L406" i="4"/>
  <c r="L384" i="4"/>
  <c r="L342" i="4"/>
  <c r="L468" i="4"/>
  <c r="L456" i="4"/>
  <c r="L500" i="4"/>
  <c r="L404" i="4"/>
  <c r="L496" i="4"/>
  <c r="L424" i="4"/>
  <c r="L376" i="4"/>
  <c r="N384" i="4"/>
  <c r="N322" i="4"/>
  <c r="L490" i="4"/>
  <c r="N364" i="4"/>
  <c r="L316" i="4"/>
  <c r="L374" i="4"/>
  <c r="N360" i="4"/>
  <c r="L444" i="4"/>
  <c r="N350" i="4"/>
  <c r="L426" i="4"/>
  <c r="N472" i="4"/>
  <c r="N496" i="4"/>
  <c r="N486" i="4"/>
  <c r="N382" i="4"/>
  <c r="L466" i="4"/>
  <c r="L510" i="4"/>
  <c r="N406" i="4"/>
  <c r="L460" i="4"/>
  <c r="N430" i="4"/>
  <c r="L442" i="4"/>
  <c r="N348" i="4"/>
  <c r="L322" i="4"/>
  <c r="N330" i="4"/>
  <c r="L432" i="4"/>
  <c r="N452" i="4"/>
  <c r="L328" i="4"/>
  <c r="L390" i="4"/>
  <c r="N450" i="4"/>
  <c r="L428" i="4"/>
  <c r="N416" i="4"/>
  <c r="N432" i="4"/>
  <c r="N398" i="4"/>
  <c r="N412" i="4"/>
  <c r="N464" i="4"/>
  <c r="N466" i="4"/>
  <c r="N380" i="4"/>
  <c r="L392" i="4"/>
  <c r="N372" i="4"/>
  <c r="L474" i="4"/>
  <c r="N396" i="4"/>
  <c r="L446" i="4"/>
  <c r="N508" i="4"/>
  <c r="L370" i="4"/>
  <c r="L506" i="4"/>
  <c r="N418" i="4"/>
  <c r="N476" i="4"/>
  <c r="L462" i="4"/>
  <c r="L476" i="4"/>
  <c r="N422" i="4"/>
  <c r="N386" i="4"/>
  <c r="L334" i="4"/>
  <c r="N368" i="4"/>
  <c r="N362" i="4"/>
  <c r="L386" i="4"/>
  <c r="N456" i="4"/>
  <c r="N344" i="4"/>
  <c r="N478" i="4"/>
  <c r="N358" i="4"/>
  <c r="L452" i="4"/>
  <c r="N444" i="4"/>
  <c r="L394" i="4"/>
  <c r="L312" i="4"/>
  <c r="N408" i="4"/>
  <c r="L326" i="4"/>
  <c r="L430" i="4"/>
  <c r="L464" i="4"/>
  <c r="J251" i="1"/>
  <c r="H251" i="1"/>
  <c r="H243" i="1"/>
  <c r="J243" i="1"/>
  <c r="H235" i="1"/>
  <c r="J235" i="1"/>
  <c r="J227" i="1"/>
  <c r="H227" i="1"/>
  <c r="J219" i="1"/>
  <c r="H219" i="1"/>
  <c r="H211" i="1"/>
  <c r="J211" i="1"/>
  <c r="H203" i="1"/>
  <c r="J203" i="1"/>
  <c r="J195" i="1"/>
  <c r="H195" i="1"/>
  <c r="J187" i="1"/>
  <c r="H187" i="1"/>
  <c r="H179" i="1"/>
  <c r="J179" i="1"/>
  <c r="H171" i="1"/>
  <c r="J171" i="1"/>
  <c r="H163" i="1"/>
  <c r="J163" i="1"/>
  <c r="J155" i="1"/>
  <c r="H155" i="1"/>
  <c r="H147" i="1"/>
  <c r="J147" i="1"/>
  <c r="H139" i="1"/>
  <c r="J139" i="1"/>
  <c r="H131" i="1"/>
  <c r="J131" i="1"/>
  <c r="J123" i="1"/>
  <c r="H123" i="1"/>
  <c r="H115" i="1"/>
  <c r="J115" i="1"/>
  <c r="H107" i="1"/>
  <c r="J107" i="1"/>
  <c r="J99" i="1"/>
  <c r="H99" i="1"/>
  <c r="J91" i="1"/>
  <c r="H91" i="1"/>
  <c r="H83" i="1"/>
  <c r="J83" i="1"/>
  <c r="H75" i="1"/>
  <c r="J75" i="1"/>
  <c r="J67" i="1"/>
  <c r="H67" i="1"/>
  <c r="J59" i="1"/>
  <c r="H59" i="1"/>
  <c r="H51" i="1"/>
  <c r="J51" i="1"/>
  <c r="H43" i="1"/>
  <c r="J43" i="1"/>
  <c r="H35" i="1"/>
  <c r="J35" i="1"/>
  <c r="J27" i="1"/>
  <c r="H27" i="1"/>
  <c r="J19" i="1"/>
  <c r="H19" i="1"/>
  <c r="H11" i="1"/>
  <c r="J11" i="1"/>
  <c r="H257" i="1"/>
  <c r="J257" i="1"/>
  <c r="H249" i="1"/>
  <c r="J249" i="1"/>
  <c r="J241" i="1"/>
  <c r="H241" i="1"/>
  <c r="H233" i="1"/>
  <c r="J233" i="1"/>
  <c r="H225" i="1"/>
  <c r="J225" i="1"/>
  <c r="H217" i="1"/>
  <c r="J217" i="1"/>
  <c r="J209" i="1"/>
  <c r="H209" i="1"/>
  <c r="H201" i="1"/>
  <c r="J201" i="1"/>
  <c r="H193" i="1"/>
  <c r="J193" i="1"/>
  <c r="J185" i="1"/>
  <c r="H185" i="1"/>
  <c r="J177" i="1"/>
  <c r="H177" i="1"/>
  <c r="H169" i="1"/>
  <c r="J169" i="1"/>
  <c r="H161" i="1"/>
  <c r="J161" i="1"/>
  <c r="J153" i="1"/>
  <c r="H153" i="1"/>
  <c r="J145" i="1"/>
  <c r="H145" i="1"/>
  <c r="H137" i="1"/>
  <c r="J137" i="1"/>
  <c r="H129" i="1"/>
  <c r="J129" i="1"/>
  <c r="H121" i="1"/>
  <c r="J121" i="1"/>
  <c r="J113" i="1"/>
  <c r="H113" i="1"/>
  <c r="H105" i="1"/>
  <c r="J105" i="1"/>
  <c r="H97" i="1"/>
  <c r="J97" i="1"/>
  <c r="H89" i="1"/>
  <c r="J89" i="1"/>
  <c r="J81" i="1"/>
  <c r="H81" i="1"/>
  <c r="H73" i="1"/>
  <c r="J73" i="1"/>
  <c r="H65" i="1"/>
  <c r="J65" i="1"/>
  <c r="J57" i="1"/>
  <c r="H57" i="1"/>
  <c r="J49" i="1"/>
  <c r="H49" i="1"/>
  <c r="H41" i="1"/>
  <c r="J41" i="1"/>
  <c r="H33" i="1"/>
  <c r="J33" i="1"/>
  <c r="H25" i="1"/>
  <c r="J25" i="1"/>
  <c r="H17" i="1"/>
  <c r="J17" i="1"/>
  <c r="H9" i="1"/>
  <c r="J9" i="1"/>
  <c r="H255" i="1"/>
  <c r="J255" i="1"/>
  <c r="H247" i="1"/>
  <c r="J247" i="1"/>
  <c r="H239" i="1"/>
  <c r="J239" i="1"/>
  <c r="H231" i="1"/>
  <c r="J231" i="1"/>
  <c r="H223" i="1"/>
  <c r="J223" i="1"/>
  <c r="H215" i="1"/>
  <c r="J215" i="1"/>
  <c r="H207" i="1"/>
  <c r="J207" i="1"/>
  <c r="H199" i="1"/>
  <c r="J199" i="1"/>
  <c r="H191" i="1"/>
  <c r="J191" i="1"/>
  <c r="H183" i="1"/>
  <c r="J183" i="1"/>
  <c r="H175" i="1"/>
  <c r="J175" i="1"/>
  <c r="H167" i="1"/>
  <c r="J167" i="1"/>
  <c r="H159" i="1"/>
  <c r="J159" i="1"/>
  <c r="H151" i="1"/>
  <c r="J151" i="1"/>
  <c r="H143" i="1"/>
  <c r="J143" i="1"/>
  <c r="H135" i="1"/>
  <c r="J135" i="1"/>
  <c r="H127" i="1"/>
  <c r="J127" i="1"/>
  <c r="H119" i="1"/>
  <c r="J119" i="1"/>
  <c r="H111" i="1"/>
  <c r="J111" i="1"/>
  <c r="H103" i="1"/>
  <c r="J103" i="1"/>
  <c r="H95" i="1"/>
  <c r="J95" i="1"/>
  <c r="H87" i="1"/>
  <c r="J87" i="1"/>
  <c r="H79" i="1"/>
  <c r="J79" i="1"/>
  <c r="H71" i="1"/>
  <c r="J71" i="1"/>
  <c r="H63" i="1"/>
  <c r="J63" i="1"/>
  <c r="J55" i="1"/>
  <c r="H55" i="1"/>
  <c r="H47" i="1"/>
  <c r="J47" i="1"/>
  <c r="J39" i="1"/>
  <c r="H39" i="1"/>
  <c r="H31" i="1"/>
  <c r="J31" i="1"/>
  <c r="H23" i="1"/>
  <c r="J23" i="1"/>
  <c r="J15" i="1"/>
  <c r="H15" i="1"/>
  <c r="J7" i="1"/>
  <c r="H7" i="1"/>
  <c r="J253" i="1"/>
  <c r="H253" i="1"/>
  <c r="J245" i="1"/>
  <c r="H245" i="1"/>
  <c r="J237" i="1"/>
  <c r="H237" i="1"/>
  <c r="J229" i="1"/>
  <c r="H229" i="1"/>
  <c r="J221" i="1"/>
  <c r="H221" i="1"/>
  <c r="J213" i="1"/>
  <c r="H213" i="1"/>
  <c r="J205" i="1"/>
  <c r="H205" i="1"/>
  <c r="J197" i="1"/>
  <c r="H197" i="1"/>
  <c r="J189" i="1"/>
  <c r="H189" i="1"/>
  <c r="J181" i="1"/>
  <c r="H181" i="1"/>
  <c r="J173" i="1"/>
  <c r="H173" i="1"/>
  <c r="J165" i="1"/>
  <c r="H165" i="1"/>
  <c r="J157" i="1"/>
  <c r="H157" i="1"/>
  <c r="J149" i="1"/>
  <c r="H149" i="1"/>
  <c r="J141" i="1"/>
  <c r="H141" i="1"/>
  <c r="J133" i="1"/>
  <c r="H133" i="1"/>
  <c r="J125" i="1"/>
  <c r="H125" i="1"/>
  <c r="J117" i="1"/>
  <c r="H117" i="1"/>
  <c r="J109" i="1"/>
  <c r="H109" i="1"/>
  <c r="J101" i="1"/>
  <c r="H101" i="1"/>
  <c r="J93" i="1"/>
  <c r="H93" i="1"/>
  <c r="J85" i="1"/>
  <c r="H85" i="1"/>
  <c r="J77" i="1"/>
  <c r="H77" i="1"/>
  <c r="J69" i="1"/>
  <c r="H69" i="1"/>
  <c r="J61" i="1"/>
  <c r="H61" i="1"/>
  <c r="J53" i="1"/>
  <c r="H53" i="1"/>
  <c r="J45" i="1"/>
  <c r="H45" i="1"/>
  <c r="J37" i="1"/>
  <c r="H37" i="1"/>
  <c r="J29" i="1"/>
  <c r="H29" i="1"/>
  <c r="J21" i="1"/>
  <c r="H21" i="1"/>
  <c r="J13" i="1"/>
  <c r="H13" i="1"/>
  <c r="F249" i="1"/>
  <c r="F233" i="1"/>
  <c r="F217" i="1"/>
  <c r="F201" i="1"/>
  <c r="F185" i="1"/>
  <c r="F17" i="1"/>
  <c r="F247" i="1"/>
  <c r="F231" i="1"/>
  <c r="F215" i="1"/>
  <c r="F199" i="1"/>
  <c r="F191" i="1"/>
  <c r="F23" i="1"/>
  <c r="F7" i="1"/>
  <c r="F251" i="1"/>
  <c r="F243" i="1"/>
  <c r="F235" i="1"/>
  <c r="F227" i="1"/>
  <c r="F219" i="1"/>
  <c r="F211" i="1"/>
  <c r="F203" i="1"/>
  <c r="F195" i="1"/>
  <c r="F187" i="1"/>
  <c r="F19" i="1"/>
  <c r="F11" i="1"/>
  <c r="F257" i="1"/>
  <c r="F241" i="1"/>
  <c r="F225" i="1"/>
  <c r="F209" i="1"/>
  <c r="F193" i="1"/>
  <c r="F25" i="1"/>
  <c r="F9" i="1"/>
  <c r="F255" i="1"/>
  <c r="F239" i="1"/>
  <c r="F223" i="1"/>
  <c r="F207" i="1"/>
  <c r="F183" i="1"/>
  <c r="F15" i="1"/>
  <c r="F253" i="1"/>
  <c r="F245" i="1"/>
  <c r="F237" i="1"/>
  <c r="F229" i="1"/>
  <c r="F221" i="1"/>
  <c r="F213" i="1"/>
  <c r="F205" i="1"/>
  <c r="F197" i="1"/>
  <c r="F189" i="1"/>
  <c r="F21" i="1"/>
  <c r="F13" i="1"/>
  <c r="F153" i="1"/>
  <c r="F167" i="1"/>
  <c r="F137" i="1"/>
  <c r="F121" i="1"/>
  <c r="F105" i="1"/>
  <c r="F89" i="1"/>
  <c r="F73" i="1"/>
  <c r="F57" i="1"/>
  <c r="F41" i="1"/>
  <c r="F33" i="1"/>
  <c r="F173" i="1"/>
  <c r="F157" i="1"/>
  <c r="F143" i="1"/>
  <c r="F127" i="1"/>
  <c r="F111" i="1"/>
  <c r="F95" i="1"/>
  <c r="F79" i="1"/>
  <c r="F63" i="1"/>
  <c r="F47" i="1"/>
  <c r="F31" i="1"/>
  <c r="F179" i="1"/>
  <c r="F171" i="1"/>
  <c r="F163" i="1"/>
  <c r="F155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175" i="1"/>
  <c r="F159" i="1"/>
  <c r="F145" i="1"/>
  <c r="F129" i="1"/>
  <c r="F113" i="1"/>
  <c r="F97" i="1"/>
  <c r="F81" i="1"/>
  <c r="F65" i="1"/>
  <c r="F49" i="1"/>
  <c r="F181" i="1"/>
  <c r="F165" i="1"/>
  <c r="F151" i="1"/>
  <c r="F135" i="1"/>
  <c r="F119" i="1"/>
  <c r="F103" i="1"/>
  <c r="F87" i="1"/>
  <c r="F71" i="1"/>
  <c r="F55" i="1"/>
  <c r="F39" i="1"/>
  <c r="F177" i="1"/>
  <c r="F169" i="1"/>
  <c r="F161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I35" i="4"/>
  <c r="F35" i="4" l="1"/>
  <c r="N310" i="4"/>
  <c r="N308" i="4"/>
  <c r="L308" i="4"/>
  <c r="L310" i="4"/>
  <c r="L306" i="4"/>
  <c r="L324" i="4"/>
  <c r="N324" i="4"/>
  <c r="N336" i="4"/>
  <c r="L336" i="4"/>
  <c r="N306" i="4" l="1"/>
  <c r="N338" i="4"/>
  <c r="N340" i="4"/>
  <c r="L314" i="4"/>
  <c r="L338" i="4"/>
  <c r="L340" i="4" l="1"/>
  <c r="L344" i="4"/>
  <c r="L346" i="4"/>
  <c r="L366" i="4"/>
  <c r="L320" i="4"/>
  <c r="L368" i="4" l="1"/>
  <c r="K135" i="4"/>
  <c r="H269" i="4"/>
  <c r="H201" i="4"/>
  <c r="K19" i="4"/>
  <c r="H112" i="4"/>
  <c r="H513" i="4"/>
  <c r="H449" i="4"/>
  <c r="H113" i="4"/>
  <c r="H383" i="4"/>
  <c r="H477" i="4"/>
  <c r="K212" i="4"/>
  <c r="H220" i="4"/>
  <c r="H92" i="4"/>
  <c r="K230" i="4"/>
  <c r="K503" i="4"/>
  <c r="K241" i="4"/>
  <c r="K40" i="4"/>
  <c r="H67" i="4"/>
  <c r="H391" i="4"/>
  <c r="H82" i="4"/>
  <c r="H369" i="4"/>
  <c r="K349" i="4"/>
  <c r="K381" i="4"/>
  <c r="H505" i="4"/>
  <c r="H211" i="4"/>
  <c r="H393" i="4"/>
  <c r="K86" i="4"/>
  <c r="H126" i="4"/>
  <c r="H176" i="4"/>
  <c r="K284" i="4"/>
  <c r="H187" i="4"/>
  <c r="H70" i="4"/>
  <c r="K375" i="4"/>
  <c r="H194" i="4"/>
  <c r="H160" i="4"/>
  <c r="K80" i="4"/>
  <c r="K265" i="4"/>
  <c r="K190" i="4"/>
  <c r="K289" i="4"/>
  <c r="K165" i="4"/>
  <c r="H307" i="4"/>
  <c r="H457" i="4"/>
  <c r="H198" i="4"/>
  <c r="K409" i="4"/>
  <c r="K278" i="4"/>
  <c r="K110" i="4"/>
  <c r="H219" i="4"/>
  <c r="H323" i="4"/>
  <c r="K77" i="4"/>
  <c r="H453" i="4"/>
  <c r="K14" i="4"/>
  <c r="H168" i="4"/>
  <c r="H266" i="4"/>
  <c r="K288" i="4"/>
  <c r="K258" i="4"/>
  <c r="K113" i="4"/>
  <c r="K140" i="4"/>
  <c r="K283" i="4"/>
  <c r="H90" i="4"/>
  <c r="H13" i="4"/>
  <c r="H229" i="4"/>
  <c r="H282" i="4"/>
  <c r="K175" i="4"/>
  <c r="K146" i="4"/>
  <c r="K154" i="4"/>
  <c r="H96" i="4"/>
  <c r="K207" i="4"/>
  <c r="H147" i="4"/>
  <c r="K180" i="4"/>
  <c r="H152" i="4"/>
  <c r="K166" i="4"/>
  <c r="K68" i="4"/>
  <c r="H177" i="4"/>
  <c r="K27" i="4"/>
  <c r="K232" i="4"/>
  <c r="H12" i="4"/>
  <c r="K213" i="4"/>
  <c r="H294" i="4"/>
  <c r="K234" i="4"/>
  <c r="H111" i="4"/>
  <c r="H409" i="4"/>
  <c r="K197" i="4"/>
  <c r="K407" i="4"/>
  <c r="H128" i="4"/>
  <c r="H151" i="4"/>
  <c r="K24" i="4"/>
  <c r="K507" i="4"/>
  <c r="K26" i="4"/>
  <c r="K239" i="4"/>
  <c r="K97" i="4"/>
  <c r="H425" i="4"/>
  <c r="H255" i="4"/>
  <c r="K8" i="4"/>
  <c r="H397" i="4"/>
  <c r="K435" i="4"/>
  <c r="K439" i="4"/>
  <c r="H413" i="4"/>
  <c r="H421" i="4"/>
  <c r="K143" i="4"/>
  <c r="H274" i="4"/>
  <c r="K209" i="4"/>
  <c r="K102" i="4"/>
  <c r="K405" i="4"/>
  <c r="K246" i="4"/>
  <c r="H241" i="4"/>
  <c r="H37" i="4"/>
  <c r="K315" i="4"/>
  <c r="K198" i="4"/>
  <c r="K487" i="4"/>
  <c r="H403" i="4"/>
  <c r="K47" i="4"/>
  <c r="K193" i="4"/>
  <c r="H85" i="4"/>
  <c r="K122" i="4"/>
  <c r="K260" i="4"/>
  <c r="H385" i="4"/>
  <c r="K103" i="4"/>
  <c r="K58" i="4"/>
  <c r="H234" i="4"/>
  <c r="H97" i="4"/>
  <c r="H469" i="4"/>
  <c r="H371" i="4"/>
  <c r="K11" i="4"/>
  <c r="H250" i="4"/>
  <c r="K137" i="4"/>
  <c r="K98" i="4"/>
  <c r="H172" i="4"/>
  <c r="H461" i="4"/>
  <c r="K471" i="4"/>
  <c r="H178" i="4"/>
  <c r="H309" i="4"/>
  <c r="H375" i="4"/>
  <c r="H115" i="4"/>
  <c r="K233" i="4"/>
  <c r="H53" i="4"/>
  <c r="K126" i="4"/>
  <c r="H437" i="4"/>
  <c r="K101" i="4"/>
  <c r="K106" i="4"/>
  <c r="H451" i="4"/>
  <c r="K261" i="4"/>
  <c r="K253" i="4"/>
  <c r="H29" i="4"/>
  <c r="H158" i="4"/>
  <c r="H16" i="4"/>
  <c r="H208" i="4"/>
  <c r="H261" i="4"/>
  <c r="K139" i="4"/>
  <c r="K252" i="4"/>
  <c r="K287" i="4"/>
  <c r="K237" i="4"/>
  <c r="H289" i="4"/>
  <c r="H25" i="4"/>
  <c r="H32" i="4"/>
  <c r="K43" i="4"/>
  <c r="K238" i="4"/>
  <c r="H246" i="4"/>
  <c r="H60" i="4"/>
  <c r="H185" i="4"/>
  <c r="H30" i="4"/>
  <c r="H254" i="4"/>
  <c r="H407" i="4"/>
  <c r="K367" i="4"/>
  <c r="H81" i="4"/>
  <c r="K178" i="4"/>
  <c r="H102" i="4"/>
  <c r="K52" i="4"/>
  <c r="K305" i="4"/>
  <c r="K147" i="4"/>
  <c r="K269" i="4"/>
  <c r="K385" i="4"/>
  <c r="K202" i="4"/>
  <c r="H471" i="4"/>
  <c r="K335" i="4"/>
  <c r="K491" i="4"/>
  <c r="H156" i="4"/>
  <c r="H6" i="4"/>
  <c r="H101" i="4"/>
  <c r="K158" i="4"/>
  <c r="K467" i="4"/>
  <c r="K17" i="4"/>
  <c r="H140" i="4"/>
  <c r="K148" i="4"/>
  <c r="H298" i="4"/>
  <c r="H463" i="4"/>
  <c r="K270" i="4"/>
  <c r="K76" i="4"/>
  <c r="K256" i="4"/>
  <c r="K240" i="4"/>
  <c r="K53" i="4"/>
  <c r="K115" i="4"/>
  <c r="H100" i="4"/>
  <c r="H415" i="4"/>
  <c r="K12" i="4"/>
  <c r="H271" i="4"/>
  <c r="K343" i="4"/>
  <c r="H136" i="4"/>
  <c r="K243" i="4"/>
  <c r="H399" i="4"/>
  <c r="K132" i="4"/>
  <c r="H204" i="4"/>
  <c r="K264" i="4"/>
  <c r="K441" i="4"/>
  <c r="K28" i="4"/>
  <c r="K23" i="4"/>
  <c r="K423" i="4"/>
  <c r="H36" i="4"/>
  <c r="K4" i="4"/>
  <c r="H186" i="4"/>
  <c r="K116" i="4"/>
  <c r="H423" i="4"/>
  <c r="H34" i="4"/>
  <c r="K276" i="4"/>
  <c r="K194" i="4"/>
  <c r="H153" i="4"/>
  <c r="H173" i="4"/>
  <c r="H291" i="4"/>
  <c r="K114" i="4"/>
  <c r="K277" i="4"/>
  <c r="K431" i="4"/>
  <c r="H52" i="4"/>
  <c r="H125" i="4"/>
  <c r="H244" i="4"/>
  <c r="H78" i="4"/>
  <c r="H509" i="4"/>
  <c r="K20" i="4"/>
  <c r="K259" i="4"/>
  <c r="H228" i="4"/>
  <c r="K117" i="4"/>
  <c r="K72" i="4"/>
  <c r="K111" i="4"/>
  <c r="H257" i="4"/>
  <c r="K206" i="4"/>
  <c r="H95" i="4"/>
  <c r="H433" i="4"/>
  <c r="H63" i="4"/>
  <c r="K177" i="4"/>
  <c r="K204" i="4"/>
  <c r="K222" i="4"/>
  <c r="K495" i="4"/>
  <c r="H331" i="4"/>
  <c r="H93" i="4"/>
  <c r="H341" i="4"/>
  <c r="H377" i="4"/>
  <c r="K184" i="4"/>
  <c r="H54" i="4"/>
  <c r="K317" i="4"/>
  <c r="K463" i="4"/>
  <c r="H77" i="4"/>
  <c r="H62" i="4"/>
  <c r="H339" i="4"/>
  <c r="K497" i="4"/>
  <c r="K149" i="4"/>
  <c r="H157" i="4"/>
  <c r="H105" i="4"/>
  <c r="K25" i="4"/>
  <c r="H89" i="4"/>
  <c r="H68" i="4"/>
  <c r="H182" i="4"/>
  <c r="K325" i="4"/>
  <c r="K511" i="4"/>
  <c r="H236" i="4"/>
  <c r="H343" i="4"/>
  <c r="K319" i="4"/>
  <c r="H263" i="4"/>
  <c r="K75" i="4"/>
  <c r="K219" i="4"/>
  <c r="K211" i="4"/>
  <c r="K255" i="4"/>
  <c r="K235" i="4"/>
  <c r="K64" i="4"/>
  <c r="H311" i="4"/>
  <c r="H191" i="4"/>
  <c r="K274" i="4"/>
  <c r="H277" i="4"/>
  <c r="H120" i="4"/>
  <c r="H192" i="4"/>
  <c r="H56" i="4"/>
  <c r="H459" i="4"/>
  <c r="H104" i="4"/>
  <c r="H8" i="4"/>
  <c r="H363" i="4"/>
  <c r="K455" i="4"/>
  <c r="K152" i="4"/>
  <c r="K321" i="4"/>
  <c r="H47" i="4"/>
  <c r="H365" i="4"/>
  <c r="H134" i="4"/>
  <c r="H349" i="4"/>
  <c r="K41" i="4"/>
  <c r="H33" i="4"/>
  <c r="H196" i="4"/>
  <c r="H279" i="4"/>
  <c r="H149" i="4"/>
  <c r="K145" i="4"/>
  <c r="H329" i="4"/>
  <c r="H107" i="4"/>
  <c r="K227" i="4"/>
  <c r="K443" i="4"/>
  <c r="K208" i="4"/>
  <c r="H260" i="4"/>
  <c r="H435" i="4"/>
  <c r="H203" i="4"/>
  <c r="H286" i="4"/>
  <c r="H245" i="4"/>
  <c r="H119" i="4"/>
  <c r="K181" i="4"/>
  <c r="K142" i="4"/>
  <c r="K307" i="4"/>
  <c r="K247" i="4"/>
  <c r="K465" i="4"/>
  <c r="H262" i="4"/>
  <c r="K459" i="4"/>
  <c r="K156" i="4"/>
  <c r="K268" i="4"/>
  <c r="K391" i="4"/>
  <c r="K279" i="4"/>
  <c r="K345" i="4"/>
  <c r="H361" i="4"/>
  <c r="K477" i="4"/>
  <c r="K91" i="4"/>
  <c r="H483" i="4"/>
  <c r="H117" i="4"/>
  <c r="H10" i="4"/>
  <c r="H5" i="4"/>
  <c r="H4" i="4"/>
  <c r="K141" i="4"/>
  <c r="K415" i="4"/>
  <c r="K5" i="4"/>
  <c r="K92" i="4"/>
  <c r="H303" i="4"/>
  <c r="K161" i="4"/>
  <c r="K13" i="4"/>
  <c r="H43" i="4"/>
  <c r="K300" i="4"/>
  <c r="H292" i="4"/>
  <c r="K63" i="4"/>
  <c r="K371" i="4"/>
  <c r="H441" i="4"/>
  <c r="H88" i="4"/>
  <c r="K33" i="4"/>
  <c r="K104" i="4"/>
  <c r="H419" i="4"/>
  <c r="K186" i="4"/>
  <c r="K509" i="4"/>
  <c r="H467" i="4"/>
  <c r="K393" i="4"/>
  <c r="K267" i="4"/>
  <c r="H224" i="4"/>
  <c r="H501" i="4"/>
  <c r="K339" i="4"/>
  <c r="K82" i="4"/>
  <c r="K341" i="4"/>
  <c r="K160" i="4"/>
  <c r="K87" i="4"/>
  <c r="H264" i="4"/>
  <c r="K163" i="4"/>
  <c r="K107" i="4"/>
  <c r="H55" i="4"/>
  <c r="K62" i="4"/>
  <c r="H135" i="4"/>
  <c r="H179" i="4"/>
  <c r="K49" i="4"/>
  <c r="K280" i="4"/>
  <c r="K309" i="4"/>
  <c r="K50" i="4"/>
  <c r="H26" i="4"/>
  <c r="H288" i="4"/>
  <c r="H99" i="4"/>
  <c r="H273" i="4"/>
  <c r="K291" i="4"/>
  <c r="H317" i="4"/>
  <c r="K100" i="4"/>
  <c r="K150" i="4"/>
  <c r="K479" i="4"/>
  <c r="K93" i="4"/>
  <c r="H511" i="4"/>
  <c r="K295" i="4"/>
  <c r="H175" i="4"/>
  <c r="K271" i="4"/>
  <c r="H87" i="4"/>
  <c r="H161" i="4"/>
  <c r="H232" i="4"/>
  <c r="H225" i="4"/>
  <c r="H131" i="4"/>
  <c r="K337" i="4"/>
  <c r="K200" i="4"/>
  <c r="H71" i="4"/>
  <c r="K125" i="4"/>
  <c r="K296" i="4"/>
  <c r="H333" i="4"/>
  <c r="H233" i="4"/>
  <c r="K513" i="4"/>
  <c r="H183" i="4"/>
  <c r="H301" i="4"/>
  <c r="K88" i="4"/>
  <c r="H108" i="4"/>
  <c r="H189" i="4"/>
  <c r="H69" i="4"/>
  <c r="H227" i="4"/>
  <c r="H237" i="4"/>
  <c r="K179" i="4"/>
  <c r="K136" i="4"/>
  <c r="K162" i="4"/>
  <c r="K483" i="4"/>
  <c r="H411" i="4"/>
  <c r="K403" i="4"/>
  <c r="K275" i="4"/>
  <c r="K228" i="4"/>
  <c r="H22" i="4"/>
  <c r="H222" i="4"/>
  <c r="H290" i="4"/>
  <c r="H212" i="4"/>
  <c r="K215" i="4"/>
  <c r="K21" i="4"/>
  <c r="K99" i="4"/>
  <c r="K195" i="4"/>
  <c r="H202" i="4"/>
  <c r="H272" i="4"/>
  <c r="H253" i="4"/>
  <c r="H83" i="4"/>
  <c r="H300" i="4"/>
  <c r="K333" i="4"/>
  <c r="K56" i="4"/>
  <c r="K171" i="4"/>
  <c r="K169" i="4"/>
  <c r="H28" i="4"/>
  <c r="K124" i="4"/>
  <c r="H258" i="4"/>
  <c r="H144" i="4"/>
  <c r="H130" i="4"/>
  <c r="H223" i="4"/>
  <c r="K39" i="4"/>
  <c r="H20" i="4"/>
  <c r="H268" i="4"/>
  <c r="K44" i="4"/>
  <c r="H319" i="4"/>
  <c r="H281" i="4"/>
  <c r="K489" i="4"/>
  <c r="H210" i="4"/>
  <c r="K419" i="4"/>
  <c r="H65" i="4"/>
  <c r="K42" i="4"/>
  <c r="K294" i="4"/>
  <c r="K226" i="4"/>
  <c r="K469" i="4"/>
  <c r="K245" i="4"/>
  <c r="K203" i="4"/>
  <c r="H327" i="4"/>
  <c r="H39" i="4"/>
  <c r="H335" i="4"/>
  <c r="H293" i="4"/>
  <c r="H283" i="4"/>
  <c r="H199" i="4"/>
  <c r="H42" i="4"/>
  <c r="K84" i="4"/>
  <c r="K433" i="4"/>
  <c r="H76" i="4"/>
  <c r="H190" i="4"/>
  <c r="H141" i="4"/>
  <c r="H473" i="4"/>
  <c r="H146" i="4"/>
  <c r="H35" i="4"/>
  <c r="K250" i="4"/>
  <c r="K65" i="4"/>
  <c r="H351" i="4"/>
  <c r="H44" i="4"/>
  <c r="K331" i="4"/>
  <c r="K78" i="4"/>
  <c r="H23" i="4"/>
  <c r="K74" i="4"/>
  <c r="H275" i="4"/>
  <c r="K357" i="4"/>
  <c r="H447" i="4"/>
  <c r="H145" i="4"/>
  <c r="H162" i="4"/>
  <c r="K128" i="4"/>
  <c r="K285" i="4"/>
  <c r="K303" i="4"/>
  <c r="H49" i="4"/>
  <c r="K6" i="4"/>
  <c r="K379" i="4"/>
  <c r="H139" i="4"/>
  <c r="H367" i="4"/>
  <c r="H270" i="4"/>
  <c r="K188" i="4"/>
  <c r="H296" i="4"/>
  <c r="K112" i="4"/>
  <c r="H58" i="4"/>
  <c r="K36" i="4"/>
  <c r="H235" i="4"/>
  <c r="H207" i="4"/>
  <c r="H180" i="4"/>
  <c r="H86" i="4"/>
  <c r="H280" i="4"/>
  <c r="H127" i="4"/>
  <c r="H321" i="4"/>
  <c r="H325" i="4"/>
  <c r="H265" i="4"/>
  <c r="H133" i="4"/>
  <c r="K159" i="4"/>
  <c r="H389" i="4"/>
  <c r="H313" i="4"/>
  <c r="K69" i="4"/>
  <c r="K205" i="4"/>
  <c r="K54" i="4"/>
  <c r="K411" i="4"/>
  <c r="K225" i="4"/>
  <c r="H167" i="4"/>
  <c r="H489" i="4"/>
  <c r="K201" i="4"/>
  <c r="K223" i="4"/>
  <c r="H48" i="4"/>
  <c r="H217" i="4"/>
  <c r="H439" i="4"/>
  <c r="H200" i="4"/>
  <c r="K449" i="4"/>
  <c r="H166" i="4"/>
  <c r="K421" i="4"/>
  <c r="H155" i="4"/>
  <c r="K273" i="4"/>
  <c r="K417" i="4"/>
  <c r="K272" i="4"/>
  <c r="H395" i="4"/>
  <c r="K481" i="4"/>
  <c r="H122" i="4"/>
  <c r="K293" i="4"/>
  <c r="H170" i="4"/>
  <c r="K353" i="4"/>
  <c r="H61" i="4"/>
  <c r="K90" i="4"/>
  <c r="K214" i="4"/>
  <c r="K445" i="4"/>
  <c r="K425" i="4"/>
  <c r="H11" i="4"/>
  <c r="H195" i="4"/>
  <c r="H491" i="4"/>
  <c r="H123" i="4"/>
  <c r="H431" i="4"/>
  <c r="K46" i="4"/>
  <c r="K131" i="4"/>
  <c r="H163" i="4"/>
  <c r="K210" i="4"/>
  <c r="H284" i="4"/>
  <c r="H247" i="4"/>
  <c r="H15" i="4"/>
  <c r="K123" i="4"/>
  <c r="K282" i="4"/>
  <c r="K327" i="4"/>
  <c r="K164" i="4"/>
  <c r="K31" i="4"/>
  <c r="H46" i="4"/>
  <c r="K297" i="4"/>
  <c r="H109" i="4"/>
  <c r="H248" i="4"/>
  <c r="H14" i="4"/>
  <c r="K191" i="4"/>
  <c r="K59" i="4"/>
  <c r="H103" i="4"/>
  <c r="K395" i="4"/>
  <c r="K286" i="4"/>
  <c r="K501" i="4"/>
  <c r="H116" i="4"/>
  <c r="H465" i="4"/>
  <c r="K399" i="4"/>
  <c r="H256" i="4"/>
  <c r="H499" i="4"/>
  <c r="K311" i="4"/>
  <c r="K15" i="4"/>
  <c r="K109" i="4"/>
  <c r="K151" i="4"/>
  <c r="K167" i="4"/>
  <c r="H154" i="4"/>
  <c r="H174" i="4"/>
  <c r="K133" i="4"/>
  <c r="H355" i="4"/>
  <c r="H297" i="4"/>
  <c r="K66" i="4"/>
  <c r="K373" i="4"/>
  <c r="H503" i="4"/>
  <c r="K377" i="4"/>
  <c r="H337" i="4"/>
  <c r="H209" i="4"/>
  <c r="H230" i="4"/>
  <c r="K79" i="4"/>
  <c r="K437" i="4"/>
  <c r="K172" i="4"/>
  <c r="K461" i="4"/>
  <c r="H252" i="4"/>
  <c r="H305" i="4"/>
  <c r="H231" i="4"/>
  <c r="K257" i="4"/>
  <c r="H507" i="4"/>
  <c r="K83" i="4"/>
  <c r="K10" i="4"/>
  <c r="H75" i="4"/>
  <c r="H143" i="4"/>
  <c r="H493" i="4"/>
  <c r="H41" i="4"/>
  <c r="H138" i="4"/>
  <c r="K217" i="4"/>
  <c r="K95" i="4"/>
  <c r="K229" i="4"/>
  <c r="K401" i="4"/>
  <c r="K292" i="4"/>
  <c r="H427" i="4"/>
  <c r="K18" i="4"/>
  <c r="H481" i="4"/>
  <c r="H50" i="4"/>
  <c r="H455" i="4"/>
  <c r="H221" i="4"/>
  <c r="H148" i="4"/>
  <c r="H405" i="4"/>
  <c r="H240" i="4"/>
  <c r="H479" i="4"/>
  <c r="K266" i="4"/>
  <c r="K298" i="4"/>
  <c r="K453" i="4"/>
  <c r="H197" i="4"/>
  <c r="K216" i="4"/>
  <c r="K70" i="4"/>
  <c r="K299" i="4"/>
  <c r="K351" i="4"/>
  <c r="H226" i="4"/>
  <c r="H114" i="4"/>
  <c r="K61" i="4"/>
  <c r="H487" i="4"/>
  <c r="H159" i="4"/>
  <c r="K60" i="4"/>
  <c r="H91" i="4"/>
  <c r="H495" i="4"/>
  <c r="K361" i="4"/>
  <c r="K67" i="4"/>
  <c r="K196" i="4"/>
  <c r="K185" i="4"/>
  <c r="K447" i="4"/>
  <c r="K290" i="4"/>
  <c r="K168" i="4"/>
  <c r="K224" i="4"/>
  <c r="K38" i="4"/>
  <c r="H239" i="4"/>
  <c r="H345" i="4"/>
  <c r="K37" i="4"/>
  <c r="K242" i="4"/>
  <c r="K73" i="4"/>
  <c r="K119" i="4"/>
  <c r="K189" i="4"/>
  <c r="K383" i="4"/>
  <c r="K231" i="4"/>
  <c r="H475" i="4"/>
  <c r="K16" i="4"/>
  <c r="K473" i="4"/>
  <c r="H278" i="4"/>
  <c r="H353" i="4"/>
  <c r="H218" i="4"/>
  <c r="H31" i="4"/>
  <c r="K221" i="4"/>
  <c r="H110" i="4"/>
  <c r="H267" i="4"/>
  <c r="K457" i="4"/>
  <c r="H129" i="4"/>
  <c r="K134" i="4"/>
  <c r="K387" i="4"/>
  <c r="K183" i="4"/>
  <c r="K323" i="4"/>
  <c r="K429" i="4"/>
  <c r="H164" i="4"/>
  <c r="H106" i="4"/>
  <c r="K365" i="4"/>
  <c r="H205" i="4"/>
  <c r="H243" i="4"/>
  <c r="K144" i="4"/>
  <c r="K475" i="4"/>
  <c r="K199" i="4"/>
  <c r="H238" i="4"/>
  <c r="K85" i="4"/>
  <c r="H242" i="4"/>
  <c r="H165" i="4"/>
  <c r="H18" i="4"/>
  <c r="H171" i="4"/>
  <c r="K138" i="4"/>
  <c r="H150" i="4"/>
  <c r="K48" i="4"/>
  <c r="K129" i="4"/>
  <c r="K485" i="4"/>
  <c r="H121" i="4"/>
  <c r="K301" i="4"/>
  <c r="K369" i="4"/>
  <c r="K413" i="4"/>
  <c r="K57" i="4"/>
  <c r="H38" i="4"/>
  <c r="H94" i="4"/>
  <c r="H214" i="4"/>
  <c r="H142" i="4"/>
  <c r="K313" i="4"/>
  <c r="K121" i="4"/>
  <c r="K389" i="4"/>
  <c r="H357" i="4"/>
  <c r="K187" i="4"/>
  <c r="K153" i="4"/>
  <c r="K170" i="4"/>
  <c r="K174" i="4"/>
  <c r="H73" i="4"/>
  <c r="K130" i="4"/>
  <c r="K71" i="4"/>
  <c r="H169" i="4"/>
  <c r="K3" i="4"/>
  <c r="K30" i="4"/>
  <c r="K347" i="4"/>
  <c r="H285" i="4"/>
  <c r="K192" i="4"/>
  <c r="H74" i="4"/>
  <c r="K173" i="4"/>
  <c r="H251" i="4"/>
  <c r="K108" i="4"/>
  <c r="H429" i="4"/>
  <c r="H118" i="4"/>
  <c r="H295" i="4"/>
  <c r="K427" i="4"/>
  <c r="H445" i="4"/>
  <c r="H206" i="4"/>
  <c r="K105" i="4"/>
  <c r="H64" i="4"/>
  <c r="K81" i="4"/>
  <c r="K96" i="4"/>
  <c r="K493" i="4"/>
  <c r="K7" i="4"/>
  <c r="K262" i="4"/>
  <c r="K118" i="4"/>
  <c r="K35" i="4"/>
  <c r="H193" i="4"/>
  <c r="H137" i="4"/>
  <c r="H124" i="4"/>
  <c r="H72" i="4"/>
  <c r="K157" i="4"/>
  <c r="K236" i="4"/>
  <c r="H132" i="4"/>
  <c r="H84" i="4"/>
  <c r="H373" i="4"/>
  <c r="H315" i="4"/>
  <c r="H27" i="4"/>
  <c r="H213" i="4"/>
  <c r="H497" i="4"/>
  <c r="K89" i="4"/>
  <c r="K45" i="4"/>
  <c r="K176" i="4"/>
  <c r="K251" i="4"/>
  <c r="K397" i="4"/>
  <c r="K263" i="4"/>
  <c r="H21" i="4"/>
  <c r="K94" i="4"/>
  <c r="K220" i="4"/>
  <c r="H2" i="4"/>
  <c r="K254" i="4"/>
  <c r="K244" i="4"/>
  <c r="K363" i="4"/>
  <c r="H379" i="4"/>
  <c r="K249" i="4"/>
  <c r="H276" i="4"/>
  <c r="K248" i="4"/>
  <c r="H359" i="4"/>
  <c r="K451" i="4"/>
  <c r="K127" i="4"/>
  <c r="K218" i="4"/>
  <c r="H299" i="4"/>
  <c r="H347" i="4"/>
  <c r="K155" i="4"/>
  <c r="H181" i="4"/>
  <c r="H249" i="4"/>
  <c r="K55" i="4"/>
  <c r="H184" i="4"/>
  <c r="H79" i="4"/>
  <c r="H387" i="4"/>
  <c r="H24" i="4"/>
  <c r="H66" i="4"/>
  <c r="K505" i="4"/>
  <c r="H57" i="4"/>
  <c r="K29" i="4"/>
  <c r="K355" i="4"/>
  <c r="H188" i="4"/>
  <c r="H216" i="4"/>
  <c r="H259" i="4"/>
  <c r="K120" i="4"/>
  <c r="K2" i="4"/>
  <c r="H45" i="4"/>
  <c r="K499" i="4"/>
  <c r="H98" i="4"/>
  <c r="H7" i="4"/>
  <c r="H59" i="4"/>
  <c r="K9" i="4"/>
  <c r="H3" i="4"/>
  <c r="H80" i="4"/>
  <c r="H9" i="4"/>
  <c r="H51" i="4"/>
  <c r="H40" i="4"/>
  <c r="K281" i="4"/>
  <c r="H417" i="4"/>
  <c r="H443" i="4"/>
  <c r="H401" i="4"/>
  <c r="H17" i="4"/>
  <c r="K32" i="4"/>
  <c r="K22" i="4"/>
  <c r="H485" i="4"/>
  <c r="H19" i="4"/>
  <c r="K51" i="4"/>
  <c r="K34" i="4"/>
  <c r="H381" i="4"/>
  <c r="H287" i="4"/>
  <c r="K329" i="4"/>
  <c r="K359" i="4"/>
  <c r="H215" i="4"/>
  <c r="K182" i="4"/>
  <c r="L352" i="4"/>
  <c r="L354" i="4"/>
  <c r="L350" i="4"/>
  <c r="L302" i="4"/>
  <c r="L364" i="4"/>
  <c r="L348" i="4"/>
  <c r="L358" i="4"/>
  <c r="L356" i="4"/>
  <c r="L362" i="4"/>
  <c r="L360" i="4"/>
  <c r="N182" i="4" l="1"/>
  <c r="N359" i="4"/>
  <c r="N329" i="4"/>
  <c r="L287" i="4"/>
  <c r="L381" i="4"/>
  <c r="N34" i="4"/>
  <c r="N51" i="4"/>
  <c r="L485" i="4"/>
  <c r="N22" i="4"/>
  <c r="N32" i="4"/>
  <c r="L17" i="4"/>
  <c r="L401" i="4"/>
  <c r="L443" i="4"/>
  <c r="L417" i="4"/>
  <c r="N281" i="4"/>
  <c r="L40" i="4"/>
  <c r="L51" i="4"/>
  <c r="L9" i="4"/>
  <c r="N9" i="4"/>
  <c r="L59" i="4"/>
  <c r="N499" i="4"/>
  <c r="L45" i="4"/>
  <c r="N2" i="4"/>
  <c r="N120" i="4"/>
  <c r="L188" i="4"/>
  <c r="N355" i="4"/>
  <c r="N29" i="4"/>
  <c r="L57" i="4"/>
  <c r="N505" i="4"/>
  <c r="L387" i="4"/>
  <c r="L184" i="4"/>
  <c r="N55" i="4"/>
  <c r="L249" i="4"/>
  <c r="L181" i="4"/>
  <c r="N155" i="4"/>
  <c r="L347" i="4"/>
  <c r="L299" i="4"/>
  <c r="N218" i="4"/>
  <c r="N127" i="4"/>
  <c r="N451" i="4"/>
  <c r="N248" i="4"/>
  <c r="L276" i="4"/>
  <c r="N249" i="4"/>
  <c r="L379" i="4"/>
  <c r="N363" i="4"/>
  <c r="N244" i="4"/>
  <c r="N254" i="4"/>
  <c r="N220" i="4"/>
  <c r="N94" i="4"/>
  <c r="N263" i="4"/>
  <c r="N397" i="4"/>
  <c r="N251" i="4"/>
  <c r="N176" i="4"/>
  <c r="N45" i="4"/>
  <c r="N89" i="4"/>
  <c r="L497" i="4"/>
  <c r="L315" i="4"/>
  <c r="L373" i="4"/>
  <c r="L132" i="4"/>
  <c r="N236" i="4"/>
  <c r="N157" i="4"/>
  <c r="L72" i="4"/>
  <c r="L124" i="4"/>
  <c r="L137" i="4"/>
  <c r="N35" i="4"/>
  <c r="N118" i="4"/>
  <c r="N262" i="4"/>
  <c r="N7" i="4"/>
  <c r="N493" i="4"/>
  <c r="N96" i="4"/>
  <c r="N81" i="4"/>
  <c r="N105" i="4"/>
  <c r="L445" i="4"/>
  <c r="N427" i="4"/>
  <c r="L295" i="4"/>
  <c r="L118" i="4"/>
  <c r="L429" i="4"/>
  <c r="N108" i="4"/>
  <c r="L251" i="4"/>
  <c r="N173" i="4"/>
  <c r="N192" i="4"/>
  <c r="L285" i="4"/>
  <c r="N347" i="4"/>
  <c r="N30" i="4"/>
  <c r="N3" i="4"/>
  <c r="L169" i="4"/>
  <c r="N71" i="4"/>
  <c r="N130" i="4"/>
  <c r="L73" i="4"/>
  <c r="N174" i="4"/>
  <c r="N170" i="4"/>
  <c r="N153" i="4"/>
  <c r="N187" i="4"/>
  <c r="N389" i="4"/>
  <c r="N121" i="4"/>
  <c r="N313" i="4"/>
  <c r="L142" i="4"/>
  <c r="L38" i="4"/>
  <c r="N57" i="4"/>
  <c r="N413" i="4"/>
  <c r="N369" i="4"/>
  <c r="N301" i="4"/>
  <c r="L121" i="4"/>
  <c r="N485" i="4"/>
  <c r="N129" i="4"/>
  <c r="N48" i="4"/>
  <c r="N138" i="4"/>
  <c r="L171" i="4"/>
  <c r="L242" i="4"/>
  <c r="N85" i="4"/>
  <c r="L238" i="4"/>
  <c r="N199" i="4"/>
  <c r="N475" i="4"/>
  <c r="N144" i="4"/>
  <c r="L243" i="4"/>
  <c r="N365" i="4"/>
  <c r="L106" i="4"/>
  <c r="N429" i="4"/>
  <c r="N323" i="4"/>
  <c r="N183" i="4"/>
  <c r="N387" i="4"/>
  <c r="N134" i="4"/>
  <c r="L129" i="4"/>
  <c r="N457" i="4"/>
  <c r="L110" i="4"/>
  <c r="N221" i="4"/>
  <c r="L278" i="4"/>
  <c r="N473" i="4"/>
  <c r="N16" i="4"/>
  <c r="L475" i="4"/>
  <c r="N231" i="4"/>
  <c r="N383" i="4"/>
  <c r="N189" i="4"/>
  <c r="N119" i="4"/>
  <c r="N73" i="4"/>
  <c r="N242" i="4"/>
  <c r="N37" i="4"/>
  <c r="L345" i="4"/>
  <c r="L239" i="4"/>
  <c r="N38" i="4"/>
  <c r="N224" i="4"/>
  <c r="N168" i="4"/>
  <c r="N290" i="4"/>
  <c r="N447" i="4"/>
  <c r="N185" i="4"/>
  <c r="N196" i="4"/>
  <c r="N67" i="4"/>
  <c r="N361" i="4"/>
  <c r="L495" i="4"/>
  <c r="N60" i="4"/>
  <c r="L487" i="4"/>
  <c r="N61" i="4"/>
  <c r="L114" i="4"/>
  <c r="L226" i="4"/>
  <c r="N351" i="4"/>
  <c r="N299" i="4"/>
  <c r="N70" i="4"/>
  <c r="N216" i="4"/>
  <c r="N453" i="4"/>
  <c r="N298" i="4"/>
  <c r="N266" i="4"/>
  <c r="L479" i="4"/>
  <c r="L240" i="4"/>
  <c r="L405" i="4"/>
  <c r="L148" i="4"/>
  <c r="L455" i="4"/>
  <c r="L50" i="4"/>
  <c r="L481" i="4"/>
  <c r="N18" i="4"/>
  <c r="L427" i="4"/>
  <c r="N292" i="4"/>
  <c r="N401" i="4"/>
  <c r="N229" i="4"/>
  <c r="N95" i="4"/>
  <c r="N217" i="4"/>
  <c r="L138" i="4"/>
  <c r="L41" i="4"/>
  <c r="L493" i="4"/>
  <c r="L143" i="4"/>
  <c r="N10" i="4"/>
  <c r="N83" i="4"/>
  <c r="L507" i="4"/>
  <c r="N257" i="4"/>
  <c r="L231" i="4"/>
  <c r="L305" i="4"/>
  <c r="L252" i="4"/>
  <c r="N461" i="4"/>
  <c r="N172" i="4"/>
  <c r="N437" i="4"/>
  <c r="N79" i="4"/>
  <c r="L230" i="4"/>
  <c r="L337" i="4"/>
  <c r="N377" i="4"/>
  <c r="L503" i="4"/>
  <c r="N373" i="4"/>
  <c r="N66" i="4"/>
  <c r="L297" i="4"/>
  <c r="N133" i="4"/>
  <c r="L174" i="4"/>
  <c r="N167" i="4"/>
  <c r="N151" i="4"/>
  <c r="N109" i="4"/>
  <c r="N15" i="4"/>
  <c r="N311" i="4"/>
  <c r="L499" i="4"/>
  <c r="L256" i="4"/>
  <c r="N399" i="4"/>
  <c r="L465" i="4"/>
  <c r="L116" i="4"/>
  <c r="N501" i="4"/>
  <c r="N286" i="4"/>
  <c r="N395" i="4"/>
  <c r="L103" i="4"/>
  <c r="N59" i="4"/>
  <c r="N191" i="4"/>
  <c r="L248" i="4"/>
  <c r="L109" i="4"/>
  <c r="N297" i="4"/>
  <c r="L46" i="4"/>
  <c r="N31" i="4"/>
  <c r="N164" i="4"/>
  <c r="N327" i="4"/>
  <c r="N282" i="4"/>
  <c r="N123" i="4"/>
  <c r="L247" i="4"/>
  <c r="L284" i="4"/>
  <c r="N210" i="4"/>
  <c r="N131" i="4"/>
  <c r="N46" i="4"/>
  <c r="L431" i="4"/>
  <c r="L123" i="4"/>
  <c r="L491" i="4"/>
  <c r="N425" i="4"/>
  <c r="N445" i="4"/>
  <c r="N214" i="4"/>
  <c r="N90" i="4"/>
  <c r="L61" i="4"/>
  <c r="N353" i="4"/>
  <c r="L170" i="4"/>
  <c r="N293" i="4"/>
  <c r="L122" i="4"/>
  <c r="N481" i="4"/>
  <c r="L395" i="4"/>
  <c r="N272" i="4"/>
  <c r="N417" i="4"/>
  <c r="N273" i="4"/>
  <c r="N421" i="4"/>
  <c r="L166" i="4"/>
  <c r="N449" i="4"/>
  <c r="L439" i="4"/>
  <c r="L48" i="4"/>
  <c r="N223" i="4"/>
  <c r="N201" i="4"/>
  <c r="L489" i="4"/>
  <c r="L167" i="4"/>
  <c r="N225" i="4"/>
  <c r="N411" i="4"/>
  <c r="N54" i="4"/>
  <c r="N205" i="4"/>
  <c r="N69" i="4"/>
  <c r="L313" i="4"/>
  <c r="L389" i="4"/>
  <c r="N159" i="4"/>
  <c r="L133" i="4"/>
  <c r="L325" i="4"/>
  <c r="L321" i="4"/>
  <c r="L127" i="4"/>
  <c r="L280" i="4"/>
  <c r="L180" i="4"/>
  <c r="L235" i="4"/>
  <c r="N36" i="4"/>
  <c r="L58" i="4"/>
  <c r="N112" i="4"/>
  <c r="L296" i="4"/>
  <c r="N188" i="4"/>
  <c r="L367" i="4"/>
  <c r="L139" i="4"/>
  <c r="N379" i="4"/>
  <c r="N6" i="4"/>
  <c r="L49" i="4"/>
  <c r="N303" i="4"/>
  <c r="N285" i="4"/>
  <c r="N128" i="4"/>
  <c r="L447" i="4"/>
  <c r="N357" i="4"/>
  <c r="L275" i="4"/>
  <c r="N74" i="4"/>
  <c r="N78" i="4"/>
  <c r="N331" i="4"/>
  <c r="L44" i="4"/>
  <c r="N65" i="4"/>
  <c r="N250" i="4"/>
  <c r="L35" i="4"/>
  <c r="L146" i="4"/>
  <c r="L473" i="4"/>
  <c r="L141" i="4"/>
  <c r="L190" i="4"/>
  <c r="N433" i="4"/>
  <c r="N84" i="4"/>
  <c r="L42" i="4"/>
  <c r="L283" i="4"/>
  <c r="L293" i="4"/>
  <c r="L335" i="4"/>
  <c r="L39" i="4"/>
  <c r="L327" i="4"/>
  <c r="N203" i="4"/>
  <c r="N245" i="4"/>
  <c r="N469" i="4"/>
  <c r="N226" i="4"/>
  <c r="N294" i="4"/>
  <c r="N42" i="4"/>
  <c r="N419" i="4"/>
  <c r="N489" i="4"/>
  <c r="L281" i="4"/>
  <c r="L319" i="4"/>
  <c r="N44" i="4"/>
  <c r="L268" i="4"/>
  <c r="N39" i="4"/>
  <c r="L223" i="4"/>
  <c r="L130" i="4"/>
  <c r="N124" i="4"/>
  <c r="N169" i="4"/>
  <c r="N171" i="4"/>
  <c r="N56" i="4"/>
  <c r="N333" i="4"/>
  <c r="L300" i="4"/>
  <c r="L83" i="4"/>
  <c r="L253" i="4"/>
  <c r="L272" i="4"/>
  <c r="N195" i="4"/>
  <c r="N99" i="4"/>
  <c r="N21" i="4"/>
  <c r="N215" i="4"/>
  <c r="L290" i="4"/>
  <c r="L222" i="4"/>
  <c r="N228" i="4"/>
  <c r="N275" i="4"/>
  <c r="N403" i="4"/>
  <c r="L411" i="4"/>
  <c r="N483" i="4"/>
  <c r="N162" i="4"/>
  <c r="N136" i="4"/>
  <c r="N179" i="4"/>
  <c r="L237" i="4"/>
  <c r="L227" i="4"/>
  <c r="L189" i="4"/>
  <c r="L108" i="4"/>
  <c r="N88" i="4"/>
  <c r="L301" i="4"/>
  <c r="L183" i="4"/>
  <c r="N513" i="4"/>
  <c r="L233" i="4"/>
  <c r="L333" i="4"/>
  <c r="N296" i="4"/>
  <c r="N125" i="4"/>
  <c r="N200" i="4"/>
  <c r="N337" i="4"/>
  <c r="L131" i="4"/>
  <c r="L225" i="4"/>
  <c r="L232" i="4"/>
  <c r="N271" i="4"/>
  <c r="L175" i="4"/>
  <c r="N295" i="4"/>
  <c r="L511" i="4"/>
  <c r="N93" i="4"/>
  <c r="N479" i="4"/>
  <c r="N150" i="4"/>
  <c r="N100" i="4"/>
  <c r="L317" i="4"/>
  <c r="N291" i="4"/>
  <c r="L273" i="4"/>
  <c r="L288" i="4"/>
  <c r="N50" i="4"/>
  <c r="N309" i="4"/>
  <c r="N280" i="4"/>
  <c r="N49" i="4"/>
  <c r="L179" i="4"/>
  <c r="L135" i="4"/>
  <c r="N62" i="4"/>
  <c r="L55" i="4"/>
  <c r="N107" i="4"/>
  <c r="N163" i="4"/>
  <c r="N87" i="4"/>
  <c r="N160" i="4"/>
  <c r="N341" i="4"/>
  <c r="N82" i="4"/>
  <c r="N339" i="4"/>
  <c r="L501" i="4"/>
  <c r="L224" i="4"/>
  <c r="N267" i="4"/>
  <c r="N393" i="4"/>
  <c r="L467" i="4"/>
  <c r="N509" i="4"/>
  <c r="N186" i="4"/>
  <c r="L419" i="4"/>
  <c r="N104" i="4"/>
  <c r="N33" i="4"/>
  <c r="L441" i="4"/>
  <c r="N371" i="4"/>
  <c r="N63" i="4"/>
  <c r="L292" i="4"/>
  <c r="N300" i="4"/>
  <c r="L43" i="4"/>
  <c r="N13" i="4"/>
  <c r="N161" i="4"/>
  <c r="N92" i="4"/>
  <c r="N5" i="4"/>
  <c r="N415" i="4"/>
  <c r="N141" i="4"/>
  <c r="L117" i="4"/>
  <c r="L483" i="4"/>
  <c r="N91" i="4"/>
  <c r="N477" i="4"/>
  <c r="N345" i="4"/>
  <c r="N279" i="4"/>
  <c r="N391" i="4"/>
  <c r="N268" i="4"/>
  <c r="N156" i="4"/>
  <c r="N459" i="4"/>
  <c r="N465" i="4"/>
  <c r="N247" i="4"/>
  <c r="N307" i="4"/>
  <c r="N142" i="4"/>
  <c r="N181" i="4"/>
  <c r="L119" i="4"/>
  <c r="L245" i="4"/>
  <c r="L286" i="4"/>
  <c r="L435" i="4"/>
  <c r="L260" i="4"/>
  <c r="N208" i="4"/>
  <c r="N443" i="4"/>
  <c r="N227" i="4"/>
  <c r="L107" i="4"/>
  <c r="L329" i="4"/>
  <c r="N145" i="4"/>
  <c r="L149" i="4"/>
  <c r="L279" i="4"/>
  <c r="L33" i="4"/>
  <c r="N41" i="4"/>
  <c r="L134" i="4"/>
  <c r="L47" i="4"/>
  <c r="N321" i="4"/>
  <c r="N152" i="4"/>
  <c r="N455" i="4"/>
  <c r="L8" i="4"/>
  <c r="L104" i="4"/>
  <c r="L459" i="4"/>
  <c r="L56" i="4"/>
  <c r="L120" i="4"/>
  <c r="L277" i="4"/>
  <c r="N274" i="4"/>
  <c r="L191" i="4"/>
  <c r="L311" i="4"/>
  <c r="N64" i="4"/>
  <c r="N235" i="4"/>
  <c r="N255" i="4"/>
  <c r="N211" i="4"/>
  <c r="N219" i="4"/>
  <c r="N75" i="4"/>
  <c r="N319" i="4"/>
  <c r="L343" i="4"/>
  <c r="L236" i="4"/>
  <c r="N511" i="4"/>
  <c r="N325" i="4"/>
  <c r="L182" i="4"/>
  <c r="N25" i="4"/>
  <c r="L105" i="4"/>
  <c r="N149" i="4"/>
  <c r="N497" i="4"/>
  <c r="L339" i="4"/>
  <c r="L62" i="4"/>
  <c r="N463" i="4"/>
  <c r="N317" i="4"/>
  <c r="L54" i="4"/>
  <c r="N184" i="4"/>
  <c r="L377" i="4"/>
  <c r="L341" i="4"/>
  <c r="L93" i="4"/>
  <c r="L331" i="4"/>
  <c r="N495" i="4"/>
  <c r="N222" i="4"/>
  <c r="N204" i="4"/>
  <c r="N177" i="4"/>
  <c r="L63" i="4"/>
  <c r="L433" i="4"/>
  <c r="N206" i="4"/>
  <c r="L257" i="4"/>
  <c r="N111" i="4"/>
  <c r="N72" i="4"/>
  <c r="N117" i="4"/>
  <c r="L228" i="4"/>
  <c r="N259" i="4"/>
  <c r="N20" i="4"/>
  <c r="L509" i="4"/>
  <c r="L244" i="4"/>
  <c r="L125" i="4"/>
  <c r="N431" i="4"/>
  <c r="N277" i="4"/>
  <c r="N114" i="4"/>
  <c r="L291" i="4"/>
  <c r="L173" i="4"/>
  <c r="L153" i="4"/>
  <c r="N194" i="4"/>
  <c r="N276" i="4"/>
  <c r="L34" i="4"/>
  <c r="L423" i="4"/>
  <c r="N116" i="4"/>
  <c r="L186" i="4"/>
  <c r="N4" i="4"/>
  <c r="L36" i="4"/>
  <c r="N423" i="4"/>
  <c r="N23" i="4"/>
  <c r="N28" i="4"/>
  <c r="N441" i="4"/>
  <c r="N264" i="4"/>
  <c r="N132" i="4"/>
  <c r="L399" i="4"/>
  <c r="N243" i="4"/>
  <c r="L136" i="4"/>
  <c r="N343" i="4"/>
  <c r="N12" i="4"/>
  <c r="L415" i="4"/>
  <c r="N115" i="4"/>
  <c r="N53" i="4"/>
  <c r="N240" i="4"/>
  <c r="N256" i="4"/>
  <c r="N76" i="4"/>
  <c r="N270" i="4"/>
  <c r="L463" i="4"/>
  <c r="L298" i="4"/>
  <c r="N148" i="4"/>
  <c r="L140" i="4"/>
  <c r="N17" i="4"/>
  <c r="N467" i="4"/>
  <c r="N158" i="4"/>
  <c r="N491" i="4"/>
  <c r="N335" i="4"/>
  <c r="L471" i="4"/>
  <c r="N202" i="4"/>
  <c r="N385" i="4"/>
  <c r="N269" i="4"/>
  <c r="N147" i="4"/>
  <c r="N305" i="4"/>
  <c r="N52" i="4"/>
  <c r="L102" i="4"/>
  <c r="N178" i="4"/>
  <c r="N367" i="4"/>
  <c r="L407" i="4"/>
  <c r="L254" i="4"/>
  <c r="L185" i="4"/>
  <c r="L60" i="4"/>
  <c r="L246" i="4"/>
  <c r="N238" i="4"/>
  <c r="N43" i="4"/>
  <c r="L32" i="4"/>
  <c r="L289" i="4"/>
  <c r="N237" i="4"/>
  <c r="N287" i="4"/>
  <c r="N252" i="4"/>
  <c r="N139" i="4"/>
  <c r="L261" i="4"/>
  <c r="L16" i="4"/>
  <c r="N253" i="4"/>
  <c r="N261" i="4"/>
  <c r="L451" i="4"/>
  <c r="N106" i="4"/>
  <c r="N101" i="4"/>
  <c r="L437" i="4"/>
  <c r="N126" i="4"/>
  <c r="N233" i="4"/>
  <c r="L115" i="4"/>
  <c r="L375" i="4"/>
  <c r="L309" i="4"/>
  <c r="L178" i="4"/>
  <c r="N471" i="4"/>
  <c r="L461" i="4"/>
  <c r="L172" i="4"/>
  <c r="N98" i="4"/>
  <c r="N137" i="4"/>
  <c r="L250" i="4"/>
  <c r="N11" i="4"/>
  <c r="L371" i="4"/>
  <c r="L469" i="4"/>
  <c r="L234" i="4"/>
  <c r="N58" i="4"/>
  <c r="N103" i="4"/>
  <c r="L385" i="4"/>
  <c r="N260" i="4"/>
  <c r="N122" i="4"/>
  <c r="N193" i="4"/>
  <c r="N47" i="4"/>
  <c r="L403" i="4"/>
  <c r="N487" i="4"/>
  <c r="N198" i="4"/>
  <c r="N315" i="4"/>
  <c r="L37" i="4"/>
  <c r="L241" i="4"/>
  <c r="N246" i="4"/>
  <c r="N405" i="4"/>
  <c r="N102" i="4"/>
  <c r="N209" i="4"/>
  <c r="L274" i="4"/>
  <c r="N143" i="4"/>
  <c r="L421" i="4"/>
  <c r="L413" i="4"/>
  <c r="N439" i="4"/>
  <c r="N435" i="4"/>
  <c r="L397" i="4"/>
  <c r="N8" i="4"/>
  <c r="L255" i="4"/>
  <c r="L425" i="4"/>
  <c r="N97" i="4"/>
  <c r="N239" i="4"/>
  <c r="N26" i="4"/>
  <c r="N507" i="4"/>
  <c r="N24" i="4"/>
  <c r="L128" i="4"/>
  <c r="N407" i="4"/>
  <c r="N197" i="4"/>
  <c r="L409" i="4"/>
  <c r="L111" i="4"/>
  <c r="N234" i="4"/>
  <c r="L294" i="4"/>
  <c r="N213" i="4"/>
  <c r="N232" i="4"/>
  <c r="N27" i="4"/>
  <c r="L177" i="4"/>
  <c r="N68" i="4"/>
  <c r="N166" i="4"/>
  <c r="L152" i="4"/>
  <c r="N180" i="4"/>
  <c r="L147" i="4"/>
  <c r="N207" i="4"/>
  <c r="N154" i="4"/>
  <c r="N146" i="4"/>
  <c r="N175" i="4"/>
  <c r="L282" i="4"/>
  <c r="L229" i="4"/>
  <c r="N283" i="4"/>
  <c r="N140" i="4"/>
  <c r="N113" i="4"/>
  <c r="N258" i="4"/>
  <c r="N288" i="4"/>
  <c r="L168" i="4"/>
  <c r="N14" i="4"/>
  <c r="L453" i="4"/>
  <c r="N77" i="4"/>
  <c r="L323" i="4"/>
  <c r="N110" i="4"/>
  <c r="N278" i="4"/>
  <c r="N409" i="4"/>
  <c r="L457" i="4"/>
  <c r="L307" i="4"/>
  <c r="N165" i="4"/>
  <c r="N289" i="4"/>
  <c r="N190" i="4"/>
  <c r="N265" i="4"/>
  <c r="N80" i="4"/>
  <c r="N375" i="4"/>
  <c r="L187" i="4"/>
  <c r="N284" i="4"/>
  <c r="L176" i="4"/>
  <c r="L126" i="4"/>
  <c r="N86" i="4"/>
  <c r="L393" i="4"/>
  <c r="L505" i="4"/>
  <c r="N381" i="4"/>
  <c r="N349" i="4"/>
  <c r="L369" i="4"/>
  <c r="L82" i="4"/>
  <c r="L391" i="4"/>
  <c r="N40" i="4"/>
  <c r="N241" i="4"/>
  <c r="N503" i="4"/>
  <c r="N230" i="4"/>
  <c r="L92" i="4"/>
  <c r="N212" i="4"/>
  <c r="L477" i="4"/>
  <c r="L383" i="4"/>
  <c r="L113" i="4"/>
  <c r="L449" i="4"/>
  <c r="L513" i="4"/>
  <c r="L112" i="4"/>
  <c r="N19" i="4"/>
  <c r="L269" i="4"/>
  <c r="N135" i="4"/>
  <c r="L363" i="4"/>
  <c r="L361" i="4"/>
  <c r="L359" i="4"/>
  <c r="L357" i="4"/>
  <c r="L98" i="4"/>
  <c r="L94" i="4"/>
  <c r="L95" i="4"/>
  <c r="L101" i="4"/>
  <c r="L96" i="4"/>
  <c r="L99" i="4"/>
  <c r="L97" i="4"/>
  <c r="L100" i="4"/>
  <c r="L19" i="4"/>
  <c r="L80" i="4"/>
  <c r="L7" i="4"/>
  <c r="L79" i="4"/>
  <c r="L74" i="4"/>
  <c r="L31" i="4"/>
  <c r="L159" i="4"/>
  <c r="L75" i="4"/>
  <c r="L355" i="4"/>
  <c r="L14" i="4"/>
  <c r="L195" i="4"/>
  <c r="L155" i="4"/>
  <c r="L200" i="4"/>
  <c r="L207" i="4"/>
  <c r="L162" i="4"/>
  <c r="L210" i="4"/>
  <c r="L71" i="4"/>
  <c r="L264" i="4"/>
  <c r="L88" i="4"/>
  <c r="L10" i="4"/>
  <c r="L262" i="4"/>
  <c r="L196" i="4"/>
  <c r="L78" i="4"/>
  <c r="L156" i="4"/>
  <c r="L81" i="4"/>
  <c r="L30" i="4"/>
  <c r="L158" i="4"/>
  <c r="L12" i="4"/>
  <c r="L13" i="4"/>
  <c r="L70" i="4"/>
  <c r="L220" i="4"/>
  <c r="L215" i="4"/>
  <c r="L193" i="4"/>
  <c r="L64" i="4"/>
  <c r="L164" i="4"/>
  <c r="L267" i="4"/>
  <c r="L218" i="4"/>
  <c r="L221" i="4"/>
  <c r="L11" i="4"/>
  <c r="L265" i="4"/>
  <c r="L28" i="4"/>
  <c r="L303" i="4"/>
  <c r="L271" i="4"/>
  <c r="L29" i="4"/>
  <c r="L90" i="4"/>
  <c r="L219" i="4"/>
  <c r="L160" i="4"/>
  <c r="L201" i="4"/>
  <c r="L259" i="4"/>
  <c r="L24" i="4"/>
  <c r="L21" i="4"/>
  <c r="L213" i="4"/>
  <c r="L84" i="4"/>
  <c r="L150" i="4"/>
  <c r="L165" i="4"/>
  <c r="L205" i="4"/>
  <c r="L353" i="4"/>
  <c r="L91" i="4"/>
  <c r="L15" i="4"/>
  <c r="L163" i="4"/>
  <c r="L217" i="4"/>
  <c r="L86" i="4"/>
  <c r="L23" i="4"/>
  <c r="L351" i="4"/>
  <c r="L76" i="4"/>
  <c r="L199" i="4"/>
  <c r="L65" i="4"/>
  <c r="L20" i="4"/>
  <c r="L144" i="4"/>
  <c r="L202" i="4"/>
  <c r="L22" i="4"/>
  <c r="L161" i="4"/>
  <c r="L4" i="4"/>
  <c r="L68" i="4"/>
  <c r="L157" i="4"/>
  <c r="L208" i="4"/>
  <c r="L194" i="4"/>
  <c r="L67" i="4"/>
  <c r="L197" i="4"/>
  <c r="L209" i="4"/>
  <c r="L145" i="4"/>
  <c r="L365" i="4"/>
  <c r="L53" i="4"/>
  <c r="L198" i="4"/>
  <c r="L216" i="4"/>
  <c r="L2" i="4"/>
  <c r="L27" i="4"/>
  <c r="L206" i="4"/>
  <c r="L214" i="4"/>
  <c r="L154" i="4"/>
  <c r="L270" i="4"/>
  <c r="L258" i="4"/>
  <c r="L212" i="4"/>
  <c r="L87" i="4"/>
  <c r="L5" i="4"/>
  <c r="L349" i="4"/>
  <c r="L192" i="4"/>
  <c r="L263" i="4"/>
  <c r="L89" i="4"/>
  <c r="L77" i="4"/>
  <c r="L52" i="4"/>
  <c r="L204" i="4"/>
  <c r="L6" i="4"/>
  <c r="L25" i="4"/>
  <c r="L85" i="4"/>
  <c r="L151" i="4"/>
  <c r="L266" i="4"/>
  <c r="L211" i="4"/>
  <c r="L3" i="4"/>
  <c r="L66" i="4"/>
  <c r="L18" i="4"/>
  <c r="L69" i="4"/>
  <c r="L26" i="4"/>
  <c r="L203" i="4"/>
  <c r="M403" i="4" l="1"/>
  <c r="M484" i="4"/>
  <c r="M156" i="4"/>
  <c r="M276" i="4"/>
  <c r="M508" i="4"/>
  <c r="M390" i="4"/>
  <c r="M242" i="4"/>
  <c r="M207" i="4"/>
  <c r="M249" i="4"/>
  <c r="M457" i="4"/>
  <c r="M164" i="4"/>
  <c r="M425" i="4"/>
  <c r="M345" i="4"/>
  <c r="M275" i="4"/>
  <c r="M211" i="4"/>
  <c r="M292" i="4"/>
  <c r="M371" i="4"/>
  <c r="M325" i="4"/>
  <c r="M472" i="4"/>
  <c r="M397" i="4"/>
  <c r="M369" i="4"/>
  <c r="M487" i="4"/>
  <c r="M331" i="4"/>
  <c r="M141" i="4"/>
  <c r="M166" i="4"/>
  <c r="M168" i="4"/>
  <c r="M241" i="4"/>
  <c r="M490" i="4"/>
  <c r="M196" i="4"/>
  <c r="M221" i="4"/>
  <c r="M153" i="4"/>
  <c r="M139" i="4"/>
  <c r="M439" i="4"/>
  <c r="M174" i="4"/>
  <c r="M227" i="4"/>
  <c r="M189" i="4"/>
  <c r="M246" i="4"/>
  <c r="M316" i="4"/>
  <c r="M396" i="4"/>
  <c r="M378" i="4"/>
  <c r="M384" i="4"/>
  <c r="M213" i="4"/>
  <c r="M251" i="4"/>
  <c r="M203" i="4"/>
  <c r="M466" i="4"/>
  <c r="M418" i="4"/>
  <c r="M143" i="4"/>
  <c r="M288" i="4"/>
  <c r="M337" i="4"/>
  <c r="M417" i="4"/>
  <c r="M163" i="4"/>
  <c r="M285" i="4"/>
  <c r="M256" i="4"/>
  <c r="M232" i="4"/>
  <c r="M240" i="4"/>
  <c r="M314" i="4"/>
  <c r="M485" i="4"/>
  <c r="M353" i="4"/>
  <c r="M145" i="4"/>
  <c r="M363" i="4"/>
  <c r="M312" i="4"/>
  <c r="M398" i="4"/>
  <c r="M438" i="4"/>
  <c r="M421" i="4"/>
  <c r="M505" i="4"/>
  <c r="M233" i="4"/>
  <c r="M149" i="4"/>
  <c r="M287" i="4"/>
  <c r="M409" i="4"/>
  <c r="M469" i="4"/>
  <c r="M321" i="4"/>
  <c r="M295" i="4"/>
  <c r="M441" i="4"/>
  <c r="M271" i="4"/>
  <c r="M392" i="4"/>
  <c r="M264" i="4"/>
  <c r="M509" i="4"/>
  <c r="M507" i="4"/>
  <c r="M173" i="4"/>
  <c r="M429" i="4"/>
  <c r="M483" i="4"/>
  <c r="M411" i="4"/>
  <c r="M496" i="4"/>
  <c r="M365" i="4"/>
  <c r="M296" i="4"/>
  <c r="M495" i="4"/>
  <c r="M372" i="4"/>
  <c r="M497" i="4"/>
  <c r="M183" i="4"/>
  <c r="M475" i="4"/>
  <c r="M308" i="4"/>
  <c r="M195" i="4"/>
  <c r="M197" i="4"/>
  <c r="M212" i="4"/>
  <c r="M379" i="4"/>
  <c r="M202" i="4"/>
  <c r="M467" i="4"/>
  <c r="M150" i="4"/>
  <c r="M210" i="4"/>
  <c r="M342" i="4"/>
  <c r="M228" i="4"/>
  <c r="M263" i="4"/>
  <c r="M362" i="4"/>
  <c r="M215" i="4"/>
  <c r="M404" i="4"/>
  <c r="M229" i="4"/>
  <c r="M434" i="4"/>
  <c r="M182" i="4"/>
  <c r="M257" i="4"/>
  <c r="M190" i="4"/>
  <c r="M453" i="4"/>
  <c r="M307" i="4"/>
  <c r="M512" i="4"/>
  <c r="M199" i="4"/>
  <c r="M491" i="4"/>
  <c r="M160" i="4"/>
  <c r="M265" i="4"/>
  <c r="M180" i="4"/>
  <c r="M297" i="4"/>
  <c r="M273" i="4"/>
  <c r="M412" i="4"/>
  <c r="M501" i="4"/>
  <c r="M198" i="4"/>
  <c r="M317" i="4"/>
  <c r="M154" i="4"/>
  <c r="M473" i="4"/>
  <c r="M494" i="4"/>
  <c r="M303" i="4"/>
  <c r="M433" i="4"/>
  <c r="M481" i="4"/>
  <c r="M177" i="4"/>
  <c r="M400" i="4"/>
  <c r="M252" i="4"/>
  <c r="M157" i="4"/>
  <c r="M470" i="4"/>
  <c r="M364" i="4"/>
  <c r="M254" i="4"/>
  <c r="M260" i="4"/>
  <c r="M468" i="4"/>
  <c r="M358" i="4"/>
  <c r="M408" i="4"/>
  <c r="M339" i="4"/>
  <c r="M500" i="4"/>
  <c r="M432" i="4"/>
  <c r="M380" i="4"/>
  <c r="M201" i="4"/>
  <c r="M304" i="4"/>
  <c r="M424" i="4"/>
  <c r="M305" i="4"/>
  <c r="M336" i="4"/>
  <c r="M427" i="4"/>
  <c r="M388" i="4"/>
  <c r="M355" i="4"/>
  <c r="M376" i="4"/>
  <c r="M450" i="4"/>
  <c r="M162" i="4"/>
  <c r="M410" i="4"/>
  <c r="M423" i="4"/>
  <c r="M262" i="4"/>
  <c r="M186" i="4"/>
  <c r="M456" i="4"/>
  <c r="M255" i="4"/>
  <c r="M402" i="4"/>
  <c r="M299" i="4"/>
  <c r="M239" i="4"/>
  <c r="M489" i="4"/>
  <c r="M437" i="4"/>
  <c r="M420" i="4"/>
  <c r="M311" i="4"/>
  <c r="M167" i="4"/>
  <c r="M350" i="4"/>
  <c r="M440" i="4"/>
  <c r="M204" i="4"/>
  <c r="M216" i="4"/>
  <c r="M504" i="4"/>
  <c r="M217" i="4"/>
  <c r="M158" i="4"/>
  <c r="M170" i="4"/>
  <c r="M267" i="4"/>
  <c r="M333" i="4"/>
  <c r="M405" i="4"/>
  <c r="M374" i="4"/>
  <c r="M443" i="4"/>
  <c r="M326" i="4"/>
  <c r="M181" i="4"/>
  <c r="M230" i="4"/>
  <c r="M368" i="4"/>
  <c r="M148" i="4"/>
  <c r="M499" i="4"/>
  <c r="M464" i="4"/>
  <c r="M387" i="4"/>
  <c r="M341" i="4"/>
  <c r="M191" i="4"/>
  <c r="M272" i="4"/>
  <c r="M205" i="4"/>
  <c r="M381" i="4"/>
  <c r="M193" i="4"/>
  <c r="M385" i="4"/>
  <c r="M386" i="4"/>
  <c r="M155" i="4"/>
  <c r="M399" i="4"/>
  <c r="M454" i="4"/>
  <c r="M502" i="4"/>
  <c r="M224" i="4"/>
  <c r="M451" i="4"/>
  <c r="M328" i="4"/>
  <c r="M208" i="4"/>
  <c r="M335" i="4"/>
  <c r="M309" i="4"/>
  <c r="M482" i="4"/>
  <c r="M478" i="4"/>
  <c r="M306" i="4"/>
  <c r="M234" i="4"/>
  <c r="M383" i="4"/>
  <c r="M270" i="4"/>
  <c r="M476" i="4"/>
  <c r="M294" i="4"/>
  <c r="M253" i="4"/>
  <c r="M140" i="4"/>
  <c r="M178" i="4"/>
  <c r="M459" i="4"/>
  <c r="M444" i="4"/>
  <c r="M235" i="4"/>
  <c r="M142" i="4"/>
  <c r="M503" i="4"/>
  <c r="M300" i="4"/>
  <c r="M462" i="4"/>
  <c r="M161" i="4"/>
  <c r="M248" i="4"/>
  <c r="M447" i="4"/>
  <c r="M322" i="4"/>
  <c r="M330" i="4"/>
  <c r="M347" i="4"/>
  <c r="M282" i="4"/>
  <c r="M284" i="4"/>
  <c r="M455" i="4"/>
  <c r="M375" i="4"/>
  <c r="M171" i="4"/>
  <c r="M293" i="4"/>
  <c r="M413" i="4"/>
  <c r="M318" i="4"/>
  <c r="M152" i="4"/>
  <c r="M393" i="4"/>
  <c r="M146" i="4"/>
  <c r="M194" i="4"/>
  <c r="M511" i="4"/>
  <c r="M349" i="4"/>
  <c r="M144" i="4"/>
  <c r="M448" i="4"/>
  <c r="M225" i="4"/>
  <c r="M278" i="4"/>
  <c r="M187" i="4"/>
  <c r="M492" i="4"/>
  <c r="M301" i="4"/>
  <c r="M250" i="4"/>
  <c r="M366" i="4"/>
  <c r="M259" i="4"/>
  <c r="M431" i="4"/>
  <c r="M340" i="4"/>
  <c r="M319" i="4"/>
  <c r="M291" i="4"/>
  <c r="M446" i="4"/>
  <c r="M243" i="4"/>
  <c r="M449" i="4"/>
  <c r="M382" i="4"/>
  <c r="M389" i="4"/>
  <c r="M352" i="4"/>
  <c r="M361" i="4"/>
  <c r="M370" i="4"/>
  <c r="M138" i="4"/>
  <c r="M188" i="4"/>
  <c r="M220" i="4"/>
  <c r="M493" i="4"/>
  <c r="M192" i="4"/>
  <c r="M172" i="4"/>
  <c r="M218" i="4"/>
  <c r="M510" i="4"/>
  <c r="M222" i="4"/>
  <c r="M179" i="4"/>
  <c r="M377" i="4"/>
  <c r="M488" i="4"/>
  <c r="M165" i="4"/>
  <c r="M442" i="4"/>
  <c r="M474" i="4"/>
  <c r="M185" i="4"/>
  <c r="M414" i="4"/>
  <c r="M480" i="4"/>
  <c r="M436" i="4"/>
  <c r="M463" i="4"/>
  <c r="M206" i="4"/>
  <c r="M219" i="4"/>
  <c r="M354" i="4"/>
  <c r="M238" i="4"/>
  <c r="M247" i="4"/>
  <c r="M430" i="4"/>
  <c r="M498" i="4"/>
  <c r="M360" i="4"/>
  <c r="M356" i="4"/>
  <c r="M298" i="4"/>
  <c r="M343" i="4"/>
  <c r="M373" i="4"/>
  <c r="M274" i="4"/>
  <c r="M244" i="4"/>
  <c r="M477" i="4"/>
  <c r="M406" i="4"/>
  <c r="M407" i="4"/>
  <c r="M277" i="4"/>
  <c r="M452" i="4"/>
  <c r="M209" i="4"/>
  <c r="M479" i="4"/>
  <c r="M313" i="4"/>
  <c r="M310" i="4"/>
  <c r="M445" i="4"/>
  <c r="M486" i="4"/>
  <c r="M268" i="4"/>
  <c r="M416" i="4"/>
  <c r="M147" i="4"/>
  <c r="M290" i="4"/>
  <c r="M283" i="4"/>
  <c r="M236" i="4"/>
  <c r="M279" i="4"/>
  <c r="M315" i="4"/>
  <c r="M266" i="4"/>
  <c r="M426" i="4"/>
  <c r="M460" i="4"/>
  <c r="M461" i="4"/>
  <c r="M231" i="4"/>
  <c r="M367" i="4"/>
  <c r="M280" i="4"/>
  <c r="M415" i="4"/>
  <c r="M391" i="4"/>
  <c r="M214" i="4"/>
  <c r="M261" i="4"/>
  <c r="M223" i="4"/>
  <c r="M226" i="4"/>
  <c r="M258" i="4"/>
  <c r="M394" i="4"/>
  <c r="M465" i="4"/>
  <c r="M332" i="4"/>
  <c r="M302" i="4"/>
  <c r="M324" i="4"/>
  <c r="M176" i="4"/>
  <c r="M419" i="4"/>
  <c r="M159" i="4"/>
  <c r="M344" i="4"/>
  <c r="M428" i="4"/>
  <c r="M289" i="4"/>
  <c r="M351" i="4"/>
  <c r="M286" i="4"/>
  <c r="M401" i="4"/>
  <c r="M513" i="4"/>
  <c r="M200" i="4"/>
  <c r="M338" i="4"/>
  <c r="M471" i="4"/>
  <c r="M346" i="4"/>
  <c r="M395" i="4"/>
  <c r="M269" i="4"/>
  <c r="M237" i="4"/>
  <c r="M320" i="4"/>
  <c r="M506" i="4"/>
  <c r="M435" i="4"/>
  <c r="M184" i="4"/>
  <c r="M334" i="4"/>
  <c r="M175" i="4"/>
  <c r="M357" i="4"/>
  <c r="M151" i="4"/>
  <c r="M329" i="4"/>
  <c r="M169" i="4"/>
  <c r="M458" i="4"/>
  <c r="M422" i="4"/>
  <c r="M245" i="4"/>
  <c r="M281" i="4"/>
  <c r="M359" i="4"/>
  <c r="M348" i="4"/>
  <c r="M327" i="4"/>
  <c r="M323" i="4"/>
  <c r="O372" i="4"/>
  <c r="O451" i="4"/>
  <c r="O101" i="4"/>
  <c r="O156" i="4"/>
  <c r="O167" i="4"/>
  <c r="O384" i="4"/>
  <c r="O476" i="4"/>
  <c r="O170" i="4"/>
  <c r="O220" i="4"/>
  <c r="O405" i="4"/>
  <c r="O511" i="4"/>
  <c r="O464" i="4"/>
  <c r="O462" i="4"/>
  <c r="O18" i="4"/>
  <c r="O448" i="4"/>
  <c r="O364" i="4"/>
  <c r="O182" i="4"/>
  <c r="O137" i="4"/>
  <c r="O253" i="4"/>
  <c r="O419" i="4"/>
  <c r="O34" i="4"/>
  <c r="O43" i="4"/>
  <c r="O219" i="4"/>
  <c r="O24" i="4"/>
  <c r="O97" i="4"/>
  <c r="O346" i="4"/>
  <c r="O257" i="4"/>
  <c r="O111" i="4"/>
  <c r="O497" i="4"/>
  <c r="O226" i="4"/>
  <c r="O407" i="4"/>
  <c r="O259" i="4"/>
  <c r="O323" i="4"/>
  <c r="O301" i="4"/>
  <c r="O423" i="4"/>
  <c r="O87" i="4"/>
  <c r="O420" i="4"/>
  <c r="O267" i="4"/>
  <c r="O15" i="4"/>
  <c r="O289" i="4"/>
  <c r="O75" i="4"/>
  <c r="O375" i="4"/>
  <c r="O119" i="4"/>
  <c r="O105" i="4"/>
  <c r="O115" i="4"/>
  <c r="O88" i="4"/>
  <c r="O427" i="4"/>
  <c r="O114" i="4"/>
  <c r="O81" i="4"/>
  <c r="O238" i="4"/>
  <c r="O112" i="4"/>
  <c r="O481" i="4"/>
  <c r="O168" i="4"/>
  <c r="O429" i="4"/>
  <c r="O2" i="4"/>
  <c r="O251" i="4"/>
  <c r="O507" i="4"/>
  <c r="O513" i="4"/>
  <c r="O85" i="4"/>
  <c r="O190" i="4"/>
  <c r="O271" i="4"/>
  <c r="O432" i="4"/>
  <c r="O27" i="4"/>
  <c r="O35" i="4"/>
  <c r="O231" i="4"/>
  <c r="O236" i="4"/>
  <c r="O317" i="4"/>
  <c r="O196" i="4"/>
  <c r="O382" i="4"/>
  <c r="O234" i="4"/>
  <c r="O240" i="4"/>
  <c r="O158" i="4"/>
  <c r="O428" i="4"/>
  <c r="O457" i="4"/>
  <c r="O330" i="4"/>
  <c r="O298" i="4"/>
  <c r="O46" i="4"/>
  <c r="O133" i="4"/>
  <c r="O57" i="4"/>
  <c r="O120" i="4"/>
  <c r="O207" i="4"/>
  <c r="O175" i="4"/>
  <c r="O319" i="4"/>
  <c r="O128" i="4"/>
  <c r="O221" i="4"/>
  <c r="O397" i="4"/>
  <c r="O270" i="4"/>
  <c r="O452" i="4"/>
  <c r="O254" i="4"/>
  <c r="O474" i="4"/>
  <c r="O11" i="4"/>
  <c r="O172" i="4"/>
  <c r="O60" i="4"/>
  <c r="O58" i="4"/>
  <c r="O36" i="4"/>
  <c r="O284" i="4"/>
  <c r="O488" i="4"/>
  <c r="O94" i="4"/>
  <c r="O144" i="4"/>
  <c r="O470" i="4"/>
  <c r="O164" i="4"/>
  <c r="O62" i="4"/>
  <c r="O230" i="4"/>
  <c r="O223" i="4"/>
  <c r="O297" i="4"/>
  <c r="O361" i="4"/>
  <c r="O38" i="4"/>
  <c r="O351" i="4"/>
  <c r="O493" i="4"/>
  <c r="O117" i="4"/>
  <c r="O352" i="4"/>
  <c r="O502" i="4"/>
  <c r="O379" i="4"/>
  <c r="O440" i="4"/>
  <c r="O260" i="4"/>
  <c r="O386" i="4"/>
  <c r="O138" i="4"/>
  <c r="O49" i="4"/>
  <c r="O413" i="4"/>
  <c r="O77" i="4"/>
  <c r="O316" i="4"/>
  <c r="O118" i="4"/>
  <c r="O140" i="4"/>
  <c r="O430" i="4"/>
  <c r="O421" i="4"/>
  <c r="O441" i="4"/>
  <c r="O345" i="4"/>
  <c r="O243" i="4"/>
  <c r="O45" i="4"/>
  <c r="O130" i="4"/>
  <c r="O460" i="4"/>
  <c r="O500" i="4"/>
  <c r="O132" i="4"/>
  <c r="O39" i="4"/>
  <c r="O469" i="4"/>
  <c r="O453" i="4"/>
  <c r="O422" i="4"/>
  <c r="O343" i="4"/>
  <c r="O245" i="4"/>
  <c r="O265" i="4"/>
  <c r="O303" i="4"/>
  <c r="O237" i="4"/>
  <c r="O40" i="4"/>
  <c r="O472" i="4"/>
  <c r="O14" i="4"/>
  <c r="O425" i="4"/>
  <c r="O99" i="4"/>
  <c r="O338" i="4"/>
  <c r="O355" i="4"/>
  <c r="O65" i="4"/>
  <c r="O401" i="4"/>
  <c r="O44" i="4"/>
  <c r="O368" i="4"/>
  <c r="O363" i="4"/>
  <c r="O282" i="4"/>
  <c r="O437" i="4"/>
  <c r="O37" i="4"/>
  <c r="O311" i="4"/>
  <c r="O70" i="4"/>
  <c r="O79" i="4"/>
  <c r="O339" i="4"/>
  <c r="O335" i="4"/>
  <c r="O124" i="4"/>
  <c r="O10" i="4"/>
  <c r="O484" i="4"/>
  <c r="O165" i="4"/>
  <c r="O121" i="4"/>
  <c r="O322" i="4"/>
  <c r="O348" i="4"/>
  <c r="O139" i="4"/>
  <c r="O391" i="4"/>
  <c r="O365" i="4"/>
  <c r="O102" i="4"/>
  <c r="O54" i="4"/>
  <c r="O300" i="4"/>
  <c r="O461" i="4"/>
  <c r="O299" i="4"/>
  <c r="O347" i="4"/>
  <c r="O396" i="4"/>
  <c r="O394" i="4"/>
  <c r="O247" i="4"/>
  <c r="O141" i="4"/>
  <c r="O274" i="4"/>
  <c r="O12" i="4"/>
  <c r="O389" i="4"/>
  <c r="O163" i="4"/>
  <c r="O292" i="4"/>
  <c r="O446" i="4"/>
  <c r="O125" i="4"/>
  <c r="O80" i="4"/>
  <c r="O74" i="4"/>
  <c r="O475" i="4"/>
  <c r="O258" i="4"/>
  <c r="O332" i="4"/>
  <c r="O181" i="4"/>
  <c r="O21" i="4"/>
  <c r="O28" i="4"/>
  <c r="O179" i="4"/>
  <c r="O216" i="4"/>
  <c r="O306" i="4"/>
  <c r="O71" i="4"/>
  <c r="O261" i="4"/>
  <c r="O90" i="4"/>
  <c r="O142" i="4"/>
  <c r="O331" i="4"/>
  <c r="O424" i="4"/>
  <c r="O412" i="4"/>
  <c r="O152" i="4"/>
  <c r="O13" i="4"/>
  <c r="O328" i="4"/>
  <c r="O374" i="4"/>
  <c r="O505" i="4"/>
  <c r="O224" i="4"/>
  <c r="O326" i="4"/>
  <c r="O398" i="4"/>
  <c r="O146" i="4"/>
  <c r="O154" i="4"/>
  <c r="O9" i="4"/>
  <c r="O202" i="4"/>
  <c r="O313" i="4"/>
  <c r="O499" i="4"/>
  <c r="O373" i="4"/>
  <c r="O340" i="4"/>
  <c r="O218" i="4"/>
  <c r="O501" i="4"/>
  <c r="O103" i="4"/>
  <c r="O336" i="4"/>
  <c r="O48" i="4"/>
  <c r="O371" i="4"/>
  <c r="O288" i="4"/>
  <c r="O6" i="4"/>
  <c r="O312" i="4"/>
  <c r="O402" i="4"/>
  <c r="O305" i="4"/>
  <c r="O16" i="4"/>
  <c r="O147" i="4"/>
  <c r="O235" i="4"/>
  <c r="O459" i="4"/>
  <c r="O295" i="4"/>
  <c r="O281" i="4"/>
  <c r="O354" i="4"/>
  <c r="O318" i="4"/>
  <c r="O310" i="4"/>
  <c r="O150" i="4"/>
  <c r="O418" i="4"/>
  <c r="O136" i="4"/>
  <c r="O89" i="4"/>
  <c r="O171" i="4"/>
  <c r="O145" i="4"/>
  <c r="O208" i="4"/>
  <c r="O53" i="4"/>
  <c r="O353" i="4"/>
  <c r="O444" i="4"/>
  <c r="O187" i="4"/>
  <c r="O31" i="4"/>
  <c r="O56" i="4"/>
  <c r="O280" i="4"/>
  <c r="O23" i="4"/>
  <c r="O86" i="4"/>
  <c r="O387" i="4"/>
  <c r="O214" i="4"/>
  <c r="O359" i="4"/>
  <c r="O47" i="4"/>
  <c r="O360" i="4"/>
  <c r="O377" i="4"/>
  <c r="O51" i="4"/>
  <c r="O17" i="4"/>
  <c r="O356" i="4"/>
  <c r="O52" i="4"/>
  <c r="O409" i="4"/>
  <c r="O435" i="4"/>
  <c r="O442" i="4"/>
  <c r="O155" i="4"/>
  <c r="O93" i="4"/>
  <c r="O7" i="4"/>
  <c r="O72" i="4"/>
  <c r="O263" i="4"/>
  <c r="O69" i="4"/>
  <c r="O381" i="4"/>
  <c r="O434" i="4"/>
  <c r="O203" i="4"/>
  <c r="O492" i="4"/>
  <c r="O73" i="4"/>
  <c r="O454" i="4"/>
  <c r="O408" i="4"/>
  <c r="O50" i="4"/>
  <c r="O465" i="4"/>
  <c r="O393" i="4"/>
  <c r="O431" i="4"/>
  <c r="O362" i="4"/>
  <c r="O302" i="4"/>
  <c r="O278" i="4"/>
  <c r="O212" i="4"/>
  <c r="O414" i="4"/>
  <c r="O483" i="4"/>
  <c r="O199" i="4"/>
  <c r="O320" i="4"/>
  <c r="O68" i="4"/>
  <c r="O96" i="4"/>
  <c r="O512" i="4"/>
  <c r="O477" i="4"/>
  <c r="O506" i="4"/>
  <c r="O215" i="4"/>
  <c r="O122" i="4"/>
  <c r="O436" i="4"/>
  <c r="O227" i="4"/>
  <c r="O4" i="4"/>
  <c r="O495" i="4"/>
  <c r="O131" i="4"/>
  <c r="O195" i="4"/>
  <c r="O337" i="4"/>
  <c r="O126" i="4"/>
  <c r="O404" i="4"/>
  <c r="O148" i="4"/>
  <c r="O232" i="4"/>
  <c r="O189" i="4"/>
  <c r="O287" i="4"/>
  <c r="O296" i="4"/>
  <c r="O166" i="4"/>
  <c r="O116" i="4"/>
  <c r="O321" i="4"/>
  <c r="O173" i="4"/>
  <c r="O286" i="4"/>
  <c r="O279" i="4"/>
  <c r="O8" i="4"/>
  <c r="O184" i="4"/>
  <c r="O426" i="4"/>
  <c r="O225" i="4"/>
  <c r="O129" i="4"/>
  <c r="O180" i="4"/>
  <c r="O3" i="4"/>
  <c r="O22" i="4"/>
  <c r="O252" i="4"/>
  <c r="O169" i="4"/>
  <c r="O84" i="4"/>
  <c r="O76" i="4"/>
  <c r="O135" i="4"/>
  <c r="O194" i="4"/>
  <c r="O349" i="4"/>
  <c r="O183" i="4"/>
  <c r="O127" i="4"/>
  <c r="O334" i="4"/>
  <c r="O160" i="4"/>
  <c r="O83" i="4"/>
  <c r="O478" i="4"/>
  <c r="O406" i="4"/>
  <c r="O308" i="4"/>
  <c r="O487" i="4"/>
  <c r="O490" i="4"/>
  <c r="O104" i="4"/>
  <c r="O468" i="4"/>
  <c r="O277" i="4"/>
  <c r="O494" i="4"/>
  <c r="O95" i="4"/>
  <c r="O370" i="4"/>
  <c r="O192" i="4"/>
  <c r="O264" i="4"/>
  <c r="O228" i="4"/>
  <c r="O177" i="4"/>
  <c r="O291" i="4"/>
  <c r="O471" i="4"/>
  <c r="O275" i="4"/>
  <c r="O107" i="4"/>
  <c r="O416" i="4"/>
  <c r="O273" i="4"/>
  <c r="O463" i="4"/>
  <c r="O314" i="4"/>
  <c r="O188" i="4"/>
  <c r="O198" i="4"/>
  <c r="O268" i="4"/>
  <c r="O411" i="4"/>
  <c r="O5" i="4"/>
  <c r="O383" i="4"/>
  <c r="O508" i="4"/>
  <c r="O466" i="4"/>
  <c r="O205" i="4"/>
  <c r="O504" i="4"/>
  <c r="O266" i="4"/>
  <c r="O410" i="4"/>
  <c r="O33" i="4"/>
  <c r="O110" i="4"/>
  <c r="O395" i="4"/>
  <c r="O498" i="4"/>
  <c r="O344" i="4"/>
  <c r="O239" i="4"/>
  <c r="O249" i="4"/>
  <c r="O445" i="4"/>
  <c r="O174" i="4"/>
  <c r="O233" i="4"/>
  <c r="O42" i="4"/>
  <c r="O193" i="4"/>
  <c r="O59" i="4"/>
  <c r="O123" i="4"/>
  <c r="O482" i="4"/>
  <c r="O357" i="4"/>
  <c r="O467" i="4"/>
  <c r="O378" i="4"/>
  <c r="O369" i="4"/>
  <c r="O241" i="4"/>
  <c r="O485" i="4"/>
  <c r="O213" i="4"/>
  <c r="O82" i="4"/>
  <c r="O109" i="4"/>
  <c r="O269" i="4"/>
  <c r="O204" i="4"/>
  <c r="O250" i="4"/>
  <c r="O276" i="4"/>
  <c r="O285" i="4"/>
  <c r="O255" i="4"/>
  <c r="O333" i="4"/>
  <c r="O157" i="4"/>
  <c r="O185" i="4"/>
  <c r="O496" i="4"/>
  <c r="O186" i="4"/>
  <c r="O443" i="4"/>
  <c r="O200" i="4"/>
  <c r="O98" i="4"/>
  <c r="O456" i="4"/>
  <c r="O358" i="4"/>
  <c r="O197" i="4"/>
  <c r="O385" i="4"/>
  <c r="O32" i="4"/>
  <c r="O324" i="4"/>
  <c r="O447" i="4"/>
  <c r="O201" i="4"/>
  <c r="O91" i="4"/>
  <c r="O367" i="4"/>
  <c r="O246" i="4"/>
  <c r="O108" i="4"/>
  <c r="O19" i="4"/>
  <c r="O293" i="4"/>
  <c r="O341" i="4"/>
  <c r="O439" i="4"/>
  <c r="O29" i="4"/>
  <c r="O78" i="4"/>
  <c r="O178" i="4"/>
  <c r="O473" i="4"/>
  <c r="O449" i="4"/>
  <c r="O294" i="4"/>
  <c r="O25" i="4"/>
  <c r="O242" i="4"/>
  <c r="O229" i="4"/>
  <c r="O455" i="4"/>
  <c r="O458" i="4"/>
  <c r="O134" i="4"/>
  <c r="O388" i="4"/>
  <c r="O41" i="4"/>
  <c r="O438" i="4"/>
  <c r="O26" i="4"/>
  <c r="O151" i="4"/>
  <c r="O489" i="4"/>
  <c r="O376" i="4"/>
  <c r="O315" i="4"/>
  <c r="O366" i="4"/>
  <c r="O307" i="4"/>
  <c r="O390" i="4"/>
  <c r="O433" i="4"/>
  <c r="O211" i="4"/>
  <c r="O415" i="4"/>
  <c r="O290" i="4"/>
  <c r="O329" i="4"/>
  <c r="O100" i="4"/>
  <c r="O63" i="4"/>
  <c r="O143" i="4"/>
  <c r="O262" i="4"/>
  <c r="O450" i="4"/>
  <c r="O191" i="4"/>
  <c r="O161" i="4"/>
  <c r="O480" i="4"/>
  <c r="O248" i="4"/>
  <c r="O479" i="4"/>
  <c r="O399" i="4"/>
  <c r="O209" i="4"/>
  <c r="O509" i="4"/>
  <c r="O30" i="4"/>
  <c r="O64" i="4"/>
  <c r="O206" i="4"/>
  <c r="O486" i="4"/>
  <c r="O159" i="4"/>
  <c r="O20" i="4"/>
  <c r="O113" i="4"/>
  <c r="O162" i="4"/>
  <c r="O92" i="4"/>
  <c r="O66" i="4"/>
  <c r="O244" i="4"/>
  <c r="O327" i="4"/>
  <c r="O403" i="4"/>
  <c r="O67" i="4"/>
  <c r="O304" i="4"/>
  <c r="O350" i="4"/>
  <c r="O149" i="4"/>
  <c r="O222" i="4"/>
  <c r="O176" i="4"/>
  <c r="O503" i="4"/>
  <c r="O417" i="4"/>
  <c r="O325" i="4"/>
  <c r="O210" i="4"/>
  <c r="O153" i="4"/>
  <c r="O61" i="4"/>
  <c r="O510" i="4"/>
  <c r="O342" i="4"/>
  <c r="O272" i="4"/>
  <c r="O380" i="4"/>
  <c r="O309" i="4"/>
  <c r="O256" i="4"/>
  <c r="O392" i="4"/>
  <c r="O400" i="4"/>
  <c r="O491" i="4"/>
  <c r="O217" i="4"/>
  <c r="O55" i="4"/>
  <c r="O283" i="4"/>
  <c r="O106" i="4"/>
  <c r="M136" i="4"/>
  <c r="M137" i="4"/>
  <c r="M135" i="4"/>
  <c r="M134" i="4"/>
  <c r="M133" i="4"/>
  <c r="M132" i="4"/>
  <c r="M131" i="4"/>
  <c r="M130" i="4"/>
  <c r="M124" i="4"/>
  <c r="M125" i="4"/>
  <c r="M128" i="4"/>
  <c r="M129" i="4"/>
  <c r="M126" i="4"/>
  <c r="M123" i="4"/>
  <c r="M122" i="4"/>
  <c r="M127" i="4"/>
  <c r="M114" i="4"/>
  <c r="M103" i="4"/>
  <c r="M64" i="4"/>
  <c r="M52" i="4"/>
  <c r="M76" i="4"/>
  <c r="M4" i="4"/>
  <c r="M66" i="4"/>
  <c r="M22" i="4"/>
  <c r="M55" i="4"/>
  <c r="M41" i="4"/>
  <c r="M58" i="4"/>
  <c r="M49" i="4"/>
  <c r="M19" i="4"/>
  <c r="M7" i="4"/>
  <c r="M80" i="4"/>
  <c r="M118" i="4"/>
  <c r="M37" i="4"/>
  <c r="M15" i="4"/>
  <c r="M82" i="4"/>
  <c r="M91" i="4"/>
  <c r="M65" i="4"/>
  <c r="M16" i="4"/>
  <c r="M74" i="4"/>
  <c r="M34" i="4"/>
  <c r="M9" i="4"/>
  <c r="M13" i="4"/>
  <c r="M8" i="4"/>
  <c r="M100" i="4"/>
  <c r="M121" i="4"/>
  <c r="M48" i="4"/>
  <c r="M32" i="4"/>
  <c r="M24" i="4"/>
  <c r="M108" i="4"/>
  <c r="M51" i="4"/>
  <c r="M75" i="4"/>
  <c r="M67" i="4"/>
  <c r="M120" i="4"/>
  <c r="M69" i="4"/>
  <c r="M107" i="4"/>
  <c r="M85" i="4"/>
  <c r="M63" i="4"/>
  <c r="M43" i="4"/>
  <c r="M102" i="4"/>
  <c r="M61" i="4"/>
  <c r="M25" i="4"/>
  <c r="M98" i="4"/>
  <c r="M92" i="4"/>
  <c r="M73" i="4"/>
  <c r="M45" i="4"/>
  <c r="M110" i="4"/>
  <c r="M116" i="4"/>
  <c r="M95" i="4"/>
  <c r="M99" i="4"/>
  <c r="M112" i="4"/>
  <c r="M71" i="4"/>
  <c r="M23" i="4"/>
  <c r="M115" i="4"/>
  <c r="M83" i="4"/>
  <c r="M12" i="4"/>
  <c r="M14" i="4"/>
  <c r="M86" i="4"/>
  <c r="M50" i="4"/>
  <c r="M87" i="4"/>
  <c r="M79" i="4"/>
  <c r="M78" i="4"/>
  <c r="M57" i="4"/>
  <c r="M29" i="4"/>
  <c r="M94" i="4"/>
  <c r="M68" i="4"/>
  <c r="M105" i="4"/>
  <c r="M81" i="4"/>
  <c r="M21" i="4"/>
  <c r="M72" i="4"/>
  <c r="M31" i="4"/>
  <c r="M10" i="4"/>
  <c r="M77" i="4"/>
  <c r="M104" i="4"/>
  <c r="M44" i="4"/>
  <c r="M60" i="4"/>
  <c r="M101" i="4"/>
  <c r="M96" i="4"/>
  <c r="M70" i="4"/>
  <c r="M106" i="4"/>
  <c r="M84" i="4"/>
  <c r="M40" i="4"/>
  <c r="M113" i="4"/>
  <c r="M59" i="4"/>
  <c r="M17" i="4"/>
  <c r="M56" i="4"/>
  <c r="M46" i="4"/>
  <c r="M119" i="4"/>
  <c r="M88" i="4"/>
  <c r="M62" i="4"/>
  <c r="M90" i="4"/>
  <c r="M20" i="4"/>
  <c r="M42" i="4"/>
  <c r="M26" i="4"/>
  <c r="M38" i="4"/>
  <c r="M89" i="4"/>
  <c r="M27" i="4"/>
  <c r="M30" i="4"/>
  <c r="M11" i="4"/>
  <c r="M111" i="4"/>
  <c r="M3" i="4"/>
  <c r="M36" i="4"/>
  <c r="M54" i="4"/>
  <c r="M28" i="4"/>
  <c r="M35" i="4"/>
  <c r="M39" i="4"/>
  <c r="M5" i="4"/>
  <c r="M97" i="4"/>
  <c r="M2" i="4"/>
  <c r="M33" i="4"/>
  <c r="M53" i="4"/>
  <c r="M109" i="4"/>
  <c r="M47" i="4"/>
  <c r="M18" i="4"/>
  <c r="M6" i="4"/>
  <c r="M117" i="4"/>
  <c r="M93" i="4"/>
  <c r="Q424" i="4" l="1"/>
  <c r="Q188" i="4"/>
  <c r="Q144" i="4"/>
  <c r="B250" i="1"/>
  <c r="C250" i="1" s="1"/>
  <c r="D250" i="1" s="1"/>
  <c r="Q498" i="4"/>
  <c r="Q325" i="4"/>
  <c r="Q127" i="4"/>
  <c r="Q321" i="4"/>
  <c r="Q507" i="4"/>
  <c r="Q229" i="4"/>
  <c r="Q467" i="4"/>
  <c r="Q106" i="4"/>
  <c r="Q244" i="4"/>
  <c r="Q417" i="4"/>
  <c r="Q378" i="4"/>
  <c r="B230" i="1"/>
  <c r="C230" i="1" s="1"/>
  <c r="D230" i="1" s="1"/>
  <c r="B253" i="1"/>
  <c r="Q275" i="4"/>
  <c r="Q57" i="4"/>
  <c r="Q264" i="4"/>
  <c r="Q339" i="4"/>
  <c r="Q231" i="4"/>
  <c r="B249" i="1"/>
  <c r="P2" i="4"/>
  <c r="Q370" i="4"/>
  <c r="B147" i="1"/>
  <c r="Q451" i="4"/>
  <c r="Q132" i="4"/>
  <c r="Q302" i="4"/>
  <c r="Q463" i="4"/>
  <c r="Q359" i="4"/>
  <c r="Q457" i="4"/>
  <c r="Q495" i="4"/>
  <c r="Q116" i="4"/>
  <c r="Q314" i="4"/>
  <c r="B227" i="1"/>
  <c r="Q36" i="4"/>
  <c r="Q281" i="4"/>
  <c r="B176" i="1"/>
  <c r="C176" i="1" s="1"/>
  <c r="D176" i="1" s="1"/>
  <c r="B186" i="1"/>
  <c r="C186" i="1" s="1"/>
  <c r="D186" i="1" s="1"/>
  <c r="Q282" i="4"/>
  <c r="Q295" i="4"/>
  <c r="Q403" i="4"/>
  <c r="B164" i="1"/>
  <c r="C164" i="1" s="1"/>
  <c r="D164" i="1" s="1"/>
  <c r="Q355" i="4"/>
  <c r="Q212" i="4"/>
  <c r="Q141" i="4"/>
  <c r="Q93" i="4"/>
  <c r="Q312" i="4"/>
  <c r="B221" i="1"/>
  <c r="Q175" i="4"/>
  <c r="B242" i="1"/>
  <c r="C242" i="1" s="1"/>
  <c r="D242" i="1" s="1"/>
  <c r="B148" i="1"/>
  <c r="C148" i="1" s="1"/>
  <c r="D148" i="1" s="1"/>
  <c r="Q176" i="4"/>
  <c r="Q39" i="4"/>
  <c r="B235" i="1"/>
  <c r="Q397" i="4"/>
  <c r="Q472" i="4"/>
  <c r="Q248" i="4"/>
  <c r="Q189" i="4"/>
  <c r="Q428" i="4"/>
  <c r="Q306" i="4"/>
  <c r="Q452" i="4"/>
  <c r="Q240" i="4"/>
  <c r="Q33" i="4"/>
  <c r="Q280" i="4"/>
  <c r="Q100" i="4"/>
  <c r="Q258" i="4"/>
  <c r="Q124" i="4"/>
  <c r="Q400" i="4"/>
  <c r="Q198" i="4"/>
  <c r="Q165" i="4"/>
  <c r="Q388" i="4"/>
  <c r="B197" i="1"/>
  <c r="Q91" i="4"/>
  <c r="B213" i="1"/>
  <c r="Q360" i="4"/>
  <c r="B175" i="1"/>
  <c r="Q318" i="4"/>
  <c r="Q152" i="4"/>
  <c r="Q221" i="4"/>
  <c r="B226" i="1"/>
  <c r="C226" i="1" s="1"/>
  <c r="D226" i="1" s="1"/>
  <c r="Q17" i="4"/>
  <c r="Q341" i="4"/>
  <c r="Q465" i="4"/>
  <c r="Q103" i="4"/>
  <c r="Q47" i="4"/>
  <c r="Q338" i="4"/>
  <c r="Q466" i="4"/>
  <c r="Q224" i="4"/>
  <c r="Q294" i="4"/>
  <c r="B251" i="1"/>
  <c r="Q251" i="4"/>
  <c r="Q155" i="4"/>
  <c r="Q353" i="4"/>
  <c r="Q85" i="4"/>
  <c r="Q324" i="4"/>
  <c r="Q508" i="4"/>
  <c r="Q83" i="4"/>
  <c r="B155" i="1"/>
  <c r="Q292" i="4"/>
  <c r="Q150" i="4"/>
  <c r="Q69" i="4"/>
  <c r="Q444" i="4"/>
  <c r="Q42" i="4"/>
  <c r="Q426" i="4"/>
  <c r="Q37" i="4"/>
  <c r="Q483" i="4"/>
  <c r="Q502" i="4"/>
  <c r="Q63" i="4"/>
  <c r="Q7" i="4"/>
  <c r="B248" i="1"/>
  <c r="C248" i="1" s="1"/>
  <c r="D248" i="1" s="1"/>
  <c r="Q261" i="4"/>
  <c r="Q8" i="4"/>
  <c r="Q303" i="4"/>
  <c r="Q371" i="4"/>
  <c r="Q94" i="4"/>
  <c r="Q358" i="4"/>
  <c r="Q11" i="4"/>
  <c r="Q34" i="4"/>
  <c r="Q187" i="4"/>
  <c r="Q28" i="4"/>
  <c r="Q215" i="4"/>
  <c r="Q158" i="4"/>
  <c r="Q204" i="4"/>
  <c r="Q317" i="4"/>
  <c r="Q300" i="4"/>
  <c r="Q271" i="4"/>
  <c r="Q46" i="4"/>
  <c r="Q136" i="4"/>
  <c r="Q308" i="4"/>
  <c r="Q408" i="4"/>
  <c r="Q32" i="4"/>
  <c r="Q104" i="4"/>
  <c r="Q480" i="4"/>
  <c r="B205" i="1"/>
  <c r="Q201" i="4"/>
  <c r="B207" i="1"/>
  <c r="Q401" i="4"/>
  <c r="Q469" i="4"/>
  <c r="Q305" i="4"/>
  <c r="B209" i="1"/>
  <c r="Q269" i="4"/>
  <c r="Q446" i="4"/>
  <c r="Q217" i="4"/>
  <c r="Q304" i="4"/>
  <c r="B211" i="1"/>
  <c r="Q190" i="4"/>
  <c r="Q473" i="4"/>
  <c r="Q199" i="4"/>
  <c r="Q70" i="4"/>
  <c r="B166" i="1"/>
  <c r="C166" i="1" s="1"/>
  <c r="D166" i="1" s="1"/>
  <c r="B143" i="1"/>
  <c r="Q493" i="4"/>
  <c r="Q242" i="4"/>
  <c r="B145" i="1"/>
  <c r="Q499" i="4"/>
  <c r="Q475" i="4"/>
  <c r="Q75" i="4"/>
  <c r="Q79" i="4"/>
  <c r="Q12" i="4"/>
  <c r="Q296" i="4"/>
  <c r="Q96" i="4"/>
  <c r="Q372" i="4"/>
  <c r="Q274" i="4"/>
  <c r="Q489" i="4"/>
  <c r="Q206" i="4"/>
  <c r="B219" i="1"/>
  <c r="Q169" i="4"/>
  <c r="Q380" i="4"/>
  <c r="Q394" i="4"/>
  <c r="Q273" i="4"/>
  <c r="Q234" i="4"/>
  <c r="Q346" i="4"/>
  <c r="B188" i="1"/>
  <c r="C188" i="1" s="1"/>
  <c r="D188" i="1" s="1"/>
  <c r="Q419" i="4"/>
  <c r="Q235" i="4"/>
  <c r="B229" i="1"/>
  <c r="Q60" i="4"/>
  <c r="Q345" i="4"/>
  <c r="Q301" i="4"/>
  <c r="Q107" i="4"/>
  <c r="B190" i="1"/>
  <c r="C190" i="1" s="1"/>
  <c r="D190" i="1" s="1"/>
  <c r="Q250" i="4"/>
  <c r="Q236" i="4"/>
  <c r="Q171" i="4"/>
  <c r="Q458" i="4"/>
  <c r="Q460" i="4"/>
  <c r="Q108" i="4"/>
  <c r="Q233" i="4"/>
  <c r="Q230" i="4"/>
  <c r="Q131" i="4"/>
  <c r="Q494" i="4"/>
  <c r="Q55" i="4"/>
  <c r="Q112" i="4"/>
  <c r="Q392" i="4"/>
  <c r="Q245" i="4"/>
  <c r="Q369" i="4"/>
  <c r="Q438" i="4"/>
  <c r="B204" i="1"/>
  <c r="C204" i="1" s="1"/>
  <c r="D204" i="1" s="1"/>
  <c r="Q383" i="4"/>
  <c r="B141" i="1"/>
  <c r="B170" i="1"/>
  <c r="C170" i="1" s="1"/>
  <c r="D170" i="1" s="1"/>
  <c r="Q510" i="4"/>
  <c r="Q459" i="4"/>
  <c r="B151" i="1"/>
  <c r="Q163" i="4"/>
  <c r="Q418" i="4"/>
  <c r="Q381" i="4"/>
  <c r="Q344" i="4"/>
  <c r="Q52" i="4"/>
  <c r="Q357" i="4"/>
  <c r="Q486" i="4"/>
  <c r="Q191" i="4"/>
  <c r="Q256" i="4"/>
  <c r="Q2" i="4"/>
  <c r="Q354" i="4"/>
  <c r="B224" i="1"/>
  <c r="C224" i="1" s="1"/>
  <c r="D224" i="1" s="1"/>
  <c r="Q455" i="4"/>
  <c r="Q81" i="4"/>
  <c r="Q246" i="4"/>
  <c r="Q500" i="4"/>
  <c r="B162" i="1"/>
  <c r="C162" i="1" s="1"/>
  <c r="D162" i="1" s="1"/>
  <c r="Q389" i="4"/>
  <c r="B200" i="1"/>
  <c r="C200" i="1" s="1"/>
  <c r="D200" i="1" s="1"/>
  <c r="Q391" i="4"/>
  <c r="B174" i="1"/>
  <c r="C174" i="1" s="1"/>
  <c r="D174" i="1" s="1"/>
  <c r="Q468" i="4"/>
  <c r="Q239" i="4"/>
  <c r="Q506" i="4"/>
  <c r="Q454" i="4"/>
  <c r="Q84" i="4"/>
  <c r="Q74" i="4"/>
  <c r="Q98" i="4"/>
  <c r="Q492" i="4"/>
  <c r="Q384" i="4"/>
  <c r="B187" i="1"/>
  <c r="Q30" i="4"/>
  <c r="Q287" i="4"/>
  <c r="Q406" i="4"/>
  <c r="Q427" i="4"/>
  <c r="Q226" i="4"/>
  <c r="Q504" i="4"/>
  <c r="Q363" i="4"/>
  <c r="B193" i="1"/>
  <c r="Q440" i="4"/>
  <c r="Q145" i="4"/>
  <c r="Q25" i="4"/>
  <c r="Q3" i="4"/>
  <c r="B178" i="1"/>
  <c r="C178" i="1" s="1"/>
  <c r="D178" i="1" s="1"/>
  <c r="Q223" i="4"/>
  <c r="Q143" i="4"/>
  <c r="Q4" i="4"/>
  <c r="Q6" i="4"/>
  <c r="B171" i="1"/>
  <c r="B167" i="1"/>
  <c r="Q197" i="4"/>
  <c r="Q129" i="4"/>
  <c r="Q309" i="4"/>
  <c r="Q509" i="4"/>
  <c r="Q178" i="4"/>
  <c r="Q192" i="4"/>
  <c r="B217" i="1"/>
  <c r="Q61" i="4"/>
  <c r="Q496" i="4"/>
  <c r="B154" i="1"/>
  <c r="C154" i="1" s="1"/>
  <c r="D154" i="1" s="1"/>
  <c r="Q448" i="4"/>
  <c r="Q179" i="4"/>
  <c r="Q87" i="4"/>
  <c r="B169" i="1"/>
  <c r="B232" i="1"/>
  <c r="C232" i="1" s="1"/>
  <c r="D232" i="1" s="1"/>
  <c r="Q92" i="4"/>
  <c r="B208" i="1"/>
  <c r="C208" i="1" s="1"/>
  <c r="D208" i="1" s="1"/>
  <c r="Q276" i="4"/>
  <c r="Q249" i="4"/>
  <c r="Q73" i="4"/>
  <c r="B240" i="1"/>
  <c r="C240" i="1" s="1"/>
  <c r="D240" i="1" s="1"/>
  <c r="Q343" i="4"/>
  <c r="Q310" i="4"/>
  <c r="B163" i="1"/>
  <c r="Q415" i="4"/>
  <c r="Q177" i="4"/>
  <c r="Q307" i="4"/>
  <c r="Q166" i="4"/>
  <c r="B215" i="1"/>
  <c r="Q374" i="4"/>
  <c r="Q462" i="4"/>
  <c r="Q254" i="4"/>
  <c r="Q113" i="4"/>
  <c r="Q65" i="4"/>
  <c r="Q316" i="4"/>
  <c r="Q431" i="4"/>
  <c r="Q291" i="4"/>
  <c r="Q128" i="4"/>
  <c r="Q414" i="4"/>
  <c r="Q138" i="4"/>
  <c r="Q111" i="4"/>
  <c r="Q31" i="4"/>
  <c r="Q351" i="4"/>
  <c r="Q437" i="4"/>
  <c r="Q147" i="4"/>
  <c r="Q387" i="4"/>
  <c r="Q368" i="4"/>
  <c r="B257" i="1"/>
  <c r="B234" i="1"/>
  <c r="C234" i="1" s="1"/>
  <c r="D234" i="1" s="1"/>
  <c r="B252" i="1"/>
  <c r="C252" i="1" s="1"/>
  <c r="D252" i="1" s="1"/>
  <c r="B228" i="1"/>
  <c r="C228" i="1" s="1"/>
  <c r="D228" i="1" s="1"/>
  <c r="B244" i="1"/>
  <c r="C244" i="1" s="1"/>
  <c r="D244" i="1" s="1"/>
  <c r="Q23" i="4"/>
  <c r="Q123" i="4"/>
  <c r="Q409" i="4"/>
  <c r="Q196" i="4"/>
  <c r="B159" i="1"/>
  <c r="Q202" i="4"/>
  <c r="B195" i="1"/>
  <c r="B146" i="1"/>
  <c r="C146" i="1" s="1"/>
  <c r="D146" i="1" s="1"/>
  <c r="Q228" i="4"/>
  <c r="Q168" i="4"/>
  <c r="Q210" i="4"/>
  <c r="B152" i="1"/>
  <c r="C152" i="1" s="1"/>
  <c r="D152" i="1" s="1"/>
  <c r="Q377" i="4"/>
  <c r="B223" i="1"/>
  <c r="Q430" i="4"/>
  <c r="Q119" i="4"/>
  <c r="Q173" i="4"/>
  <c r="B201" i="1"/>
  <c r="Q213" i="4"/>
  <c r="Q130" i="4"/>
  <c r="Q285" i="4"/>
  <c r="Q148" i="4"/>
  <c r="B216" i="1"/>
  <c r="C216" i="1" s="1"/>
  <c r="D216" i="1" s="1"/>
  <c r="Q193" i="4"/>
  <c r="Q125" i="4"/>
  <c r="Q390" i="4"/>
  <c r="Q311" i="4"/>
  <c r="B198" i="1"/>
  <c r="C198" i="1" s="1"/>
  <c r="D198" i="1" s="1"/>
  <c r="Q395" i="4"/>
  <c r="Q347" i="4"/>
  <c r="Q164" i="4"/>
  <c r="B231" i="1"/>
  <c r="Q485" i="4"/>
  <c r="Q330" i="4"/>
  <c r="Q356" i="4"/>
  <c r="Q49" i="4"/>
  <c r="B238" i="1"/>
  <c r="C238" i="1" s="1"/>
  <c r="D238" i="1" s="1"/>
  <c r="Q44" i="4"/>
  <c r="Q241" i="4"/>
  <c r="Q476" i="4"/>
  <c r="B237" i="1"/>
  <c r="B196" i="1"/>
  <c r="C196" i="1" s="1"/>
  <c r="D196" i="1" s="1"/>
  <c r="Q26" i="4"/>
  <c r="B181" i="1"/>
  <c r="Q99" i="4"/>
  <c r="Q214" i="4"/>
  <c r="Q398" i="4"/>
  <c r="Q436" i="4"/>
  <c r="Q385" i="4"/>
  <c r="Q257" i="4"/>
  <c r="B172" i="1"/>
  <c r="C172" i="1" s="1"/>
  <c r="D172" i="1" s="1"/>
  <c r="Q340" i="4"/>
  <c r="Q434" i="4"/>
  <c r="Q184" i="4"/>
  <c r="Q328" i="4"/>
  <c r="Q110" i="4"/>
  <c r="Q161" i="4"/>
  <c r="B239" i="1"/>
  <c r="B210" i="1"/>
  <c r="C210" i="1" s="1"/>
  <c r="D210" i="1" s="1"/>
  <c r="Q259" i="4"/>
  <c r="B165" i="1"/>
  <c r="Q51" i="4"/>
  <c r="B218" i="1"/>
  <c r="C218" i="1" s="1"/>
  <c r="D218" i="1" s="1"/>
  <c r="Q411" i="4"/>
  <c r="Q416" i="4"/>
  <c r="Q162" i="4"/>
  <c r="Q227" i="4"/>
  <c r="Q156" i="4"/>
  <c r="Q266" i="4"/>
  <c r="Q412" i="4"/>
  <c r="B202" i="1"/>
  <c r="C202" i="1" s="1"/>
  <c r="D202" i="1" s="1"/>
  <c r="B192" i="1"/>
  <c r="C192" i="1" s="1"/>
  <c r="D192" i="1" s="1"/>
  <c r="B225" i="1"/>
  <c r="Q182" i="4"/>
  <c r="Q50" i="4"/>
  <c r="Q471" i="4"/>
  <c r="Q76" i="4"/>
  <c r="Q151" i="4"/>
  <c r="Q102" i="4"/>
  <c r="B256" i="1"/>
  <c r="C256" i="1" s="1"/>
  <c r="D256" i="1" s="1"/>
  <c r="B142" i="1"/>
  <c r="C142" i="1" s="1"/>
  <c r="D142" i="1" s="1"/>
  <c r="Q29" i="4"/>
  <c r="Q24" i="4"/>
  <c r="Q140" i="4"/>
  <c r="Q86" i="4"/>
  <c r="B149" i="1"/>
  <c r="Q120" i="4"/>
  <c r="Q238" i="4"/>
  <c r="Q209" i="4"/>
  <c r="Q319" i="4"/>
  <c r="Q420" i="4"/>
  <c r="Q293" i="4"/>
  <c r="Q283" i="4"/>
  <c r="Q405" i="4"/>
  <c r="B153" i="1"/>
  <c r="Q9" i="4"/>
  <c r="Q461" i="4"/>
  <c r="Q232" i="4"/>
  <c r="Q342" i="4"/>
  <c r="Q442" i="4"/>
  <c r="Q80" i="4"/>
  <c r="Q289" i="4"/>
  <c r="Q101" i="4"/>
  <c r="Q122" i="4"/>
  <c r="Q142" i="4"/>
  <c r="B233" i="1"/>
  <c r="Q64" i="4"/>
  <c r="Q379" i="4"/>
  <c r="Q89" i="4"/>
  <c r="Q68" i="4"/>
  <c r="Q185" i="4"/>
  <c r="Q172" i="4"/>
  <c r="Q82" i="4"/>
  <c r="Q167" i="4"/>
  <c r="B160" i="1"/>
  <c r="C160" i="1" s="1"/>
  <c r="D160" i="1" s="1"/>
  <c r="Q262" i="4"/>
  <c r="Q299" i="4"/>
  <c r="Q361" i="4"/>
  <c r="Q487" i="4"/>
  <c r="Q109" i="4"/>
  <c r="Q5" i="4"/>
  <c r="B254" i="1"/>
  <c r="C254" i="1" s="1"/>
  <c r="D254" i="1" s="1"/>
  <c r="Q350" i="4"/>
  <c r="B247" i="1"/>
  <c r="Q97" i="4"/>
  <c r="Q66" i="4"/>
  <c r="Q149" i="4"/>
  <c r="Q290" i="4"/>
  <c r="Q71" i="4"/>
  <c r="Q373" i="4"/>
  <c r="Q194" i="4"/>
  <c r="Q114" i="4"/>
  <c r="Q491" i="4"/>
  <c r="Q205" i="4"/>
  <c r="Q348" i="4"/>
  <c r="Q139" i="4"/>
  <c r="Q118" i="4"/>
  <c r="B144" i="1"/>
  <c r="C144" i="1" s="1"/>
  <c r="D144" i="1" s="1"/>
  <c r="Q56" i="4"/>
  <c r="Q413" i="4"/>
  <c r="Q453" i="4"/>
  <c r="Q477" i="4"/>
  <c r="Q503" i="4"/>
  <c r="Q474" i="4"/>
  <c r="Q22" i="4"/>
  <c r="Q137" i="4"/>
  <c r="B185" i="1"/>
  <c r="Q404" i="4"/>
  <c r="Q237" i="4"/>
  <c r="Q27" i="4"/>
  <c r="Q490" i="4"/>
  <c r="Q45" i="4"/>
  <c r="B191" i="1"/>
  <c r="Q14" i="4"/>
  <c r="Q410" i="4"/>
  <c r="Q349" i="4"/>
  <c r="Q153" i="4"/>
  <c r="Q219" i="4"/>
  <c r="Q334" i="4"/>
  <c r="B168" i="1"/>
  <c r="C168" i="1" s="1"/>
  <c r="D168" i="1" s="1"/>
  <c r="Q336" i="4"/>
  <c r="Q284" i="4"/>
  <c r="Q183" i="4"/>
  <c r="B241" i="1"/>
  <c r="B179" i="1"/>
  <c r="Q327" i="4"/>
  <c r="B243" i="1"/>
  <c r="Q59" i="4"/>
  <c r="B180" i="1"/>
  <c r="C180" i="1" s="1"/>
  <c r="D180" i="1" s="1"/>
  <c r="Q376" i="4"/>
  <c r="Q62" i="4"/>
  <c r="B157" i="1"/>
  <c r="Q481" i="4"/>
  <c r="Q423" i="4"/>
  <c r="Q211" i="4"/>
  <c r="Q180" i="4"/>
  <c r="Q320" i="4"/>
  <c r="Q19" i="4"/>
  <c r="Q174" i="4"/>
  <c r="Q432" i="4"/>
  <c r="Q220" i="4"/>
  <c r="B161" i="1"/>
  <c r="B246" i="1"/>
  <c r="C246" i="1" s="1"/>
  <c r="D246" i="1" s="1"/>
  <c r="Q399" i="4"/>
  <c r="Q337" i="4"/>
  <c r="Q225" i="4"/>
  <c r="Q497" i="4"/>
  <c r="B245" i="1"/>
  <c r="Q332" i="4"/>
  <c r="Q386" i="4"/>
  <c r="Q154" i="4"/>
  <c r="Q488" i="4"/>
  <c r="Q375" i="4"/>
  <c r="Q268" i="4"/>
  <c r="Q13" i="4"/>
  <c r="Q288" i="4"/>
  <c r="Q170" i="4"/>
  <c r="B189" i="1"/>
  <c r="Q422" i="4"/>
  <c r="B212" i="1"/>
  <c r="C212" i="1" s="1"/>
  <c r="D212" i="1" s="1"/>
  <c r="Q482" i="4"/>
  <c r="Q407" i="4"/>
  <c r="Q511" i="4"/>
  <c r="Q203" i="4"/>
  <c r="Q270" i="4"/>
  <c r="Q95" i="4"/>
  <c r="B222" i="1"/>
  <c r="C222" i="1" s="1"/>
  <c r="D222" i="1" s="1"/>
  <c r="Q393" i="4"/>
  <c r="Q439" i="4"/>
  <c r="Q10" i="4"/>
  <c r="B214" i="1"/>
  <c r="C214" i="1" s="1"/>
  <c r="D214" i="1" s="1"/>
  <c r="Q252" i="4"/>
  <c r="Q216" i="4"/>
  <c r="B156" i="1"/>
  <c r="C156" i="1" s="1"/>
  <c r="D156" i="1" s="1"/>
  <c r="Q456" i="4"/>
  <c r="B220" i="1"/>
  <c r="C220" i="1" s="1"/>
  <c r="D220" i="1" s="1"/>
  <c r="Q146" i="4"/>
  <c r="Q20" i="4"/>
  <c r="Q297" i="4"/>
  <c r="Q433" i="4"/>
  <c r="B199" i="1"/>
  <c r="Q441" i="4"/>
  <c r="Q478" i="4"/>
  <c r="Q48" i="4"/>
  <c r="Q121" i="4"/>
  <c r="Q326" i="4"/>
  <c r="Q429" i="4"/>
  <c r="Q331" i="4"/>
  <c r="Q88" i="4"/>
  <c r="Q72" i="4"/>
  <c r="Q366" i="4"/>
  <c r="B140" i="1"/>
  <c r="C140" i="1" s="1"/>
  <c r="D140" i="1" s="1"/>
  <c r="Q272" i="4"/>
  <c r="B173" i="1"/>
  <c r="Q15" i="4"/>
  <c r="Q90" i="4"/>
  <c r="Q255" i="4"/>
  <c r="Q464" i="4"/>
  <c r="Q313" i="4"/>
  <c r="Q365" i="4"/>
  <c r="Q329" i="4"/>
  <c r="Q449" i="4"/>
  <c r="B184" i="1"/>
  <c r="C184" i="1" s="1"/>
  <c r="D184" i="1" s="1"/>
  <c r="Q134" i="4"/>
  <c r="Q78" i="4"/>
  <c r="B150" i="1"/>
  <c r="C150" i="1" s="1"/>
  <c r="D150" i="1" s="1"/>
  <c r="Q243" i="4"/>
  <c r="Q367" i="4"/>
  <c r="Q265" i="4"/>
  <c r="B3" i="1"/>
  <c r="Q513" i="4"/>
  <c r="Q133" i="4"/>
  <c r="Q322" i="4"/>
  <c r="Q186" i="4"/>
  <c r="Q35" i="4"/>
  <c r="Q43" i="4"/>
  <c r="B203" i="1"/>
  <c r="Q435" i="4"/>
  <c r="Q505" i="4"/>
  <c r="Q207" i="4"/>
  <c r="Q450" i="4"/>
  <c r="Q222" i="4"/>
  <c r="Q315" i="4"/>
  <c r="Q512" i="4"/>
  <c r="Q421" i="4"/>
  <c r="B177" i="1"/>
  <c r="Q160" i="4"/>
  <c r="Q277" i="4"/>
  <c r="Q425" i="4"/>
  <c r="Q195" i="4"/>
  <c r="Q18" i="4"/>
  <c r="Q200" i="4"/>
  <c r="Q335" i="4"/>
  <c r="Q181" i="4"/>
  <c r="Q484" i="4"/>
  <c r="Q470" i="4"/>
  <c r="B194" i="1"/>
  <c r="C194" i="1" s="1"/>
  <c r="D194" i="1" s="1"/>
  <c r="Q323" i="4"/>
  <c r="B158" i="1"/>
  <c r="C158" i="1" s="1"/>
  <c r="D158" i="1" s="1"/>
  <c r="Q263" i="4"/>
  <c r="Q218" i="4"/>
  <c r="Q38" i="4"/>
  <c r="Q396" i="4"/>
  <c r="B236" i="1"/>
  <c r="C236" i="1" s="1"/>
  <c r="D236" i="1" s="1"/>
  <c r="Q298" i="4"/>
  <c r="Q382" i="4"/>
  <c r="Q286" i="4"/>
  <c r="Q21" i="4"/>
  <c r="Q16" i="4"/>
  <c r="Q157" i="4"/>
  <c r="B183" i="1"/>
  <c r="Q126" i="4"/>
  <c r="Q115" i="4"/>
  <c r="Q117" i="4"/>
  <c r="Q362" i="4"/>
  <c r="Q105" i="4"/>
  <c r="Q54" i="4"/>
  <c r="Q159" i="4"/>
  <c r="Q77" i="4"/>
  <c r="Q135" i="4"/>
  <c r="Q479" i="4"/>
  <c r="Q53" i="4"/>
  <c r="Q247" i="4"/>
  <c r="Q267" i="4"/>
  <c r="Q253" i="4"/>
  <c r="Q443" i="4"/>
  <c r="Q279" i="4"/>
  <c r="Q58" i="4"/>
  <c r="Q445" i="4"/>
  <c r="Q402" i="4"/>
  <c r="B255" i="1"/>
  <c r="Q278" i="4"/>
  <c r="Q260" i="4"/>
  <c r="Q352" i="4"/>
  <c r="Q501" i="4"/>
  <c r="Q447" i="4"/>
  <c r="Q208" i="4"/>
  <c r="Q364" i="4"/>
  <c r="B206" i="1"/>
  <c r="C206" i="1" s="1"/>
  <c r="D206" i="1" s="1"/>
  <c r="Q333" i="4"/>
  <c r="Q40" i="4"/>
  <c r="B182" i="1"/>
  <c r="C182" i="1" s="1"/>
  <c r="D182" i="1" s="1"/>
  <c r="Q41" i="4"/>
  <c r="Q67" i="4"/>
  <c r="P3" i="4"/>
  <c r="B139" i="1"/>
  <c r="B138" i="1"/>
  <c r="B137" i="1"/>
  <c r="B136" i="1"/>
  <c r="B135" i="1"/>
  <c r="B134" i="1"/>
  <c r="B132" i="1"/>
  <c r="B133" i="1"/>
  <c r="B124" i="1"/>
  <c r="B128" i="1"/>
  <c r="B126" i="1"/>
  <c r="B129" i="1"/>
  <c r="B130" i="1"/>
  <c r="B131" i="1"/>
  <c r="B127" i="1"/>
  <c r="B125" i="1"/>
  <c r="B59" i="1"/>
  <c r="B80" i="1"/>
  <c r="B44" i="1"/>
  <c r="B67" i="1"/>
  <c r="B46" i="1"/>
  <c r="B61" i="1"/>
  <c r="B18" i="1"/>
  <c r="B7" i="1"/>
  <c r="B104" i="1"/>
  <c r="B53" i="1"/>
  <c r="B14" i="1"/>
  <c r="B109" i="1"/>
  <c r="B4" i="1"/>
  <c r="B25" i="1"/>
  <c r="B30" i="1"/>
  <c r="B91" i="1"/>
  <c r="B95" i="1"/>
  <c r="B83" i="1"/>
  <c r="B23" i="1"/>
  <c r="B10" i="1"/>
  <c r="B102" i="1"/>
  <c r="B8" i="1"/>
  <c r="B19" i="1"/>
  <c r="B11" i="1"/>
  <c r="B123" i="1"/>
  <c r="B72" i="1"/>
  <c r="B34" i="1"/>
  <c r="B106" i="1"/>
  <c r="B89" i="1"/>
  <c r="B76" i="1"/>
  <c r="B40" i="1"/>
  <c r="B116" i="1"/>
  <c r="B84" i="1"/>
  <c r="B6" i="1"/>
  <c r="B60" i="1"/>
  <c r="B52" i="1"/>
  <c r="B81" i="1"/>
  <c r="B117" i="1"/>
  <c r="B94" i="1"/>
  <c r="B45" i="1"/>
  <c r="B82" i="1"/>
  <c r="B90" i="1"/>
  <c r="B13" i="1"/>
  <c r="B79" i="1"/>
  <c r="B66" i="1"/>
  <c r="B65" i="1"/>
  <c r="B37" i="1"/>
  <c r="B107" i="1"/>
  <c r="B93" i="1"/>
  <c r="B38" i="1"/>
  <c r="B28" i="1"/>
  <c r="B57" i="1"/>
  <c r="B101" i="1"/>
  <c r="B26" i="1"/>
  <c r="B86" i="1"/>
  <c r="B54" i="1"/>
  <c r="B24" i="1"/>
  <c r="B47" i="1"/>
  <c r="B56" i="1"/>
  <c r="B64" i="1"/>
  <c r="B118" i="1"/>
  <c r="B115" i="1"/>
  <c r="B111" i="1"/>
  <c r="B21" i="1"/>
  <c r="B51" i="1"/>
  <c r="B29" i="1"/>
  <c r="B17" i="1"/>
  <c r="B110" i="1"/>
  <c r="B74" i="1"/>
  <c r="B36" i="1"/>
  <c r="B113" i="1"/>
  <c r="B97" i="1"/>
  <c r="B41" i="1"/>
  <c r="B108" i="1"/>
  <c r="B62" i="1"/>
  <c r="B63" i="1"/>
  <c r="B50" i="1"/>
  <c r="B85" i="1"/>
  <c r="B35" i="1"/>
  <c r="B88" i="1"/>
  <c r="B122" i="1"/>
  <c r="B98" i="1"/>
  <c r="B103" i="1"/>
  <c r="B114" i="1"/>
  <c r="B58" i="1"/>
  <c r="B112" i="1"/>
  <c r="B99" i="1"/>
  <c r="B48" i="1"/>
  <c r="B73" i="1"/>
  <c r="B70" i="1"/>
  <c r="B12" i="1"/>
  <c r="B121" i="1"/>
  <c r="B71" i="1"/>
  <c r="B27" i="1"/>
  <c r="B92" i="1"/>
  <c r="B39" i="1"/>
  <c r="B33" i="1"/>
  <c r="B55" i="1"/>
  <c r="B75" i="1"/>
  <c r="B20" i="1"/>
  <c r="B78" i="1"/>
  <c r="B105" i="1"/>
  <c r="B31" i="1"/>
  <c r="B77" i="1"/>
  <c r="B9" i="1"/>
  <c r="B43" i="1"/>
  <c r="B68" i="1"/>
  <c r="B87" i="1"/>
  <c r="B22" i="1"/>
  <c r="B15" i="1"/>
  <c r="B96" i="1"/>
  <c r="B32" i="1"/>
  <c r="B16" i="1"/>
  <c r="B100" i="1"/>
  <c r="B119" i="1"/>
  <c r="B5" i="1"/>
  <c r="B69" i="1"/>
  <c r="B49" i="1"/>
  <c r="B120" i="1"/>
  <c r="B42" i="1"/>
  <c r="C138" i="1" l="1"/>
  <c r="D138" i="1" s="1"/>
  <c r="C136" i="1"/>
  <c r="D136" i="1" s="1"/>
  <c r="C134" i="1"/>
  <c r="D134" i="1" s="1"/>
  <c r="I134" i="1" s="1"/>
  <c r="C132" i="1"/>
  <c r="D132" i="1" s="1"/>
  <c r="I132" i="1" s="1"/>
  <c r="C130" i="1"/>
  <c r="D130" i="1" s="1"/>
  <c r="H130" i="1" s="1"/>
  <c r="C126" i="1"/>
  <c r="D126" i="1" s="1"/>
  <c r="I126" i="1" s="1"/>
  <c r="C128" i="1"/>
  <c r="D128" i="1" s="1"/>
  <c r="H128" i="1" s="1"/>
  <c r="C124" i="1"/>
  <c r="D124" i="1" s="1"/>
  <c r="I124" i="1" s="1"/>
  <c r="C42" i="1"/>
  <c r="D42" i="1" s="1"/>
  <c r="C120" i="1"/>
  <c r="D120" i="1" s="1"/>
  <c r="C100" i="1"/>
  <c r="D100" i="1" s="1"/>
  <c r="C16" i="1"/>
  <c r="D16" i="1" s="1"/>
  <c r="C32" i="1"/>
  <c r="D32" i="1" s="1"/>
  <c r="C96" i="1"/>
  <c r="D96" i="1" s="1"/>
  <c r="C22" i="1"/>
  <c r="D22" i="1" s="1"/>
  <c r="C68" i="1"/>
  <c r="D68" i="1" s="1"/>
  <c r="C78" i="1"/>
  <c r="D78" i="1" s="1"/>
  <c r="C20" i="1"/>
  <c r="D20" i="1" s="1"/>
  <c r="C92" i="1"/>
  <c r="D92" i="1" s="1"/>
  <c r="C12" i="1"/>
  <c r="D12" i="1" s="1"/>
  <c r="C70" i="1"/>
  <c r="D70" i="1" s="1"/>
  <c r="C48" i="1"/>
  <c r="D48" i="1" s="1"/>
  <c r="C112" i="1"/>
  <c r="D112" i="1" s="1"/>
  <c r="C58" i="1"/>
  <c r="D58" i="1" s="1"/>
  <c r="C114" i="1"/>
  <c r="D114" i="1" s="1"/>
  <c r="C98" i="1"/>
  <c r="D98" i="1" s="1"/>
  <c r="C122" i="1"/>
  <c r="D122" i="1" s="1"/>
  <c r="C88" i="1"/>
  <c r="D88" i="1" s="1"/>
  <c r="C50" i="1"/>
  <c r="D50" i="1" s="1"/>
  <c r="C62" i="1"/>
  <c r="D62" i="1" s="1"/>
  <c r="C108" i="1"/>
  <c r="D108" i="1" s="1"/>
  <c r="C36" i="1"/>
  <c r="D36" i="1" s="1"/>
  <c r="C74" i="1"/>
  <c r="D74" i="1" s="1"/>
  <c r="C110" i="1"/>
  <c r="D110" i="1" s="1"/>
  <c r="C118" i="1"/>
  <c r="D118" i="1" s="1"/>
  <c r="C64" i="1"/>
  <c r="D64" i="1" s="1"/>
  <c r="C56" i="1"/>
  <c r="D56" i="1" s="1"/>
  <c r="C24" i="1"/>
  <c r="D24" i="1" s="1"/>
  <c r="C54" i="1"/>
  <c r="D54" i="1" s="1"/>
  <c r="C86" i="1"/>
  <c r="D86" i="1" s="1"/>
  <c r="C26" i="1"/>
  <c r="D26" i="1" s="1"/>
  <c r="C28" i="1"/>
  <c r="D28" i="1" s="1"/>
  <c r="C38" i="1"/>
  <c r="D38" i="1" s="1"/>
  <c r="C66" i="1"/>
  <c r="D66" i="1" s="1"/>
  <c r="C90" i="1"/>
  <c r="D90" i="1" s="1"/>
  <c r="C82" i="1"/>
  <c r="D82" i="1" s="1"/>
  <c r="C94" i="1"/>
  <c r="D94" i="1" s="1"/>
  <c r="C52" i="1"/>
  <c r="D52" i="1" s="1"/>
  <c r="C60" i="1"/>
  <c r="D60" i="1" s="1"/>
  <c r="C6" i="1"/>
  <c r="D6" i="1" s="1"/>
  <c r="C84" i="1"/>
  <c r="D84" i="1" s="1"/>
  <c r="C116" i="1"/>
  <c r="D116" i="1" s="1"/>
  <c r="C40" i="1"/>
  <c r="D40" i="1" s="1"/>
  <c r="C76" i="1"/>
  <c r="D76" i="1" s="1"/>
  <c r="C106" i="1"/>
  <c r="D106" i="1" s="1"/>
  <c r="C34" i="1"/>
  <c r="D34" i="1" s="1"/>
  <c r="C72" i="1"/>
  <c r="D72" i="1" s="1"/>
  <c r="C8" i="1"/>
  <c r="D8" i="1" s="1"/>
  <c r="C102" i="1"/>
  <c r="D102" i="1" s="1"/>
  <c r="C10" i="1"/>
  <c r="D10" i="1" s="1"/>
  <c r="C30" i="1"/>
  <c r="D30" i="1" s="1"/>
  <c r="C4" i="1"/>
  <c r="D4" i="1" s="1"/>
  <c r="C14" i="1"/>
  <c r="D14" i="1" s="1"/>
  <c r="C104" i="1"/>
  <c r="D104" i="1" s="1"/>
  <c r="C18" i="1"/>
  <c r="D18" i="1" s="1"/>
  <c r="C46" i="1"/>
  <c r="D46" i="1" s="1"/>
  <c r="C44" i="1"/>
  <c r="D44" i="1" s="1"/>
  <c r="C80" i="1"/>
  <c r="D80" i="1" s="1"/>
  <c r="E207" i="1"/>
  <c r="I206" i="1"/>
  <c r="J206" i="1" s="1"/>
  <c r="F206" i="1"/>
  <c r="H206" i="1"/>
  <c r="I180" i="1"/>
  <c r="J180" i="1" s="1"/>
  <c r="H180" i="1"/>
  <c r="E181" i="1"/>
  <c r="F180" i="1"/>
  <c r="H144" i="1"/>
  <c r="E145" i="1"/>
  <c r="I144" i="1"/>
  <c r="J144" i="1" s="1"/>
  <c r="F144" i="1"/>
  <c r="I160" i="1"/>
  <c r="J160" i="1" s="1"/>
  <c r="F160" i="1"/>
  <c r="E161" i="1"/>
  <c r="H160" i="1"/>
  <c r="I256" i="1"/>
  <c r="J256" i="1" s="1"/>
  <c r="E257" i="1"/>
  <c r="F256" i="1"/>
  <c r="H256" i="1"/>
  <c r="H238" i="1"/>
  <c r="I238" i="1"/>
  <c r="J238" i="1" s="1"/>
  <c r="E239" i="1"/>
  <c r="F238" i="1"/>
  <c r="F234" i="1"/>
  <c r="E235" i="1"/>
  <c r="I234" i="1"/>
  <c r="J234" i="1" s="1"/>
  <c r="H234" i="1"/>
  <c r="H154" i="1"/>
  <c r="E155" i="1"/>
  <c r="F154" i="1"/>
  <c r="I154" i="1"/>
  <c r="J154" i="1" s="1"/>
  <c r="E201" i="1"/>
  <c r="H200" i="1"/>
  <c r="I200" i="1"/>
  <c r="J200" i="1" s="1"/>
  <c r="F200" i="1"/>
  <c r="F224" i="1"/>
  <c r="E225" i="1"/>
  <c r="H224" i="1"/>
  <c r="I224" i="1"/>
  <c r="J224" i="1" s="1"/>
  <c r="H132" i="1"/>
  <c r="I190" i="1"/>
  <c r="J190" i="1" s="1"/>
  <c r="F190" i="1"/>
  <c r="E191" i="1"/>
  <c r="H190" i="1"/>
  <c r="F188" i="1"/>
  <c r="H188" i="1"/>
  <c r="I188" i="1"/>
  <c r="J188" i="1" s="1"/>
  <c r="E189" i="1"/>
  <c r="I130" i="1"/>
  <c r="E177" i="1"/>
  <c r="F176" i="1"/>
  <c r="I176" i="1"/>
  <c r="J176" i="1" s="1"/>
  <c r="H176" i="1"/>
  <c r="H230" i="1"/>
  <c r="I230" i="1"/>
  <c r="J230" i="1" s="1"/>
  <c r="F230" i="1"/>
  <c r="E231" i="1"/>
  <c r="I250" i="1"/>
  <c r="J250" i="1" s="1"/>
  <c r="H250" i="1"/>
  <c r="E251" i="1"/>
  <c r="F250" i="1"/>
  <c r="I158" i="1"/>
  <c r="J158" i="1" s="1"/>
  <c r="H158" i="1"/>
  <c r="F158" i="1"/>
  <c r="E159" i="1"/>
  <c r="H140" i="1"/>
  <c r="F140" i="1"/>
  <c r="I140" i="1"/>
  <c r="J140" i="1" s="1"/>
  <c r="E141" i="1"/>
  <c r="H220" i="1"/>
  <c r="F220" i="1"/>
  <c r="E221" i="1"/>
  <c r="I220" i="1"/>
  <c r="J220" i="1" s="1"/>
  <c r="E213" i="1"/>
  <c r="I212" i="1"/>
  <c r="J212" i="1" s="1"/>
  <c r="H212" i="1"/>
  <c r="F212" i="1"/>
  <c r="I168" i="1"/>
  <c r="J168" i="1" s="1"/>
  <c r="E169" i="1"/>
  <c r="H168" i="1"/>
  <c r="F168" i="1"/>
  <c r="I254" i="1"/>
  <c r="J254" i="1" s="1"/>
  <c r="E255" i="1"/>
  <c r="F254" i="1"/>
  <c r="H254" i="1"/>
  <c r="I128" i="1"/>
  <c r="I192" i="1"/>
  <c r="J192" i="1" s="1"/>
  <c r="H192" i="1"/>
  <c r="E193" i="1"/>
  <c r="F192" i="1"/>
  <c r="H198" i="1"/>
  <c r="F198" i="1"/>
  <c r="E199" i="1"/>
  <c r="I198" i="1"/>
  <c r="J198" i="1" s="1"/>
  <c r="I152" i="1"/>
  <c r="J152" i="1" s="1"/>
  <c r="E153" i="1"/>
  <c r="H152" i="1"/>
  <c r="F152" i="1"/>
  <c r="H146" i="1"/>
  <c r="F146" i="1"/>
  <c r="I146" i="1"/>
  <c r="J146" i="1" s="1"/>
  <c r="E147" i="1"/>
  <c r="I244" i="1"/>
  <c r="J244" i="1" s="1"/>
  <c r="F244" i="1"/>
  <c r="H244" i="1"/>
  <c r="E245" i="1"/>
  <c r="H240" i="1"/>
  <c r="I240" i="1"/>
  <c r="J240" i="1" s="1"/>
  <c r="E241" i="1"/>
  <c r="F240" i="1"/>
  <c r="I208" i="1"/>
  <c r="J208" i="1" s="1"/>
  <c r="E209" i="1"/>
  <c r="F208" i="1"/>
  <c r="H208" i="1"/>
  <c r="H226" i="1"/>
  <c r="I226" i="1"/>
  <c r="J226" i="1" s="1"/>
  <c r="E227" i="1"/>
  <c r="F226" i="1"/>
  <c r="H182" i="1"/>
  <c r="F182" i="1"/>
  <c r="I182" i="1"/>
  <c r="J182" i="1" s="1"/>
  <c r="E183" i="1"/>
  <c r="I136" i="1"/>
  <c r="H136" i="1"/>
  <c r="F236" i="1"/>
  <c r="E237" i="1"/>
  <c r="I236" i="1"/>
  <c r="J236" i="1" s="1"/>
  <c r="H236" i="1"/>
  <c r="I184" i="1"/>
  <c r="J184" i="1" s="1"/>
  <c r="F184" i="1"/>
  <c r="H184" i="1"/>
  <c r="E185" i="1"/>
  <c r="I214" i="1"/>
  <c r="J214" i="1" s="1"/>
  <c r="F214" i="1"/>
  <c r="E215" i="1"/>
  <c r="H214" i="1"/>
  <c r="I222" i="1"/>
  <c r="J222" i="1" s="1"/>
  <c r="F222" i="1"/>
  <c r="H222" i="1"/>
  <c r="E223" i="1"/>
  <c r="F246" i="1"/>
  <c r="E247" i="1"/>
  <c r="I246" i="1"/>
  <c r="J246" i="1" s="1"/>
  <c r="H246" i="1"/>
  <c r="H134" i="1"/>
  <c r="H202" i="1"/>
  <c r="E203" i="1"/>
  <c r="I202" i="1"/>
  <c r="J202" i="1" s="1"/>
  <c r="F202" i="1"/>
  <c r="I218" i="1"/>
  <c r="J218" i="1" s="1"/>
  <c r="E219" i="1"/>
  <c r="F218" i="1"/>
  <c r="H218" i="1"/>
  <c r="E211" i="1"/>
  <c r="I210" i="1"/>
  <c r="J210" i="1" s="1"/>
  <c r="F210" i="1"/>
  <c r="H210" i="1"/>
  <c r="I172" i="1"/>
  <c r="J172" i="1" s="1"/>
  <c r="F172" i="1"/>
  <c r="E173" i="1"/>
  <c r="H172" i="1"/>
  <c r="H216" i="1"/>
  <c r="F216" i="1"/>
  <c r="I216" i="1"/>
  <c r="J216" i="1" s="1"/>
  <c r="E217" i="1"/>
  <c r="H228" i="1"/>
  <c r="F228" i="1"/>
  <c r="E229" i="1"/>
  <c r="I228" i="1"/>
  <c r="J228" i="1" s="1"/>
  <c r="I178" i="1"/>
  <c r="J178" i="1" s="1"/>
  <c r="F178" i="1"/>
  <c r="H178" i="1"/>
  <c r="E179" i="1"/>
  <c r="E175" i="1"/>
  <c r="H174" i="1"/>
  <c r="I174" i="1"/>
  <c r="J174" i="1" s="1"/>
  <c r="F174" i="1"/>
  <c r="I162" i="1"/>
  <c r="J162" i="1" s="1"/>
  <c r="H162" i="1"/>
  <c r="E163" i="1"/>
  <c r="F162" i="1"/>
  <c r="H204" i="1"/>
  <c r="E205" i="1"/>
  <c r="I204" i="1"/>
  <c r="J204" i="1" s="1"/>
  <c r="F204" i="1"/>
  <c r="F166" i="1"/>
  <c r="I166" i="1"/>
  <c r="J166" i="1" s="1"/>
  <c r="E167" i="1"/>
  <c r="H166" i="1"/>
  <c r="E249" i="1"/>
  <c r="I248" i="1"/>
  <c r="J248" i="1" s="1"/>
  <c r="H248" i="1"/>
  <c r="F248" i="1"/>
  <c r="I148" i="1"/>
  <c r="J148" i="1" s="1"/>
  <c r="F148" i="1"/>
  <c r="H148" i="1"/>
  <c r="E149" i="1"/>
  <c r="H124" i="1"/>
  <c r="H126" i="1"/>
  <c r="I194" i="1"/>
  <c r="J194" i="1" s="1"/>
  <c r="E195" i="1"/>
  <c r="F194" i="1"/>
  <c r="H194" i="1"/>
  <c r="I150" i="1"/>
  <c r="J150" i="1" s="1"/>
  <c r="F150" i="1"/>
  <c r="H150" i="1"/>
  <c r="E151" i="1"/>
  <c r="H156" i="1"/>
  <c r="F156" i="1"/>
  <c r="E157" i="1"/>
  <c r="I156" i="1"/>
  <c r="J156" i="1" s="1"/>
  <c r="H138" i="1"/>
  <c r="I138" i="1"/>
  <c r="F142" i="1"/>
  <c r="H142" i="1"/>
  <c r="I142" i="1"/>
  <c r="J142" i="1" s="1"/>
  <c r="E143" i="1"/>
  <c r="I196" i="1"/>
  <c r="J196" i="1" s="1"/>
  <c r="H196" i="1"/>
  <c r="F196" i="1"/>
  <c r="E197" i="1"/>
  <c r="F252" i="1"/>
  <c r="H252" i="1"/>
  <c r="E253" i="1"/>
  <c r="I252" i="1"/>
  <c r="J252" i="1" s="1"/>
  <c r="E233" i="1"/>
  <c r="F232" i="1"/>
  <c r="H232" i="1"/>
  <c r="I232" i="1"/>
  <c r="J232" i="1" s="1"/>
  <c r="I170" i="1"/>
  <c r="J170" i="1" s="1"/>
  <c r="H170" i="1"/>
  <c r="E171" i="1"/>
  <c r="F170" i="1"/>
  <c r="E243" i="1"/>
  <c r="I242" i="1"/>
  <c r="J242" i="1" s="1"/>
  <c r="F242" i="1"/>
  <c r="H242" i="1"/>
  <c r="E165" i="1"/>
  <c r="F164" i="1"/>
  <c r="I164" i="1"/>
  <c r="J164" i="1" s="1"/>
  <c r="H164" i="1"/>
  <c r="I186" i="1"/>
  <c r="J186" i="1" s="1"/>
  <c r="H186" i="1"/>
  <c r="E187" i="1"/>
  <c r="F186" i="1"/>
  <c r="E139" i="1"/>
  <c r="F138" i="1"/>
  <c r="E137" i="1"/>
  <c r="F136" i="1"/>
  <c r="F134" i="1"/>
  <c r="E135" i="1"/>
  <c r="F132" i="1"/>
  <c r="E133" i="1"/>
  <c r="F130" i="1"/>
  <c r="E127" i="1"/>
  <c r="E131" i="1"/>
  <c r="E125" i="1"/>
  <c r="F124" i="1"/>
  <c r="F126" i="1"/>
  <c r="I14" i="1" l="1"/>
  <c r="H14" i="1"/>
  <c r="H84" i="1"/>
  <c r="I84" i="1"/>
  <c r="H54" i="1"/>
  <c r="I54" i="1"/>
  <c r="I122" i="1"/>
  <c r="H122" i="1"/>
  <c r="I22" i="1"/>
  <c r="H22" i="1"/>
  <c r="I80" i="1"/>
  <c r="H80" i="1"/>
  <c r="I104" i="1"/>
  <c r="H104" i="1"/>
  <c r="I10" i="1"/>
  <c r="H10" i="1"/>
  <c r="H34" i="1"/>
  <c r="I34" i="1"/>
  <c r="H116" i="1"/>
  <c r="I116" i="1"/>
  <c r="I52" i="1"/>
  <c r="H52" i="1"/>
  <c r="H66" i="1"/>
  <c r="I66" i="1"/>
  <c r="I86" i="1"/>
  <c r="H86" i="1"/>
  <c r="H64" i="1"/>
  <c r="I64" i="1"/>
  <c r="H36" i="1"/>
  <c r="I36" i="1"/>
  <c r="H88" i="1"/>
  <c r="I88" i="1"/>
  <c r="H58" i="1"/>
  <c r="I58" i="1"/>
  <c r="I12" i="1"/>
  <c r="H12" i="1"/>
  <c r="H68" i="1"/>
  <c r="I68" i="1"/>
  <c r="H16" i="1"/>
  <c r="I16" i="1"/>
  <c r="H106" i="1"/>
  <c r="I106" i="1"/>
  <c r="I38" i="1"/>
  <c r="H38" i="1"/>
  <c r="H118" i="1"/>
  <c r="I118" i="1"/>
  <c r="H112" i="1"/>
  <c r="I112" i="1"/>
  <c r="I100" i="1"/>
  <c r="H100" i="1"/>
  <c r="H46" i="1"/>
  <c r="I46" i="1"/>
  <c r="G4" i="1"/>
  <c r="H4" i="1"/>
  <c r="I4" i="1"/>
  <c r="H8" i="1"/>
  <c r="I8" i="1"/>
  <c r="I76" i="1"/>
  <c r="H76" i="1"/>
  <c r="I6" i="1"/>
  <c r="H6" i="1"/>
  <c r="H82" i="1"/>
  <c r="I82" i="1"/>
  <c r="I28" i="1"/>
  <c r="H28" i="1"/>
  <c r="H24" i="1"/>
  <c r="I24" i="1"/>
  <c r="H110" i="1"/>
  <c r="I110" i="1"/>
  <c r="H62" i="1"/>
  <c r="I62" i="1"/>
  <c r="H98" i="1"/>
  <c r="I98" i="1"/>
  <c r="I48" i="1"/>
  <c r="H48" i="1"/>
  <c r="I20" i="1"/>
  <c r="H20" i="1"/>
  <c r="H96" i="1"/>
  <c r="I96" i="1"/>
  <c r="H120" i="1"/>
  <c r="I120" i="1"/>
  <c r="H44" i="1"/>
  <c r="I44" i="1"/>
  <c r="I102" i="1"/>
  <c r="H102" i="1"/>
  <c r="H94" i="1"/>
  <c r="I94" i="1"/>
  <c r="I108" i="1"/>
  <c r="H108" i="1"/>
  <c r="H92" i="1"/>
  <c r="I92" i="1"/>
  <c r="I18" i="1"/>
  <c r="H18" i="1"/>
  <c r="I30" i="1"/>
  <c r="H30" i="1"/>
  <c r="H72" i="1"/>
  <c r="I72" i="1"/>
  <c r="I40" i="1"/>
  <c r="H40" i="1"/>
  <c r="H60" i="1"/>
  <c r="I60" i="1"/>
  <c r="I90" i="1"/>
  <c r="H90" i="1"/>
  <c r="I26" i="1"/>
  <c r="H26" i="1"/>
  <c r="H56" i="1"/>
  <c r="I56" i="1"/>
  <c r="I74" i="1"/>
  <c r="H74" i="1"/>
  <c r="H50" i="1"/>
  <c r="I50" i="1"/>
  <c r="H114" i="1"/>
  <c r="I114" i="1"/>
  <c r="H70" i="1"/>
  <c r="I70" i="1"/>
  <c r="I78" i="1"/>
  <c r="H78" i="1"/>
  <c r="I32" i="1"/>
  <c r="H32" i="1"/>
  <c r="I42" i="1"/>
  <c r="H42" i="1"/>
  <c r="J138" i="1"/>
  <c r="J136" i="1"/>
  <c r="J134" i="1"/>
  <c r="J132" i="1"/>
  <c r="E129" i="1"/>
  <c r="J124" i="1"/>
  <c r="J130" i="1"/>
  <c r="J126" i="1"/>
  <c r="J128" i="1"/>
  <c r="F128" i="1"/>
  <c r="J14" i="1"/>
  <c r="J122" i="1"/>
  <c r="J22" i="1"/>
  <c r="J80" i="1"/>
  <c r="J104" i="1"/>
  <c r="E11" i="1"/>
  <c r="E35" i="1"/>
  <c r="J52" i="1"/>
  <c r="F66" i="1"/>
  <c r="F86" i="1"/>
  <c r="J12" i="1"/>
  <c r="E69" i="1"/>
  <c r="J38" i="1"/>
  <c r="E119" i="1"/>
  <c r="J100" i="1"/>
  <c r="J8" i="1"/>
  <c r="E77" i="1"/>
  <c r="F6" i="1"/>
  <c r="E83" i="1"/>
  <c r="J24" i="1"/>
  <c r="E111" i="1"/>
  <c r="E63" i="1"/>
  <c r="J98" i="1"/>
  <c r="E21" i="1"/>
  <c r="F96" i="1"/>
  <c r="J120" i="1"/>
  <c r="J44" i="1"/>
  <c r="E75" i="1"/>
  <c r="F42" i="1"/>
  <c r="F84" i="1"/>
  <c r="F122" i="1"/>
  <c r="F80" i="1"/>
  <c r="J10" i="1"/>
  <c r="F34" i="1"/>
  <c r="J116" i="1"/>
  <c r="F100" i="1"/>
  <c r="F4" i="1"/>
  <c r="J76" i="1"/>
  <c r="J48" i="1"/>
  <c r="F14" i="1"/>
  <c r="J84" i="1"/>
  <c r="F54" i="1"/>
  <c r="F104" i="1"/>
  <c r="E117" i="1"/>
  <c r="F52" i="1"/>
  <c r="E87" i="1"/>
  <c r="F64" i="1"/>
  <c r="J36" i="1"/>
  <c r="F88" i="1"/>
  <c r="J58" i="1"/>
  <c r="E13" i="1"/>
  <c r="J68" i="1"/>
  <c r="J16" i="1"/>
  <c r="E107" i="1"/>
  <c r="F38" i="1"/>
  <c r="F118" i="1"/>
  <c r="F112" i="1"/>
  <c r="J46" i="1"/>
  <c r="F76" i="1"/>
  <c r="J82" i="1"/>
  <c r="F28" i="1"/>
  <c r="E25" i="1"/>
  <c r="F110" i="1"/>
  <c r="J62" i="1"/>
  <c r="F98" i="1"/>
  <c r="E49" i="1"/>
  <c r="J20" i="1"/>
  <c r="J96" i="1"/>
  <c r="E121" i="1"/>
  <c r="E45" i="1"/>
  <c r="F102" i="1"/>
  <c r="J108" i="1"/>
  <c r="E93" i="1"/>
  <c r="F18" i="1"/>
  <c r="J30" i="1"/>
  <c r="E73" i="1"/>
  <c r="J40" i="1"/>
  <c r="J60" i="1"/>
  <c r="F90" i="1"/>
  <c r="J26" i="1"/>
  <c r="F74" i="1"/>
  <c r="F70" i="1"/>
  <c r="F78" i="1"/>
  <c r="F32" i="1"/>
  <c r="E43" i="1"/>
  <c r="J94" i="1"/>
  <c r="J92" i="1"/>
  <c r="F72" i="1"/>
  <c r="F40" i="1"/>
  <c r="E61" i="1"/>
  <c r="F50" i="1"/>
  <c r="J114" i="1"/>
  <c r="E71" i="1"/>
  <c r="J54" i="1"/>
  <c r="J112" i="1"/>
  <c r="F46" i="1"/>
  <c r="F8" i="1"/>
  <c r="J6" i="1"/>
  <c r="E29" i="1"/>
  <c r="F20" i="1"/>
  <c r="F120" i="1"/>
  <c r="F44" i="1"/>
  <c r="J102" i="1"/>
  <c r="F94" i="1"/>
  <c r="E109" i="1"/>
  <c r="J90" i="1"/>
  <c r="E27" i="1"/>
  <c r="E51" i="1"/>
  <c r="J42" i="1"/>
  <c r="E15" i="1"/>
  <c r="E85" i="1"/>
  <c r="E55" i="1"/>
  <c r="E123" i="1"/>
  <c r="E23" i="1"/>
  <c r="E81" i="1"/>
  <c r="F10" i="1"/>
  <c r="J34" i="1"/>
  <c r="F116" i="1"/>
  <c r="E53" i="1"/>
  <c r="J66" i="1"/>
  <c r="J64" i="1"/>
  <c r="E37" i="1"/>
  <c r="E89" i="1"/>
  <c r="E59" i="1"/>
  <c r="F12" i="1"/>
  <c r="F68" i="1"/>
  <c r="F16" i="1"/>
  <c r="J106" i="1"/>
  <c r="E39" i="1"/>
  <c r="J118" i="1"/>
  <c r="E113" i="1"/>
  <c r="E101" i="1"/>
  <c r="E47" i="1"/>
  <c r="E5" i="1"/>
  <c r="E9" i="1"/>
  <c r="E7" i="1"/>
  <c r="F82" i="1"/>
  <c r="J28" i="1"/>
  <c r="F24" i="1"/>
  <c r="J110" i="1"/>
  <c r="F62" i="1"/>
  <c r="E99" i="1"/>
  <c r="F48" i="1"/>
  <c r="E97" i="1"/>
  <c r="E103" i="1"/>
  <c r="E95" i="1"/>
  <c r="F108" i="1"/>
  <c r="E31" i="1"/>
  <c r="J72" i="1"/>
  <c r="F60" i="1"/>
  <c r="E91" i="1"/>
  <c r="F26" i="1"/>
  <c r="J56" i="1"/>
  <c r="J50" i="1"/>
  <c r="E115" i="1"/>
  <c r="J70" i="1"/>
  <c r="E79" i="1"/>
  <c r="E19" i="1"/>
  <c r="E57" i="1"/>
  <c r="E33" i="1"/>
  <c r="F22" i="1"/>
  <c r="E105" i="1"/>
  <c r="E67" i="1"/>
  <c r="J86" i="1"/>
  <c r="E65" i="1"/>
  <c r="F36" i="1"/>
  <c r="J88" i="1"/>
  <c r="F58" i="1"/>
  <c r="E17" i="1"/>
  <c r="F106" i="1"/>
  <c r="F92" i="1"/>
  <c r="J18" i="1"/>
  <c r="F30" i="1"/>
  <c r="E41" i="1"/>
  <c r="F56" i="1"/>
  <c r="J74" i="1"/>
  <c r="F114" i="1"/>
  <c r="J78" i="1"/>
  <c r="J32" i="1"/>
  <c r="K228" i="1" l="1"/>
  <c r="K108" i="1"/>
  <c r="K190" i="1"/>
  <c r="K187" i="1"/>
  <c r="K161" i="1"/>
  <c r="K251" i="1"/>
  <c r="K180" i="1"/>
  <c r="K84" i="1"/>
  <c r="K79" i="1"/>
  <c r="K182" i="1"/>
  <c r="K105" i="1"/>
  <c r="K241" i="1"/>
  <c r="K231" i="1"/>
  <c r="K171" i="1"/>
  <c r="K129" i="1"/>
  <c r="K134" i="1"/>
  <c r="K225" i="1"/>
  <c r="K81" i="1"/>
  <c r="K100" i="1"/>
  <c r="K177" i="1"/>
  <c r="K243" i="1"/>
  <c r="K154" i="1"/>
  <c r="K255" i="1"/>
  <c r="K253" i="1"/>
  <c r="K245" i="1"/>
  <c r="K141" i="1"/>
  <c r="K140" i="1"/>
  <c r="K95" i="1"/>
  <c r="K210" i="1"/>
  <c r="K184" i="1"/>
  <c r="K118" i="1"/>
  <c r="K209" i="1"/>
  <c r="K246" i="1"/>
  <c r="K229" i="1"/>
  <c r="K257" i="1"/>
  <c r="K93" i="1"/>
  <c r="K139" i="1"/>
  <c r="K120" i="1"/>
  <c r="K175" i="1"/>
  <c r="K201" i="1"/>
  <c r="K73" i="1"/>
  <c r="K137" i="1"/>
  <c r="K238" i="1"/>
  <c r="K194" i="1"/>
  <c r="K82" i="1"/>
  <c r="K176" i="1"/>
  <c r="K103" i="1"/>
  <c r="K78" i="1"/>
  <c r="K234" i="1"/>
  <c r="K250" i="1"/>
  <c r="K193" i="1"/>
  <c r="K112" i="1"/>
  <c r="K152" i="1"/>
  <c r="K148" i="1"/>
  <c r="K179" i="1"/>
  <c r="K99" i="1"/>
  <c r="K211" i="1"/>
  <c r="K200" i="1"/>
  <c r="K248" i="1"/>
  <c r="K117" i="1"/>
  <c r="K143" i="1"/>
  <c r="K96" i="1"/>
  <c r="K164" i="1"/>
  <c r="K162" i="1"/>
  <c r="K116" i="1"/>
  <c r="K114" i="1"/>
  <c r="K163" i="1"/>
  <c r="K122" i="1"/>
  <c r="K172" i="1"/>
  <c r="K153" i="1"/>
  <c r="K227" i="1"/>
  <c r="K183" i="1"/>
  <c r="K213" i="1"/>
  <c r="K131" i="1"/>
  <c r="K212" i="1"/>
  <c r="K98" i="1"/>
  <c r="K174" i="1"/>
  <c r="K208" i="1"/>
  <c r="K167" i="1"/>
  <c r="K206" i="1"/>
  <c r="K87" i="1"/>
  <c r="K237" i="1"/>
  <c r="K221" i="1"/>
  <c r="K136" i="1"/>
  <c r="K75" i="1"/>
  <c r="K72" i="1"/>
  <c r="K104" i="1"/>
  <c r="K76" i="1"/>
  <c r="K101" i="1"/>
  <c r="K107" i="1"/>
  <c r="K186" i="1"/>
  <c r="K199" i="1"/>
  <c r="K202" i="1"/>
  <c r="K215" i="1"/>
  <c r="K224" i="1"/>
  <c r="K223" i="1"/>
  <c r="K145" i="1"/>
  <c r="K158" i="1"/>
  <c r="K97" i="1"/>
  <c r="K226" i="1"/>
  <c r="K189" i="1"/>
  <c r="K178" i="1"/>
  <c r="K233" i="1"/>
  <c r="K89" i="1"/>
  <c r="K216" i="1"/>
  <c r="K252" i="1"/>
  <c r="K125" i="1"/>
  <c r="K155" i="1"/>
  <c r="K132" i="1"/>
  <c r="K197" i="1"/>
  <c r="K198" i="1"/>
  <c r="K133" i="1"/>
  <c r="K256" i="1"/>
  <c r="K218" i="1"/>
  <c r="K151" i="1"/>
  <c r="K128" i="1"/>
  <c r="K126" i="1"/>
  <c r="K147" i="1"/>
  <c r="K236" i="1"/>
  <c r="K150" i="1"/>
  <c r="K185" i="1"/>
  <c r="K156" i="1"/>
  <c r="K232" i="1"/>
  <c r="K110" i="1"/>
  <c r="K142" i="1"/>
  <c r="K188" i="1"/>
  <c r="K166" i="1"/>
  <c r="K191" i="1"/>
  <c r="K240" i="1"/>
  <c r="K123" i="1"/>
  <c r="K181" i="1"/>
  <c r="K168" i="1"/>
  <c r="K219" i="1"/>
  <c r="K239" i="1"/>
  <c r="K249" i="1"/>
  <c r="K230" i="1"/>
  <c r="K127" i="1"/>
  <c r="K90" i="1"/>
  <c r="K130" i="1"/>
  <c r="K88" i="1"/>
  <c r="K92" i="1"/>
  <c r="K220" i="1"/>
  <c r="K149" i="1"/>
  <c r="K242" i="1"/>
  <c r="K196" i="1"/>
  <c r="K205" i="1"/>
  <c r="K159" i="1"/>
  <c r="K91" i="1"/>
  <c r="K109" i="1"/>
  <c r="K86" i="1"/>
  <c r="K247" i="1"/>
  <c r="K204" i="1"/>
  <c r="K135" i="1"/>
  <c r="K195" i="1"/>
  <c r="K214" i="1"/>
  <c r="K244" i="1"/>
  <c r="K115" i="1"/>
  <c r="K146" i="1"/>
  <c r="K203" i="1"/>
  <c r="K85" i="1"/>
  <c r="K124" i="1"/>
  <c r="K254" i="1"/>
  <c r="K157" i="1"/>
  <c r="K222" i="1"/>
  <c r="K77" i="1"/>
  <c r="K119" i="1"/>
  <c r="K80" i="1"/>
  <c r="K217" i="1"/>
  <c r="K106" i="1"/>
  <c r="K94" i="1"/>
  <c r="K169" i="1"/>
  <c r="K235" i="1"/>
  <c r="K138" i="1"/>
  <c r="K170" i="1"/>
  <c r="K83" i="1"/>
  <c r="K113" i="1"/>
  <c r="K160" i="1"/>
  <c r="K207" i="1"/>
  <c r="K173" i="1"/>
  <c r="K165" i="1"/>
  <c r="K111" i="1"/>
  <c r="K144" i="1"/>
  <c r="K192" i="1"/>
  <c r="K121" i="1"/>
  <c r="K74" i="1"/>
  <c r="K102" i="1"/>
  <c r="J4" i="1"/>
  <c r="L192" i="1" l="1"/>
  <c r="M192" i="1"/>
  <c r="N192" i="1" s="1"/>
  <c r="M173" i="1"/>
  <c r="N173" i="1" s="1"/>
  <c r="L173" i="1"/>
  <c r="L83" i="1"/>
  <c r="M83" i="1"/>
  <c r="N83" i="1" s="1"/>
  <c r="L169" i="1"/>
  <c r="M169" i="1"/>
  <c r="N169" i="1" s="1"/>
  <c r="M80" i="1"/>
  <c r="N80" i="1" s="1"/>
  <c r="L80" i="1"/>
  <c r="L157" i="1"/>
  <c r="M157" i="1"/>
  <c r="N157" i="1" s="1"/>
  <c r="L203" i="1"/>
  <c r="M203" i="1"/>
  <c r="N203" i="1" s="1"/>
  <c r="L214" i="1"/>
  <c r="M214" i="1"/>
  <c r="N214" i="1" s="1"/>
  <c r="L247" i="1"/>
  <c r="M247" i="1"/>
  <c r="N247" i="1" s="1"/>
  <c r="L159" i="1"/>
  <c r="M159" i="1"/>
  <c r="N159" i="1" s="1"/>
  <c r="L149" i="1"/>
  <c r="M149" i="1"/>
  <c r="N149" i="1" s="1"/>
  <c r="L130" i="1"/>
  <c r="M130" i="1"/>
  <c r="N130" i="1" s="1"/>
  <c r="L249" i="1"/>
  <c r="M249" i="1"/>
  <c r="N249" i="1" s="1"/>
  <c r="L181" i="1"/>
  <c r="M181" i="1"/>
  <c r="N181" i="1" s="1"/>
  <c r="M166" i="1"/>
  <c r="N166" i="1" s="1"/>
  <c r="L166" i="1"/>
  <c r="M232" i="1"/>
  <c r="N232" i="1" s="1"/>
  <c r="L232" i="1"/>
  <c r="L236" i="1"/>
  <c r="M236" i="1"/>
  <c r="N236" i="1" s="1"/>
  <c r="L128" i="1"/>
  <c r="M128" i="1"/>
  <c r="N128" i="1" s="1"/>
  <c r="M133" i="1"/>
  <c r="N133" i="1" s="1"/>
  <c r="L133" i="1"/>
  <c r="M155" i="1"/>
  <c r="N155" i="1" s="1"/>
  <c r="L155" i="1"/>
  <c r="M216" i="1"/>
  <c r="N216" i="1" s="1"/>
  <c r="L216" i="1"/>
  <c r="L189" i="1"/>
  <c r="M189" i="1"/>
  <c r="N189" i="1" s="1"/>
  <c r="M145" i="1"/>
  <c r="N145" i="1" s="1"/>
  <c r="L145" i="1"/>
  <c r="L215" i="1"/>
  <c r="M215" i="1"/>
  <c r="N215" i="1" s="1"/>
  <c r="L186" i="1"/>
  <c r="M186" i="1"/>
  <c r="N186" i="1" s="1"/>
  <c r="L104" i="1"/>
  <c r="M104" i="1"/>
  <c r="N104" i="1" s="1"/>
  <c r="M221" i="1"/>
  <c r="N221" i="1" s="1"/>
  <c r="L221" i="1"/>
  <c r="M167" i="1"/>
  <c r="N167" i="1" s="1"/>
  <c r="L167" i="1"/>
  <c r="M212" i="1"/>
  <c r="N212" i="1" s="1"/>
  <c r="L212" i="1"/>
  <c r="M227" i="1"/>
  <c r="N227" i="1" s="1"/>
  <c r="L227" i="1"/>
  <c r="M163" i="1"/>
  <c r="N163" i="1" s="1"/>
  <c r="L163" i="1"/>
  <c r="L162" i="1"/>
  <c r="M162" i="1"/>
  <c r="N162" i="1" s="1"/>
  <c r="L117" i="1"/>
  <c r="M117" i="1"/>
  <c r="N117" i="1" s="1"/>
  <c r="L99" i="1"/>
  <c r="M99" i="1"/>
  <c r="N99" i="1" s="1"/>
  <c r="M152" i="1"/>
  <c r="N152" i="1" s="1"/>
  <c r="L152" i="1"/>
  <c r="L234" i="1"/>
  <c r="M234" i="1"/>
  <c r="N234" i="1" s="1"/>
  <c r="L82" i="1"/>
  <c r="M82" i="1"/>
  <c r="N82" i="1" s="1"/>
  <c r="M73" i="1"/>
  <c r="N73" i="1" s="1"/>
  <c r="L73" i="1"/>
  <c r="L120" i="1"/>
  <c r="M120" i="1"/>
  <c r="N120" i="1" s="1"/>
  <c r="M229" i="1"/>
  <c r="N229" i="1" s="1"/>
  <c r="L229" i="1"/>
  <c r="L184" i="1"/>
  <c r="M184" i="1"/>
  <c r="N184" i="1" s="1"/>
  <c r="L141" i="1"/>
  <c r="M141" i="1"/>
  <c r="N141" i="1" s="1"/>
  <c r="L154" i="1"/>
  <c r="M154" i="1"/>
  <c r="N154" i="1" s="1"/>
  <c r="M177" i="1"/>
  <c r="N177" i="1" s="1"/>
  <c r="L177" i="1"/>
  <c r="M134" i="1"/>
  <c r="N134" i="1" s="1"/>
  <c r="L134" i="1"/>
  <c r="M241" i="1"/>
  <c r="N241" i="1" s="1"/>
  <c r="L241" i="1"/>
  <c r="L84" i="1"/>
  <c r="M84" i="1"/>
  <c r="N84" i="1" s="1"/>
  <c r="M187" i="1"/>
  <c r="N187" i="1" s="1"/>
  <c r="L187" i="1"/>
  <c r="M102" i="1"/>
  <c r="N102" i="1" s="1"/>
  <c r="L102" i="1"/>
  <c r="L144" i="1"/>
  <c r="M144" i="1"/>
  <c r="N144" i="1" s="1"/>
  <c r="L207" i="1"/>
  <c r="M207" i="1"/>
  <c r="N207" i="1" s="1"/>
  <c r="L170" i="1"/>
  <c r="M170" i="1"/>
  <c r="N170" i="1" s="1"/>
  <c r="M94" i="1"/>
  <c r="N94" i="1" s="1"/>
  <c r="L94" i="1"/>
  <c r="M119" i="1"/>
  <c r="N119" i="1" s="1"/>
  <c r="L119" i="1"/>
  <c r="L254" i="1"/>
  <c r="M254" i="1"/>
  <c r="N254" i="1" s="1"/>
  <c r="M146" i="1"/>
  <c r="N146" i="1" s="1"/>
  <c r="L146" i="1"/>
  <c r="L195" i="1"/>
  <c r="M195" i="1"/>
  <c r="N195" i="1" s="1"/>
  <c r="M86" i="1"/>
  <c r="N86" i="1" s="1"/>
  <c r="L86" i="1"/>
  <c r="M205" i="1"/>
  <c r="N205" i="1" s="1"/>
  <c r="L205" i="1"/>
  <c r="M220" i="1"/>
  <c r="N220" i="1" s="1"/>
  <c r="L220" i="1"/>
  <c r="L90" i="1"/>
  <c r="M90" i="1"/>
  <c r="N90" i="1" s="1"/>
  <c r="M239" i="1"/>
  <c r="N239" i="1" s="1"/>
  <c r="L239" i="1"/>
  <c r="L123" i="1"/>
  <c r="M123" i="1"/>
  <c r="N123" i="1" s="1"/>
  <c r="M188" i="1"/>
  <c r="N188" i="1" s="1"/>
  <c r="L188" i="1"/>
  <c r="L156" i="1"/>
  <c r="M156" i="1"/>
  <c r="N156" i="1" s="1"/>
  <c r="L147" i="1"/>
  <c r="M147" i="1"/>
  <c r="N147" i="1" s="1"/>
  <c r="M151" i="1"/>
  <c r="N151" i="1" s="1"/>
  <c r="L151" i="1"/>
  <c r="L198" i="1"/>
  <c r="M198" i="1"/>
  <c r="N198" i="1" s="1"/>
  <c r="M125" i="1"/>
  <c r="N125" i="1" s="1"/>
  <c r="L125" i="1"/>
  <c r="M89" i="1"/>
  <c r="N89" i="1" s="1"/>
  <c r="L89" i="1"/>
  <c r="L226" i="1"/>
  <c r="M226" i="1"/>
  <c r="N226" i="1" s="1"/>
  <c r="M223" i="1"/>
  <c r="N223" i="1" s="1"/>
  <c r="L223" i="1"/>
  <c r="L202" i="1"/>
  <c r="M202" i="1"/>
  <c r="N202" i="1" s="1"/>
  <c r="M107" i="1"/>
  <c r="N107" i="1" s="1"/>
  <c r="L107" i="1"/>
  <c r="L72" i="1"/>
  <c r="M72" i="1"/>
  <c r="N72" i="1" s="1"/>
  <c r="L237" i="1"/>
  <c r="M237" i="1"/>
  <c r="N237" i="1" s="1"/>
  <c r="L208" i="1"/>
  <c r="M208" i="1"/>
  <c r="N208" i="1" s="1"/>
  <c r="L131" i="1"/>
  <c r="M131" i="1"/>
  <c r="N131" i="1" s="1"/>
  <c r="L153" i="1"/>
  <c r="M153" i="1"/>
  <c r="N153" i="1" s="1"/>
  <c r="M114" i="1"/>
  <c r="N114" i="1" s="1"/>
  <c r="L114" i="1"/>
  <c r="L164" i="1"/>
  <c r="M164" i="1"/>
  <c r="N164" i="1" s="1"/>
  <c r="L248" i="1"/>
  <c r="M248" i="1"/>
  <c r="N248" i="1" s="1"/>
  <c r="L179" i="1"/>
  <c r="M179" i="1"/>
  <c r="N179" i="1" s="1"/>
  <c r="M112" i="1"/>
  <c r="N112" i="1" s="1"/>
  <c r="L112" i="1"/>
  <c r="M78" i="1"/>
  <c r="N78" i="1" s="1"/>
  <c r="L78" i="1"/>
  <c r="M194" i="1"/>
  <c r="N194" i="1" s="1"/>
  <c r="L194" i="1"/>
  <c r="M139" i="1"/>
  <c r="N139" i="1" s="1"/>
  <c r="L139" i="1"/>
  <c r="M246" i="1"/>
  <c r="N246" i="1" s="1"/>
  <c r="L246" i="1"/>
  <c r="M210" i="1"/>
  <c r="N210" i="1" s="1"/>
  <c r="L210" i="1"/>
  <c r="M245" i="1"/>
  <c r="N245" i="1" s="1"/>
  <c r="L245" i="1"/>
  <c r="M243" i="1"/>
  <c r="N243" i="1" s="1"/>
  <c r="L243" i="1"/>
  <c r="M100" i="1"/>
  <c r="N100" i="1" s="1"/>
  <c r="L100" i="1"/>
  <c r="M129" i="1"/>
  <c r="N129" i="1" s="1"/>
  <c r="L129" i="1"/>
  <c r="L105" i="1"/>
  <c r="M105" i="1"/>
  <c r="N105" i="1" s="1"/>
  <c r="M180" i="1"/>
  <c r="N180" i="1" s="1"/>
  <c r="L180" i="1"/>
  <c r="M190" i="1"/>
  <c r="N190" i="1" s="1"/>
  <c r="L190" i="1"/>
  <c r="L74" i="1"/>
  <c r="M74" i="1"/>
  <c r="N74" i="1" s="1"/>
  <c r="L111" i="1"/>
  <c r="M111" i="1"/>
  <c r="N111" i="1" s="1"/>
  <c r="M160" i="1"/>
  <c r="N160" i="1" s="1"/>
  <c r="L160" i="1"/>
  <c r="L138" i="1"/>
  <c r="M138" i="1"/>
  <c r="N138" i="1" s="1"/>
  <c r="L106" i="1"/>
  <c r="M106" i="1"/>
  <c r="N106" i="1" s="1"/>
  <c r="L77" i="1"/>
  <c r="M77" i="1"/>
  <c r="N77" i="1" s="1"/>
  <c r="M124" i="1"/>
  <c r="N124" i="1" s="1"/>
  <c r="L124" i="1"/>
  <c r="L115" i="1"/>
  <c r="M115" i="1"/>
  <c r="N115" i="1" s="1"/>
  <c r="L135" i="1"/>
  <c r="M135" i="1"/>
  <c r="N135" i="1" s="1"/>
  <c r="L109" i="1"/>
  <c r="M109" i="1"/>
  <c r="N109" i="1" s="1"/>
  <c r="M196" i="1"/>
  <c r="N196" i="1" s="1"/>
  <c r="L196" i="1"/>
  <c r="L92" i="1"/>
  <c r="M92" i="1"/>
  <c r="N92" i="1" s="1"/>
  <c r="L127" i="1"/>
  <c r="M127" i="1"/>
  <c r="N127" i="1" s="1"/>
  <c r="M219" i="1"/>
  <c r="N219" i="1" s="1"/>
  <c r="L219" i="1"/>
  <c r="L240" i="1"/>
  <c r="M240" i="1"/>
  <c r="N240" i="1" s="1"/>
  <c r="M142" i="1"/>
  <c r="N142" i="1" s="1"/>
  <c r="L142" i="1"/>
  <c r="L185" i="1"/>
  <c r="M185" i="1"/>
  <c r="N185" i="1" s="1"/>
  <c r="M126" i="1"/>
  <c r="N126" i="1" s="1"/>
  <c r="L126" i="1"/>
  <c r="M218" i="1"/>
  <c r="N218" i="1" s="1"/>
  <c r="L218" i="1"/>
  <c r="L197" i="1"/>
  <c r="M197" i="1"/>
  <c r="N197" i="1" s="1"/>
  <c r="M252" i="1"/>
  <c r="N252" i="1" s="1"/>
  <c r="L252" i="1"/>
  <c r="M233" i="1"/>
  <c r="N233" i="1" s="1"/>
  <c r="L233" i="1"/>
  <c r="L97" i="1"/>
  <c r="M97" i="1"/>
  <c r="N97" i="1" s="1"/>
  <c r="M101" i="1"/>
  <c r="N101" i="1" s="1"/>
  <c r="L101" i="1"/>
  <c r="L75" i="1"/>
  <c r="M75" i="1"/>
  <c r="N75" i="1" s="1"/>
  <c r="L87" i="1"/>
  <c r="M87" i="1"/>
  <c r="N87" i="1" s="1"/>
  <c r="M174" i="1"/>
  <c r="N174" i="1" s="1"/>
  <c r="L174" i="1"/>
  <c r="M213" i="1"/>
  <c r="N213" i="1" s="1"/>
  <c r="L213" i="1"/>
  <c r="M172" i="1"/>
  <c r="N172" i="1" s="1"/>
  <c r="L172" i="1"/>
  <c r="L116" i="1"/>
  <c r="M116" i="1"/>
  <c r="N116" i="1" s="1"/>
  <c r="M96" i="1"/>
  <c r="N96" i="1" s="1"/>
  <c r="L96" i="1"/>
  <c r="M200" i="1"/>
  <c r="N200" i="1" s="1"/>
  <c r="L200" i="1"/>
  <c r="L148" i="1"/>
  <c r="M148" i="1"/>
  <c r="N148" i="1" s="1"/>
  <c r="L193" i="1"/>
  <c r="M193" i="1"/>
  <c r="N193" i="1" s="1"/>
  <c r="M103" i="1"/>
  <c r="N103" i="1" s="1"/>
  <c r="L103" i="1"/>
  <c r="M238" i="1"/>
  <c r="N238" i="1" s="1"/>
  <c r="L238" i="1"/>
  <c r="L201" i="1"/>
  <c r="M201" i="1"/>
  <c r="N201" i="1" s="1"/>
  <c r="M93" i="1"/>
  <c r="N93" i="1" s="1"/>
  <c r="L93" i="1"/>
  <c r="M209" i="1"/>
  <c r="N209" i="1" s="1"/>
  <c r="L209" i="1"/>
  <c r="M95" i="1"/>
  <c r="N95" i="1" s="1"/>
  <c r="L95" i="1"/>
  <c r="M253" i="1"/>
  <c r="N253" i="1" s="1"/>
  <c r="L253" i="1"/>
  <c r="L81" i="1"/>
  <c r="M81" i="1"/>
  <c r="N81" i="1" s="1"/>
  <c r="L171" i="1"/>
  <c r="M171" i="1"/>
  <c r="N171" i="1" s="1"/>
  <c r="M182" i="1"/>
  <c r="N182" i="1" s="1"/>
  <c r="L182" i="1"/>
  <c r="L251" i="1"/>
  <c r="M251" i="1"/>
  <c r="N251" i="1" s="1"/>
  <c r="M108" i="1"/>
  <c r="N108" i="1" s="1"/>
  <c r="L108" i="1"/>
  <c r="M121" i="1"/>
  <c r="N121" i="1" s="1"/>
  <c r="L121" i="1"/>
  <c r="M165" i="1"/>
  <c r="N165" i="1" s="1"/>
  <c r="L165" i="1"/>
  <c r="M113" i="1"/>
  <c r="N113" i="1" s="1"/>
  <c r="L113" i="1"/>
  <c r="L235" i="1"/>
  <c r="M235" i="1"/>
  <c r="N235" i="1" s="1"/>
  <c r="M217" i="1"/>
  <c r="N217" i="1" s="1"/>
  <c r="L217" i="1"/>
  <c r="M222" i="1"/>
  <c r="N222" i="1" s="1"/>
  <c r="L222" i="1"/>
  <c r="M85" i="1"/>
  <c r="N85" i="1" s="1"/>
  <c r="L85" i="1"/>
  <c r="M244" i="1"/>
  <c r="N244" i="1" s="1"/>
  <c r="L244" i="1"/>
  <c r="M204" i="1"/>
  <c r="N204" i="1" s="1"/>
  <c r="L204" i="1"/>
  <c r="L91" i="1"/>
  <c r="M91" i="1"/>
  <c r="N91" i="1" s="1"/>
  <c r="M242" i="1"/>
  <c r="N242" i="1" s="1"/>
  <c r="L242" i="1"/>
  <c r="L88" i="1"/>
  <c r="M88" i="1"/>
  <c r="N88" i="1" s="1"/>
  <c r="M230" i="1"/>
  <c r="N230" i="1" s="1"/>
  <c r="L230" i="1"/>
  <c r="M168" i="1"/>
  <c r="N168" i="1" s="1"/>
  <c r="L168" i="1"/>
  <c r="M191" i="1"/>
  <c r="N191" i="1" s="1"/>
  <c r="L191" i="1"/>
  <c r="M110" i="1"/>
  <c r="N110" i="1" s="1"/>
  <c r="L110" i="1"/>
  <c r="M150" i="1"/>
  <c r="N150" i="1" s="1"/>
  <c r="L150" i="1"/>
  <c r="L256" i="1"/>
  <c r="M256" i="1"/>
  <c r="N256" i="1" s="1"/>
  <c r="M132" i="1"/>
  <c r="N132" i="1" s="1"/>
  <c r="L132" i="1"/>
  <c r="L178" i="1"/>
  <c r="M178" i="1"/>
  <c r="N178" i="1" s="1"/>
  <c r="L158" i="1"/>
  <c r="M158" i="1"/>
  <c r="N158" i="1" s="1"/>
  <c r="L224" i="1"/>
  <c r="M224" i="1"/>
  <c r="N224" i="1" s="1"/>
  <c r="L199" i="1"/>
  <c r="M199" i="1"/>
  <c r="N199" i="1" s="1"/>
  <c r="L76" i="1"/>
  <c r="M76" i="1"/>
  <c r="N76" i="1" s="1"/>
  <c r="L136" i="1"/>
  <c r="M136" i="1"/>
  <c r="N136" i="1" s="1"/>
  <c r="L206" i="1"/>
  <c r="M206" i="1"/>
  <c r="N206" i="1" s="1"/>
  <c r="M98" i="1"/>
  <c r="N98" i="1" s="1"/>
  <c r="L98" i="1"/>
  <c r="M183" i="1"/>
  <c r="N183" i="1" s="1"/>
  <c r="L183" i="1"/>
  <c r="M122" i="1"/>
  <c r="N122" i="1" s="1"/>
  <c r="L122" i="1"/>
  <c r="L143" i="1"/>
  <c r="M143" i="1"/>
  <c r="N143" i="1" s="1"/>
  <c r="M211" i="1"/>
  <c r="N211" i="1" s="1"/>
  <c r="L211" i="1"/>
  <c r="M250" i="1"/>
  <c r="N250" i="1" s="1"/>
  <c r="L250" i="1"/>
  <c r="M176" i="1"/>
  <c r="N176" i="1" s="1"/>
  <c r="L176" i="1"/>
  <c r="M137" i="1"/>
  <c r="N137" i="1" s="1"/>
  <c r="L137" i="1"/>
  <c r="M175" i="1"/>
  <c r="N175" i="1" s="1"/>
  <c r="L175" i="1"/>
  <c r="L257" i="1"/>
  <c r="M257" i="1"/>
  <c r="N257" i="1" s="1"/>
  <c r="L118" i="1"/>
  <c r="M118" i="1"/>
  <c r="N118" i="1" s="1"/>
  <c r="L140" i="1"/>
  <c r="M140" i="1"/>
  <c r="N140" i="1" s="1"/>
  <c r="L255" i="1"/>
  <c r="M255" i="1"/>
  <c r="N255" i="1" s="1"/>
  <c r="L225" i="1"/>
  <c r="M225" i="1"/>
  <c r="N225" i="1" s="1"/>
  <c r="L231" i="1"/>
  <c r="M231" i="1"/>
  <c r="N231" i="1" s="1"/>
  <c r="L79" i="1"/>
  <c r="M79" i="1"/>
  <c r="N79" i="1" s="1"/>
  <c r="L161" i="1"/>
  <c r="M161" i="1"/>
  <c r="N161" i="1" s="1"/>
  <c r="L228" i="1"/>
  <c r="M228" i="1"/>
  <c r="N228" i="1" s="1"/>
  <c r="K71" i="1"/>
  <c r="K70" i="1"/>
  <c r="K69" i="1"/>
  <c r="K68" i="1"/>
  <c r="K66" i="1"/>
  <c r="K64" i="1"/>
  <c r="K67" i="1"/>
  <c r="K65" i="1"/>
  <c r="K37" i="1"/>
  <c r="K43" i="1"/>
  <c r="K35" i="1"/>
  <c r="K33" i="1"/>
  <c r="K46" i="1"/>
  <c r="K49" i="1"/>
  <c r="K21" i="1"/>
  <c r="K31" i="1"/>
  <c r="K36" i="1"/>
  <c r="K20" i="1"/>
  <c r="K28" i="1"/>
  <c r="K59" i="1"/>
  <c r="K44" i="1"/>
  <c r="K12" i="1"/>
  <c r="K7" i="1"/>
  <c r="K15" i="1"/>
  <c r="K45" i="1"/>
  <c r="K30" i="1"/>
  <c r="K55" i="1"/>
  <c r="K61" i="1"/>
  <c r="K23" i="1"/>
  <c r="K5" i="1"/>
  <c r="K24" i="1"/>
  <c r="K16" i="1"/>
  <c r="K58" i="1"/>
  <c r="K14" i="1"/>
  <c r="K41" i="1"/>
  <c r="K22" i="1"/>
  <c r="K29" i="1"/>
  <c r="K32" i="1"/>
  <c r="K48" i="1"/>
  <c r="K38" i="1"/>
  <c r="K50" i="1"/>
  <c r="K57" i="1"/>
  <c r="K52" i="1"/>
  <c r="K4" i="1"/>
  <c r="K25" i="1"/>
  <c r="K40" i="1"/>
  <c r="K19" i="1"/>
  <c r="K34" i="1"/>
  <c r="K17" i="1"/>
  <c r="K56" i="1"/>
  <c r="K47" i="1"/>
  <c r="K42" i="1"/>
  <c r="K10" i="1"/>
  <c r="K6" i="1"/>
  <c r="K11" i="1"/>
  <c r="K13" i="1"/>
  <c r="K53" i="1"/>
  <c r="K63" i="1"/>
  <c r="K18" i="1"/>
  <c r="K51" i="1"/>
  <c r="K26" i="1"/>
  <c r="K27" i="1"/>
  <c r="K62" i="1"/>
  <c r="K54" i="1"/>
  <c r="K9" i="1"/>
  <c r="K8" i="1"/>
  <c r="K60" i="1"/>
  <c r="K39" i="1"/>
  <c r="L71" i="1" l="1"/>
  <c r="L70" i="1"/>
  <c r="L69" i="1"/>
  <c r="L68" i="1"/>
  <c r="L65" i="1"/>
  <c r="L67" i="1"/>
  <c r="L64" i="1"/>
  <c r="L66" i="1"/>
  <c r="L39" i="1"/>
  <c r="L60" i="1"/>
  <c r="L8" i="1"/>
  <c r="L9" i="1"/>
  <c r="L54" i="1"/>
  <c r="L62" i="1"/>
  <c r="L27" i="1"/>
  <c r="L26" i="1"/>
  <c r="L51" i="1"/>
  <c r="L18" i="1"/>
  <c r="L63" i="1"/>
  <c r="L53" i="1"/>
  <c r="L13" i="1"/>
  <c r="L11" i="1"/>
  <c r="L6" i="1"/>
  <c r="L10" i="1"/>
  <c r="L42" i="1"/>
  <c r="L47" i="1"/>
  <c r="L56" i="1"/>
  <c r="L17" i="1"/>
  <c r="L34" i="1"/>
  <c r="L19" i="1"/>
  <c r="L40" i="1"/>
  <c r="L25" i="1"/>
  <c r="L4" i="1"/>
  <c r="L52" i="1"/>
  <c r="L57" i="1"/>
  <c r="L50" i="1"/>
  <c r="L38" i="1"/>
  <c r="L48" i="1"/>
  <c r="L32" i="1"/>
  <c r="L29" i="1"/>
  <c r="L22" i="1"/>
  <c r="L41" i="1"/>
  <c r="L14" i="1"/>
  <c r="L58" i="1"/>
  <c r="L16" i="1"/>
  <c r="L24" i="1"/>
  <c r="L5" i="1"/>
  <c r="L23" i="1"/>
  <c r="L61" i="1"/>
  <c r="L55" i="1"/>
  <c r="L30" i="1"/>
  <c r="L45" i="1"/>
  <c r="L15" i="1"/>
  <c r="L7" i="1"/>
  <c r="L12" i="1"/>
  <c r="L44" i="1"/>
  <c r="L59" i="1"/>
  <c r="L28" i="1"/>
  <c r="L20" i="1"/>
  <c r="L36" i="1"/>
  <c r="L31" i="1"/>
  <c r="L21" i="1"/>
  <c r="L49" i="1"/>
  <c r="L46" i="1"/>
  <c r="L33" i="1"/>
  <c r="L35" i="1"/>
  <c r="L43" i="1"/>
  <c r="L37" i="1"/>
  <c r="M71" i="1"/>
  <c r="M70" i="1"/>
  <c r="M69" i="1"/>
  <c r="M68" i="1"/>
  <c r="M65" i="1"/>
  <c r="M67" i="1"/>
  <c r="M6" i="1"/>
  <c r="M15" i="1"/>
  <c r="M37" i="1"/>
  <c r="M57" i="1"/>
  <c r="N57" i="1"/>
  <c r="M33" i="1"/>
  <c r="M12" i="1"/>
  <c r="M38" i="1"/>
  <c r="M54" i="1"/>
  <c r="M30" i="1"/>
  <c r="M36" i="1"/>
  <c r="M58" i="1"/>
  <c r="M19" i="1"/>
  <c r="M53" i="1"/>
  <c r="M60" i="1"/>
  <c r="M23" i="1"/>
  <c r="M25" i="1"/>
  <c r="M4" i="1"/>
  <c r="M5" i="1"/>
  <c r="M27" i="1"/>
  <c r="M32" i="1"/>
  <c r="M21" i="1"/>
  <c r="M10" i="1"/>
  <c r="M50" i="1"/>
  <c r="N37" i="1"/>
  <c r="M31" i="1"/>
  <c r="M16" i="1"/>
  <c r="M34" i="1"/>
  <c r="M8" i="1"/>
  <c r="M14" i="1"/>
  <c r="M28" i="1"/>
  <c r="M41" i="1"/>
  <c r="M17" i="1"/>
  <c r="M26" i="1"/>
  <c r="M46" i="1"/>
  <c r="M24" i="1"/>
  <c r="M11" i="1"/>
  <c r="M63" i="1"/>
  <c r="M40" i="1"/>
  <c r="N6" i="1"/>
  <c r="M59" i="1"/>
  <c r="M43" i="1"/>
  <c r="M52" i="1"/>
  <c r="M45" i="1"/>
  <c r="M49" i="1"/>
  <c r="N15" i="1"/>
  <c r="M20" i="1"/>
  <c r="M22" i="1"/>
  <c r="M13" i="1"/>
  <c r="M39" i="1"/>
  <c r="M35" i="1"/>
  <c r="M7" i="1"/>
  <c r="M48" i="1"/>
  <c r="M47" i="1"/>
  <c r="M62" i="1"/>
  <c r="M44" i="1"/>
  <c r="M29" i="1"/>
  <c r="M18" i="1"/>
  <c r="M56" i="1"/>
  <c r="M51" i="1"/>
  <c r="M55" i="1"/>
  <c r="M9" i="1"/>
  <c r="M61" i="1"/>
  <c r="M42" i="1"/>
  <c r="N67" i="1"/>
  <c r="N65" i="1"/>
  <c r="M66" i="1"/>
  <c r="M64" i="1"/>
  <c r="N42" i="1"/>
  <c r="N51" i="1"/>
  <c r="N44" i="1"/>
  <c r="N7" i="1"/>
  <c r="N22" i="1"/>
  <c r="N52" i="1"/>
  <c r="N63" i="1"/>
  <c r="N26" i="1"/>
  <c r="N14" i="1"/>
  <c r="N31" i="1"/>
  <c r="N32" i="1"/>
  <c r="N33" i="1"/>
  <c r="N5" i="1"/>
  <c r="N4" i="1"/>
  <c r="N58" i="1"/>
  <c r="N61" i="1"/>
  <c r="N56" i="1"/>
  <c r="N62" i="1"/>
  <c r="N35" i="1"/>
  <c r="N20" i="1"/>
  <c r="N43" i="1"/>
  <c r="N11" i="1"/>
  <c r="N17" i="1"/>
  <c r="N8" i="1"/>
  <c r="N50" i="1"/>
  <c r="N27" i="1"/>
  <c r="N25" i="1"/>
  <c r="N19" i="1"/>
  <c r="N54" i="1"/>
  <c r="N9" i="1"/>
  <c r="N18" i="1"/>
  <c r="N47" i="1"/>
  <c r="N39" i="1"/>
  <c r="N49" i="1"/>
  <c r="N59" i="1"/>
  <c r="N24" i="1"/>
  <c r="N34" i="1"/>
  <c r="N10" i="1"/>
  <c r="N55" i="1"/>
  <c r="N29" i="1"/>
  <c r="N48" i="1"/>
  <c r="N13" i="1"/>
  <c r="N45" i="1"/>
  <c r="N40" i="1"/>
  <c r="N46" i="1"/>
  <c r="N28" i="1"/>
  <c r="N16" i="1"/>
  <c r="N21" i="1"/>
  <c r="N60" i="1"/>
  <c r="N36" i="1"/>
  <c r="N12" i="1"/>
  <c r="N53" i="1"/>
  <c r="N30" i="1"/>
  <c r="N41" i="1"/>
  <c r="N23" i="1"/>
  <c r="N38" i="1"/>
  <c r="P49" i="1" l="1"/>
  <c r="P254" i="1"/>
  <c r="Q254" i="1" s="1"/>
  <c r="P181" i="1"/>
  <c r="Q181" i="1" s="1"/>
  <c r="P73" i="1"/>
  <c r="Q73" i="1" s="1"/>
  <c r="P188" i="1"/>
  <c r="Q188" i="1" s="1"/>
  <c r="P83" i="1"/>
  <c r="Q83" i="1" s="1"/>
  <c r="P151" i="1"/>
  <c r="Q151" i="1" s="1"/>
  <c r="P230" i="1"/>
  <c r="Q230" i="1" s="1"/>
  <c r="P208" i="1"/>
  <c r="Q208" i="1" s="1"/>
  <c r="P255" i="1"/>
  <c r="Q255" i="1" s="1"/>
  <c r="P89" i="1"/>
  <c r="Q89" i="1" s="1"/>
  <c r="P245" i="1"/>
  <c r="Q245" i="1" s="1"/>
  <c r="P87" i="1"/>
  <c r="Q87" i="1" s="1"/>
  <c r="P107" i="1"/>
  <c r="Q107" i="1" s="1"/>
  <c r="P114" i="1"/>
  <c r="Q114" i="1" s="1"/>
  <c r="P123" i="1"/>
  <c r="Q123" i="1" s="1"/>
  <c r="P50" i="1"/>
  <c r="P227" i="1"/>
  <c r="Q227" i="1" s="1"/>
  <c r="P172" i="1"/>
  <c r="Q172" i="1" s="1"/>
  <c r="P56" i="1"/>
  <c r="P14" i="1"/>
  <c r="P191" i="1"/>
  <c r="Q191" i="1" s="1"/>
  <c r="P63" i="1"/>
  <c r="P164" i="1"/>
  <c r="Q164" i="1" s="1"/>
  <c r="P209" i="1"/>
  <c r="Q209" i="1" s="1"/>
  <c r="P179" i="1"/>
  <c r="Q179" i="1" s="1"/>
  <c r="P13" i="1"/>
  <c r="P25" i="1"/>
  <c r="P147" i="1"/>
  <c r="Q147" i="1" s="1"/>
  <c r="P203" i="1"/>
  <c r="Q203" i="1" s="1"/>
  <c r="P23" i="1"/>
  <c r="P204" i="1"/>
  <c r="Q204" i="1" s="1"/>
  <c r="P36" i="1"/>
  <c r="P47" i="1"/>
  <c r="P200" i="1"/>
  <c r="Q200" i="1" s="1"/>
  <c r="P155" i="1"/>
  <c r="Q155" i="1" s="1"/>
  <c r="P149" i="1"/>
  <c r="Q149" i="1" s="1"/>
  <c r="P257" i="1"/>
  <c r="Q257" i="1" s="1"/>
  <c r="P78" i="1"/>
  <c r="Q78" i="1" s="1"/>
  <c r="P174" i="1"/>
  <c r="Q174" i="1" s="1"/>
  <c r="P171" i="1"/>
  <c r="Q171" i="1" s="1"/>
  <c r="P168" i="1"/>
  <c r="Q168" i="1" s="1"/>
  <c r="P167" i="1"/>
  <c r="Q167" i="1" s="1"/>
  <c r="P110" i="1"/>
  <c r="Q110" i="1" s="1"/>
  <c r="P93" i="1"/>
  <c r="Q93" i="1" s="1"/>
  <c r="P94" i="1"/>
  <c r="Q94" i="1" s="1"/>
  <c r="P141" i="1"/>
  <c r="Q141" i="1" s="1"/>
  <c r="P67" i="1"/>
  <c r="P116" i="1"/>
  <c r="Q116" i="1" s="1"/>
  <c r="P128" i="1"/>
  <c r="Q128" i="1" s="1"/>
  <c r="P173" i="1"/>
  <c r="Q173" i="1" s="1"/>
  <c r="P74" i="1"/>
  <c r="Q74" i="1" s="1"/>
  <c r="P75" i="1"/>
  <c r="Q75" i="1" s="1"/>
  <c r="P82" i="1"/>
  <c r="Q82" i="1" s="1"/>
  <c r="P185" i="1"/>
  <c r="Q185" i="1" s="1"/>
  <c r="P100" i="1"/>
  <c r="Q100" i="1" s="1"/>
  <c r="P154" i="1"/>
  <c r="Q154" i="1" s="1"/>
  <c r="P144" i="1"/>
  <c r="Q144" i="1" s="1"/>
  <c r="P192" i="1"/>
  <c r="Q192" i="1" s="1"/>
  <c r="P157" i="1"/>
  <c r="Q157" i="1" s="1"/>
  <c r="P48" i="1"/>
  <c r="P137" i="1"/>
  <c r="Q137" i="1" s="1"/>
  <c r="P28" i="1"/>
  <c r="P43" i="1"/>
  <c r="P234" i="1"/>
  <c r="Q234" i="1" s="1"/>
  <c r="P169" i="1"/>
  <c r="Q169" i="1" s="1"/>
  <c r="P127" i="1"/>
  <c r="Q127" i="1" s="1"/>
  <c r="P31" i="1"/>
  <c r="P68" i="1"/>
  <c r="P134" i="1"/>
  <c r="Q134" i="1" s="1"/>
  <c r="P213" i="1"/>
  <c r="Q213" i="1" s="1"/>
  <c r="P101" i="1"/>
  <c r="Q101" i="1" s="1"/>
  <c r="P57" i="1"/>
  <c r="P152" i="1"/>
  <c r="Q152" i="1" s="1"/>
  <c r="P113" i="1"/>
  <c r="Q113" i="1" s="1"/>
  <c r="P95" i="1"/>
  <c r="Q95" i="1" s="1"/>
  <c r="P166" i="1"/>
  <c r="Q166" i="1" s="1"/>
  <c r="P138" i="1"/>
  <c r="Q138" i="1" s="1"/>
  <c r="P216" i="1"/>
  <c r="Q216" i="1" s="1"/>
  <c r="P54" i="1"/>
  <c r="P44" i="1"/>
  <c r="P30" i="1"/>
  <c r="P72" i="1"/>
  <c r="Q72" i="1" s="1"/>
  <c r="P24" i="1"/>
  <c r="P210" i="1"/>
  <c r="Q210" i="1" s="1"/>
  <c r="P190" i="1"/>
  <c r="Q190" i="1" s="1"/>
  <c r="P136" i="1"/>
  <c r="Q136" i="1" s="1"/>
  <c r="P112" i="1"/>
  <c r="Q112" i="1" s="1"/>
  <c r="P140" i="1"/>
  <c r="Q140" i="1" s="1"/>
  <c r="P249" i="1"/>
  <c r="Q249" i="1" s="1"/>
  <c r="P162" i="1"/>
  <c r="Q162" i="1" s="1"/>
  <c r="P235" i="1"/>
  <c r="Q235" i="1" s="1"/>
  <c r="P142" i="1"/>
  <c r="Q142" i="1" s="1"/>
  <c r="P242" i="1"/>
  <c r="Q242" i="1" s="1"/>
  <c r="P10" i="1"/>
  <c r="P178" i="1"/>
  <c r="Q178" i="1" s="1"/>
  <c r="P250" i="1"/>
  <c r="Q250" i="1" s="1"/>
  <c r="P103" i="1"/>
  <c r="Q103" i="1" s="1"/>
  <c r="P219" i="1"/>
  <c r="Q219" i="1" s="1"/>
  <c r="P217" i="1"/>
  <c r="Q217" i="1" s="1"/>
  <c r="P183" i="1"/>
  <c r="Q183" i="1" s="1"/>
  <c r="P104" i="1"/>
  <c r="Q104" i="1" s="1"/>
  <c r="P96" i="1"/>
  <c r="Q96" i="1" s="1"/>
  <c r="P52" i="1"/>
  <c r="P117" i="1"/>
  <c r="Q117" i="1" s="1"/>
  <c r="P135" i="1"/>
  <c r="Q135" i="1" s="1"/>
  <c r="P122" i="1"/>
  <c r="Q122" i="1" s="1"/>
  <c r="P143" i="1"/>
  <c r="Q143" i="1" s="1"/>
  <c r="P194" i="1"/>
  <c r="Q194" i="1" s="1"/>
  <c r="P115" i="1"/>
  <c r="Q115" i="1" s="1"/>
  <c r="P251" i="1"/>
  <c r="Q251" i="1" s="1"/>
  <c r="P105" i="1"/>
  <c r="Q105" i="1" s="1"/>
  <c r="P16" i="1"/>
  <c r="P214" i="1"/>
  <c r="Q214" i="1" s="1"/>
  <c r="P21" i="1"/>
  <c r="P232" i="1"/>
  <c r="Q232" i="1" s="1"/>
  <c r="P221" i="1"/>
  <c r="Q221" i="1" s="1"/>
  <c r="P5" i="1"/>
  <c r="P186" i="1"/>
  <c r="Q186" i="1" s="1"/>
  <c r="P223" i="1"/>
  <c r="Q223" i="1" s="1"/>
  <c r="P240" i="1"/>
  <c r="Q240" i="1" s="1"/>
  <c r="P236" i="1"/>
  <c r="Q236" i="1" s="1"/>
  <c r="P22" i="1"/>
  <c r="P231" i="1"/>
  <c r="Q231" i="1" s="1"/>
  <c r="P6" i="1"/>
  <c r="P26" i="1"/>
  <c r="P71" i="1"/>
  <c r="P226" i="1"/>
  <c r="Q226" i="1" s="1"/>
  <c r="P212" i="1"/>
  <c r="Q212" i="1" s="1"/>
  <c r="P202" i="1"/>
  <c r="Q202" i="1" s="1"/>
  <c r="P189" i="1"/>
  <c r="Q189" i="1" s="1"/>
  <c r="P145" i="1"/>
  <c r="Q145" i="1" s="1"/>
  <c r="P225" i="1"/>
  <c r="Q225" i="1" s="1"/>
  <c r="P29" i="1"/>
  <c r="P76" i="1"/>
  <c r="Q76" i="1" s="1"/>
  <c r="P196" i="1"/>
  <c r="Q196" i="1" s="1"/>
  <c r="P241" i="1"/>
  <c r="Q241" i="1" s="1"/>
  <c r="P9" i="1"/>
  <c r="P193" i="1"/>
  <c r="Q193" i="1" s="1"/>
  <c r="P119" i="1"/>
  <c r="Q119" i="1" s="1"/>
  <c r="P207" i="1"/>
  <c r="Q207" i="1" s="1"/>
  <c r="P159" i="1"/>
  <c r="Q159" i="1" s="1"/>
  <c r="P35" i="1"/>
  <c r="P12" i="1"/>
  <c r="P121" i="1"/>
  <c r="Q121" i="1" s="1"/>
  <c r="P163" i="1"/>
  <c r="Q163" i="1" s="1"/>
  <c r="P177" i="1"/>
  <c r="Q177" i="1" s="1"/>
  <c r="P246" i="1"/>
  <c r="Q246" i="1" s="1"/>
  <c r="P77" i="1"/>
  <c r="Q77" i="1" s="1"/>
  <c r="P79" i="1"/>
  <c r="Q79" i="1" s="1"/>
  <c r="P11" i="1"/>
  <c r="P42" i="1"/>
  <c r="P176" i="1"/>
  <c r="Q176" i="1" s="1"/>
  <c r="P62" i="1"/>
  <c r="P32" i="1"/>
  <c r="P81" i="1"/>
  <c r="Q81" i="1" s="1"/>
  <c r="P86" i="1"/>
  <c r="Q86" i="1" s="1"/>
  <c r="P19" i="1"/>
  <c r="P84" i="1"/>
  <c r="Q84" i="1" s="1"/>
  <c r="P102" i="1"/>
  <c r="Q102" i="1" s="1"/>
  <c r="P222" i="1"/>
  <c r="Q222" i="1" s="1"/>
  <c r="P40" i="1"/>
  <c r="P187" i="1"/>
  <c r="Q187" i="1" s="1"/>
  <c r="P228" i="1"/>
  <c r="Q228" i="1" s="1"/>
  <c r="P91" i="1"/>
  <c r="Q91" i="1" s="1"/>
  <c r="P92" i="1"/>
  <c r="Q92" i="1" s="1"/>
  <c r="P34" i="1"/>
  <c r="P85" i="1"/>
  <c r="Q85" i="1" s="1"/>
  <c r="P156" i="1"/>
  <c r="Q156" i="1" s="1"/>
  <c r="P70" i="1"/>
  <c r="P244" i="1"/>
  <c r="Q244" i="1" s="1"/>
  <c r="P184" i="1"/>
  <c r="Q184" i="1" s="1"/>
  <c r="P211" i="1"/>
  <c r="Q211" i="1" s="1"/>
  <c r="P33" i="1"/>
  <c r="P99" i="1"/>
  <c r="Q99" i="1" s="1"/>
  <c r="P64" i="1"/>
  <c r="P253" i="1"/>
  <c r="Q253" i="1" s="1"/>
  <c r="P215" i="1"/>
  <c r="Q215" i="1" s="1"/>
  <c r="P60" i="1"/>
  <c r="P118" i="1"/>
  <c r="Q118" i="1" s="1"/>
  <c r="P130" i="1"/>
  <c r="Q130" i="1" s="1"/>
  <c r="P205" i="1"/>
  <c r="Q205" i="1" s="1"/>
  <c r="P224" i="1"/>
  <c r="Q224" i="1" s="1"/>
  <c r="P158" i="1"/>
  <c r="Q158" i="1" s="1"/>
  <c r="P18" i="1"/>
  <c r="P125" i="1"/>
  <c r="Q125" i="1" s="1"/>
  <c r="P38" i="1"/>
  <c r="P218" i="1"/>
  <c r="Q218" i="1" s="1"/>
  <c r="P20" i="1"/>
  <c r="P97" i="1"/>
  <c r="Q97" i="1" s="1"/>
  <c r="P195" i="1"/>
  <c r="Q195" i="1" s="1"/>
  <c r="P98" i="1"/>
  <c r="Q98" i="1" s="1"/>
  <c r="P153" i="1"/>
  <c r="Q153" i="1" s="1"/>
  <c r="P55" i="1"/>
  <c r="P148" i="1"/>
  <c r="Q148" i="1" s="1"/>
  <c r="P161" i="1"/>
  <c r="Q161" i="1" s="1"/>
  <c r="P66" i="1"/>
  <c r="P7" i="1"/>
  <c r="P248" i="1"/>
  <c r="Q248" i="1" s="1"/>
  <c r="P69" i="1"/>
  <c r="P51" i="1"/>
  <c r="P233" i="1"/>
  <c r="Q233" i="1" s="1"/>
  <c r="P58" i="1"/>
  <c r="P126" i="1"/>
  <c r="Q126" i="1" s="1"/>
  <c r="P146" i="1"/>
  <c r="Q146" i="1" s="1"/>
  <c r="P53" i="1"/>
  <c r="P165" i="1"/>
  <c r="Q165" i="1" s="1"/>
  <c r="P198" i="1"/>
  <c r="Q198" i="1" s="1"/>
  <c r="P133" i="1"/>
  <c r="Q133" i="1" s="1"/>
  <c r="P247" i="1"/>
  <c r="Q247" i="1" s="1"/>
  <c r="P197" i="1"/>
  <c r="Q197" i="1" s="1"/>
  <c r="P237" i="1"/>
  <c r="Q237" i="1" s="1"/>
  <c r="P132" i="1"/>
  <c r="Q132" i="1" s="1"/>
  <c r="P108" i="1"/>
  <c r="Q108" i="1" s="1"/>
  <c r="P111" i="1"/>
  <c r="Q111" i="1" s="1"/>
  <c r="P59" i="1"/>
  <c r="P106" i="1"/>
  <c r="Q106" i="1" s="1"/>
  <c r="P238" i="1"/>
  <c r="Q238" i="1" s="1"/>
  <c r="P124" i="1"/>
  <c r="Q124" i="1" s="1"/>
  <c r="P139" i="1"/>
  <c r="Q139" i="1" s="1"/>
  <c r="P39" i="1"/>
  <c r="P256" i="1"/>
  <c r="Q256" i="1" s="1"/>
  <c r="P199" i="1"/>
  <c r="Q199" i="1" s="1"/>
  <c r="P131" i="1"/>
  <c r="Q131" i="1" s="1"/>
  <c r="P45" i="1"/>
  <c r="P201" i="1"/>
  <c r="Q201" i="1" s="1"/>
  <c r="P8" i="1"/>
  <c r="P206" i="1"/>
  <c r="Q206" i="1" s="1"/>
  <c r="P150" i="1"/>
  <c r="Q150" i="1" s="1"/>
  <c r="P252" i="1"/>
  <c r="Q252" i="1" s="1"/>
  <c r="P46" i="1"/>
  <c r="P15" i="1"/>
  <c r="P80" i="1"/>
  <c r="Q80" i="1" s="1"/>
  <c r="P243" i="1"/>
  <c r="Q243" i="1" s="1"/>
  <c r="P220" i="1"/>
  <c r="Q220" i="1" s="1"/>
  <c r="P182" i="1"/>
  <c r="Q182" i="1" s="1"/>
  <c r="P229" i="1"/>
  <c r="Q229" i="1" s="1"/>
  <c r="P180" i="1"/>
  <c r="Q180" i="1" s="1"/>
  <c r="P170" i="1"/>
  <c r="Q170" i="1" s="1"/>
  <c r="P61" i="1"/>
  <c r="P88" i="1"/>
  <c r="Q88" i="1" s="1"/>
  <c r="P17" i="1"/>
  <c r="P129" i="1"/>
  <c r="Q129" i="1" s="1"/>
  <c r="P160" i="1"/>
  <c r="Q160" i="1" s="1"/>
  <c r="P175" i="1"/>
  <c r="Q175" i="1" s="1"/>
  <c r="P120" i="1"/>
  <c r="Q120" i="1" s="1"/>
  <c r="P90" i="1"/>
  <c r="Q90" i="1" s="1"/>
  <c r="P37" i="1"/>
  <c r="P65" i="1"/>
  <c r="P41" i="1"/>
  <c r="P27" i="1"/>
  <c r="P239" i="1"/>
  <c r="Q239" i="1" s="1"/>
  <c r="P109" i="1"/>
  <c r="Q109" i="1" s="1"/>
  <c r="N71" i="1"/>
  <c r="Q71" i="1"/>
  <c r="N70" i="1"/>
  <c r="Q70" i="1"/>
  <c r="N69" i="1"/>
  <c r="Q69" i="1"/>
  <c r="N68" i="1"/>
  <c r="Q68" i="1"/>
  <c r="N64" i="1"/>
  <c r="Q56" i="1"/>
  <c r="Q25" i="1"/>
  <c r="Q67" i="1"/>
  <c r="Q43" i="1"/>
  <c r="Q31" i="1"/>
  <c r="Q54" i="1"/>
  <c r="Q24" i="1"/>
  <c r="Q52" i="1"/>
  <c r="Q12" i="1"/>
  <c r="Q42" i="1"/>
  <c r="Q64" i="1"/>
  <c r="Q59" i="1"/>
  <c r="Q15" i="1"/>
  <c r="Q61" i="1"/>
  <c r="Q37" i="1"/>
  <c r="Q33" i="1"/>
  <c r="Q55" i="1"/>
  <c r="Q17" i="1"/>
  <c r="N66" i="1"/>
  <c r="Q49" i="1"/>
  <c r="Q50" i="1"/>
  <c r="Q14" i="1"/>
  <c r="Q36" i="1"/>
  <c r="Q48" i="1"/>
  <c r="Q57" i="1"/>
  <c r="Q44" i="1"/>
  <c r="Q16" i="1"/>
  <c r="Q6" i="1"/>
  <c r="Q18" i="1"/>
  <c r="Q20" i="1"/>
  <c r="Q66" i="1"/>
  <c r="Q51" i="1"/>
  <c r="Q39" i="1"/>
  <c r="Q45" i="1"/>
  <c r="Q65" i="1"/>
  <c r="Q47" i="1"/>
  <c r="Q30" i="1"/>
  <c r="Q26" i="1"/>
  <c r="Q29" i="1"/>
  <c r="Q9" i="1"/>
  <c r="Q62" i="1"/>
  <c r="Q19" i="1"/>
  <c r="Q40" i="1"/>
  <c r="Q7" i="1"/>
  <c r="Q63" i="1"/>
  <c r="Q13" i="1"/>
  <c r="Q23" i="1"/>
  <c r="Q28" i="1"/>
  <c r="Q10" i="1"/>
  <c r="Q21" i="1"/>
  <c r="Q22" i="1"/>
  <c r="Q35" i="1"/>
  <c r="Q11" i="1"/>
  <c r="Q32" i="1"/>
  <c r="Q34" i="1"/>
  <c r="Q60" i="1"/>
  <c r="Q38" i="1"/>
  <c r="Q58" i="1"/>
  <c r="Q8" i="1"/>
  <c r="Q46" i="1"/>
  <c r="Q27" i="1"/>
  <c r="Q53" i="1"/>
  <c r="Q41" i="1"/>
  <c r="R4" i="1"/>
  <c r="Q5" i="1"/>
  <c r="R219" i="1" l="1"/>
  <c r="R253" i="1"/>
  <c r="S253" i="1" s="1"/>
  <c r="A251" i="5" s="1"/>
  <c r="R191" i="1"/>
  <c r="S191" i="1" s="1"/>
  <c r="A189" i="5" s="1"/>
  <c r="R181" i="1"/>
  <c r="T181" i="1" s="1"/>
  <c r="B179" i="5" s="1"/>
  <c r="R151" i="1"/>
  <c r="S151" i="1" s="1"/>
  <c r="A149" i="5" s="1"/>
  <c r="R248" i="1"/>
  <c r="R95" i="1"/>
  <c r="T95" i="1" s="1"/>
  <c r="B93" i="5" s="1"/>
  <c r="R149" i="1"/>
  <c r="S149" i="1" s="1"/>
  <c r="A147" i="5" s="1"/>
  <c r="R176" i="1"/>
  <c r="T176" i="1" s="1"/>
  <c r="B174" i="5" s="1"/>
  <c r="R84" i="1"/>
  <c r="S84" i="1" s="1"/>
  <c r="A82" i="5" s="1"/>
  <c r="R241" i="1"/>
  <c r="T241" i="1" s="1"/>
  <c r="B239" i="5" s="1"/>
  <c r="R249" i="1"/>
  <c r="T249" i="1" s="1"/>
  <c r="B247" i="5" s="1"/>
  <c r="R137" i="1"/>
  <c r="R218" i="1"/>
  <c r="T218" i="1" s="1"/>
  <c r="B216" i="5" s="1"/>
  <c r="R251" i="1"/>
  <c r="S251" i="1" s="1"/>
  <c r="A249" i="5" s="1"/>
  <c r="R130" i="1"/>
  <c r="S130" i="1" s="1"/>
  <c r="A128" i="5" s="1"/>
  <c r="R134" i="1"/>
  <c r="R79" i="1"/>
  <c r="T79" i="1" s="1"/>
  <c r="B77" i="5" s="1"/>
  <c r="R250" i="1"/>
  <c r="S250" i="1" s="1"/>
  <c r="A248" i="5" s="1"/>
  <c r="R83" i="1"/>
  <c r="T83" i="1" s="1"/>
  <c r="B81" i="5" s="1"/>
  <c r="R128" i="1"/>
  <c r="R162" i="1"/>
  <c r="R123" i="1"/>
  <c r="T123" i="1" s="1"/>
  <c r="B121" i="5" s="1"/>
  <c r="R177" i="1"/>
  <c r="S177" i="1" s="1"/>
  <c r="A175" i="5" s="1"/>
  <c r="R236" i="1"/>
  <c r="S236" i="1" s="1"/>
  <c r="A234" i="5" s="1"/>
  <c r="R220" i="1"/>
  <c r="T220" i="1" s="1"/>
  <c r="B218" i="5" s="1"/>
  <c r="R76" i="1"/>
  <c r="T76" i="1" s="1"/>
  <c r="B74" i="5" s="1"/>
  <c r="R99" i="1"/>
  <c r="S99" i="1" s="1"/>
  <c r="A97" i="5" s="1"/>
  <c r="R71" i="1"/>
  <c r="S71" i="1" s="1"/>
  <c r="A69" i="5" s="1"/>
  <c r="R78" i="1"/>
  <c r="R158" i="1"/>
  <c r="T158" i="1" s="1"/>
  <c r="B156" i="5" s="1"/>
  <c r="R74" i="1"/>
  <c r="S74" i="1" s="1"/>
  <c r="A72" i="5" s="1"/>
  <c r="R173" i="1"/>
  <c r="T173" i="1" s="1"/>
  <c r="B171" i="5" s="1"/>
  <c r="R143" i="1"/>
  <c r="T143" i="1" s="1"/>
  <c r="B141" i="5" s="1"/>
  <c r="R166" i="1"/>
  <c r="S166" i="1" s="1"/>
  <c r="A164" i="5" s="1"/>
  <c r="R93" i="1"/>
  <c r="S93" i="1" s="1"/>
  <c r="A91" i="5" s="1"/>
  <c r="R86" i="1"/>
  <c r="T86" i="1" s="1"/>
  <c r="B84" i="5" s="1"/>
  <c r="R184" i="1"/>
  <c r="T184" i="1" s="1"/>
  <c r="B182" i="5" s="1"/>
  <c r="R150" i="1"/>
  <c r="T150" i="1" s="1"/>
  <c r="B148" i="5" s="1"/>
  <c r="R129" i="1"/>
  <c r="T129" i="1" s="1"/>
  <c r="B127" i="5" s="1"/>
  <c r="R101" i="1"/>
  <c r="R208" i="1"/>
  <c r="T208" i="1" s="1"/>
  <c r="B206" i="5" s="1"/>
  <c r="R214" i="1"/>
  <c r="S214" i="1" s="1"/>
  <c r="A212" i="5" s="1"/>
  <c r="R210" i="1"/>
  <c r="T210" i="1" s="1"/>
  <c r="B208" i="5" s="1"/>
  <c r="R122" i="1"/>
  <c r="T122" i="1" s="1"/>
  <c r="B120" i="5" s="1"/>
  <c r="R211" i="1"/>
  <c r="S211" i="1" s="1"/>
  <c r="A209" i="5" s="1"/>
  <c r="R160" i="1"/>
  <c r="S160" i="1" s="1"/>
  <c r="A158" i="5" s="1"/>
  <c r="R226" i="1"/>
  <c r="T226" i="1" s="1"/>
  <c r="B224" i="5" s="1"/>
  <c r="R239" i="1"/>
  <c r="R153" i="1"/>
  <c r="S153" i="1" s="1"/>
  <c r="A151" i="5" s="1"/>
  <c r="R172" i="1"/>
  <c r="S172" i="1" s="1"/>
  <c r="A170" i="5" s="1"/>
  <c r="R201" i="1"/>
  <c r="T201" i="1" s="1"/>
  <c r="B199" i="5" s="1"/>
  <c r="R192" i="1"/>
  <c r="R212" i="1"/>
  <c r="S212" i="1" s="1"/>
  <c r="A210" i="5" s="1"/>
  <c r="R159" i="1"/>
  <c r="S159" i="1" s="1"/>
  <c r="A157" i="5" s="1"/>
  <c r="R103" i="1"/>
  <c r="S103" i="1" s="1"/>
  <c r="A101" i="5" s="1"/>
  <c r="R165" i="1"/>
  <c r="S165" i="1" s="1"/>
  <c r="A163" i="5" s="1"/>
  <c r="R73" i="1"/>
  <c r="S73" i="1" s="1"/>
  <c r="A71" i="5" s="1"/>
  <c r="R92" i="1"/>
  <c r="T92" i="1" s="1"/>
  <c r="B90" i="5" s="1"/>
  <c r="R254" i="1"/>
  <c r="S254" i="1" s="1"/>
  <c r="A252" i="5" s="1"/>
  <c r="R168" i="1"/>
  <c r="S168" i="1" s="1"/>
  <c r="A166" i="5" s="1"/>
  <c r="R107" i="1"/>
  <c r="S107" i="1" s="1"/>
  <c r="A105" i="5" s="1"/>
  <c r="R179" i="1"/>
  <c r="T179" i="1" s="1"/>
  <c r="B177" i="5" s="1"/>
  <c r="R230" i="1"/>
  <c r="T230" i="1" s="1"/>
  <c r="B228" i="5" s="1"/>
  <c r="R257" i="1"/>
  <c r="R188" i="1"/>
  <c r="T188" i="1" s="1"/>
  <c r="B186" i="5" s="1"/>
  <c r="R217" i="1"/>
  <c r="S217" i="1" s="1"/>
  <c r="A215" i="5" s="1"/>
  <c r="R174" i="1"/>
  <c r="T174" i="1" s="1"/>
  <c r="B172" i="5" s="1"/>
  <c r="R68" i="1"/>
  <c r="R97" i="1"/>
  <c r="T97" i="1" s="1"/>
  <c r="B95" i="5" s="1"/>
  <c r="R120" i="1"/>
  <c r="T120" i="1" s="1"/>
  <c r="B118" i="5" s="1"/>
  <c r="R233" i="1"/>
  <c r="T233" i="1" s="1"/>
  <c r="B231" i="5" s="1"/>
  <c r="R121" i="1"/>
  <c r="T121" i="1" s="1"/>
  <c r="B119" i="5" s="1"/>
  <c r="R112" i="1"/>
  <c r="S112" i="1" s="1"/>
  <c r="A110" i="5" s="1"/>
  <c r="R207" i="1"/>
  <c r="S207" i="1" s="1"/>
  <c r="A205" i="5" s="1"/>
  <c r="R70" i="1"/>
  <c r="S70" i="1" s="1"/>
  <c r="A68" i="5" s="1"/>
  <c r="R111" i="1"/>
  <c r="T111" i="1" s="1"/>
  <c r="B109" i="5" s="1"/>
  <c r="R199" i="1"/>
  <c r="S199" i="1" s="1"/>
  <c r="A197" i="5" s="1"/>
  <c r="R89" i="1"/>
  <c r="S89" i="1" s="1"/>
  <c r="A87" i="5" s="1"/>
  <c r="R77" i="1"/>
  <c r="S77" i="1" s="1"/>
  <c r="A75" i="5" s="1"/>
  <c r="R180" i="1"/>
  <c r="R222" i="1"/>
  <c r="S222" i="1" s="1"/>
  <c r="A220" i="5" s="1"/>
  <c r="R256" i="1"/>
  <c r="T256" i="1" s="1"/>
  <c r="B254" i="5" s="1"/>
  <c r="R82" i="1"/>
  <c r="S82" i="1" s="1"/>
  <c r="A80" i="5" s="1"/>
  <c r="R138" i="1"/>
  <c r="R109" i="1"/>
  <c r="S109" i="1" s="1"/>
  <c r="A107" i="5" s="1"/>
  <c r="R206" i="1"/>
  <c r="S206" i="1" s="1"/>
  <c r="A204" i="5" s="1"/>
  <c r="R195" i="1"/>
  <c r="S195" i="1" s="1"/>
  <c r="A193" i="5" s="1"/>
  <c r="R185" i="1"/>
  <c r="T185" i="1" s="1"/>
  <c r="B183" i="5" s="1"/>
  <c r="R189" i="1"/>
  <c r="T189" i="1" s="1"/>
  <c r="B187" i="5" s="1"/>
  <c r="R244" i="1"/>
  <c r="S244" i="1" s="1"/>
  <c r="A242" i="5" s="1"/>
  <c r="R197" i="1"/>
  <c r="S197" i="1" s="1"/>
  <c r="A195" i="5" s="1"/>
  <c r="R228" i="1"/>
  <c r="T228" i="1" s="1"/>
  <c r="B226" i="5" s="1"/>
  <c r="R169" i="1"/>
  <c r="T169" i="1" s="1"/>
  <c r="B167" i="5" s="1"/>
  <c r="R108" i="1"/>
  <c r="T108" i="1" s="1"/>
  <c r="B106" i="5" s="1"/>
  <c r="R245" i="1"/>
  <c r="S245" i="1" s="1"/>
  <c r="A243" i="5" s="1"/>
  <c r="R113" i="1"/>
  <c r="S113" i="1" s="1"/>
  <c r="A111" i="5" s="1"/>
  <c r="R140" i="1"/>
  <c r="S140" i="1" s="1"/>
  <c r="A138" i="5" s="1"/>
  <c r="R145" i="1"/>
  <c r="S145" i="1" s="1"/>
  <c r="A143" i="5" s="1"/>
  <c r="R203" i="1"/>
  <c r="S203" i="1" s="1"/>
  <c r="A201" i="5" s="1"/>
  <c r="R69" i="1"/>
  <c r="T69" i="1" s="1"/>
  <c r="B67" i="5" s="1"/>
  <c r="R102" i="1"/>
  <c r="S102" i="1" s="1"/>
  <c r="A100" i="5" s="1"/>
  <c r="R144" i="1"/>
  <c r="T144" i="1" s="1"/>
  <c r="B142" i="5" s="1"/>
  <c r="R234" i="1"/>
  <c r="T234" i="1" s="1"/>
  <c r="B232" i="5" s="1"/>
  <c r="R156" i="1"/>
  <c r="S156" i="1" s="1"/>
  <c r="A154" i="5" s="1"/>
  <c r="R152" i="1"/>
  <c r="T152" i="1" s="1"/>
  <c r="B150" i="5" s="1"/>
  <c r="R252" i="1"/>
  <c r="T252" i="1" s="1"/>
  <c r="B250" i="5" s="1"/>
  <c r="R200" i="1"/>
  <c r="S200" i="1" s="1"/>
  <c r="A198" i="5" s="1"/>
  <c r="R178" i="1"/>
  <c r="T178" i="1" s="1"/>
  <c r="B176" i="5" s="1"/>
  <c r="R194" i="1"/>
  <c r="T194" i="1" s="1"/>
  <c r="B192" i="5" s="1"/>
  <c r="R155" i="1"/>
  <c r="S155" i="1" s="1"/>
  <c r="A153" i="5" s="1"/>
  <c r="R190" i="1"/>
  <c r="S190" i="1" s="1"/>
  <c r="A188" i="5" s="1"/>
  <c r="R98" i="1"/>
  <c r="S98" i="1" s="1"/>
  <c r="A96" i="5" s="1"/>
  <c r="R209" i="1"/>
  <c r="S209" i="1" s="1"/>
  <c r="A207" i="5" s="1"/>
  <c r="R135" i="1"/>
  <c r="T135" i="1" s="1"/>
  <c r="B133" i="5" s="1"/>
  <c r="R255" i="1"/>
  <c r="T255" i="1" s="1"/>
  <c r="B253" i="5" s="1"/>
  <c r="R114" i="1"/>
  <c r="S114" i="1" s="1"/>
  <c r="A112" i="5" s="1"/>
  <c r="R115" i="1"/>
  <c r="T115" i="1" s="1"/>
  <c r="B113" i="5" s="1"/>
  <c r="R170" i="1"/>
  <c r="T170" i="1" s="1"/>
  <c r="B168" i="5" s="1"/>
  <c r="R154" i="1"/>
  <c r="S154" i="1" s="1"/>
  <c r="A152" i="5" s="1"/>
  <c r="R202" i="1"/>
  <c r="T202" i="1" s="1"/>
  <c r="B200" i="5" s="1"/>
  <c r="R221" i="1"/>
  <c r="S221" i="1" s="1"/>
  <c r="A219" i="5" s="1"/>
  <c r="R75" i="1"/>
  <c r="S75" i="1" s="1"/>
  <c r="A73" i="5" s="1"/>
  <c r="R105" i="1"/>
  <c r="T105" i="1" s="1"/>
  <c r="B103" i="5" s="1"/>
  <c r="R204" i="1"/>
  <c r="T204" i="1" s="1"/>
  <c r="B202" i="5" s="1"/>
  <c r="R193" i="1"/>
  <c r="S193" i="1" s="1"/>
  <c r="A191" i="5" s="1"/>
  <c r="R88" i="1"/>
  <c r="T88" i="1" s="1"/>
  <c r="B86" i="5" s="1"/>
  <c r="R171" i="1"/>
  <c r="S171" i="1" s="1"/>
  <c r="A169" i="5" s="1"/>
  <c r="R139" i="1"/>
  <c r="T139" i="1" s="1"/>
  <c r="B137" i="5" s="1"/>
  <c r="R96" i="1"/>
  <c r="S96" i="1" s="1"/>
  <c r="A94" i="5" s="1"/>
  <c r="R196" i="1"/>
  <c r="S196" i="1" s="1"/>
  <c r="A194" i="5" s="1"/>
  <c r="R246" i="1"/>
  <c r="S246" i="1" s="1"/>
  <c r="A244" i="5" s="1"/>
  <c r="R187" i="1"/>
  <c r="S187" i="1" s="1"/>
  <c r="A185" i="5" s="1"/>
  <c r="R80" i="1"/>
  <c r="S80" i="1" s="1"/>
  <c r="A78" i="5" s="1"/>
  <c r="R164" i="1"/>
  <c r="T164" i="1" s="1"/>
  <c r="B162" i="5" s="1"/>
  <c r="R148" i="1"/>
  <c r="S148" i="1" s="1"/>
  <c r="A146" i="5" s="1"/>
  <c r="R224" i="1"/>
  <c r="T224" i="1" s="1"/>
  <c r="B222" i="5" s="1"/>
  <c r="R94" i="1"/>
  <c r="T94" i="1" s="1"/>
  <c r="B92" i="5" s="1"/>
  <c r="R243" i="1"/>
  <c r="S243" i="1" s="1"/>
  <c r="A241" i="5" s="1"/>
  <c r="R186" i="1"/>
  <c r="S186" i="1" s="1"/>
  <c r="A184" i="5" s="1"/>
  <c r="R127" i="1"/>
  <c r="T127" i="1" s="1"/>
  <c r="B125" i="5" s="1"/>
  <c r="R133" i="1"/>
  <c r="T133" i="1" s="1"/>
  <c r="B131" i="5" s="1"/>
  <c r="R72" i="1"/>
  <c r="T72" i="1" s="1"/>
  <c r="B70" i="5" s="1"/>
  <c r="R142" i="1"/>
  <c r="T142" i="1" s="1"/>
  <c r="B140" i="5" s="1"/>
  <c r="R235" i="1"/>
  <c r="S235" i="1" s="1"/>
  <c r="A233" i="5" s="1"/>
  <c r="R110" i="1"/>
  <c r="S110" i="1" s="1"/>
  <c r="A108" i="5" s="1"/>
  <c r="R225" i="1"/>
  <c r="T225" i="1" s="1"/>
  <c r="B223" i="5" s="1"/>
  <c r="R216" i="1"/>
  <c r="S216" i="1" s="1"/>
  <c r="A214" i="5" s="1"/>
  <c r="R104" i="1"/>
  <c r="S104" i="1" s="1"/>
  <c r="A102" i="5" s="1"/>
  <c r="R198" i="1"/>
  <c r="S198" i="1" s="1"/>
  <c r="A196" i="5" s="1"/>
  <c r="R116" i="1"/>
  <c r="T116" i="1" s="1"/>
  <c r="B114" i="5" s="1"/>
  <c r="R213" i="1"/>
  <c r="S213" i="1" s="1"/>
  <c r="A211" i="5" s="1"/>
  <c r="R136" i="1"/>
  <c r="T136" i="1" s="1"/>
  <c r="B134" i="5" s="1"/>
  <c r="R81" i="1"/>
  <c r="S81" i="1" s="1"/>
  <c r="A79" i="5" s="1"/>
  <c r="R132" i="1"/>
  <c r="T132" i="1" s="1"/>
  <c r="B130" i="5" s="1"/>
  <c r="R141" i="1"/>
  <c r="S141" i="1" s="1"/>
  <c r="A139" i="5" s="1"/>
  <c r="R90" i="1"/>
  <c r="T90" i="1" s="1"/>
  <c r="B88" i="5" s="1"/>
  <c r="R157" i="1"/>
  <c r="T157" i="1" s="1"/>
  <c r="B155" i="5" s="1"/>
  <c r="R229" i="1"/>
  <c r="S229" i="1" s="1"/>
  <c r="A227" i="5" s="1"/>
  <c r="R163" i="1"/>
  <c r="T163" i="1" s="1"/>
  <c r="B161" i="5" s="1"/>
  <c r="R240" i="1"/>
  <c r="S240" i="1" s="1"/>
  <c r="A238" i="5" s="1"/>
  <c r="R175" i="1"/>
  <c r="S175" i="1" s="1"/>
  <c r="A173" i="5" s="1"/>
  <c r="R87" i="1"/>
  <c r="T87" i="1" s="1"/>
  <c r="B85" i="5" s="1"/>
  <c r="R118" i="1"/>
  <c r="S118" i="1" s="1"/>
  <c r="A116" i="5" s="1"/>
  <c r="R119" i="1"/>
  <c r="T119" i="1" s="1"/>
  <c r="B117" i="5" s="1"/>
  <c r="R231" i="1"/>
  <c r="S231" i="1" s="1"/>
  <c r="A229" i="5" s="1"/>
  <c r="R227" i="1"/>
  <c r="T227" i="1" s="1"/>
  <c r="B225" i="5" s="1"/>
  <c r="R131" i="1"/>
  <c r="S131" i="1" s="1"/>
  <c r="A129" i="5" s="1"/>
  <c r="R238" i="1"/>
  <c r="S238" i="1" s="1"/>
  <c r="A236" i="5" s="1"/>
  <c r="R182" i="1"/>
  <c r="S182" i="1" s="1"/>
  <c r="A180" i="5" s="1"/>
  <c r="R106" i="1"/>
  <c r="T106" i="1" s="1"/>
  <c r="B104" i="5" s="1"/>
  <c r="R247" i="1"/>
  <c r="T247" i="1" s="1"/>
  <c r="B245" i="5" s="1"/>
  <c r="R232" i="1"/>
  <c r="T232" i="1" s="1"/>
  <c r="B230" i="5" s="1"/>
  <c r="R126" i="1"/>
  <c r="T126" i="1" s="1"/>
  <c r="B124" i="5" s="1"/>
  <c r="R183" i="1"/>
  <c r="S183" i="1" s="1"/>
  <c r="A181" i="5" s="1"/>
  <c r="R215" i="1"/>
  <c r="S215" i="1" s="1"/>
  <c r="A213" i="5" s="1"/>
  <c r="R205" i="1"/>
  <c r="T205" i="1" s="1"/>
  <c r="B203" i="5" s="1"/>
  <c r="R147" i="1"/>
  <c r="S147" i="1" s="1"/>
  <c r="A145" i="5" s="1"/>
  <c r="R85" i="1"/>
  <c r="T85" i="1" s="1"/>
  <c r="B83" i="5" s="1"/>
  <c r="R223" i="1"/>
  <c r="S223" i="1" s="1"/>
  <c r="A221" i="5" s="1"/>
  <c r="R100" i="1"/>
  <c r="T100" i="1" s="1"/>
  <c r="B98" i="5" s="1"/>
  <c r="R146" i="1"/>
  <c r="T146" i="1" s="1"/>
  <c r="B144" i="5" s="1"/>
  <c r="R91" i="1"/>
  <c r="T91" i="1" s="1"/>
  <c r="B89" i="5" s="1"/>
  <c r="R124" i="1"/>
  <c r="T124" i="1" s="1"/>
  <c r="B122" i="5" s="1"/>
  <c r="R237" i="1"/>
  <c r="T237" i="1" s="1"/>
  <c r="B235" i="5" s="1"/>
  <c r="R167" i="1"/>
  <c r="T167" i="1" s="1"/>
  <c r="B165" i="5" s="1"/>
  <c r="R161" i="1"/>
  <c r="T161" i="1" s="1"/>
  <c r="B159" i="5" s="1"/>
  <c r="R117" i="1"/>
  <c r="T117" i="1" s="1"/>
  <c r="B115" i="5" s="1"/>
  <c r="R242" i="1"/>
  <c r="T242" i="1" s="1"/>
  <c r="B240" i="5" s="1"/>
  <c r="R125" i="1"/>
  <c r="T125" i="1" s="1"/>
  <c r="B123" i="5" s="1"/>
  <c r="S4" i="1"/>
  <c r="A2" i="5" s="1"/>
  <c r="T245" i="1"/>
  <c r="B243" i="5" s="1"/>
  <c r="S143" i="1"/>
  <c r="A141" i="5" s="1"/>
  <c r="S86" i="1"/>
  <c r="A84" i="5" s="1"/>
  <c r="S220" i="1"/>
  <c r="A218" i="5" s="1"/>
  <c r="S79" i="1"/>
  <c r="A77" i="5" s="1"/>
  <c r="T84" i="1"/>
  <c r="B82" i="5" s="1"/>
  <c r="T71" i="1"/>
  <c r="B69" i="5" s="1"/>
  <c r="T128" i="1"/>
  <c r="B126" i="5" s="1"/>
  <c r="S128" i="1"/>
  <c r="A126" i="5" s="1"/>
  <c r="T219" i="1"/>
  <c r="B217" i="5" s="1"/>
  <c r="S219" i="1"/>
  <c r="A217" i="5" s="1"/>
  <c r="T102" i="1"/>
  <c r="B100" i="5" s="1"/>
  <c r="S152" i="1"/>
  <c r="A150" i="5" s="1"/>
  <c r="T193" i="1"/>
  <c r="B191" i="5" s="1"/>
  <c r="S173" i="1"/>
  <c r="A171" i="5" s="1"/>
  <c r="T137" i="1"/>
  <c r="B135" i="5" s="1"/>
  <c r="S137" i="1"/>
  <c r="A135" i="5" s="1"/>
  <c r="T151" i="1"/>
  <c r="B149" i="5" s="1"/>
  <c r="T236" i="1"/>
  <c r="B234" i="5" s="1"/>
  <c r="S184" i="1"/>
  <c r="A182" i="5" s="1"/>
  <c r="T253" i="1"/>
  <c r="B251" i="5" s="1"/>
  <c r="S169" i="1"/>
  <c r="A167" i="5" s="1"/>
  <c r="S208" i="1"/>
  <c r="A206" i="5" s="1"/>
  <c r="T240" i="1"/>
  <c r="B238" i="5" s="1"/>
  <c r="T162" i="1"/>
  <c r="B160" i="5" s="1"/>
  <c r="S162" i="1"/>
  <c r="A160" i="5" s="1"/>
  <c r="S218" i="1"/>
  <c r="A216" i="5" s="1"/>
  <c r="S248" i="1"/>
  <c r="A246" i="5" s="1"/>
  <c r="T248" i="1"/>
  <c r="B246" i="5" s="1"/>
  <c r="T134" i="1"/>
  <c r="B132" i="5" s="1"/>
  <c r="S134" i="1"/>
  <c r="A132" i="5" s="1"/>
  <c r="S176" i="1"/>
  <c r="A174" i="5" s="1"/>
  <c r="T101" i="1"/>
  <c r="B99" i="5" s="1"/>
  <c r="S101" i="1"/>
  <c r="A99" i="5" s="1"/>
  <c r="T78" i="1"/>
  <c r="B76" i="5" s="1"/>
  <c r="S78" i="1"/>
  <c r="A76" i="5" s="1"/>
  <c r="S228" i="1"/>
  <c r="A226" i="5" s="1"/>
  <c r="S122" i="1"/>
  <c r="A120" i="5" s="1"/>
  <c r="T211" i="1"/>
  <c r="B209" i="5" s="1"/>
  <c r="T239" i="1"/>
  <c r="B237" i="5" s="1"/>
  <c r="S239" i="1"/>
  <c r="A237" i="5" s="1"/>
  <c r="T153" i="1"/>
  <c r="B151" i="5" s="1"/>
  <c r="S192" i="1"/>
  <c r="A190" i="5" s="1"/>
  <c r="T192" i="1"/>
  <c r="B190" i="5" s="1"/>
  <c r="T212" i="1"/>
  <c r="B210" i="5" s="1"/>
  <c r="T165" i="1"/>
  <c r="B163" i="5" s="1"/>
  <c r="T73" i="1"/>
  <c r="B71" i="5" s="1"/>
  <c r="T168" i="1"/>
  <c r="B166" i="5" s="1"/>
  <c r="T107" i="1"/>
  <c r="B105" i="5" s="1"/>
  <c r="T257" i="1"/>
  <c r="B255" i="5" s="1"/>
  <c r="S257" i="1"/>
  <c r="A255" i="5" s="1"/>
  <c r="S188" i="1"/>
  <c r="A186" i="5" s="1"/>
  <c r="T68" i="1"/>
  <c r="B66" i="5" s="1"/>
  <c r="S68" i="1"/>
  <c r="A66" i="5" s="1"/>
  <c r="S97" i="1"/>
  <c r="A95" i="5" s="1"/>
  <c r="S121" i="1"/>
  <c r="A119" i="5" s="1"/>
  <c r="T112" i="1"/>
  <c r="B110" i="5" s="1"/>
  <c r="S111" i="1"/>
  <c r="A109" i="5" s="1"/>
  <c r="T199" i="1"/>
  <c r="B197" i="5" s="1"/>
  <c r="T180" i="1"/>
  <c r="B178" i="5" s="1"/>
  <c r="S180" i="1"/>
  <c r="A178" i="5" s="1"/>
  <c r="T222" i="1"/>
  <c r="B220" i="5" s="1"/>
  <c r="T138" i="1"/>
  <c r="B136" i="5" s="1"/>
  <c r="S138" i="1"/>
  <c r="A136" i="5" s="1"/>
  <c r="T109" i="1"/>
  <c r="B107" i="5" s="1"/>
  <c r="R64" i="1"/>
  <c r="R67" i="1"/>
  <c r="R65" i="1"/>
  <c r="R66" i="1"/>
  <c r="R33" i="1"/>
  <c r="R23" i="1"/>
  <c r="R36" i="1"/>
  <c r="R26" i="1"/>
  <c r="R47" i="1"/>
  <c r="R44" i="1"/>
  <c r="R27" i="1"/>
  <c r="R39" i="1"/>
  <c r="R19" i="1"/>
  <c r="R54" i="1"/>
  <c r="R56" i="1"/>
  <c r="R14" i="1"/>
  <c r="R61" i="1"/>
  <c r="R25" i="1"/>
  <c r="R10" i="1"/>
  <c r="T4" i="1"/>
  <c r="R62" i="1"/>
  <c r="R7" i="1"/>
  <c r="R45" i="1"/>
  <c r="R59" i="1"/>
  <c r="R18" i="1"/>
  <c r="R21" i="1"/>
  <c r="R29" i="1"/>
  <c r="R63" i="1"/>
  <c r="R6" i="1"/>
  <c r="R40" i="1"/>
  <c r="R57" i="1"/>
  <c r="R58" i="1"/>
  <c r="R32" i="1"/>
  <c r="R43" i="1"/>
  <c r="R12" i="1"/>
  <c r="R16" i="1"/>
  <c r="R17" i="1"/>
  <c r="R51" i="1"/>
  <c r="R52" i="1"/>
  <c r="R60" i="1"/>
  <c r="R38" i="1"/>
  <c r="R50" i="1"/>
  <c r="R46" i="1"/>
  <c r="R8" i="1"/>
  <c r="R28" i="1"/>
  <c r="R5" i="1"/>
  <c r="R13" i="1"/>
  <c r="R31" i="1"/>
  <c r="R20" i="1"/>
  <c r="R55" i="1"/>
  <c r="R9" i="1"/>
  <c r="R48" i="1"/>
  <c r="R34" i="1"/>
  <c r="R35" i="1"/>
  <c r="R30" i="1"/>
  <c r="R41" i="1"/>
  <c r="R11" i="1"/>
  <c r="R22" i="1"/>
  <c r="R15" i="1"/>
  <c r="R24" i="1"/>
  <c r="R42" i="1"/>
  <c r="R53" i="1"/>
  <c r="R37" i="1"/>
  <c r="R49" i="1"/>
  <c r="S95" i="1" l="1"/>
  <c r="A93" i="5" s="1"/>
  <c r="S158" i="1"/>
  <c r="A156" i="5" s="1"/>
  <c r="T177" i="1"/>
  <c r="B175" i="5" s="1"/>
  <c r="T159" i="1"/>
  <c r="B157" i="5" s="1"/>
  <c r="S256" i="1"/>
  <c r="A254" i="5" s="1"/>
  <c r="E254" i="5" s="1"/>
  <c r="T89" i="1"/>
  <c r="B87" i="5" s="1"/>
  <c r="T217" i="1"/>
  <c r="B215" i="5" s="1"/>
  <c r="S179" i="1"/>
  <c r="A177" i="5" s="1"/>
  <c r="D177" i="5" s="1"/>
  <c r="T214" i="1"/>
  <c r="B212" i="5" s="1"/>
  <c r="S150" i="1"/>
  <c r="A148" i="5" s="1"/>
  <c r="T251" i="1"/>
  <c r="B249" i="5" s="1"/>
  <c r="S92" i="1"/>
  <c r="A90" i="5" s="1"/>
  <c r="C90" i="5" s="1"/>
  <c r="T191" i="1"/>
  <c r="B189" i="5" s="1"/>
  <c r="T96" i="1"/>
  <c r="B94" i="5" s="1"/>
  <c r="T140" i="1"/>
  <c r="B138" i="5" s="1"/>
  <c r="S164" i="1"/>
  <c r="A162" i="5" s="1"/>
  <c r="D162" i="5" s="1"/>
  <c r="S135" i="1"/>
  <c r="A133" i="5" s="1"/>
  <c r="C133" i="5" s="1"/>
  <c r="T145" i="1"/>
  <c r="B143" i="5" s="1"/>
  <c r="T172" i="1"/>
  <c r="B170" i="5" s="1"/>
  <c r="T160" i="1"/>
  <c r="B158" i="5" s="1"/>
  <c r="T183" i="1"/>
  <c r="B181" i="5" s="1"/>
  <c r="S76" i="1"/>
  <c r="A74" i="5" s="1"/>
  <c r="D74" i="5" s="1"/>
  <c r="S144" i="1"/>
  <c r="A142" i="5" s="1"/>
  <c r="C142" i="5" s="1"/>
  <c r="S72" i="1"/>
  <c r="A70" i="5" s="1"/>
  <c r="S123" i="1"/>
  <c r="A121" i="5" s="1"/>
  <c r="D121" i="5" s="1"/>
  <c r="T207" i="1"/>
  <c r="B205" i="5" s="1"/>
  <c r="S227" i="1"/>
  <c r="A225" i="5" s="1"/>
  <c r="D225" i="5" s="1"/>
  <c r="T166" i="1"/>
  <c r="B164" i="5" s="1"/>
  <c r="T75" i="1"/>
  <c r="B73" i="5" s="1"/>
  <c r="S233" i="1"/>
  <c r="A231" i="5" s="1"/>
  <c r="E231" i="5" s="1"/>
  <c r="S181" i="1"/>
  <c r="A179" i="5" s="1"/>
  <c r="D179" i="5" s="1"/>
  <c r="T200" i="1"/>
  <c r="B198" i="5" s="1"/>
  <c r="S129" i="1"/>
  <c r="A127" i="5" s="1"/>
  <c r="D127" i="5" s="1"/>
  <c r="S242" i="1"/>
  <c r="A240" i="5" s="1"/>
  <c r="E240" i="5" s="1"/>
  <c r="S157" i="1"/>
  <c r="A155" i="5" s="1"/>
  <c r="E155" i="5" s="1"/>
  <c r="T77" i="1"/>
  <c r="B75" i="5" s="1"/>
  <c r="S226" i="1"/>
  <c r="A224" i="5" s="1"/>
  <c r="C224" i="5" s="1"/>
  <c r="T99" i="1"/>
  <c r="B97" i="5" s="1"/>
  <c r="S126" i="1"/>
  <c r="A124" i="5" s="1"/>
  <c r="D124" i="5" s="1"/>
  <c r="T198" i="1"/>
  <c r="B196" i="5" s="1"/>
  <c r="S85" i="1"/>
  <c r="A83" i="5" s="1"/>
  <c r="E83" i="5" s="1"/>
  <c r="T229" i="1"/>
  <c r="B227" i="5" s="1"/>
  <c r="S116" i="1"/>
  <c r="A114" i="5" s="1"/>
  <c r="C114" i="5" s="1"/>
  <c r="T243" i="1"/>
  <c r="B241" i="5" s="1"/>
  <c r="T196" i="1"/>
  <c r="B194" i="5" s="1"/>
  <c r="S170" i="1"/>
  <c r="A168" i="5" s="1"/>
  <c r="E168" i="5" s="1"/>
  <c r="T155" i="1"/>
  <c r="B153" i="5" s="1"/>
  <c r="S108" i="1"/>
  <c r="A106" i="5" s="1"/>
  <c r="D106" i="5" s="1"/>
  <c r="T244" i="1"/>
  <c r="B242" i="5" s="1"/>
  <c r="S87" i="1"/>
  <c r="A85" i="5" s="1"/>
  <c r="D85" i="5" s="1"/>
  <c r="S225" i="1"/>
  <c r="A223" i="5" s="1"/>
  <c r="D223" i="5" s="1"/>
  <c r="S88" i="1"/>
  <c r="A86" i="5" s="1"/>
  <c r="D86" i="5" s="1"/>
  <c r="T206" i="1"/>
  <c r="B204" i="5" s="1"/>
  <c r="S120" i="1"/>
  <c r="A118" i="5" s="1"/>
  <c r="C118" i="5" s="1"/>
  <c r="S241" i="1"/>
  <c r="A239" i="5" s="1"/>
  <c r="D239" i="5" s="1"/>
  <c r="S132" i="1"/>
  <c r="A130" i="5" s="1"/>
  <c r="D130" i="5" s="1"/>
  <c r="T250" i="1"/>
  <c r="B248" i="5" s="1"/>
  <c r="S252" i="1"/>
  <c r="A250" i="5" s="1"/>
  <c r="C250" i="5" s="1"/>
  <c r="S106" i="1"/>
  <c r="A104" i="5" s="1"/>
  <c r="E104" i="5" s="1"/>
  <c r="S115" i="1"/>
  <c r="A113" i="5" s="1"/>
  <c r="C113" i="5" s="1"/>
  <c r="S194" i="1"/>
  <c r="A192" i="5" s="1"/>
  <c r="D192" i="5" s="1"/>
  <c r="S189" i="1"/>
  <c r="A187" i="5" s="1"/>
  <c r="D187" i="5" s="1"/>
  <c r="T209" i="1"/>
  <c r="B207" i="5" s="1"/>
  <c r="T110" i="1"/>
  <c r="B108" i="5" s="1"/>
  <c r="T221" i="1"/>
  <c r="B219" i="5" s="1"/>
  <c r="T175" i="1"/>
  <c r="B173" i="5" s="1"/>
  <c r="T80" i="1"/>
  <c r="B78" i="5" s="1"/>
  <c r="T254" i="1"/>
  <c r="B252" i="5" s="1"/>
  <c r="T93" i="1"/>
  <c r="B91" i="5" s="1"/>
  <c r="T149" i="1"/>
  <c r="B147" i="5" s="1"/>
  <c r="T70" i="1"/>
  <c r="B68" i="5" s="1"/>
  <c r="S201" i="1"/>
  <c r="A199" i="5" s="1"/>
  <c r="E199" i="5" s="1"/>
  <c r="T74" i="1"/>
  <c r="B72" i="5" s="1"/>
  <c r="S205" i="1"/>
  <c r="A203" i="5" s="1"/>
  <c r="C203" i="5" s="1"/>
  <c r="T195" i="1"/>
  <c r="B193" i="5" s="1"/>
  <c r="S249" i="1"/>
  <c r="A247" i="5" s="1"/>
  <c r="C247" i="5" s="1"/>
  <c r="T246" i="1"/>
  <c r="B244" i="5" s="1"/>
  <c r="T171" i="1"/>
  <c r="B169" i="5" s="1"/>
  <c r="T190" i="1"/>
  <c r="B188" i="5" s="1"/>
  <c r="T197" i="1"/>
  <c r="B195" i="5" s="1"/>
  <c r="T82" i="1"/>
  <c r="B80" i="5" s="1"/>
  <c r="S230" i="1"/>
  <c r="A228" i="5" s="1"/>
  <c r="D228" i="5" s="1"/>
  <c r="T103" i="1"/>
  <c r="B101" i="5" s="1"/>
  <c r="S210" i="1"/>
  <c r="A208" i="5" s="1"/>
  <c r="D208" i="5" s="1"/>
  <c r="T130" i="1"/>
  <c r="B128" i="5" s="1"/>
  <c r="S125" i="1"/>
  <c r="A123" i="5" s="1"/>
  <c r="E123" i="5" s="1"/>
  <c r="T147" i="1"/>
  <c r="B145" i="5" s="1"/>
  <c r="T231" i="1"/>
  <c r="B229" i="5" s="1"/>
  <c r="S133" i="1"/>
  <c r="A131" i="5" s="1"/>
  <c r="D131" i="5" s="1"/>
  <c r="S94" i="1"/>
  <c r="A92" i="5" s="1"/>
  <c r="E92" i="5" s="1"/>
  <c r="T186" i="1"/>
  <c r="B184" i="5" s="1"/>
  <c r="T148" i="1"/>
  <c r="B146" i="5" s="1"/>
  <c r="S124" i="1"/>
  <c r="A122" i="5" s="1"/>
  <c r="E122" i="5" s="1"/>
  <c r="S174" i="1"/>
  <c r="A172" i="5" s="1"/>
  <c r="E172" i="5" s="1"/>
  <c r="T182" i="1"/>
  <c r="B180" i="5" s="1"/>
  <c r="T81" i="1"/>
  <c r="B79" i="5" s="1"/>
  <c r="T216" i="1"/>
  <c r="B214" i="5" s="1"/>
  <c r="S83" i="1"/>
  <c r="A81" i="5" s="1"/>
  <c r="D81" i="5" s="1"/>
  <c r="S105" i="1"/>
  <c r="A103" i="5" s="1"/>
  <c r="D103" i="5" s="1"/>
  <c r="T154" i="1"/>
  <c r="B152" i="5" s="1"/>
  <c r="S234" i="1"/>
  <c r="A232" i="5" s="1"/>
  <c r="E232" i="5" s="1"/>
  <c r="S255" i="1"/>
  <c r="A253" i="5" s="1"/>
  <c r="D253" i="5" s="1"/>
  <c r="T203" i="1"/>
  <c r="B201" i="5" s="1"/>
  <c r="S142" i="1"/>
  <c r="A140" i="5" s="1"/>
  <c r="E140" i="5" s="1"/>
  <c r="S185" i="1"/>
  <c r="A183" i="5" s="1"/>
  <c r="E183" i="5" s="1"/>
  <c r="S167" i="1"/>
  <c r="A165" i="5" s="1"/>
  <c r="D165" i="5" s="1"/>
  <c r="S146" i="1"/>
  <c r="A144" i="5" s="1"/>
  <c r="D144" i="5" s="1"/>
  <c r="S232" i="1"/>
  <c r="A230" i="5" s="1"/>
  <c r="E230" i="5" s="1"/>
  <c r="T238" i="1"/>
  <c r="B236" i="5" s="1"/>
  <c r="S90" i="1"/>
  <c r="A88" i="5" s="1"/>
  <c r="E88" i="5" s="1"/>
  <c r="S136" i="1"/>
  <c r="A134" i="5" s="1"/>
  <c r="D134" i="5" s="1"/>
  <c r="T235" i="1"/>
  <c r="B233" i="5" s="1"/>
  <c r="S237" i="1"/>
  <c r="A235" i="5" s="1"/>
  <c r="E235" i="5" s="1"/>
  <c r="S100" i="1"/>
  <c r="A98" i="5" s="1"/>
  <c r="E98" i="5" s="1"/>
  <c r="S119" i="1"/>
  <c r="A117" i="5" s="1"/>
  <c r="D117" i="5" s="1"/>
  <c r="T104" i="1"/>
  <c r="B102" i="5" s="1"/>
  <c r="T223" i="1"/>
  <c r="B221" i="5" s="1"/>
  <c r="S117" i="1"/>
  <c r="A115" i="5" s="1"/>
  <c r="D115" i="5" s="1"/>
  <c r="S66" i="1"/>
  <c r="A64" i="5" s="1"/>
  <c r="S65" i="1"/>
  <c r="A63" i="5" s="1"/>
  <c r="S67" i="1"/>
  <c r="A65" i="5" s="1"/>
  <c r="S64" i="1"/>
  <c r="A62" i="5" s="1"/>
  <c r="S161" i="1"/>
  <c r="A159" i="5" s="1"/>
  <c r="D159" i="5" s="1"/>
  <c r="S91" i="1"/>
  <c r="A89" i="5" s="1"/>
  <c r="C89" i="5" s="1"/>
  <c r="T215" i="1"/>
  <c r="B213" i="5" s="1"/>
  <c r="S247" i="1"/>
  <c r="A245" i="5" s="1"/>
  <c r="D245" i="5" s="1"/>
  <c r="T131" i="1"/>
  <c r="B129" i="5" s="1"/>
  <c r="T118" i="1"/>
  <c r="B116" i="5" s="1"/>
  <c r="S163" i="1"/>
  <c r="A161" i="5" s="1"/>
  <c r="C161" i="5" s="1"/>
  <c r="T141" i="1"/>
  <c r="B139" i="5" s="1"/>
  <c r="T213" i="1"/>
  <c r="B211" i="5" s="1"/>
  <c r="S127" i="1"/>
  <c r="A125" i="5" s="1"/>
  <c r="C125" i="5" s="1"/>
  <c r="S224" i="1"/>
  <c r="A222" i="5" s="1"/>
  <c r="C222" i="5" s="1"/>
  <c r="T187" i="1"/>
  <c r="B185" i="5" s="1"/>
  <c r="S139" i="1"/>
  <c r="A137" i="5" s="1"/>
  <c r="C137" i="5" s="1"/>
  <c r="S204" i="1"/>
  <c r="A202" i="5" s="1"/>
  <c r="E202" i="5" s="1"/>
  <c r="S202" i="1"/>
  <c r="A200" i="5" s="1"/>
  <c r="C200" i="5" s="1"/>
  <c r="T114" i="1"/>
  <c r="B112" i="5" s="1"/>
  <c r="T98" i="1"/>
  <c r="B96" i="5" s="1"/>
  <c r="S178" i="1"/>
  <c r="A176" i="5" s="1"/>
  <c r="E176" i="5" s="1"/>
  <c r="T156" i="1"/>
  <c r="B154" i="5" s="1"/>
  <c r="S69" i="1"/>
  <c r="A67" i="5" s="1"/>
  <c r="E67" i="5" s="1"/>
  <c r="T113" i="1"/>
  <c r="B111" i="5" s="1"/>
  <c r="S49" i="1"/>
  <c r="A47" i="5" s="1"/>
  <c r="S37" i="1"/>
  <c r="A35" i="5" s="1"/>
  <c r="S53" i="1"/>
  <c r="A51" i="5" s="1"/>
  <c r="S42" i="1"/>
  <c r="A40" i="5" s="1"/>
  <c r="S24" i="1"/>
  <c r="A22" i="5" s="1"/>
  <c r="S15" i="1"/>
  <c r="A13" i="5" s="1"/>
  <c r="S22" i="1"/>
  <c r="A20" i="5" s="1"/>
  <c r="S11" i="1"/>
  <c r="A9" i="5" s="1"/>
  <c r="S41" i="1"/>
  <c r="A39" i="5" s="1"/>
  <c r="S30" i="1"/>
  <c r="A28" i="5" s="1"/>
  <c r="S35" i="1"/>
  <c r="A33" i="5" s="1"/>
  <c r="S34" i="1"/>
  <c r="A32" i="5" s="1"/>
  <c r="S48" i="1"/>
  <c r="A46" i="5" s="1"/>
  <c r="S9" i="1"/>
  <c r="A7" i="5" s="1"/>
  <c r="S55" i="1"/>
  <c r="A53" i="5" s="1"/>
  <c r="S20" i="1"/>
  <c r="A18" i="5" s="1"/>
  <c r="S31" i="1"/>
  <c r="A29" i="5" s="1"/>
  <c r="S13" i="1"/>
  <c r="A11" i="5" s="1"/>
  <c r="S5" i="1"/>
  <c r="A3" i="5" s="1"/>
  <c r="S28" i="1"/>
  <c r="A26" i="5" s="1"/>
  <c r="S8" i="1"/>
  <c r="A6" i="5" s="1"/>
  <c r="S46" i="1"/>
  <c r="A44" i="5" s="1"/>
  <c r="S50" i="1"/>
  <c r="A48" i="5" s="1"/>
  <c r="S38" i="1"/>
  <c r="A36" i="5" s="1"/>
  <c r="S60" i="1"/>
  <c r="A58" i="5" s="1"/>
  <c r="S52" i="1"/>
  <c r="A50" i="5" s="1"/>
  <c r="S51" i="1"/>
  <c r="A49" i="5" s="1"/>
  <c r="S17" i="1"/>
  <c r="A15" i="5" s="1"/>
  <c r="S16" i="1"/>
  <c r="A14" i="5" s="1"/>
  <c r="S12" i="1"/>
  <c r="A10" i="5" s="1"/>
  <c r="S43" i="1"/>
  <c r="A41" i="5" s="1"/>
  <c r="S32" i="1"/>
  <c r="A30" i="5" s="1"/>
  <c r="S58" i="1"/>
  <c r="A56" i="5" s="1"/>
  <c r="S57" i="1"/>
  <c r="A55" i="5" s="1"/>
  <c r="S40" i="1"/>
  <c r="A38" i="5" s="1"/>
  <c r="S6" i="1"/>
  <c r="A4" i="5" s="1"/>
  <c r="S63" i="1"/>
  <c r="A61" i="5" s="1"/>
  <c r="S29" i="1"/>
  <c r="A27" i="5" s="1"/>
  <c r="S21" i="1"/>
  <c r="A19" i="5" s="1"/>
  <c r="S18" i="1"/>
  <c r="A16" i="5" s="1"/>
  <c r="S59" i="1"/>
  <c r="A57" i="5" s="1"/>
  <c r="S45" i="1"/>
  <c r="A43" i="5" s="1"/>
  <c r="S7" i="1"/>
  <c r="A5" i="5" s="1"/>
  <c r="S62" i="1"/>
  <c r="A60" i="5" s="1"/>
  <c r="B2" i="5"/>
  <c r="S10" i="1"/>
  <c r="A8" i="5" s="1"/>
  <c r="S25" i="1"/>
  <c r="A23" i="5" s="1"/>
  <c r="S61" i="1"/>
  <c r="A59" i="5" s="1"/>
  <c r="S14" i="1"/>
  <c r="A12" i="5" s="1"/>
  <c r="S56" i="1"/>
  <c r="A54" i="5" s="1"/>
  <c r="S54" i="1"/>
  <c r="A52" i="5" s="1"/>
  <c r="S19" i="1"/>
  <c r="A17" i="5" s="1"/>
  <c r="S39" i="1"/>
  <c r="A37" i="5" s="1"/>
  <c r="S27" i="1"/>
  <c r="A25" i="5" s="1"/>
  <c r="S44" i="1"/>
  <c r="A42" i="5" s="1"/>
  <c r="S47" i="1"/>
  <c r="A45" i="5" s="1"/>
  <c r="S26" i="1"/>
  <c r="A24" i="5" s="1"/>
  <c r="S36" i="1"/>
  <c r="A34" i="5" s="1"/>
  <c r="S23" i="1"/>
  <c r="A21" i="5" s="1"/>
  <c r="S33" i="1"/>
  <c r="A31" i="5" s="1"/>
  <c r="D80" i="5"/>
  <c r="C80" i="5"/>
  <c r="E80" i="5"/>
  <c r="D75" i="5"/>
  <c r="C75" i="5"/>
  <c r="E75" i="5"/>
  <c r="D107" i="5"/>
  <c r="E107" i="5"/>
  <c r="C107" i="5"/>
  <c r="D220" i="5"/>
  <c r="E220" i="5"/>
  <c r="C220" i="5"/>
  <c r="D110" i="5"/>
  <c r="C110" i="5"/>
  <c r="E110" i="5"/>
  <c r="C105" i="5"/>
  <c r="E105" i="5"/>
  <c r="D105" i="5"/>
  <c r="D210" i="5"/>
  <c r="C210" i="5"/>
  <c r="E210" i="5"/>
  <c r="D151" i="5"/>
  <c r="E151" i="5"/>
  <c r="C151" i="5"/>
  <c r="C208" i="5"/>
  <c r="E216" i="5"/>
  <c r="D216" i="5"/>
  <c r="C216" i="5"/>
  <c r="C221" i="5"/>
  <c r="E221" i="5"/>
  <c r="D221" i="5"/>
  <c r="C236" i="5"/>
  <c r="E236" i="5"/>
  <c r="D236" i="5"/>
  <c r="C225" i="5"/>
  <c r="D102" i="5"/>
  <c r="E102" i="5"/>
  <c r="C102" i="5"/>
  <c r="D108" i="5"/>
  <c r="E108" i="5"/>
  <c r="C108" i="5"/>
  <c r="C248" i="5"/>
  <c r="D248" i="5"/>
  <c r="E248" i="5"/>
  <c r="E182" i="5"/>
  <c r="D182" i="5"/>
  <c r="C182" i="5"/>
  <c r="C234" i="5"/>
  <c r="E234" i="5"/>
  <c r="D234" i="5"/>
  <c r="D164" i="5"/>
  <c r="C164" i="5"/>
  <c r="E164" i="5"/>
  <c r="C184" i="5"/>
  <c r="D184" i="5"/>
  <c r="E184" i="5"/>
  <c r="D244" i="5"/>
  <c r="C244" i="5"/>
  <c r="E244" i="5"/>
  <c r="D94" i="5"/>
  <c r="E94" i="5"/>
  <c r="C94" i="5"/>
  <c r="D219" i="5"/>
  <c r="C219" i="5"/>
  <c r="E219" i="5"/>
  <c r="C207" i="5"/>
  <c r="D207" i="5"/>
  <c r="E207" i="5"/>
  <c r="C198" i="5"/>
  <c r="E198" i="5"/>
  <c r="D198" i="5"/>
  <c r="D150" i="5"/>
  <c r="E150" i="5"/>
  <c r="C150" i="5"/>
  <c r="D232" i="5"/>
  <c r="E201" i="5"/>
  <c r="D201" i="5"/>
  <c r="C201" i="5"/>
  <c r="E233" i="5"/>
  <c r="D233" i="5"/>
  <c r="C233" i="5"/>
  <c r="C77" i="5"/>
  <c r="D77" i="5"/>
  <c r="E77" i="5"/>
  <c r="C84" i="5"/>
  <c r="E84" i="5"/>
  <c r="D84" i="5"/>
  <c r="E2" i="5"/>
  <c r="E136" i="5"/>
  <c r="C136" i="5"/>
  <c r="D136" i="5"/>
  <c r="C178" i="5"/>
  <c r="D178" i="5"/>
  <c r="E178" i="5"/>
  <c r="C119" i="5"/>
  <c r="D119" i="5"/>
  <c r="E119" i="5"/>
  <c r="E255" i="5"/>
  <c r="C255" i="5"/>
  <c r="D255" i="5"/>
  <c r="D166" i="5"/>
  <c r="E166" i="5"/>
  <c r="C166" i="5"/>
  <c r="D90" i="5"/>
  <c r="E237" i="5"/>
  <c r="C237" i="5"/>
  <c r="D237" i="5"/>
  <c r="D158" i="5"/>
  <c r="C158" i="5"/>
  <c r="E158" i="5"/>
  <c r="E189" i="5"/>
  <c r="C189" i="5"/>
  <c r="D189" i="5"/>
  <c r="E99" i="5"/>
  <c r="D99" i="5"/>
  <c r="C99" i="5"/>
  <c r="E97" i="5"/>
  <c r="D97" i="5"/>
  <c r="C97" i="5"/>
  <c r="E128" i="5"/>
  <c r="D128" i="5"/>
  <c r="C128" i="5"/>
  <c r="E160" i="5"/>
  <c r="D160" i="5"/>
  <c r="C160" i="5"/>
  <c r="E229" i="5"/>
  <c r="D229" i="5"/>
  <c r="C229" i="5"/>
  <c r="E196" i="5"/>
  <c r="C196" i="5"/>
  <c r="D196" i="5"/>
  <c r="E167" i="5"/>
  <c r="C167" i="5"/>
  <c r="D167" i="5"/>
  <c r="C251" i="5"/>
  <c r="E251" i="5"/>
  <c r="D251" i="5"/>
  <c r="C74" i="5"/>
  <c r="E149" i="5"/>
  <c r="D149" i="5"/>
  <c r="C149" i="5"/>
  <c r="D241" i="5"/>
  <c r="E241" i="5"/>
  <c r="C241" i="5"/>
  <c r="E162" i="5"/>
  <c r="C162" i="5"/>
  <c r="E194" i="5"/>
  <c r="D194" i="5"/>
  <c r="C194" i="5"/>
  <c r="E86" i="5"/>
  <c r="D133" i="5"/>
  <c r="D153" i="5"/>
  <c r="C153" i="5"/>
  <c r="E153" i="5"/>
  <c r="D142" i="5"/>
  <c r="D143" i="5"/>
  <c r="E143" i="5"/>
  <c r="C143" i="5"/>
  <c r="C195" i="5"/>
  <c r="D195" i="5"/>
  <c r="E195" i="5"/>
  <c r="D217" i="5"/>
  <c r="E217" i="5"/>
  <c r="C217" i="5"/>
  <c r="C69" i="5"/>
  <c r="E69" i="5"/>
  <c r="D69" i="5"/>
  <c r="E82" i="5"/>
  <c r="D82" i="5"/>
  <c r="C82" i="5"/>
  <c r="D93" i="5"/>
  <c r="E93" i="5"/>
  <c r="C93" i="5"/>
  <c r="E121" i="5"/>
  <c r="C243" i="5"/>
  <c r="E243" i="5"/>
  <c r="D243" i="5"/>
  <c r="C204" i="5"/>
  <c r="D204" i="5"/>
  <c r="E204" i="5"/>
  <c r="E87" i="5"/>
  <c r="D87" i="5"/>
  <c r="C87" i="5"/>
  <c r="C109" i="5"/>
  <c r="D109" i="5"/>
  <c r="E109" i="5"/>
  <c r="C205" i="5"/>
  <c r="E205" i="5"/>
  <c r="D205" i="5"/>
  <c r="C163" i="5"/>
  <c r="E163" i="5"/>
  <c r="D163" i="5"/>
  <c r="E157" i="5"/>
  <c r="C157" i="5"/>
  <c r="D157" i="5"/>
  <c r="D190" i="5"/>
  <c r="E190" i="5"/>
  <c r="C190" i="5"/>
  <c r="E170" i="5"/>
  <c r="C170" i="5"/>
  <c r="D170" i="5"/>
  <c r="C120" i="5"/>
  <c r="E120" i="5"/>
  <c r="D120" i="5"/>
  <c r="E242" i="5"/>
  <c r="C242" i="5"/>
  <c r="D242" i="5"/>
  <c r="E156" i="5"/>
  <c r="C156" i="5"/>
  <c r="D156" i="5"/>
  <c r="D174" i="5"/>
  <c r="C174" i="5"/>
  <c r="E174" i="5"/>
  <c r="C246" i="5"/>
  <c r="D246" i="5"/>
  <c r="E246" i="5"/>
  <c r="E145" i="5"/>
  <c r="C145" i="5"/>
  <c r="D145" i="5"/>
  <c r="E213" i="5"/>
  <c r="C213" i="5"/>
  <c r="D213" i="5"/>
  <c r="E180" i="5"/>
  <c r="C180" i="5"/>
  <c r="D180" i="5"/>
  <c r="C129" i="5"/>
  <c r="D129" i="5"/>
  <c r="E129" i="5"/>
  <c r="C116" i="5"/>
  <c r="D116" i="5"/>
  <c r="E116" i="5"/>
  <c r="E173" i="5"/>
  <c r="C173" i="5"/>
  <c r="D173" i="5"/>
  <c r="C155" i="5"/>
  <c r="C139" i="5"/>
  <c r="D139" i="5"/>
  <c r="E139" i="5"/>
  <c r="E79" i="5"/>
  <c r="C79" i="5"/>
  <c r="D79" i="5"/>
  <c r="E211" i="5"/>
  <c r="D211" i="5"/>
  <c r="C211" i="5"/>
  <c r="E212" i="5"/>
  <c r="D212" i="5"/>
  <c r="C212" i="5"/>
  <c r="C193" i="5"/>
  <c r="D193" i="5"/>
  <c r="E193" i="5"/>
  <c r="E147" i="5"/>
  <c r="C147" i="5"/>
  <c r="D147" i="5"/>
  <c r="D175" i="5"/>
  <c r="E175" i="5"/>
  <c r="C175" i="5"/>
  <c r="D171" i="5"/>
  <c r="C171" i="5"/>
  <c r="E171" i="5"/>
  <c r="E185" i="5"/>
  <c r="D185" i="5"/>
  <c r="C185" i="5"/>
  <c r="E73" i="5"/>
  <c r="C73" i="5"/>
  <c r="D73" i="5"/>
  <c r="E112" i="5"/>
  <c r="D112" i="5"/>
  <c r="C112" i="5"/>
  <c r="D96" i="5"/>
  <c r="C96" i="5"/>
  <c r="E96" i="5"/>
  <c r="C154" i="5"/>
  <c r="E154" i="5"/>
  <c r="D154" i="5"/>
  <c r="E111" i="5"/>
  <c r="D111" i="5"/>
  <c r="C111" i="5"/>
  <c r="E218" i="5"/>
  <c r="C218" i="5"/>
  <c r="D218" i="5"/>
  <c r="D72" i="5"/>
  <c r="E72" i="5"/>
  <c r="C72" i="5"/>
  <c r="C197" i="5"/>
  <c r="D197" i="5"/>
  <c r="E197" i="5"/>
  <c r="C68" i="5"/>
  <c r="E68" i="5"/>
  <c r="D68" i="5"/>
  <c r="E95" i="5"/>
  <c r="D95" i="5"/>
  <c r="C95" i="5"/>
  <c r="D66" i="5"/>
  <c r="E66" i="5"/>
  <c r="C66" i="5"/>
  <c r="D215" i="5"/>
  <c r="C215" i="5"/>
  <c r="E215" i="5"/>
  <c r="E186" i="5"/>
  <c r="D186" i="5"/>
  <c r="C186" i="5"/>
  <c r="C252" i="5"/>
  <c r="E252" i="5"/>
  <c r="D252" i="5"/>
  <c r="C71" i="5"/>
  <c r="D71" i="5"/>
  <c r="E71" i="5"/>
  <c r="D101" i="5"/>
  <c r="C101" i="5"/>
  <c r="E101" i="5"/>
  <c r="D209" i="5"/>
  <c r="C209" i="5"/>
  <c r="E209" i="5"/>
  <c r="D226" i="5"/>
  <c r="E226" i="5"/>
  <c r="C226" i="5"/>
  <c r="C183" i="5"/>
  <c r="D76" i="5"/>
  <c r="E76" i="5"/>
  <c r="C76" i="5"/>
  <c r="D148" i="5"/>
  <c r="E148" i="5"/>
  <c r="C148" i="5"/>
  <c r="E132" i="5"/>
  <c r="C132" i="5"/>
  <c r="D132" i="5"/>
  <c r="E91" i="5"/>
  <c r="C91" i="5"/>
  <c r="D91" i="5"/>
  <c r="E181" i="5"/>
  <c r="C181" i="5"/>
  <c r="D181" i="5"/>
  <c r="C238" i="5"/>
  <c r="E238" i="5"/>
  <c r="D238" i="5"/>
  <c r="D227" i="5"/>
  <c r="E227" i="5"/>
  <c r="C227" i="5"/>
  <c r="D214" i="5"/>
  <c r="E214" i="5"/>
  <c r="C214" i="5"/>
  <c r="E206" i="5"/>
  <c r="D206" i="5"/>
  <c r="C206" i="5"/>
  <c r="E179" i="5"/>
  <c r="C135" i="5"/>
  <c r="E135" i="5"/>
  <c r="D135" i="5"/>
  <c r="E146" i="5"/>
  <c r="D146" i="5"/>
  <c r="C146" i="5"/>
  <c r="D78" i="5"/>
  <c r="C78" i="5"/>
  <c r="E78" i="5"/>
  <c r="E169" i="5"/>
  <c r="C169" i="5"/>
  <c r="D169" i="5"/>
  <c r="C191" i="5"/>
  <c r="E191" i="5"/>
  <c r="D191" i="5"/>
  <c r="E152" i="5"/>
  <c r="D152" i="5"/>
  <c r="C152" i="5"/>
  <c r="D113" i="5"/>
  <c r="C188" i="5"/>
  <c r="D188" i="5"/>
  <c r="E188" i="5"/>
  <c r="D100" i="5"/>
  <c r="C100" i="5"/>
  <c r="E100" i="5"/>
  <c r="E138" i="5"/>
  <c r="C138" i="5"/>
  <c r="D138" i="5"/>
  <c r="C70" i="5"/>
  <c r="D70" i="5"/>
  <c r="E70" i="5"/>
  <c r="D126" i="5"/>
  <c r="C126" i="5"/>
  <c r="E126" i="5"/>
  <c r="C249" i="5"/>
  <c r="E249" i="5"/>
  <c r="D249" i="5"/>
  <c r="D141" i="5"/>
  <c r="C141" i="5"/>
  <c r="E141" i="5"/>
  <c r="T67" i="1"/>
  <c r="C62" i="5"/>
  <c r="T66" i="1"/>
  <c r="D63" i="5"/>
  <c r="D64" i="5"/>
  <c r="D62" i="5"/>
  <c r="T65" i="1"/>
  <c r="T64" i="1"/>
  <c r="C63" i="5"/>
  <c r="C64" i="5"/>
  <c r="C65" i="5"/>
  <c r="T53" i="1"/>
  <c r="T24" i="1"/>
  <c r="T31" i="1"/>
  <c r="T8" i="1"/>
  <c r="T59" i="1"/>
  <c r="T7" i="1"/>
  <c r="T25" i="1"/>
  <c r="T14" i="1"/>
  <c r="T54" i="1"/>
  <c r="T44" i="1"/>
  <c r="T49" i="1"/>
  <c r="T41" i="1"/>
  <c r="T48" i="1"/>
  <c r="T60" i="1"/>
  <c r="T16" i="1"/>
  <c r="T58" i="1"/>
  <c r="T63" i="1"/>
  <c r="T10" i="1"/>
  <c r="T36" i="1"/>
  <c r="T34" i="1"/>
  <c r="T12" i="1"/>
  <c r="T32" i="1"/>
  <c r="T18" i="1"/>
  <c r="T56" i="1"/>
  <c r="T27" i="1"/>
  <c r="T47" i="1"/>
  <c r="T33" i="1"/>
  <c r="D2" i="5"/>
  <c r="T37" i="1"/>
  <c r="T42" i="1"/>
  <c r="T15" i="1"/>
  <c r="T11" i="1"/>
  <c r="T30" i="1"/>
  <c r="T9" i="1"/>
  <c r="T20" i="1"/>
  <c r="T13" i="1"/>
  <c r="T28" i="1"/>
  <c r="T46" i="1"/>
  <c r="T38" i="1"/>
  <c r="T52" i="1"/>
  <c r="T17" i="1"/>
  <c r="T57" i="1"/>
  <c r="T6" i="1"/>
  <c r="T29" i="1"/>
  <c r="T45" i="1"/>
  <c r="T62" i="1"/>
  <c r="T39" i="1"/>
  <c r="T26" i="1"/>
  <c r="T23" i="1"/>
  <c r="T22" i="1"/>
  <c r="T35" i="1"/>
  <c r="T55" i="1"/>
  <c r="T5" i="1"/>
  <c r="T50" i="1"/>
  <c r="T51" i="1"/>
  <c r="T43" i="1"/>
  <c r="T40" i="1"/>
  <c r="T21" i="1"/>
  <c r="T61" i="1"/>
  <c r="T19" i="1"/>
  <c r="C2" i="5"/>
  <c r="E90" i="5" l="1"/>
  <c r="E177" i="5"/>
  <c r="E130" i="5"/>
  <c r="C177" i="5"/>
  <c r="C192" i="5"/>
  <c r="D122" i="5"/>
  <c r="C254" i="5"/>
  <c r="C121" i="5"/>
  <c r="E133" i="5"/>
  <c r="D254" i="5"/>
  <c r="D222" i="5"/>
  <c r="D224" i="5"/>
  <c r="C83" i="5"/>
  <c r="E131" i="5"/>
  <c r="C124" i="5"/>
  <c r="E142" i="5"/>
  <c r="C179" i="5"/>
  <c r="D155" i="5"/>
  <c r="E124" i="5"/>
  <c r="C223" i="5"/>
  <c r="E225" i="5"/>
  <c r="D104" i="5"/>
  <c r="C228" i="5"/>
  <c r="E187" i="5"/>
  <c r="C245" i="5"/>
  <c r="D88" i="5"/>
  <c r="C240" i="5"/>
  <c r="C67" i="5"/>
  <c r="D250" i="5"/>
  <c r="C231" i="5"/>
  <c r="D92" i="5"/>
  <c r="D240" i="5"/>
  <c r="E74" i="5"/>
  <c r="D98" i="5"/>
  <c r="E203" i="5"/>
  <c r="C123" i="5"/>
  <c r="D231" i="5"/>
  <c r="E115" i="5"/>
  <c r="C85" i="5"/>
  <c r="D168" i="5"/>
  <c r="D118" i="5"/>
  <c r="D83" i="5"/>
  <c r="D200" i="5"/>
  <c r="E222" i="5"/>
  <c r="E161" i="5"/>
  <c r="D235" i="5"/>
  <c r="E127" i="5"/>
  <c r="E224" i="5"/>
  <c r="E192" i="5"/>
  <c r="C122" i="5"/>
  <c r="D183" i="5"/>
  <c r="E200" i="5"/>
  <c r="D161" i="5"/>
  <c r="C235" i="5"/>
  <c r="C127" i="5"/>
  <c r="C232" i="5"/>
  <c r="C131" i="5"/>
  <c r="E113" i="5"/>
  <c r="D247" i="5"/>
  <c r="D140" i="5"/>
  <c r="C86" i="5"/>
  <c r="E106" i="5"/>
  <c r="C130" i="5"/>
  <c r="D199" i="5"/>
  <c r="C106" i="5"/>
  <c r="E208" i="5"/>
  <c r="C199" i="5"/>
  <c r="E247" i="5"/>
  <c r="C253" i="5"/>
  <c r="C92" i="5"/>
  <c r="C187" i="5"/>
  <c r="C88" i="5"/>
  <c r="C165" i="5"/>
  <c r="C168" i="5"/>
  <c r="C172" i="5"/>
  <c r="E118" i="5"/>
  <c r="D67" i="5"/>
  <c r="C81" i="5"/>
  <c r="C98" i="5"/>
  <c r="D123" i="5"/>
  <c r="E228" i="5"/>
  <c r="D172" i="5"/>
  <c r="E250" i="5"/>
  <c r="E81" i="5"/>
  <c r="E245" i="5"/>
  <c r="D203" i="5"/>
  <c r="E253" i="5"/>
  <c r="E85" i="5"/>
  <c r="E165" i="5"/>
  <c r="C115" i="5"/>
  <c r="C104" i="5"/>
  <c r="C239" i="5"/>
  <c r="E223" i="5"/>
  <c r="E114" i="5"/>
  <c r="D114" i="5"/>
  <c r="E239" i="5"/>
  <c r="E117" i="5"/>
  <c r="C103" i="5"/>
  <c r="C144" i="5"/>
  <c r="E134" i="5"/>
  <c r="C117" i="5"/>
  <c r="C159" i="5"/>
  <c r="E65" i="5"/>
  <c r="C134" i="5"/>
  <c r="E144" i="5"/>
  <c r="E103" i="5"/>
  <c r="C230" i="5"/>
  <c r="C140" i="5"/>
  <c r="D230" i="5"/>
  <c r="C176" i="5"/>
  <c r="D202" i="5"/>
  <c r="E137" i="5"/>
  <c r="E62" i="5"/>
  <c r="D137" i="5"/>
  <c r="E159" i="5"/>
  <c r="B62" i="5"/>
  <c r="B63" i="5"/>
  <c r="B64" i="5"/>
  <c r="B65" i="5"/>
  <c r="E64" i="5"/>
  <c r="D176" i="5"/>
  <c r="C202" i="5"/>
  <c r="D125" i="5"/>
  <c r="D89" i="5"/>
  <c r="E63" i="5"/>
  <c r="E125" i="5"/>
  <c r="E89" i="5"/>
  <c r="B17" i="5"/>
  <c r="B59" i="5"/>
  <c r="B19" i="5"/>
  <c r="B38" i="5"/>
  <c r="B41" i="5"/>
  <c r="B49" i="5"/>
  <c r="B48" i="5"/>
  <c r="B3" i="5"/>
  <c r="B53" i="5"/>
  <c r="B33" i="5"/>
  <c r="B20" i="5"/>
  <c r="B21" i="5"/>
  <c r="B24" i="5"/>
  <c r="B37" i="5"/>
  <c r="B60" i="5"/>
  <c r="B43" i="5"/>
  <c r="B27" i="5"/>
  <c r="B4" i="5"/>
  <c r="B55" i="5"/>
  <c r="B15" i="5"/>
  <c r="B50" i="5"/>
  <c r="B36" i="5"/>
  <c r="B44" i="5"/>
  <c r="B26" i="5"/>
  <c r="B11" i="5"/>
  <c r="B18" i="5"/>
  <c r="B7" i="5"/>
  <c r="B28" i="5"/>
  <c r="B9" i="5"/>
  <c r="B13" i="5"/>
  <c r="B40" i="5"/>
  <c r="B35" i="5"/>
  <c r="B31" i="5"/>
  <c r="B45" i="5"/>
  <c r="B25" i="5"/>
  <c r="B54" i="5"/>
  <c r="B16" i="5"/>
  <c r="B30" i="5"/>
  <c r="B10" i="5"/>
  <c r="B32" i="5"/>
  <c r="B34" i="5"/>
  <c r="B8" i="5"/>
  <c r="B61" i="5"/>
  <c r="B56" i="5"/>
  <c r="B14" i="5"/>
  <c r="B58" i="5"/>
  <c r="B46" i="5"/>
  <c r="B39" i="5"/>
  <c r="B47" i="5"/>
  <c r="B42" i="5"/>
  <c r="B52" i="5"/>
  <c r="B12" i="5"/>
  <c r="B23" i="5"/>
  <c r="B5" i="5"/>
  <c r="B57" i="5"/>
  <c r="B6" i="5"/>
  <c r="B29" i="5"/>
  <c r="B22" i="5"/>
  <c r="B51" i="5"/>
  <c r="E31" i="5"/>
  <c r="E45" i="5"/>
  <c r="E5" i="5"/>
  <c r="E51" i="5"/>
  <c r="E42" i="5"/>
  <c r="E52" i="5"/>
  <c r="E12" i="5"/>
  <c r="E23" i="5"/>
  <c r="E16" i="5"/>
  <c r="E30" i="5"/>
  <c r="E10" i="5"/>
  <c r="E32" i="5"/>
  <c r="E34" i="5"/>
  <c r="E17" i="5"/>
  <c r="E59" i="5"/>
  <c r="E8" i="5"/>
  <c r="E60" i="5"/>
  <c r="E43" i="5"/>
  <c r="E27" i="5"/>
  <c r="E4" i="5"/>
  <c r="E55" i="5"/>
  <c r="E15" i="5"/>
  <c r="E50" i="5"/>
  <c r="E36" i="5"/>
  <c r="E44" i="5"/>
  <c r="E26" i="5"/>
  <c r="E11" i="5"/>
  <c r="E18" i="5"/>
  <c r="E7" i="5"/>
  <c r="E28" i="5"/>
  <c r="E9" i="5"/>
  <c r="E13" i="5"/>
  <c r="E40" i="5"/>
  <c r="E35" i="5"/>
  <c r="E25" i="5"/>
  <c r="E54" i="5"/>
  <c r="E57" i="5"/>
  <c r="E6" i="5"/>
  <c r="E29" i="5"/>
  <c r="E22" i="5"/>
  <c r="E21" i="5"/>
  <c r="E24" i="5"/>
  <c r="E37" i="5"/>
  <c r="E19" i="5"/>
  <c r="E61" i="5"/>
  <c r="E38" i="5"/>
  <c r="E56" i="5"/>
  <c r="E41" i="5"/>
  <c r="E14" i="5"/>
  <c r="E49" i="5"/>
  <c r="E58" i="5"/>
  <c r="E48" i="5"/>
  <c r="E3" i="5"/>
  <c r="E53" i="5"/>
  <c r="E46" i="5"/>
  <c r="E33" i="5"/>
  <c r="E39" i="5"/>
  <c r="E20" i="5"/>
  <c r="E47" i="5"/>
  <c r="D65" i="5"/>
  <c r="D31" i="5"/>
  <c r="C45" i="5"/>
  <c r="D51" i="5"/>
  <c r="C42" i="5"/>
  <c r="C52" i="5"/>
  <c r="C23" i="5"/>
  <c r="C16" i="5"/>
  <c r="C30" i="5"/>
  <c r="D32" i="5"/>
  <c r="D8" i="5"/>
  <c r="D60" i="5"/>
  <c r="C43" i="5"/>
  <c r="D4" i="5"/>
  <c r="C55" i="5"/>
  <c r="C15" i="5"/>
  <c r="C36" i="5"/>
  <c r="C44" i="5"/>
  <c r="C26" i="5"/>
  <c r="D7" i="5"/>
  <c r="D28" i="5"/>
  <c r="D13" i="5"/>
  <c r="C40" i="5"/>
  <c r="C22" i="5"/>
  <c r="C24" i="5"/>
  <c r="C61" i="5"/>
  <c r="D38" i="5"/>
  <c r="D41" i="5"/>
  <c r="D49" i="5"/>
  <c r="D3" i="5"/>
  <c r="C53" i="5"/>
  <c r="D33" i="5"/>
  <c r="D39" i="5"/>
  <c r="D20" i="5"/>
  <c r="C5" i="5"/>
  <c r="D42" i="5"/>
  <c r="D16" i="5"/>
  <c r="D27" i="5"/>
  <c r="D44" i="5"/>
  <c r="C57" i="5"/>
  <c r="C29" i="5"/>
  <c r="C21" i="5"/>
  <c r="C19" i="5"/>
  <c r="C56" i="5"/>
  <c r="C14" i="5"/>
  <c r="D48" i="5"/>
  <c r="C47" i="5"/>
  <c r="D5" i="5"/>
  <c r="C51" i="5"/>
  <c r="D12" i="5"/>
  <c r="D23" i="5"/>
  <c r="C10" i="5"/>
  <c r="C32" i="5"/>
  <c r="D17" i="5"/>
  <c r="C59" i="5"/>
  <c r="C8" i="5"/>
  <c r="C50" i="5"/>
  <c r="D36" i="5"/>
  <c r="D26" i="5"/>
  <c r="C11" i="5"/>
  <c r="C18" i="5"/>
  <c r="C28" i="5"/>
  <c r="D9" i="5"/>
  <c r="C13" i="5"/>
  <c r="D35" i="5"/>
  <c r="C25" i="5"/>
  <c r="D54" i="5"/>
  <c r="D6" i="5"/>
  <c r="D37" i="5"/>
  <c r="D19" i="5"/>
  <c r="C38" i="5"/>
  <c r="D56" i="5"/>
  <c r="C41" i="5"/>
  <c r="C48" i="5"/>
  <c r="C46" i="5"/>
  <c r="C33" i="5"/>
  <c r="C20" i="5"/>
  <c r="D47" i="5"/>
  <c r="C12" i="5"/>
  <c r="D59" i="5"/>
  <c r="D18" i="5"/>
  <c r="C54" i="5"/>
  <c r="D22" i="5"/>
  <c r="C58" i="5"/>
  <c r="C3" i="5"/>
  <c r="C39" i="5"/>
  <c r="C31" i="5"/>
  <c r="D45" i="5"/>
  <c r="D52" i="5"/>
  <c r="D30" i="5"/>
  <c r="D10" i="5"/>
  <c r="D34" i="5"/>
  <c r="C17" i="5"/>
  <c r="D43" i="5"/>
  <c r="C27" i="5"/>
  <c r="D15" i="5"/>
  <c r="D50" i="5"/>
  <c r="C7" i="5"/>
  <c r="C9" i="5"/>
  <c r="C35" i="5"/>
  <c r="D25" i="5"/>
  <c r="D57" i="5"/>
  <c r="C6" i="5"/>
  <c r="D29" i="5"/>
  <c r="D21" i="5"/>
  <c r="D24" i="5"/>
  <c r="D14" i="5"/>
  <c r="C49" i="5"/>
  <c r="D58" i="5"/>
  <c r="D53" i="5"/>
  <c r="C34" i="5"/>
  <c r="C60" i="5"/>
  <c r="C4" i="5"/>
  <c r="D55" i="5"/>
  <c r="D11" i="5"/>
  <c r="D40" i="5"/>
  <c r="C37" i="5"/>
  <c r="D61" i="5"/>
  <c r="D46" i="5"/>
</calcChain>
</file>

<file path=xl/connections.xml><?xml version="1.0" encoding="utf-8"?>
<connections xmlns="http://schemas.openxmlformats.org/spreadsheetml/2006/main">
  <connection id="1" name="ModelingCalibration_RCV_160608" type="6" refreshedVersion="5" background="1" saveData="1">
    <textPr codePage="936" sourceFile="C:\Users\frank.liu\Desktop\Audio-DSM\!!!_Zeusis\160608_modelingCalibration-2ndTime\ModelingCalibration_RCV_160608.txt">
      <textFields count="2">
        <textField/>
        <textField/>
      </textFields>
    </textPr>
  </connection>
  <connection id="2" name="ModelingCalibration_RCV_1606081" type="6" refreshedVersion="5" background="1" saveData="1">
    <textPr codePage="936" sourceFile="C:\Users\frank.liu\Desktop\Audio-DSM\!!!_Zeusis\160608_modelingCalibration-2ndTime\ModelingCalibration_RCV_160608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<sst xmlns="http://schemas.openxmlformats.org/spreadsheetml/2006/main" count="515" uniqueCount="490">
  <si>
    <t>INIT_F_Q_FILTERS</t>
  </si>
  <si>
    <t>ENABLE</t>
  </si>
  <si>
    <t>RDC_AT_ROOMTEMP</t>
  </si>
  <si>
    <t>REF_FC</t>
  </si>
  <si>
    <t>REF_Q</t>
  </si>
  <si>
    <t>XCL_THRESHOLD</t>
  </si>
  <si>
    <t>LEAD_RESISTANCE</t>
  </si>
  <si>
    <t>COILTEMP_THRESHOLD</t>
  </si>
  <si>
    <t>LFX_GAIN</t>
  </si>
  <si>
    <t>SPEECH_GUARD_BINS</t>
  </si>
  <si>
    <t>EQ_BAND_FC</t>
  </si>
  <si>
    <t>EQ_BAND_Q</t>
  </si>
  <si>
    <t>EQ_BAND_ATTENUATION_DB</t>
  </si>
  <si>
    <t>SPEAKER_PARAM_TCTH1</t>
  </si>
  <si>
    <t>SPEAKER_PARAM_TCTH2</t>
  </si>
  <si>
    <t>SPEAKER_PARAM_RTH1</t>
  </si>
  <si>
    <t>SPEAKER_PARAM_RTH2</t>
  </si>
  <si>
    <t>SPEAKER_PARAM_ADMIT_A1</t>
  </si>
  <si>
    <t>SPEAKER_PARAM_ADMIT_A2</t>
  </si>
  <si>
    <t>SPEAKER_PARAM_ADMIT_B0</t>
  </si>
  <si>
    <t>SPEAKER_PARAM_ADMIT_B1</t>
  </si>
  <si>
    <t>SPEAKER_PARAM_ADMIT_B2</t>
  </si>
  <si>
    <t>SPEAKER_PARAM_UPDATE</t>
  </si>
  <si>
    <t>channel</t>
    <phoneticPr fontId="1" type="noConversion"/>
  </si>
  <si>
    <t>DSM #</t>
    <phoneticPr fontId="1" type="noConversion"/>
  </si>
  <si>
    <t>COPPER_CONSTANT</t>
  </si>
  <si>
    <t>GET_ADAPTIVE_FC</t>
  </si>
  <si>
    <t>GET_ADAPTIVE_Q</t>
  </si>
  <si>
    <t>GET_ADAPTIVE_DC_RES</t>
  </si>
  <si>
    <t>GET_ADAPTIVE_COILTEMP</t>
  </si>
  <si>
    <t>GET_EXCURSION</t>
  </si>
  <si>
    <t>GET_PCM_INPUT_DATA</t>
  </si>
  <si>
    <t>GET_IV_DATA</t>
  </si>
  <si>
    <t>GET_PCM_AND_IV_DATA</t>
  </si>
  <si>
    <t>GET_PCM_OUTPUT_DATA</t>
  </si>
  <si>
    <t>GUARD_BEEN_MEAN_SCALE</t>
  </si>
  <si>
    <t>SET_UPDATE_DELAY</t>
  </si>
  <si>
    <t>GET_MAXIMUM_DELAY</t>
  </si>
  <si>
    <t>GET_ENDIAN</t>
  </si>
  <si>
    <t>FADE_IN_TIME_MS</t>
  </si>
  <si>
    <t>FADE_OUT_TIME_MS</t>
  </si>
  <si>
    <t>FADE_OUT_MUTE_TIME_MS</t>
  </si>
  <si>
    <t>ENABLE_MULTICHAN_LINKING</t>
  </si>
  <si>
    <t>ENABLE_SMART_PT</t>
  </si>
  <si>
    <t>PILOTTONE_SILENCE_THRESHOLD</t>
  </si>
  <si>
    <t>PILOTTONE_TRANSITION_FRAMES</t>
  </si>
  <si>
    <t>PILOTTONE_SMALL_SIGNAL_THRESHOLD</t>
  </si>
  <si>
    <t>ENABLE_LINKWITZ_EQ</t>
  </si>
  <si>
    <t>CHANNEL_MASK</t>
  </si>
  <si>
    <t>ENABLE_FF_FB_MODULES</t>
  </si>
  <si>
    <t>SET_EQ_AUX_BAND_COEFF_UPDATE</t>
  </si>
  <si>
    <t>GET_ADAPTIVE_PARAMS</t>
  </si>
  <si>
    <t>GET_ADAPTIVE_STATISTICS</t>
  </si>
  <si>
    <t>COLDTEMP</t>
  </si>
  <si>
    <t>PITONE_GAIN</t>
  </si>
  <si>
    <t>HPCUTOFF_FREQ</t>
  </si>
  <si>
    <t>INTERN_DEBUG</t>
  </si>
  <si>
    <t>VLIMIT</t>
  </si>
  <si>
    <t>PILOT_ENABLE</t>
  </si>
  <si>
    <t>CLIP_ENABLE</t>
  </si>
  <si>
    <t>EXC_ENABLE</t>
  </si>
  <si>
    <t>THERMAL_ENABLE</t>
  </si>
  <si>
    <t>EQ_BAND_ENABLE</t>
  </si>
  <si>
    <t>EQ1_A1</t>
  </si>
  <si>
    <t>EQ1_A2</t>
  </si>
  <si>
    <t>EQ1_B0</t>
  </si>
  <si>
    <t>EQ1_B1</t>
  </si>
  <si>
    <t>EQ1_B2</t>
  </si>
  <si>
    <t>MBDRC_ENABLE</t>
  </si>
  <si>
    <t>DRC_TRHESHOLD</t>
  </si>
  <si>
    <t>DRC_RATIO</t>
  </si>
  <si>
    <t>DRC_ATTACK</t>
  </si>
  <si>
    <t>DRC_RELEASE</t>
  </si>
  <si>
    <t>MBDRC_CUTOFF_F1</t>
  </si>
  <si>
    <t>MBDRC_CUTOFF_F2</t>
  </si>
  <si>
    <t>TRAJECTORY</t>
  </si>
  <si>
    <t>DSM_API_ORM_QUALIFY_THRESH</t>
  </si>
  <si>
    <t>ENABLE_LOGGING</t>
  </si>
  <si>
    <t>VIRTUAL_V_ENABLE</t>
  </si>
  <si>
    <t>FORCED_VIRTUAL_V</t>
  </si>
  <si>
    <t>I_SHIFT_BITS</t>
  </si>
  <si>
    <t>EXC_FUNC_GAIN_ADJUSTED</t>
  </si>
  <si>
    <t>ENABLE_CROSSOVER</t>
  </si>
  <si>
    <t>AUX_EQ_BAND_FC</t>
  </si>
  <si>
    <t>AUX_EQ_BAND_Q</t>
  </si>
  <si>
    <t>AUX_EQ_BAND_ATTENUATION_DB</t>
  </si>
  <si>
    <t>AUX_EQ_BAND_ENABLE</t>
  </si>
  <si>
    <t>ENABLE_AUX_CROSSOVER</t>
  </si>
  <si>
    <t>ENABLE_AUX1_DELAYED_SAMPLES</t>
  </si>
  <si>
    <t>ENABLE_AUX2_DELAYED_SAMPLES</t>
  </si>
  <si>
    <t>ENABLE_AUX3_DELAYED_SAMPLES</t>
  </si>
  <si>
    <t>ENABLE_AUX4_DELAYED_SAMPLES</t>
  </si>
  <si>
    <t>MEAN_SPEECH_THRESHOLD</t>
  </si>
  <si>
    <t>HPCUTOFF_FREQ_AUX</t>
  </si>
  <si>
    <t>AUX_HP_FILTER_ENABLE</t>
  </si>
  <si>
    <t>STEREO_CROSSOVER_MODE</t>
  </si>
  <si>
    <t>ENABLE_UPDATE_FC_Q</t>
  </si>
  <si>
    <t>RECEIVER_PHYSICAL_LAYOUT</t>
  </si>
  <si>
    <t>SILENCE_UNMUTED_IN_SPT</t>
  </si>
  <si>
    <t>Q_ADJUSTMENT</t>
  </si>
  <si>
    <t>XOVER_MIXING_ENABLED</t>
  </si>
  <si>
    <t>XOVER_BOOST_GAIN_PERCENTAGE</t>
  </si>
  <si>
    <t>XOVER_FILTER_CUTOFF_FC</t>
  </si>
  <si>
    <t>XOVER_FILTER_Q</t>
  </si>
  <si>
    <t>XOVER_SPKER_GAIN_PERCENTAGE</t>
  </si>
  <si>
    <t>DSM parameter</t>
    <phoneticPr fontId="1" type="noConversion"/>
  </si>
  <si>
    <t>Value</t>
    <phoneticPr fontId="1" type="noConversion"/>
  </si>
  <si>
    <t>DSM parameters</t>
    <phoneticPr fontId="1" type="noConversion"/>
  </si>
  <si>
    <t>#</t>
    <phoneticPr fontId="1" type="noConversion"/>
  </si>
  <si>
    <t>Top/Left</t>
    <phoneticPr fontId="1" type="noConversion"/>
  </si>
  <si>
    <t>Bottom/Right</t>
    <phoneticPr fontId="1" type="noConversion"/>
  </si>
  <si>
    <t>Q format</t>
    <phoneticPr fontId="1" type="noConversion"/>
  </si>
  <si>
    <t>Left Channel</t>
    <phoneticPr fontId="1" type="noConversion"/>
  </si>
  <si>
    <t>DSM Parameters</t>
    <phoneticPr fontId="1" type="noConversion"/>
  </si>
  <si>
    <t>Right Channel</t>
    <phoneticPr fontId="1" type="noConversion"/>
  </si>
  <si>
    <t/>
  </si>
  <si>
    <t>Left Channel ID</t>
    <phoneticPr fontId="1" type="noConversion"/>
  </si>
  <si>
    <t>Left Channel Value</t>
    <phoneticPr fontId="1" type="noConversion"/>
  </si>
  <si>
    <t>Right Channel ID</t>
    <phoneticPr fontId="1" type="noConversion"/>
  </si>
  <si>
    <t>Right Channel Value</t>
    <phoneticPr fontId="1" type="noConversion"/>
  </si>
  <si>
    <t>Actual count</t>
    <phoneticPr fontId="1" type="noConversion"/>
  </si>
  <si>
    <t>Copy left two columns and paste to QACT ACDB file.</t>
    <phoneticPr fontId="1" type="noConversion"/>
  </si>
  <si>
    <t xml:space="preserve">Change left 2 columns only! </t>
    <phoneticPr fontId="1" type="noConversion"/>
  </si>
  <si>
    <t>To unprotect, pwd is MaximAudio.</t>
    <phoneticPr fontId="1" type="noConversion"/>
  </si>
  <si>
    <t>Left Channel Parameters</t>
    <phoneticPr fontId="1" type="noConversion"/>
  </si>
  <si>
    <t>Right Channel Parameters</t>
    <phoneticPr fontId="1" type="noConversion"/>
  </si>
  <si>
    <t>Left Channel Sorted</t>
    <phoneticPr fontId="1" type="noConversion"/>
  </si>
  <si>
    <t>Left Index</t>
    <phoneticPr fontId="1" type="noConversion"/>
  </si>
  <si>
    <t>Right Index</t>
    <phoneticPr fontId="1" type="noConversion"/>
  </si>
  <si>
    <t>Right Channel Sorted</t>
    <phoneticPr fontId="1" type="noConversion"/>
  </si>
  <si>
    <t>Put together</t>
    <phoneticPr fontId="1" type="noConversion"/>
  </si>
  <si>
    <t>line number</t>
    <phoneticPr fontId="1" type="noConversion"/>
  </si>
  <si>
    <t>Verify page "Settings" before copying.</t>
    <phoneticPr fontId="1" type="noConversion"/>
  </si>
  <si>
    <t>EQ ID</t>
    <phoneticPr fontId="1" type="noConversion"/>
  </si>
  <si>
    <t>Sorted</t>
    <phoneticPr fontId="1" type="noConversion"/>
  </si>
  <si>
    <t>Shrinked</t>
    <phoneticPr fontId="1" type="noConversion"/>
  </si>
  <si>
    <t>Sort ID</t>
    <phoneticPr fontId="1" type="noConversion"/>
  </si>
  <si>
    <t>Value</t>
    <phoneticPr fontId="1" type="noConversion"/>
  </si>
  <si>
    <t xml:space="preserve">DSM #, EQ ID and Channel </t>
    <phoneticPr fontId="1" type="noConversion"/>
  </si>
  <si>
    <t>DSM ID</t>
    <phoneticPr fontId="1" type="noConversion"/>
  </si>
  <si>
    <t>DSM Para</t>
    <phoneticPr fontId="1" type="noConversion"/>
  </si>
  <si>
    <t>0x01</t>
    <phoneticPr fontId="1" type="noConversion"/>
  </si>
  <si>
    <t>Please input DSM parameters value in page "Input".</t>
    <phoneticPr fontId="1" type="noConversion"/>
  </si>
  <si>
    <t>The page "Settings" is for verifying. It should be exactly the same as the "Input" page.</t>
    <phoneticPr fontId="1" type="noConversion"/>
  </si>
  <si>
    <t>This tool also could be used to translate ACDB file data into readable DSM parameters table.</t>
    <phoneticPr fontId="1" type="noConversion"/>
  </si>
  <si>
    <t>Then in "Output" page, the column A and B could be copied into the QACT ACDB file.</t>
    <phoneticPr fontId="1" type="noConversion"/>
  </si>
  <si>
    <t>Page "DSM" is the database of DSM parameters and the Q format values. Normaly, it should be same to all projects.</t>
    <phoneticPr fontId="1" type="noConversion"/>
  </si>
  <si>
    <t>This tool is for QCOM plaform DSM parameters tuning. It could speed up generating data with specific format from DSM parameters setting for the QACT ACDB file.</t>
    <phoneticPr fontId="1" type="noConversion"/>
  </si>
  <si>
    <t>Please note 8 EQs have been implemented in the tool. If use only 4, please left the rest 4 Eqs' cells blank.</t>
    <phoneticPr fontId="1" type="noConversion"/>
  </si>
  <si>
    <t>We could copy the data from ACDB via "copy module" in QACT and paste to "Output" page first 2 columns, and get translation in "Settings" page.</t>
    <phoneticPr fontId="1" type="noConversion"/>
  </si>
  <si>
    <r>
      <t>Some of the cells have been protected from modifying to avoid mishandling.  To unpretect, right click page name and the password is "</t>
    </r>
    <r>
      <rPr>
        <b/>
        <sz val="11"/>
        <color rgb="FFFF0000"/>
        <rFont val="Arial"/>
        <family val="2"/>
      </rPr>
      <t>MaximAudio</t>
    </r>
    <r>
      <rPr>
        <sz val="11"/>
        <color theme="1"/>
        <rFont val="Arial"/>
        <family val="2"/>
      </rPr>
      <t>".</t>
    </r>
    <phoneticPr fontId="1" type="noConversion"/>
  </si>
  <si>
    <t>This tool has been verified in Zeusis project. Any question or suggestion please email frank.liu@maximintegrated.com.</t>
    <phoneticPr fontId="1" type="noConversion"/>
  </si>
  <si>
    <t>Negative</t>
    <phoneticPr fontId="1" type="noConversion"/>
  </si>
  <si>
    <t>Negative?</t>
    <phoneticPr fontId="1" type="noConversion"/>
  </si>
  <si>
    <t>LIMITERS_RELTIME</t>
    <phoneticPr fontId="1" type="noConversion"/>
  </si>
  <si>
    <t>MAKEUP_GAIN</t>
    <phoneticPr fontId="1" type="noConversion"/>
  </si>
  <si>
    <t>positive or negative</t>
    <phoneticPr fontId="1" type="noConversion"/>
  </si>
  <si>
    <t>Negative</t>
    <phoneticPr fontId="1" type="noConversion"/>
  </si>
  <si>
    <t>EQ_FILTER_TYPE</t>
    <phoneticPr fontId="1" type="noConversion"/>
  </si>
  <si>
    <t>SETGET_INTERN_DRC_TEST1</t>
    <phoneticPr fontId="1" type="noConversion"/>
  </si>
  <si>
    <t>SETGET_INTERN_DRC_TEST2</t>
    <phoneticPr fontId="1" type="noConversion"/>
  </si>
  <si>
    <t>AFE_ENABLE.Enable</t>
    <phoneticPr fontId="1" type="noConversion"/>
  </si>
  <si>
    <t>AFE_PARAM_ID_DSM_CFG.mode</t>
    <phoneticPr fontId="1" type="noConversion"/>
  </si>
  <si>
    <t>AFE_PARAM_ID_DSM_CFG.count</t>
    <phoneticPr fontId="1" type="noConversion"/>
  </si>
  <si>
    <t>AFE_PARAM_ID_DSM_CFG.param[1]</t>
  </si>
  <si>
    <t>AFE_PARAM_ID_DSM_CFG.param[2]</t>
  </si>
  <si>
    <t>AFE_PARAM_ID_DSM_CFG.param[3]</t>
  </si>
  <si>
    <t>AFE_PARAM_ID_DSM_CFG.param[4]</t>
  </si>
  <si>
    <t>AFE_PARAM_ID_DSM_CFG.param[5]</t>
  </si>
  <si>
    <t>AFE_PARAM_ID_DSM_CFG.param[6]</t>
  </si>
  <si>
    <t>AFE_PARAM_ID_DSM_CFG.param[7]</t>
  </si>
  <si>
    <t>AFE_PARAM_ID_DSM_CFG.param[8]</t>
  </si>
  <si>
    <t>AFE_PARAM_ID_DSM_CFG.param[9]</t>
  </si>
  <si>
    <t>AFE_PARAM_ID_DSM_CFG.param[10]</t>
  </si>
  <si>
    <t>AFE_PARAM_ID_DSM_CFG.param[11]</t>
  </si>
  <si>
    <t>AFE_PARAM_ID_DSM_CFG.param[12]</t>
  </si>
  <si>
    <t>AFE_PARAM_ID_DSM_CFG.param[13]</t>
  </si>
  <si>
    <t>AFE_PARAM_ID_DSM_CFG.param[14]</t>
  </si>
  <si>
    <t>AFE_PARAM_ID_DSM_CFG.param[15]</t>
  </si>
  <si>
    <t>AFE_PARAM_ID_DSM_CFG.param[16]</t>
  </si>
  <si>
    <t>AFE_PARAM_ID_DSM_CFG.param[17]</t>
  </si>
  <si>
    <t>AFE_PARAM_ID_DSM_CFG.param[18]</t>
  </si>
  <si>
    <t>AFE_PARAM_ID_DSM_CFG.param[19]</t>
  </si>
  <si>
    <t>AFE_PARAM_ID_DSM_CFG.param[20]</t>
  </si>
  <si>
    <t>AFE_PARAM_ID_DSM_CFG.param[21]</t>
  </si>
  <si>
    <t>AFE_PARAM_ID_DSM_CFG.param[22]</t>
  </si>
  <si>
    <t>AFE_PARAM_ID_DSM_CFG.param[23]</t>
  </si>
  <si>
    <t>AFE_PARAM_ID_DSM_CFG.param[24]</t>
  </si>
  <si>
    <t>AFE_PARAM_ID_DSM_CFG.param[25]</t>
  </si>
  <si>
    <t>AFE_PARAM_ID_DSM_CFG.param[26]</t>
  </si>
  <si>
    <t>AFE_PARAM_ID_DSM_CFG.param[27]</t>
  </si>
  <si>
    <t>AFE_PARAM_ID_DSM_CFG.param[28]</t>
  </si>
  <si>
    <t>AFE_PARAM_ID_DSM_CFG.param[29]</t>
  </si>
  <si>
    <t>AFE_PARAM_ID_DSM_CFG.param[30]</t>
  </si>
  <si>
    <t>AFE_PARAM_ID_DSM_CFG.param[31]</t>
  </si>
  <si>
    <t>AFE_PARAM_ID_DSM_CFG.param[32]</t>
  </si>
  <si>
    <t>AFE_PARAM_ID_DSM_CFG.param[33]</t>
  </si>
  <si>
    <t>AFE_PARAM_ID_DSM_CFG.param[34]</t>
  </si>
  <si>
    <t>AFE_PARAM_ID_DSM_CFG.param[35]</t>
  </si>
  <si>
    <t>AFE_PARAM_ID_DSM_CFG.param[36]</t>
  </si>
  <si>
    <t>AFE_PARAM_ID_DSM_CFG.param[37]</t>
  </si>
  <si>
    <t>AFE_PARAM_ID_DSM_CFG.param[38]</t>
  </si>
  <si>
    <t>AFE_PARAM_ID_DSM_CFG.param[39]</t>
  </si>
  <si>
    <t>AFE_PARAM_ID_DSM_CFG.param[40]</t>
  </si>
  <si>
    <t>AFE_PARAM_ID_DSM_CFG.param[41]</t>
  </si>
  <si>
    <t>AFE_PARAM_ID_DSM_CFG.param[42]</t>
  </si>
  <si>
    <t>AFE_PARAM_ID_DSM_CFG.param[43]</t>
  </si>
  <si>
    <t>AFE_PARAM_ID_DSM_CFG.param[44]</t>
  </si>
  <si>
    <t>AFE_PARAM_ID_DSM_CFG.param[45]</t>
  </si>
  <si>
    <t>AFE_PARAM_ID_DSM_CFG.param[46]</t>
  </si>
  <si>
    <t>AFE_PARAM_ID_DSM_CFG.param[47]</t>
  </si>
  <si>
    <t>AFE_PARAM_ID_DSM_CFG.param[48]</t>
  </si>
  <si>
    <t>AFE_PARAM_ID_DSM_CFG.param[49]</t>
  </si>
  <si>
    <t>AFE_PARAM_ID_DSM_CFG.param[50]</t>
  </si>
  <si>
    <t>AFE_PARAM_ID_DSM_CFG.param[51]</t>
  </si>
  <si>
    <t>AFE_PARAM_ID_DSM_CFG.param[52]</t>
  </si>
  <si>
    <t>AFE_PARAM_ID_DSM_CFG.param[53]</t>
  </si>
  <si>
    <t>AFE_PARAM_ID_DSM_CFG.param[54]</t>
  </si>
  <si>
    <t>AFE_PARAM_ID_DSM_CFG.param[55]</t>
  </si>
  <si>
    <t>AFE_PARAM_ID_DSM_CFG.param[56]</t>
  </si>
  <si>
    <t>AFE_PARAM_ID_DSM_CFG.param[57]</t>
  </si>
  <si>
    <t>AFE_PARAM_ID_DSM_CFG.param[58]</t>
  </si>
  <si>
    <t>AFE_PARAM_ID_DSM_CFG.param[59]</t>
  </si>
  <si>
    <t>AFE_PARAM_ID_DSM_CFG.param[60]</t>
  </si>
  <si>
    <t>AFE_PARAM_ID_DSM_CFG.param[61]</t>
  </si>
  <si>
    <t>AFE_PARAM_ID_DSM_CFG.param[62]</t>
  </si>
  <si>
    <t>AFE_PARAM_ID_DSM_CFG.param[63]</t>
  </si>
  <si>
    <t>AFE_PARAM_ID_DSM_CFG.param[64]</t>
  </si>
  <si>
    <t>AFE_PARAM_ID_DSM_CFG.param[65]</t>
  </si>
  <si>
    <t>AFE_PARAM_ID_DSM_CFG.param[66]</t>
  </si>
  <si>
    <t>AFE_PARAM_ID_DSM_CFG.param[67]</t>
  </si>
  <si>
    <t>AFE_PARAM_ID_DSM_CFG.param[68]</t>
  </si>
  <si>
    <t>AFE_PARAM_ID_DSM_CFG.param[69]</t>
  </si>
  <si>
    <t>AFE_PARAM_ID_DSM_CFG.param[70]</t>
  </si>
  <si>
    <t>AFE_PARAM_ID_DSM_CFG.param[71]</t>
  </si>
  <si>
    <t>AFE_PARAM_ID_DSM_CFG.param[72]</t>
  </si>
  <si>
    <t>AFE_PARAM_ID_DSM_CFG.param[73]</t>
  </si>
  <si>
    <t>AFE_PARAM_ID_DSM_CFG.param[74]</t>
  </si>
  <si>
    <t>AFE_PARAM_ID_DSM_CFG.param[75]</t>
  </si>
  <si>
    <t>AFE_PARAM_ID_DSM_CFG.param[76]</t>
  </si>
  <si>
    <t>AFE_PARAM_ID_DSM_CFG.param[77]</t>
  </si>
  <si>
    <t>AFE_PARAM_ID_DSM_CFG.param[78]</t>
  </si>
  <si>
    <t>AFE_PARAM_ID_DSM_CFG.param[79]</t>
  </si>
  <si>
    <t>AFE_PARAM_ID_DSM_CFG.param[80]</t>
  </si>
  <si>
    <t>AFE_PARAM_ID_DSM_CFG.param[81]</t>
  </si>
  <si>
    <t>AFE_PARAM_ID_DSM_CFG.param[82]</t>
  </si>
  <si>
    <t>AFE_PARAM_ID_DSM_CFG.param[83]</t>
  </si>
  <si>
    <t>AFE_PARAM_ID_DSM_CFG.param[84]</t>
  </si>
  <si>
    <t>AFE_PARAM_ID_DSM_CFG.param[85]</t>
  </si>
  <si>
    <t>AFE_PARAM_ID_DSM_CFG.param[86]</t>
  </si>
  <si>
    <t>AFE_PARAM_ID_DSM_CFG.param[87]</t>
  </si>
  <si>
    <t>AFE_PARAM_ID_DSM_CFG.param[88]</t>
  </si>
  <si>
    <t>AFE_PARAM_ID_DSM_CFG.param[89]</t>
  </si>
  <si>
    <t>AFE_PARAM_ID_DSM_CFG.param[90]</t>
  </si>
  <si>
    <t>AFE_PARAM_ID_DSM_CFG.param[91]</t>
  </si>
  <si>
    <t>AFE_PARAM_ID_DSM_CFG.param[92]</t>
  </si>
  <si>
    <t>AFE_PARAM_ID_DSM_CFG.param[93]</t>
  </si>
  <si>
    <t>AFE_PARAM_ID_DSM_CFG.param[94]</t>
  </si>
  <si>
    <t>AFE_PARAM_ID_DSM_CFG.param[95]</t>
  </si>
  <si>
    <t>AFE_PARAM_ID_DSM_CFG.param[96]</t>
  </si>
  <si>
    <t>AFE_PARAM_ID_DSM_CFG.param[97]</t>
  </si>
  <si>
    <t>AFE_PARAM_ID_DSM_CFG.param[98]</t>
  </si>
  <si>
    <t>AFE_PARAM_ID_DSM_CFG.param[99]</t>
  </si>
  <si>
    <t>AFE_PARAM_ID_DSM_CFG.param[100]</t>
  </si>
  <si>
    <t>AFE_PARAM_ID_DSM_CFG.param[101]</t>
  </si>
  <si>
    <t>AFE_PARAM_ID_DSM_CFG.param[102]</t>
  </si>
  <si>
    <t>AFE_PARAM_ID_DSM_CFG.param[103]</t>
  </si>
  <si>
    <t>AFE_PARAM_ID_DSM_CFG.param[104]</t>
  </si>
  <si>
    <t>AFE_PARAM_ID_DSM_CFG.param[105]</t>
  </si>
  <si>
    <t>AFE_PARAM_ID_DSM_CFG.param[106]</t>
  </si>
  <si>
    <t>AFE_PARAM_ID_DSM_CFG.param[107]</t>
  </si>
  <si>
    <t>AFE_PARAM_ID_DSM_CFG.param[108]</t>
  </si>
  <si>
    <t>AFE_PARAM_ID_DSM_CFG.param[109]</t>
  </si>
  <si>
    <t>AFE_PARAM_ID_DSM_CFG.param[110]</t>
  </si>
  <si>
    <t>AFE_PARAM_ID_DSM_CFG.param[111]</t>
  </si>
  <si>
    <t>AFE_PARAM_ID_DSM_CFG.param[112]</t>
  </si>
  <si>
    <t>AFE_PARAM_ID_DSM_CFG.param[113]</t>
  </si>
  <si>
    <t>AFE_PARAM_ID_DSM_CFG.param[114]</t>
  </si>
  <si>
    <t>AFE_PARAM_ID_DSM_CFG.param[115]</t>
  </si>
  <si>
    <t>AFE_PARAM_ID_DSM_CFG.param[116]</t>
  </si>
  <si>
    <t>AFE_PARAM_ID_DSM_CFG.param[117]</t>
  </si>
  <si>
    <t>AFE_PARAM_ID_DSM_CFG.param[118]</t>
  </si>
  <si>
    <t>AFE_PARAM_ID_DSM_CFG.param[119]</t>
  </si>
  <si>
    <t>AFE_PARAM_ID_DSM_CFG.param[120]</t>
  </si>
  <si>
    <t>AFE_PARAM_ID_DSM_CFG.param[121]</t>
  </si>
  <si>
    <t>AFE_PARAM_ID_DSM_CFG.param[122]</t>
  </si>
  <si>
    <t>AFE_PARAM_ID_DSM_CFG.param[123]</t>
  </si>
  <si>
    <t>AFE_PARAM_ID_DSM_CFG.param[124]</t>
  </si>
  <si>
    <t>AFE_PARAM_ID_DSM_CFG.param[125]</t>
  </si>
  <si>
    <t>AFE_PARAM_ID_DSM_CFG.param[126]</t>
  </si>
  <si>
    <t>AFE_PARAM_ID_DSM_CFG.param[127]</t>
  </si>
  <si>
    <t>AFE_PARAM_ID_DSM_CFG.param[128]</t>
  </si>
  <si>
    <t>AFE_PARAM_ID_DSM_CFG.param[129]</t>
  </si>
  <si>
    <t>AFE_PARAM_ID_DSM_CFG.param[130]</t>
  </si>
  <si>
    <t>AFE_PARAM_ID_DSM_CFG.param[131]</t>
  </si>
  <si>
    <t>AFE_PARAM_ID_DSM_CFG.param[132]</t>
  </si>
  <si>
    <t>AFE_PARAM_ID_DSM_CFG.param[133]</t>
  </si>
  <si>
    <t>AFE_PARAM_ID_DSM_CFG.param[134]</t>
  </si>
  <si>
    <t>AFE_PARAM_ID_DSM_CFG.param[135]</t>
  </si>
  <si>
    <t>AFE_PARAM_ID_DSM_CFG.param[136]</t>
  </si>
  <si>
    <t>AFE_PARAM_ID_DSM_CFG.param[137]</t>
  </si>
  <si>
    <t>AFE_PARAM_ID_DSM_CFG.param[138]</t>
  </si>
  <si>
    <t>AFE_PARAM_ID_DSM_CFG.param[139]</t>
  </si>
  <si>
    <t>AFE_PARAM_ID_DSM_CFG.param[140]</t>
  </si>
  <si>
    <t>AFE_PARAM_ID_DSM_CFG.param[141]</t>
  </si>
  <si>
    <t>AFE_PARAM_ID_DSM_CFG.param[142]</t>
  </si>
  <si>
    <t>AFE_PARAM_ID_DSM_CFG.param[143]</t>
  </si>
  <si>
    <t>AFE_PARAM_ID_DSM_CFG.param[144]</t>
  </si>
  <si>
    <t>AFE_PARAM_ID_DSM_CFG.param[145]</t>
  </si>
  <si>
    <t>AFE_PARAM_ID_DSM_CFG.param[146]</t>
  </si>
  <si>
    <t>AFE_PARAM_ID_DSM_CFG.param[147]</t>
  </si>
  <si>
    <t>AFE_PARAM_ID_DSM_CFG.param[148]</t>
  </si>
  <si>
    <t>AFE_PARAM_ID_DSM_CFG.param[149]</t>
  </si>
  <si>
    <t>AFE_PARAM_ID_DSM_CFG.param[150]</t>
  </si>
  <si>
    <t>AFE_PARAM_ID_DSM_CFG.param[151]</t>
  </si>
  <si>
    <t>AFE_PARAM_ID_DSM_CFG.param[152]</t>
  </si>
  <si>
    <t>AFE_PARAM_ID_DSM_CFG.param[153]</t>
  </si>
  <si>
    <t>AFE_PARAM_ID_DSM_CFG.param[154]</t>
  </si>
  <si>
    <t>AFE_PARAM_ID_DSM_CFG.param[155]</t>
  </si>
  <si>
    <t>AFE_PARAM_ID_DSM_CFG.param[156]</t>
  </si>
  <si>
    <t>AFE_PARAM_ID_DSM_CFG.param[157]</t>
  </si>
  <si>
    <t>AFE_PARAM_ID_DSM_CFG.param[158]</t>
  </si>
  <si>
    <t>AFE_PARAM_ID_DSM_CFG.param[159]</t>
  </si>
  <si>
    <t>AFE_PARAM_ID_DSM_CFG.param[160]</t>
  </si>
  <si>
    <t>AFE_PARAM_ID_DSM_CFG.param[161]</t>
  </si>
  <si>
    <t>AFE_PARAM_ID_DSM_CFG.param[162]</t>
  </si>
  <si>
    <t>AFE_PARAM_ID_DSM_CFG.param[163]</t>
  </si>
  <si>
    <t>AFE_PARAM_ID_DSM_CFG.param[164]</t>
  </si>
  <si>
    <t>AFE_PARAM_ID_DSM_CFG.param[165]</t>
  </si>
  <si>
    <t>AFE_PARAM_ID_DSM_CFG.param[166]</t>
  </si>
  <si>
    <t>AFE_PARAM_ID_DSM_CFG.param[167]</t>
  </si>
  <si>
    <t>AFE_PARAM_ID_DSM_CFG.param[168]</t>
  </si>
  <si>
    <t>AFE_PARAM_ID_DSM_CFG.param[169]</t>
  </si>
  <si>
    <t>AFE_PARAM_ID_DSM_CFG.param[170]</t>
  </si>
  <si>
    <t>AFE_PARAM_ID_DSM_CFG.param[171]</t>
  </si>
  <si>
    <t>AFE_PARAM_ID_DSM_CFG.param[172]</t>
  </si>
  <si>
    <t>AFE_PARAM_ID_DSM_CFG.param[173]</t>
  </si>
  <si>
    <t>AFE_PARAM_ID_DSM_CFG.param[174]</t>
  </si>
  <si>
    <t>AFE_PARAM_ID_DSM_CFG.param[175]</t>
  </si>
  <si>
    <t>AFE_PARAM_ID_DSM_CFG.param[176]</t>
  </si>
  <si>
    <t>AFE_PARAM_ID_DSM_CFG.param[177]</t>
  </si>
  <si>
    <t>AFE_PARAM_ID_DSM_CFG.param[178]</t>
  </si>
  <si>
    <t>AFE_PARAM_ID_DSM_CFG.param[179]</t>
  </si>
  <si>
    <t>AFE_PARAM_ID_DSM_CFG.param[180]</t>
  </si>
  <si>
    <t>AFE_PARAM_ID_DSM_CFG.param[181]</t>
  </si>
  <si>
    <t>AFE_PARAM_ID_DSM_CFG.param[182]</t>
  </si>
  <si>
    <t>AFE_PARAM_ID_DSM_CFG.param[183]</t>
  </si>
  <si>
    <t>AFE_PARAM_ID_DSM_CFG.param[184]</t>
  </si>
  <si>
    <t>AFE_PARAM_ID_DSM_CFG.param[185]</t>
  </si>
  <si>
    <t>AFE_PARAM_ID_DSM_CFG.param[186]</t>
  </si>
  <si>
    <t>AFE_PARAM_ID_DSM_CFG.param[187]</t>
  </si>
  <si>
    <t>AFE_PARAM_ID_DSM_CFG.param[188]</t>
  </si>
  <si>
    <t>AFE_PARAM_ID_DSM_CFG.param[189]</t>
  </si>
  <si>
    <t>AFE_PARAM_ID_DSM_CFG.param[190]</t>
  </si>
  <si>
    <t>AFE_PARAM_ID_DSM_CFG.param[191]</t>
  </si>
  <si>
    <t>AFE_PARAM_ID_DSM_CFG.param[192]</t>
  </si>
  <si>
    <t>AFE_PARAM_ID_DSM_CFG.param[193]</t>
  </si>
  <si>
    <t>AFE_PARAM_ID_DSM_CFG.param[194]</t>
  </si>
  <si>
    <t>AFE_PARAM_ID_DSM_CFG.param[195]</t>
  </si>
  <si>
    <t>AFE_PARAM_ID_DSM_CFG.param[196]</t>
  </si>
  <si>
    <t>AFE_PARAM_ID_DSM_CFG.param[197]</t>
  </si>
  <si>
    <t>AFE_PARAM_ID_DSM_CFG.param[198]</t>
  </si>
  <si>
    <t>AFE_PARAM_ID_DSM_CFG.param[199]</t>
  </si>
  <si>
    <t>AFE_PARAM_ID_DSM_CFG.param[200]</t>
  </si>
  <si>
    <t>AFE_PARAM_ID_DSM_CFG.param[201]</t>
  </si>
  <si>
    <t>AFE_PARAM_ID_DSM_CFG.param[202]</t>
  </si>
  <si>
    <t>AFE_PARAM_ID_DSM_CFG.param[203]</t>
  </si>
  <si>
    <t>AFE_PARAM_ID_DSM_CFG.param[204]</t>
  </si>
  <si>
    <t>AFE_PARAM_ID_DSM_CFG.param[205]</t>
  </si>
  <si>
    <t>AFE_PARAM_ID_DSM_CFG.param[206]</t>
  </si>
  <si>
    <t>AFE_PARAM_ID_DSM_CFG.param[207]</t>
  </si>
  <si>
    <t>AFE_PARAM_ID_DSM_CFG.param[208]</t>
  </si>
  <si>
    <t>AFE_PARAM_ID_DSM_CFG.param[209]</t>
  </si>
  <si>
    <t>AFE_PARAM_ID_DSM_CFG.param[210]</t>
  </si>
  <si>
    <t>AFE_PARAM_ID_DSM_CFG.param[211]</t>
  </si>
  <si>
    <t>AFE_PARAM_ID_DSM_CFG.param[212]</t>
  </si>
  <si>
    <t>AFE_PARAM_ID_DSM_CFG.param[213]</t>
  </si>
  <si>
    <t>AFE_PARAM_ID_DSM_CFG.param[214]</t>
  </si>
  <si>
    <t>AFE_PARAM_ID_DSM_CFG.param[215]</t>
  </si>
  <si>
    <t>AFE_PARAM_ID_DSM_CFG.param[216]</t>
  </si>
  <si>
    <t>AFE_PARAM_ID_DSM_CFG.param[217]</t>
  </si>
  <si>
    <t>AFE_PARAM_ID_DSM_CFG.param[218]</t>
  </si>
  <si>
    <t>AFE_PARAM_ID_DSM_CFG.param[219]</t>
  </si>
  <si>
    <t>AFE_PARAM_ID_DSM_CFG.param[220]</t>
  </si>
  <si>
    <t>AFE_PARAM_ID_DSM_CFG.param[221]</t>
  </si>
  <si>
    <t>AFE_PARAM_ID_DSM_CFG.param[222]</t>
  </si>
  <si>
    <t>AFE_PARAM_ID_DSM_CFG.param[223]</t>
  </si>
  <si>
    <t>AFE_PARAM_ID_DSM_CFG.param[224]</t>
  </si>
  <si>
    <t>AFE_PARAM_ID_DSM_CFG.param[225]</t>
  </si>
  <si>
    <t>AFE_PARAM_ID_DSM_CFG.param[226]</t>
  </si>
  <si>
    <t>AFE_PARAM_ID_DSM_CFG.param[227]</t>
  </si>
  <si>
    <t>AFE_PARAM_ID_DSM_CFG.param[228]</t>
  </si>
  <si>
    <t>AFE_PARAM_ID_DSM_CFG.param[229]</t>
  </si>
  <si>
    <t>AFE_PARAM_ID_DSM_CFG.param[230]</t>
  </si>
  <si>
    <t>AFE_PARAM_ID_DSM_CFG.param[231]</t>
  </si>
  <si>
    <t>AFE_PARAM_ID_DSM_CFG.param[232]</t>
  </si>
  <si>
    <t>AFE_PARAM_ID_DSM_CFG.param[233]</t>
  </si>
  <si>
    <t>AFE_PARAM_ID_DSM_CFG.param[234]</t>
  </si>
  <si>
    <t>AFE_PARAM_ID_DSM_CFG.param[235]</t>
  </si>
  <si>
    <t>AFE_PARAM_ID_DSM_CFG.param[236]</t>
  </si>
  <si>
    <t>AFE_PARAM_ID_DSM_CFG.param[237]</t>
  </si>
  <si>
    <t>AFE_PARAM_ID_DSM_CFG.param[238]</t>
  </si>
  <si>
    <t>AFE_PARAM_ID_DSM_CFG.param[239]</t>
  </si>
  <si>
    <t>AFE_PARAM_ID_DSM_CFG.param[240]</t>
  </si>
  <si>
    <t>AFE_PARAM_ID_DSM_CFG.param[241]</t>
  </si>
  <si>
    <t>AFE_PARAM_ID_DSM_CFG.param[242]</t>
  </si>
  <si>
    <t>AFE_PARAM_ID_DSM_CFG.param[243]</t>
  </si>
  <si>
    <t>AFE_PARAM_ID_DSM_CFG.param[244]</t>
  </si>
  <si>
    <t>AFE_PARAM_ID_DSM_CFG.param[245]</t>
  </si>
  <si>
    <t>AFE_PARAM_ID_DSM_CFG.param[246]</t>
  </si>
  <si>
    <t>AFE_PARAM_ID_DSM_CFG.param[247]</t>
  </si>
  <si>
    <t>AFE_PARAM_ID_DSM_CFG.param[248]</t>
  </si>
  <si>
    <t>AFE_PARAM_ID_DSM_CFG.param[249]</t>
  </si>
  <si>
    <t>AFE_PARAM_ID_DSM_CFG.param[250]</t>
  </si>
  <si>
    <t>AFE_PARAM_ID_DSM_CFG.param[251]</t>
  </si>
  <si>
    <t>AFE_PARAM_ID_DSM_CFG.param[252]</t>
  </si>
  <si>
    <t>AFE_PARAM_ID_DSM_CFG.param[253]</t>
  </si>
  <si>
    <t>AFE_PARAM_ID_DSM_CFG.param[0]</t>
    <phoneticPr fontId="1" type="noConversion"/>
  </si>
  <si>
    <t>DSM Calibration Tool</t>
  </si>
  <si>
    <t>Date</t>
  </si>
  <si>
    <t>Re</t>
  </si>
  <si>
    <t>fc</t>
  </si>
  <si>
    <t>Qtc</t>
  </si>
  <si>
    <t>X_MM</t>
  </si>
  <si>
    <t>X_FS</t>
  </si>
  <si>
    <t>L_a1</t>
  </si>
  <si>
    <t>L_a2</t>
  </si>
  <si>
    <t>L_b0</t>
  </si>
  <si>
    <t>L_b1</t>
  </si>
  <si>
    <t>L_b2</t>
  </si>
  <si>
    <t>DSM ID</t>
    <phoneticPr fontId="1" type="noConversion"/>
  </si>
  <si>
    <t>a_a1</t>
  </si>
  <si>
    <t>a_a2</t>
  </si>
  <si>
    <t>a_b0</t>
  </si>
  <si>
    <t>a_b1</t>
  </si>
  <si>
    <t>a_b2</t>
  </si>
  <si>
    <t>E_a1</t>
  </si>
  <si>
    <t>E_a2</t>
  </si>
  <si>
    <t>E_b0</t>
  </si>
  <si>
    <t>E_b1</t>
  </si>
  <si>
    <t>E_b2</t>
  </si>
  <si>
    <t>TcTh1</t>
  </si>
  <si>
    <t>TcTh2</t>
  </si>
  <si>
    <t>RTh1</t>
  </si>
  <si>
    <t>RTh2</t>
  </si>
  <si>
    <t>0x01</t>
    <phoneticPr fontId="1" type="noConversion"/>
  </si>
  <si>
    <t>RDC_SCALING</t>
    <phoneticPr fontId="1" type="noConversion"/>
  </si>
  <si>
    <t>NEW_CONTROLS</t>
    <phoneticPr fontId="1" type="noConversion"/>
  </si>
  <si>
    <t>EQ_BAND_COEFFICIENTS</t>
    <phoneticPr fontId="1" type="noConversion"/>
  </si>
  <si>
    <t>ZIMP_A1</t>
    <phoneticPr fontId="1" type="noConversion"/>
  </si>
  <si>
    <t>ZIMP_A2</t>
    <phoneticPr fontId="1" type="noConversion"/>
  </si>
  <si>
    <t>ZIMP_B0</t>
    <phoneticPr fontId="1" type="noConversion"/>
  </si>
  <si>
    <t>ZIMP_B1</t>
    <phoneticPr fontId="1" type="noConversion"/>
  </si>
  <si>
    <t>ZIMP_B2</t>
    <phoneticPr fontId="1" type="noConversion"/>
  </si>
  <si>
    <t>FC_GUARD_BAND</t>
    <phoneticPr fontId="1" type="noConversion"/>
  </si>
  <si>
    <t>FC_NARROW_RANGE</t>
    <phoneticPr fontId="1" type="noConversion"/>
  </si>
  <si>
    <t>FC_WIDE_RANGE</t>
    <phoneticPr fontId="1" type="noConversion"/>
  </si>
  <si>
    <t>PPR_XOVER_FREQ_Hz</t>
    <phoneticPr fontId="1" type="noConversion"/>
  </si>
  <si>
    <t>ENABLE_PPR</t>
    <phoneticPr fontId="1" type="noConversion"/>
  </si>
  <si>
    <t>MBDRC_TARGET_SUBBAND_ID</t>
    <phoneticPr fontId="1" type="noConversion"/>
  </si>
  <si>
    <t>MBDRC_DEBUG_MODE</t>
    <phoneticPr fontId="1" type="noConversion"/>
  </si>
  <si>
    <t>SETGET_DELAY</t>
    <phoneticPr fontId="1" type="noConversion"/>
  </si>
  <si>
    <t>SETGET_ENABLE_FAST_FC</t>
    <phoneticPr fontId="1" type="noConversion"/>
  </si>
  <si>
    <t>SPEAKER_PARAM_LFE_A1</t>
    <phoneticPr fontId="1" type="noConversion"/>
  </si>
  <si>
    <t>SPEAKER_PARAM_LFE_A2</t>
    <phoneticPr fontId="1" type="noConversion"/>
  </si>
  <si>
    <t>SPEAKER_PARAM_LFE_B0</t>
    <phoneticPr fontId="1" type="noConversion"/>
  </si>
  <si>
    <t>SPEAKER_PARAM_LFE_B1</t>
    <phoneticPr fontId="1" type="noConversion"/>
  </si>
  <si>
    <t>SPEAKER_PARAM_LFE_B2</t>
    <phoneticPr fontId="1" type="noConversion"/>
  </si>
  <si>
    <t>DEB_NOTCH_FC</t>
    <phoneticPr fontId="1" type="noConversion"/>
  </si>
  <si>
    <t>FIRMWARE_BUILD_TIME</t>
    <phoneticPr fontId="1" type="noConversion"/>
  </si>
  <si>
    <t>FIRMWARE_BUILD_DATE</t>
    <phoneticPr fontId="1" type="noConversion"/>
  </si>
  <si>
    <t>FIRMWARE_VERSION</t>
    <phoneticPr fontId="1" type="noConversion"/>
  </si>
  <si>
    <t>CHIPSET_MODEL</t>
    <phoneticPr fontId="1" type="noConversion"/>
  </si>
  <si>
    <t>LFX_Q_SLOPE</t>
    <phoneticPr fontId="1" type="noConversion"/>
  </si>
  <si>
    <t>FADE_IN_ENABLE</t>
    <phoneticPr fontId="1" type="noConversion"/>
  </si>
  <si>
    <t>FADE_OUT_ENABLE</t>
    <phoneticPr fontId="1" type="noConversion"/>
  </si>
  <si>
    <t>SILENCE_PILOTTONE_GAIN_Q31</t>
    <phoneticPr fontId="1" type="noConversion"/>
  </si>
  <si>
    <t>SILENCE_FRAMES</t>
    <phoneticPr fontId="1" type="noConversion"/>
  </si>
  <si>
    <t>SMALL_SIGNAL_PILOTTONE_GAIN_Q31</t>
    <phoneticPr fontId="1" type="noConversion"/>
  </si>
  <si>
    <t>ENABLE_SMART_FADEOUT</t>
    <phoneticPr fontId="1" type="noConversion"/>
  </si>
  <si>
    <t>DEB_NOTCH_Q</t>
    <phoneticPr fontId="1" type="noConversion"/>
  </si>
  <si>
    <t>DEB_ID</t>
    <phoneticPr fontId="1" type="noConversion"/>
  </si>
  <si>
    <t>FB_SKIPPING_MS</t>
    <phoneticPr fontId="1" type="noConversion"/>
  </si>
  <si>
    <t>XOVER_FILTER_UPDATE</t>
    <phoneticPr fontId="1" type="noConversion"/>
  </si>
  <si>
    <t>PPR_KROSSOVER_FREQ</t>
    <phoneticPr fontId="1" type="noConversion"/>
  </si>
  <si>
    <t>EXCL_LOGGING_THRESH</t>
  </si>
  <si>
    <t>COILTEMP_LOGGING_THRESH</t>
  </si>
  <si>
    <t>GET_LOGGING_DATA</t>
    <phoneticPr fontId="1" type="noConversion"/>
  </si>
  <si>
    <t>obsolete</t>
  </si>
  <si>
    <t>TARGET_EQ_BAND_ID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</si>
</sst>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Fill="1"/>
    <xf numFmtId="0" fontId="4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76" fontId="5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Protection="1">
      <protection locked="0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Protection="1">
      <protection locked="0"/>
    </xf>
    <xf numFmtId="0" fontId="2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0" borderId="0" xfId="0" applyFont="1" applyFill="1" applyAlignment="1">
      <alignment horizontal="left" indent="1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6" fillId="0" borderId="6" xfId="0" applyFont="1" applyFill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/>
    <xf numFmtId="0" fontId="2" fillId="5" borderId="12" xfId="0" applyFont="1" applyFill="1" applyBorder="1"/>
    <xf numFmtId="0" fontId="2" fillId="5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Protection="1">
      <protection locked="0"/>
    </xf>
    <xf numFmtId="0" fontId="2" fillId="6" borderId="12" xfId="0" applyFont="1" applyFill="1" applyBorder="1"/>
    <xf numFmtId="0" fontId="2" fillId="6" borderId="1" xfId="0" applyFont="1" applyFill="1" applyBorder="1"/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22" fontId="2" fillId="0" borderId="1" xfId="0" applyNumberFormat="1" applyFont="1" applyFill="1" applyBorder="1"/>
    <xf numFmtId="0" fontId="0" fillId="0" borderId="8" xfId="0" applyBorder="1"/>
    <xf numFmtId="0" fontId="2" fillId="0" borderId="12" xfId="0" applyFont="1" applyFill="1" applyBorder="1"/>
    <xf numFmtId="0" fontId="2" fillId="0" borderId="8" xfId="0" applyFont="1" applyBorder="1"/>
    <xf numFmtId="0" fontId="2" fillId="0" borderId="13" xfId="0" applyFont="1" applyBorder="1"/>
    <xf numFmtId="0" fontId="4" fillId="0" borderId="10" xfId="0" applyFont="1" applyBorder="1"/>
    <xf numFmtId="0" fontId="2" fillId="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" fillId="6" borderId="0" xfId="0" applyFont="1" applyFill="1"/>
    <xf numFmtId="0" fontId="2" fillId="4" borderId="1" xfId="0" applyFont="1" applyFill="1" applyBorder="1" applyProtection="1">
      <protection locked="0"/>
    </xf>
    <xf numFmtId="0" fontId="2" fillId="4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</cellXfs>
  <cellStyles count="1">
    <cellStyle name="Normal" xfId="0" builtinId="0"/>
  </cellStyles>
  <dxfs count="33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57150</xdr:rowOff>
    </xdr:from>
    <xdr:to>
      <xdr:col>13</xdr:col>
      <xdr:colOff>66675</xdr:colOff>
      <xdr:row>59</xdr:row>
      <xdr:rowOff>157513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8982075" cy="4443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171450</xdr:rowOff>
    </xdr:from>
    <xdr:to>
      <xdr:col>12</xdr:col>
      <xdr:colOff>600075</xdr:colOff>
      <xdr:row>89</xdr:row>
      <xdr:rowOff>89727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0450"/>
          <a:ext cx="8829675" cy="4985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161925</xdr:rowOff>
    </xdr:from>
    <xdr:to>
      <xdr:col>12</xdr:col>
      <xdr:colOff>619125</xdr:colOff>
      <xdr:row>34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884872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6803</xdr:rowOff>
    </xdr:from>
    <xdr:to>
      <xdr:col>21</xdr:col>
      <xdr:colOff>609600</xdr:colOff>
      <xdr:row>111</xdr:row>
      <xdr:rowOff>43542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6028"/>
          <a:ext cx="15011400" cy="3475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ModelingCalibration_RCV_160609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ingCalibration_RCV_16060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1"/>
  <sheetViews>
    <sheetView topLeftCell="A25" workbookViewId="0">
      <selection activeCell="H42" sqref="H42"/>
    </sheetView>
  </sheetViews>
  <sheetFormatPr defaultRowHeight="14.25" x14ac:dyDescent="0.2"/>
  <cols>
    <col min="1" max="1" width="5.5" style="1" bestFit="1" customWidth="1"/>
    <col min="2" max="2" width="37.875" style="1" customWidth="1"/>
    <col min="3" max="3" width="9.625" style="1" customWidth="1"/>
    <col min="4" max="4" width="8.75" style="1" bestFit="1" customWidth="1"/>
    <col min="5" max="5" width="3.75" style="1" customWidth="1"/>
    <col min="6" max="6" width="17.25" style="1" customWidth="1"/>
    <col min="7" max="16384" width="9" style="1"/>
  </cols>
  <sheetData>
    <row r="1" spans="1:6" x14ac:dyDescent="0.2">
      <c r="A1" s="2">
        <v>1</v>
      </c>
      <c r="B1" s="2" t="s">
        <v>1</v>
      </c>
      <c r="C1" s="20">
        <v>0</v>
      </c>
      <c r="D1" s="59" t="s">
        <v>111</v>
      </c>
      <c r="E1" s="30">
        <v>1</v>
      </c>
      <c r="F1" s="2" t="s">
        <v>153</v>
      </c>
    </row>
    <row r="2" spans="1:6" x14ac:dyDescent="0.2">
      <c r="A2" s="2">
        <v>2</v>
      </c>
      <c r="B2" s="2" t="s">
        <v>7</v>
      </c>
      <c r="C2" s="20">
        <v>19</v>
      </c>
      <c r="E2" s="30">
        <v>1</v>
      </c>
    </row>
    <row r="3" spans="1:6" x14ac:dyDescent="0.2">
      <c r="A3" s="2">
        <v>3</v>
      </c>
      <c r="B3" s="2" t="s">
        <v>5</v>
      </c>
      <c r="C3" s="20">
        <v>27</v>
      </c>
      <c r="E3" s="30">
        <v>1</v>
      </c>
    </row>
    <row r="4" spans="1:6" x14ac:dyDescent="0.2">
      <c r="A4" s="2">
        <v>4</v>
      </c>
      <c r="B4" s="2" t="s">
        <v>154</v>
      </c>
      <c r="C4" s="20">
        <v>30</v>
      </c>
      <c r="E4" s="30">
        <v>1</v>
      </c>
    </row>
    <row r="5" spans="1:6" x14ac:dyDescent="0.2">
      <c r="A5" s="2">
        <v>5</v>
      </c>
      <c r="B5" s="2" t="s">
        <v>155</v>
      </c>
      <c r="C5" s="20">
        <v>29</v>
      </c>
      <c r="E5" s="30">
        <v>1</v>
      </c>
    </row>
    <row r="6" spans="1:6" x14ac:dyDescent="0.2">
      <c r="A6" s="2">
        <v>6</v>
      </c>
      <c r="B6" s="2" t="s">
        <v>2</v>
      </c>
      <c r="C6" s="20">
        <v>27</v>
      </c>
      <c r="E6" s="30">
        <v>1</v>
      </c>
    </row>
    <row r="7" spans="1:6" x14ac:dyDescent="0.2">
      <c r="A7" s="2">
        <v>7</v>
      </c>
      <c r="B7" s="2" t="s">
        <v>25</v>
      </c>
      <c r="C7" s="20">
        <v>30</v>
      </c>
      <c r="E7" s="30">
        <v>1</v>
      </c>
    </row>
    <row r="8" spans="1:6" x14ac:dyDescent="0.2">
      <c r="A8" s="2">
        <v>8</v>
      </c>
      <c r="B8" s="2" t="s">
        <v>53</v>
      </c>
      <c r="C8" s="20">
        <v>19</v>
      </c>
      <c r="E8" s="30">
        <v>1</v>
      </c>
    </row>
    <row r="9" spans="1:6" x14ac:dyDescent="0.2">
      <c r="A9" s="2">
        <v>9</v>
      </c>
      <c r="B9" s="2" t="s">
        <v>54</v>
      </c>
      <c r="C9" s="20">
        <v>31</v>
      </c>
      <c r="E9" s="30">
        <v>1</v>
      </c>
    </row>
    <row r="10" spans="1:6" x14ac:dyDescent="0.2">
      <c r="A10" s="2">
        <v>10</v>
      </c>
      <c r="B10" s="2" t="s">
        <v>6</v>
      </c>
      <c r="C10" s="20">
        <v>27</v>
      </c>
      <c r="E10" s="30">
        <v>1</v>
      </c>
    </row>
    <row r="11" spans="1:6" x14ac:dyDescent="0.2">
      <c r="A11" s="2">
        <v>11</v>
      </c>
      <c r="B11" s="2" t="s">
        <v>55</v>
      </c>
      <c r="C11" s="20">
        <v>9</v>
      </c>
      <c r="E11" s="30">
        <v>1</v>
      </c>
    </row>
    <row r="12" spans="1:6" x14ac:dyDescent="0.2">
      <c r="A12" s="2">
        <v>12</v>
      </c>
      <c r="B12" s="2" t="s">
        <v>8</v>
      </c>
      <c r="C12" s="20">
        <v>30</v>
      </c>
      <c r="E12" s="30">
        <v>1</v>
      </c>
    </row>
    <row r="13" spans="1:6" x14ac:dyDescent="0.2">
      <c r="A13" s="2">
        <v>13</v>
      </c>
      <c r="B13" s="2" t="s">
        <v>3</v>
      </c>
      <c r="C13" s="20">
        <v>9</v>
      </c>
      <c r="E13" s="30">
        <v>1</v>
      </c>
    </row>
    <row r="14" spans="1:6" x14ac:dyDescent="0.2">
      <c r="A14" s="2">
        <v>14</v>
      </c>
      <c r="B14" s="2" t="s">
        <v>4</v>
      </c>
      <c r="C14" s="20">
        <v>29</v>
      </c>
      <c r="E14" s="30">
        <v>1</v>
      </c>
    </row>
    <row r="15" spans="1:6" x14ac:dyDescent="0.2">
      <c r="A15" s="2">
        <v>15</v>
      </c>
      <c r="B15" s="2" t="s">
        <v>0</v>
      </c>
      <c r="C15" s="20">
        <v>0</v>
      </c>
      <c r="E15" s="30">
        <v>1</v>
      </c>
    </row>
    <row r="16" spans="1:6" x14ac:dyDescent="0.2">
      <c r="A16" s="2">
        <v>16</v>
      </c>
      <c r="B16" s="2" t="s">
        <v>26</v>
      </c>
      <c r="C16" s="20">
        <v>9</v>
      </c>
      <c r="E16" s="30">
        <v>1</v>
      </c>
    </row>
    <row r="17" spans="1:5" x14ac:dyDescent="0.2">
      <c r="A17" s="2">
        <v>17</v>
      </c>
      <c r="B17" s="2" t="s">
        <v>27</v>
      </c>
      <c r="C17" s="20">
        <v>29</v>
      </c>
      <c r="E17" s="30">
        <v>1</v>
      </c>
    </row>
    <row r="18" spans="1:5" x14ac:dyDescent="0.2">
      <c r="A18" s="2">
        <v>18</v>
      </c>
      <c r="B18" s="2" t="s">
        <v>28</v>
      </c>
      <c r="C18" s="20">
        <v>27</v>
      </c>
      <c r="E18" s="30">
        <v>1</v>
      </c>
    </row>
    <row r="19" spans="1:5" x14ac:dyDescent="0.2">
      <c r="A19" s="2">
        <v>19</v>
      </c>
      <c r="B19" s="2" t="s">
        <v>29</v>
      </c>
      <c r="C19" s="20">
        <v>19</v>
      </c>
      <c r="E19" s="30">
        <v>1</v>
      </c>
    </row>
    <row r="20" spans="1:5" x14ac:dyDescent="0.2">
      <c r="A20" s="2">
        <v>20</v>
      </c>
      <c r="B20" s="2" t="s">
        <v>30</v>
      </c>
      <c r="C20" s="20">
        <v>27</v>
      </c>
      <c r="E20" s="30">
        <v>1</v>
      </c>
    </row>
    <row r="21" spans="1:5" x14ac:dyDescent="0.2">
      <c r="A21" s="2">
        <v>21</v>
      </c>
      <c r="B21" s="2" t="s">
        <v>31</v>
      </c>
      <c r="C21" s="20">
        <v>0</v>
      </c>
      <c r="E21" s="30">
        <v>1</v>
      </c>
    </row>
    <row r="22" spans="1:5" x14ac:dyDescent="0.2">
      <c r="A22" s="2">
        <v>22</v>
      </c>
      <c r="B22" s="2" t="s">
        <v>32</v>
      </c>
      <c r="C22" s="20">
        <v>0</v>
      </c>
      <c r="E22" s="30">
        <v>1</v>
      </c>
    </row>
    <row r="23" spans="1:5" x14ac:dyDescent="0.2">
      <c r="A23" s="2">
        <v>23</v>
      </c>
      <c r="B23" s="2" t="s">
        <v>33</v>
      </c>
      <c r="C23" s="20">
        <v>0</v>
      </c>
      <c r="E23" s="30">
        <v>1</v>
      </c>
    </row>
    <row r="24" spans="1:5" x14ac:dyDescent="0.2">
      <c r="A24" s="2">
        <v>24</v>
      </c>
      <c r="B24" s="2" t="s">
        <v>34</v>
      </c>
      <c r="C24" s="20">
        <v>0</v>
      </c>
      <c r="E24" s="30">
        <v>1</v>
      </c>
    </row>
    <row r="25" spans="1:5" x14ac:dyDescent="0.2">
      <c r="A25" s="2">
        <v>25</v>
      </c>
      <c r="B25" s="2" t="s">
        <v>56</v>
      </c>
      <c r="C25" s="20">
        <v>0</v>
      </c>
      <c r="E25" s="30">
        <v>1</v>
      </c>
    </row>
    <row r="26" spans="1:5" x14ac:dyDescent="0.2">
      <c r="A26" s="2">
        <v>26</v>
      </c>
      <c r="B26" s="2" t="s">
        <v>57</v>
      </c>
      <c r="C26" s="20">
        <v>27</v>
      </c>
      <c r="E26" s="30">
        <v>1</v>
      </c>
    </row>
    <row r="27" spans="1:5" x14ac:dyDescent="0.2">
      <c r="A27" s="2">
        <v>27</v>
      </c>
      <c r="B27" s="2" t="s">
        <v>447</v>
      </c>
      <c r="C27" s="20">
        <v>0</v>
      </c>
      <c r="E27" s="30">
        <v>1</v>
      </c>
    </row>
    <row r="28" spans="1:5" x14ac:dyDescent="0.2">
      <c r="A28" s="2">
        <v>28</v>
      </c>
      <c r="B28" s="2" t="s">
        <v>58</v>
      </c>
      <c r="C28" s="20">
        <v>0</v>
      </c>
      <c r="E28" s="30">
        <v>1</v>
      </c>
    </row>
    <row r="29" spans="1:5" x14ac:dyDescent="0.2">
      <c r="A29" s="2">
        <v>29</v>
      </c>
      <c r="B29" s="2" t="s">
        <v>59</v>
      </c>
      <c r="C29" s="20">
        <v>0</v>
      </c>
      <c r="E29" s="30">
        <v>1</v>
      </c>
    </row>
    <row r="30" spans="1:5" x14ac:dyDescent="0.2">
      <c r="A30" s="2">
        <v>30</v>
      </c>
      <c r="B30" s="2" t="s">
        <v>60</v>
      </c>
      <c r="C30" s="20">
        <v>0</v>
      </c>
      <c r="E30" s="30">
        <v>1</v>
      </c>
    </row>
    <row r="31" spans="1:5" x14ac:dyDescent="0.2">
      <c r="A31" s="2">
        <v>31</v>
      </c>
      <c r="B31" s="2" t="s">
        <v>61</v>
      </c>
      <c r="C31" s="20">
        <v>0</v>
      </c>
      <c r="E31" s="30">
        <v>1</v>
      </c>
    </row>
    <row r="32" spans="1:5" x14ac:dyDescent="0.2">
      <c r="A32" s="2">
        <v>32</v>
      </c>
      <c r="B32" s="2" t="s">
        <v>10</v>
      </c>
      <c r="C32" s="20">
        <v>9</v>
      </c>
      <c r="E32" s="30">
        <v>1</v>
      </c>
    </row>
    <row r="33" spans="1:6" x14ac:dyDescent="0.2">
      <c r="A33" s="2">
        <v>33</v>
      </c>
      <c r="B33" s="2" t="s">
        <v>11</v>
      </c>
      <c r="C33" s="20">
        <v>27</v>
      </c>
      <c r="E33" s="62">
        <v>1</v>
      </c>
    </row>
    <row r="34" spans="1:6" x14ac:dyDescent="0.2">
      <c r="A34" s="2">
        <v>34</v>
      </c>
      <c r="B34" s="2" t="s">
        <v>12</v>
      </c>
      <c r="C34" s="65">
        <v>20</v>
      </c>
      <c r="D34" s="66"/>
      <c r="E34" s="64">
        <v>0</v>
      </c>
      <c r="F34" s="67" t="s">
        <v>156</v>
      </c>
    </row>
    <row r="35" spans="1:6" x14ac:dyDescent="0.2">
      <c r="A35" s="2">
        <v>35</v>
      </c>
      <c r="B35" s="2" t="s">
        <v>489</v>
      </c>
      <c r="C35" s="20">
        <v>0</v>
      </c>
      <c r="E35" s="63">
        <v>1</v>
      </c>
    </row>
    <row r="36" spans="1:6" x14ac:dyDescent="0.2">
      <c r="A36" s="2">
        <v>36</v>
      </c>
      <c r="B36" s="2" t="s">
        <v>62</v>
      </c>
      <c r="C36" s="20">
        <v>0</v>
      </c>
      <c r="E36" s="30">
        <v>1</v>
      </c>
    </row>
    <row r="37" spans="1:6" x14ac:dyDescent="0.2">
      <c r="A37" s="2">
        <v>37</v>
      </c>
      <c r="B37" s="2" t="s">
        <v>448</v>
      </c>
      <c r="C37" s="20">
        <v>0</v>
      </c>
      <c r="E37" s="30">
        <v>1</v>
      </c>
    </row>
    <row r="38" spans="1:6" x14ac:dyDescent="0.2">
      <c r="A38" s="2">
        <v>38</v>
      </c>
      <c r="B38" s="2" t="s">
        <v>449</v>
      </c>
      <c r="C38" s="20">
        <v>28</v>
      </c>
      <c r="E38" s="30">
        <v>1</v>
      </c>
    </row>
    <row r="39" spans="1:6" x14ac:dyDescent="0.2">
      <c r="A39" s="2">
        <v>39</v>
      </c>
      <c r="B39" s="2" t="s">
        <v>450</v>
      </c>
      <c r="C39" s="20">
        <v>28</v>
      </c>
      <c r="E39" s="30">
        <v>1</v>
      </c>
    </row>
    <row r="40" spans="1:6" x14ac:dyDescent="0.2">
      <c r="A40" s="2">
        <v>40</v>
      </c>
      <c r="B40" s="2" t="s">
        <v>451</v>
      </c>
      <c r="C40" s="20">
        <v>28</v>
      </c>
      <c r="E40" s="30">
        <v>1</v>
      </c>
    </row>
    <row r="41" spans="1:6" x14ac:dyDescent="0.2">
      <c r="A41" s="2">
        <v>41</v>
      </c>
      <c r="B41" s="2" t="s">
        <v>452</v>
      </c>
      <c r="C41" s="20">
        <v>28</v>
      </c>
      <c r="E41" s="30">
        <v>1</v>
      </c>
    </row>
    <row r="42" spans="1:6" x14ac:dyDescent="0.2">
      <c r="A42" s="2">
        <v>42</v>
      </c>
      <c r="B42" s="2" t="s">
        <v>453</v>
      </c>
      <c r="C42" s="56">
        <v>28</v>
      </c>
      <c r="E42" s="62">
        <v>1</v>
      </c>
    </row>
    <row r="43" spans="1:6" x14ac:dyDescent="0.2">
      <c r="A43" s="2">
        <v>43</v>
      </c>
      <c r="B43" s="2" t="s">
        <v>63</v>
      </c>
      <c r="C43" s="81">
        <v>28</v>
      </c>
      <c r="D43" s="82" t="s">
        <v>488</v>
      </c>
      <c r="E43" s="31">
        <v>-1</v>
      </c>
      <c r="F43" s="82" t="s">
        <v>152</v>
      </c>
    </row>
    <row r="44" spans="1:6" x14ac:dyDescent="0.2">
      <c r="A44" s="2">
        <v>44</v>
      </c>
      <c r="B44" s="2" t="s">
        <v>64</v>
      </c>
      <c r="C44" s="81">
        <v>28</v>
      </c>
      <c r="D44" s="82" t="s">
        <v>488</v>
      </c>
      <c r="E44" s="31">
        <v>1</v>
      </c>
      <c r="F44" s="82"/>
    </row>
    <row r="45" spans="1:6" x14ac:dyDescent="0.2">
      <c r="A45" s="2">
        <v>45</v>
      </c>
      <c r="B45" s="2" t="s">
        <v>65</v>
      </c>
      <c r="C45" s="81">
        <v>28</v>
      </c>
      <c r="D45" s="82" t="s">
        <v>488</v>
      </c>
      <c r="E45" s="31">
        <v>1</v>
      </c>
      <c r="F45" s="82"/>
    </row>
    <row r="46" spans="1:6" x14ac:dyDescent="0.2">
      <c r="A46" s="2">
        <v>46</v>
      </c>
      <c r="B46" s="2" t="s">
        <v>66</v>
      </c>
      <c r="C46" s="81">
        <v>28</v>
      </c>
      <c r="D46" s="82" t="s">
        <v>488</v>
      </c>
      <c r="E46" s="31">
        <v>-1</v>
      </c>
      <c r="F46" s="82" t="s">
        <v>152</v>
      </c>
    </row>
    <row r="47" spans="1:6" x14ac:dyDescent="0.2">
      <c r="A47" s="2">
        <v>47</v>
      </c>
      <c r="B47" s="2" t="s">
        <v>67</v>
      </c>
      <c r="C47" s="81">
        <v>28</v>
      </c>
      <c r="D47" s="82" t="s">
        <v>488</v>
      </c>
      <c r="E47" s="31">
        <v>1</v>
      </c>
      <c r="F47" s="82"/>
    </row>
    <row r="48" spans="1:6" x14ac:dyDescent="0.2">
      <c r="A48" s="2">
        <v>48</v>
      </c>
      <c r="B48" s="2" t="s">
        <v>454</v>
      </c>
      <c r="C48" s="57">
        <v>9</v>
      </c>
      <c r="E48" s="63">
        <v>1</v>
      </c>
    </row>
    <row r="49" spans="1:6" x14ac:dyDescent="0.2">
      <c r="A49" s="2">
        <v>49</v>
      </c>
      <c r="B49" s="2" t="s">
        <v>455</v>
      </c>
      <c r="C49" s="20">
        <v>9</v>
      </c>
      <c r="E49" s="30">
        <v>1</v>
      </c>
    </row>
    <row r="50" spans="1:6" x14ac:dyDescent="0.2">
      <c r="A50" s="2">
        <v>50</v>
      </c>
      <c r="B50" s="2" t="s">
        <v>456</v>
      </c>
      <c r="C50" s="20">
        <v>9</v>
      </c>
      <c r="E50" s="30">
        <v>1</v>
      </c>
    </row>
    <row r="51" spans="1:6" x14ac:dyDescent="0.2">
      <c r="A51" s="2">
        <v>51</v>
      </c>
      <c r="B51" s="2" t="s">
        <v>457</v>
      </c>
      <c r="C51" s="20">
        <v>9</v>
      </c>
      <c r="E51" s="30">
        <v>1</v>
      </c>
    </row>
    <row r="52" spans="1:6" x14ac:dyDescent="0.2">
      <c r="A52" s="2">
        <v>52</v>
      </c>
      <c r="B52" s="2" t="s">
        <v>458</v>
      </c>
      <c r="C52" s="20">
        <v>0</v>
      </c>
      <c r="E52" s="30">
        <v>1</v>
      </c>
    </row>
    <row r="53" spans="1:6" x14ac:dyDescent="0.2">
      <c r="A53" s="2">
        <v>53</v>
      </c>
      <c r="B53" s="2" t="s">
        <v>446</v>
      </c>
      <c r="C53" s="20">
        <v>25</v>
      </c>
      <c r="E53" s="30">
        <v>1</v>
      </c>
    </row>
    <row r="54" spans="1:6" x14ac:dyDescent="0.2">
      <c r="A54" s="2">
        <v>54</v>
      </c>
      <c r="B54" s="2" t="s">
        <v>459</v>
      </c>
      <c r="C54" s="20">
        <v>0</v>
      </c>
      <c r="E54" s="30">
        <v>1</v>
      </c>
    </row>
    <row r="55" spans="1:6" x14ac:dyDescent="0.2">
      <c r="A55" s="2">
        <v>55</v>
      </c>
      <c r="B55" s="2" t="s">
        <v>68</v>
      </c>
      <c r="C55" s="20">
        <v>0</v>
      </c>
      <c r="E55" s="30">
        <v>1</v>
      </c>
    </row>
    <row r="56" spans="1:6" x14ac:dyDescent="0.2">
      <c r="A56" s="2">
        <v>56</v>
      </c>
      <c r="B56" s="2" t="s">
        <v>69</v>
      </c>
      <c r="C56" s="20">
        <v>20</v>
      </c>
      <c r="E56" s="61">
        <v>-1</v>
      </c>
      <c r="F56" s="55" t="s">
        <v>157</v>
      </c>
    </row>
    <row r="57" spans="1:6" x14ac:dyDescent="0.2">
      <c r="A57" s="2">
        <v>57</v>
      </c>
      <c r="B57" s="2" t="s">
        <v>70</v>
      </c>
      <c r="C57" s="20">
        <v>20</v>
      </c>
      <c r="E57" s="30">
        <v>1</v>
      </c>
    </row>
    <row r="58" spans="1:6" x14ac:dyDescent="0.2">
      <c r="A58" s="2">
        <v>58</v>
      </c>
      <c r="B58" s="2" t="s">
        <v>71</v>
      </c>
      <c r="C58" s="20">
        <v>20</v>
      </c>
      <c r="E58" s="30">
        <v>1</v>
      </c>
    </row>
    <row r="59" spans="1:6" x14ac:dyDescent="0.2">
      <c r="A59" s="2">
        <v>59</v>
      </c>
      <c r="B59" s="2" t="s">
        <v>72</v>
      </c>
      <c r="C59" s="20">
        <v>20</v>
      </c>
      <c r="E59" s="30">
        <v>1</v>
      </c>
    </row>
    <row r="60" spans="1:6" x14ac:dyDescent="0.2">
      <c r="A60" s="2">
        <v>60</v>
      </c>
      <c r="B60" s="2" t="s">
        <v>73</v>
      </c>
      <c r="C60" s="20">
        <v>0</v>
      </c>
      <c r="E60" s="30">
        <v>1</v>
      </c>
    </row>
    <row r="61" spans="1:6" x14ac:dyDescent="0.2">
      <c r="A61" s="2">
        <v>61</v>
      </c>
      <c r="B61" s="2" t="s">
        <v>74</v>
      </c>
      <c r="C61" s="20">
        <v>0</v>
      </c>
      <c r="E61" s="30">
        <v>1</v>
      </c>
    </row>
    <row r="62" spans="1:6" x14ac:dyDescent="0.2">
      <c r="A62" s="2">
        <v>62</v>
      </c>
      <c r="B62" s="2" t="s">
        <v>460</v>
      </c>
      <c r="C62" s="20">
        <v>0</v>
      </c>
      <c r="E62" s="30">
        <v>1</v>
      </c>
    </row>
    <row r="63" spans="1:6" x14ac:dyDescent="0.2">
      <c r="A63" s="2">
        <v>63</v>
      </c>
      <c r="B63" s="2" t="s">
        <v>75</v>
      </c>
      <c r="C63" s="20">
        <v>0</v>
      </c>
      <c r="E63" s="30">
        <v>1</v>
      </c>
    </row>
    <row r="64" spans="1:6" x14ac:dyDescent="0.2">
      <c r="A64" s="2">
        <v>64</v>
      </c>
      <c r="B64" s="2" t="s">
        <v>35</v>
      </c>
      <c r="C64" s="20">
        <v>30</v>
      </c>
      <c r="E64" s="30">
        <v>1</v>
      </c>
    </row>
    <row r="65" spans="1:6" x14ac:dyDescent="0.2">
      <c r="A65" s="2">
        <v>65</v>
      </c>
      <c r="B65" s="2" t="s">
        <v>36</v>
      </c>
      <c r="C65" s="20">
        <v>0</v>
      </c>
      <c r="E65" s="30">
        <v>1</v>
      </c>
    </row>
    <row r="66" spans="1:6" x14ac:dyDescent="0.2">
      <c r="A66" s="2">
        <v>66</v>
      </c>
      <c r="B66" s="2" t="s">
        <v>461</v>
      </c>
      <c r="C66" s="20">
        <v>0</v>
      </c>
      <c r="E66" s="30">
        <v>1</v>
      </c>
    </row>
    <row r="67" spans="1:6" x14ac:dyDescent="0.2">
      <c r="A67" s="2">
        <v>67</v>
      </c>
      <c r="B67" s="2" t="s">
        <v>37</v>
      </c>
      <c r="C67" s="20">
        <v>0</v>
      </c>
      <c r="E67" s="30">
        <v>1</v>
      </c>
    </row>
    <row r="68" spans="1:6" x14ac:dyDescent="0.2">
      <c r="A68" s="2">
        <v>68</v>
      </c>
      <c r="B68" s="2" t="s">
        <v>462</v>
      </c>
      <c r="C68" s="20">
        <v>0</v>
      </c>
      <c r="E68" s="30">
        <v>1</v>
      </c>
    </row>
    <row r="69" spans="1:6" x14ac:dyDescent="0.2">
      <c r="A69" s="2">
        <v>69</v>
      </c>
      <c r="B69" s="2" t="s">
        <v>76</v>
      </c>
      <c r="C69" s="65">
        <v>30</v>
      </c>
      <c r="D69" s="80"/>
      <c r="E69" s="64">
        <v>0</v>
      </c>
      <c r="F69" s="67" t="s">
        <v>156</v>
      </c>
    </row>
    <row r="70" spans="1:6" x14ac:dyDescent="0.2">
      <c r="A70" s="2">
        <v>70</v>
      </c>
      <c r="B70" s="2" t="s">
        <v>77</v>
      </c>
      <c r="C70" s="56">
        <v>0</v>
      </c>
      <c r="E70" s="30">
        <v>1</v>
      </c>
    </row>
    <row r="71" spans="1:6" x14ac:dyDescent="0.2">
      <c r="A71" s="2">
        <v>71</v>
      </c>
      <c r="B71" s="2" t="s">
        <v>463</v>
      </c>
      <c r="C71" s="54">
        <v>28</v>
      </c>
      <c r="D71" s="60"/>
      <c r="E71" s="61">
        <v>-1</v>
      </c>
      <c r="F71" s="55" t="s">
        <v>152</v>
      </c>
    </row>
    <row r="72" spans="1:6" x14ac:dyDescent="0.2">
      <c r="A72" s="2">
        <v>72</v>
      </c>
      <c r="B72" s="2" t="s">
        <v>464</v>
      </c>
      <c r="C72" s="58">
        <v>28</v>
      </c>
      <c r="E72" s="30">
        <v>1</v>
      </c>
    </row>
    <row r="73" spans="1:6" x14ac:dyDescent="0.2">
      <c r="A73" s="2">
        <v>73</v>
      </c>
      <c r="B73" s="2" t="s">
        <v>465</v>
      </c>
      <c r="C73" s="54">
        <v>28</v>
      </c>
      <c r="D73" s="60"/>
      <c r="E73" s="61">
        <v>-1</v>
      </c>
      <c r="F73" s="55" t="s">
        <v>152</v>
      </c>
    </row>
    <row r="74" spans="1:6" x14ac:dyDescent="0.2">
      <c r="A74" s="2">
        <v>74</v>
      </c>
      <c r="B74" s="2" t="s">
        <v>466</v>
      </c>
      <c r="C74" s="57">
        <v>28</v>
      </c>
      <c r="E74" s="30">
        <v>1</v>
      </c>
    </row>
    <row r="75" spans="1:6" x14ac:dyDescent="0.2">
      <c r="A75" s="2">
        <v>75</v>
      </c>
      <c r="B75" s="2" t="s">
        <v>467</v>
      </c>
      <c r="C75" s="20">
        <v>28</v>
      </c>
      <c r="E75" s="30">
        <v>1</v>
      </c>
    </row>
    <row r="76" spans="1:6" x14ac:dyDescent="0.2">
      <c r="A76" s="2">
        <v>76</v>
      </c>
      <c r="B76" s="2" t="s">
        <v>13</v>
      </c>
      <c r="C76" s="20">
        <v>20</v>
      </c>
      <c r="E76" s="30">
        <v>1</v>
      </c>
    </row>
    <row r="77" spans="1:6" x14ac:dyDescent="0.2">
      <c r="A77" s="2">
        <v>77</v>
      </c>
      <c r="B77" s="2" t="s">
        <v>14</v>
      </c>
      <c r="C77" s="20">
        <v>20</v>
      </c>
      <c r="E77" s="30">
        <v>1</v>
      </c>
    </row>
    <row r="78" spans="1:6" x14ac:dyDescent="0.2">
      <c r="A78" s="2">
        <v>78</v>
      </c>
      <c r="B78" s="2" t="s">
        <v>15</v>
      </c>
      <c r="C78" s="20">
        <v>22</v>
      </c>
      <c r="E78" s="30">
        <v>1</v>
      </c>
    </row>
    <row r="79" spans="1:6" x14ac:dyDescent="0.2">
      <c r="A79" s="2">
        <v>79</v>
      </c>
      <c r="B79" s="2" t="s">
        <v>16</v>
      </c>
      <c r="C79" s="56">
        <v>22</v>
      </c>
      <c r="E79" s="30">
        <v>1</v>
      </c>
    </row>
    <row r="80" spans="1:6" x14ac:dyDescent="0.2">
      <c r="A80" s="2">
        <v>80</v>
      </c>
      <c r="B80" s="2" t="s">
        <v>17</v>
      </c>
      <c r="C80" s="54">
        <v>28</v>
      </c>
      <c r="D80" s="60"/>
      <c r="E80" s="61">
        <v>-1</v>
      </c>
      <c r="F80" s="55" t="s">
        <v>152</v>
      </c>
    </row>
    <row r="81" spans="1:6" x14ac:dyDescent="0.2">
      <c r="A81" s="2">
        <v>81</v>
      </c>
      <c r="B81" s="2" t="s">
        <v>18</v>
      </c>
      <c r="C81" s="57">
        <v>28</v>
      </c>
      <c r="E81" s="30">
        <v>1</v>
      </c>
    </row>
    <row r="82" spans="1:6" x14ac:dyDescent="0.2">
      <c r="A82" s="2">
        <v>82</v>
      </c>
      <c r="B82" s="2" t="s">
        <v>19</v>
      </c>
      <c r="C82" s="56">
        <v>28</v>
      </c>
      <c r="E82" s="30">
        <v>1</v>
      </c>
    </row>
    <row r="83" spans="1:6" x14ac:dyDescent="0.2">
      <c r="A83" s="2">
        <v>83</v>
      </c>
      <c r="B83" s="2" t="s">
        <v>20</v>
      </c>
      <c r="C83" s="54">
        <v>28</v>
      </c>
      <c r="D83" s="60"/>
      <c r="E83" s="61">
        <v>-1</v>
      </c>
      <c r="F83" s="55" t="s">
        <v>152</v>
      </c>
    </row>
    <row r="84" spans="1:6" x14ac:dyDescent="0.2">
      <c r="A84" s="2">
        <v>84</v>
      </c>
      <c r="B84" s="2" t="s">
        <v>21</v>
      </c>
      <c r="C84" s="57">
        <v>28</v>
      </c>
      <c r="E84" s="30">
        <v>1</v>
      </c>
    </row>
    <row r="85" spans="1:6" x14ac:dyDescent="0.2">
      <c r="A85" s="2">
        <v>85</v>
      </c>
      <c r="B85" s="2" t="s">
        <v>22</v>
      </c>
      <c r="C85" s="20">
        <v>0</v>
      </c>
      <c r="E85" s="30">
        <v>1</v>
      </c>
    </row>
    <row r="86" spans="1:6" x14ac:dyDescent="0.2">
      <c r="A86" s="2">
        <v>86</v>
      </c>
      <c r="B86" s="2" t="s">
        <v>158</v>
      </c>
      <c r="C86" s="20">
        <v>0</v>
      </c>
      <c r="E86" s="30">
        <v>1</v>
      </c>
    </row>
    <row r="87" spans="1:6" x14ac:dyDescent="0.2">
      <c r="A87" s="2">
        <v>87</v>
      </c>
      <c r="B87" s="2" t="s">
        <v>468</v>
      </c>
      <c r="C87" s="20">
        <v>9</v>
      </c>
      <c r="E87" s="30">
        <v>1</v>
      </c>
    </row>
    <row r="88" spans="1:6" x14ac:dyDescent="0.2">
      <c r="A88" s="2">
        <v>88</v>
      </c>
      <c r="B88" s="2" t="s">
        <v>469</v>
      </c>
      <c r="C88" s="20">
        <v>0</v>
      </c>
      <c r="E88" s="30">
        <v>1</v>
      </c>
    </row>
    <row r="89" spans="1:6" x14ac:dyDescent="0.2">
      <c r="A89" s="2">
        <v>89</v>
      </c>
      <c r="B89" s="2" t="s">
        <v>470</v>
      </c>
      <c r="C89" s="20">
        <v>0</v>
      </c>
      <c r="E89" s="30">
        <v>1</v>
      </c>
    </row>
    <row r="90" spans="1:6" x14ac:dyDescent="0.2">
      <c r="A90" s="2">
        <v>90</v>
      </c>
      <c r="B90" s="2" t="s">
        <v>471</v>
      </c>
      <c r="C90" s="20">
        <v>0</v>
      </c>
      <c r="E90" s="30">
        <v>1</v>
      </c>
    </row>
    <row r="91" spans="1:6" x14ac:dyDescent="0.2">
      <c r="A91" s="2">
        <v>91</v>
      </c>
      <c r="B91" s="2" t="s">
        <v>472</v>
      </c>
      <c r="C91" s="20">
        <v>0</v>
      </c>
      <c r="E91" s="30">
        <v>1</v>
      </c>
    </row>
    <row r="92" spans="1:6" x14ac:dyDescent="0.2">
      <c r="A92" s="2">
        <v>92</v>
      </c>
      <c r="B92" s="2" t="s">
        <v>38</v>
      </c>
      <c r="C92" s="20">
        <v>0</v>
      </c>
      <c r="E92" s="30">
        <v>1</v>
      </c>
    </row>
    <row r="93" spans="1:6" x14ac:dyDescent="0.2">
      <c r="A93" s="2">
        <v>93</v>
      </c>
      <c r="B93" s="2" t="s">
        <v>473</v>
      </c>
      <c r="C93" s="20">
        <v>29</v>
      </c>
      <c r="E93" s="30">
        <v>1</v>
      </c>
    </row>
    <row r="94" spans="1:6" x14ac:dyDescent="0.2">
      <c r="A94" s="2">
        <v>94</v>
      </c>
      <c r="B94" s="2" t="s">
        <v>78</v>
      </c>
      <c r="C94" s="20">
        <v>0</v>
      </c>
      <c r="E94" s="30">
        <v>1</v>
      </c>
    </row>
    <row r="95" spans="1:6" x14ac:dyDescent="0.2">
      <c r="A95" s="2">
        <v>95</v>
      </c>
      <c r="B95" s="2" t="s">
        <v>79</v>
      </c>
      <c r="C95" s="20">
        <v>0</v>
      </c>
      <c r="E95" s="30">
        <v>1</v>
      </c>
    </row>
    <row r="96" spans="1:6" x14ac:dyDescent="0.2">
      <c r="A96" s="2">
        <v>96</v>
      </c>
      <c r="B96" s="2" t="s">
        <v>80</v>
      </c>
      <c r="C96" s="20">
        <v>0</v>
      </c>
      <c r="E96" s="30">
        <v>1</v>
      </c>
    </row>
    <row r="97" spans="1:5" x14ac:dyDescent="0.2">
      <c r="A97" s="2">
        <v>97</v>
      </c>
      <c r="B97" s="2" t="s">
        <v>81</v>
      </c>
      <c r="C97" s="20">
        <v>0</v>
      </c>
      <c r="E97" s="30">
        <v>1</v>
      </c>
    </row>
    <row r="98" spans="1:5" x14ac:dyDescent="0.2">
      <c r="A98" s="2">
        <v>98</v>
      </c>
      <c r="B98" s="2" t="s">
        <v>39</v>
      </c>
      <c r="C98" s="20">
        <v>0</v>
      </c>
      <c r="E98" s="30">
        <v>1</v>
      </c>
    </row>
    <row r="99" spans="1:5" x14ac:dyDescent="0.2">
      <c r="A99" s="2">
        <v>99</v>
      </c>
      <c r="B99" s="2" t="s">
        <v>40</v>
      </c>
      <c r="C99" s="20">
        <v>0</v>
      </c>
      <c r="E99" s="30">
        <v>1</v>
      </c>
    </row>
    <row r="100" spans="1:5" x14ac:dyDescent="0.2">
      <c r="A100" s="2">
        <v>100</v>
      </c>
      <c r="B100" s="2" t="s">
        <v>41</v>
      </c>
      <c r="C100" s="20">
        <v>0</v>
      </c>
      <c r="E100" s="30">
        <v>1</v>
      </c>
    </row>
    <row r="101" spans="1:5" x14ac:dyDescent="0.2">
      <c r="A101" s="2">
        <v>101</v>
      </c>
      <c r="B101" s="2" t="s">
        <v>474</v>
      </c>
      <c r="C101" s="20">
        <v>0</v>
      </c>
      <c r="E101" s="30">
        <v>1</v>
      </c>
    </row>
    <row r="102" spans="1:5" x14ac:dyDescent="0.2">
      <c r="A102" s="2">
        <v>102</v>
      </c>
      <c r="B102" s="2" t="s">
        <v>475</v>
      </c>
      <c r="C102" s="20">
        <v>0</v>
      </c>
      <c r="E102" s="30">
        <v>1</v>
      </c>
    </row>
    <row r="103" spans="1:5" x14ac:dyDescent="0.2">
      <c r="A103" s="2">
        <v>103</v>
      </c>
      <c r="B103" s="2" t="s">
        <v>42</v>
      </c>
      <c r="C103" s="20">
        <v>0</v>
      </c>
      <c r="E103" s="30">
        <v>1</v>
      </c>
    </row>
    <row r="104" spans="1:5" x14ac:dyDescent="0.2">
      <c r="A104" s="2">
        <v>104</v>
      </c>
      <c r="B104" s="2" t="s">
        <v>43</v>
      </c>
      <c r="C104" s="20">
        <v>0</v>
      </c>
      <c r="E104" s="30">
        <v>1</v>
      </c>
    </row>
    <row r="105" spans="1:5" x14ac:dyDescent="0.2">
      <c r="A105" s="2">
        <v>105</v>
      </c>
      <c r="B105" s="2" t="s">
        <v>44</v>
      </c>
      <c r="C105" s="20">
        <v>0</v>
      </c>
      <c r="E105" s="30">
        <v>1</v>
      </c>
    </row>
    <row r="106" spans="1:5" x14ac:dyDescent="0.2">
      <c r="A106" s="2">
        <v>106</v>
      </c>
      <c r="B106" s="2" t="s">
        <v>476</v>
      </c>
      <c r="C106" s="20">
        <v>31</v>
      </c>
      <c r="E106" s="30">
        <v>1</v>
      </c>
    </row>
    <row r="107" spans="1:5" x14ac:dyDescent="0.2">
      <c r="A107" s="2">
        <v>107</v>
      </c>
      <c r="B107" s="2" t="s">
        <v>477</v>
      </c>
      <c r="C107" s="20">
        <v>0</v>
      </c>
      <c r="E107" s="30">
        <v>1</v>
      </c>
    </row>
    <row r="108" spans="1:5" x14ac:dyDescent="0.2">
      <c r="A108" s="2">
        <v>108</v>
      </c>
      <c r="B108" s="2" t="s">
        <v>45</v>
      </c>
      <c r="C108" s="20">
        <v>0</v>
      </c>
      <c r="E108" s="30">
        <v>1</v>
      </c>
    </row>
    <row r="109" spans="1:5" x14ac:dyDescent="0.2">
      <c r="A109" s="2">
        <v>109</v>
      </c>
      <c r="B109" s="2" t="s">
        <v>46</v>
      </c>
      <c r="C109" s="20">
        <v>0</v>
      </c>
      <c r="E109" s="30">
        <v>1</v>
      </c>
    </row>
    <row r="110" spans="1:5" x14ac:dyDescent="0.2">
      <c r="A110" s="2">
        <v>110</v>
      </c>
      <c r="B110" s="2" t="s">
        <v>478</v>
      </c>
      <c r="C110" s="20">
        <v>31</v>
      </c>
      <c r="E110" s="30">
        <v>1</v>
      </c>
    </row>
    <row r="111" spans="1:5" x14ac:dyDescent="0.2">
      <c r="A111" s="2">
        <v>111</v>
      </c>
      <c r="B111" s="2" t="s">
        <v>47</v>
      </c>
      <c r="C111" s="20">
        <v>0</v>
      </c>
      <c r="E111" s="30">
        <v>1</v>
      </c>
    </row>
    <row r="112" spans="1:5" x14ac:dyDescent="0.2">
      <c r="A112" s="2">
        <v>112</v>
      </c>
      <c r="B112" s="2" t="s">
        <v>48</v>
      </c>
      <c r="C112" s="20">
        <v>0</v>
      </c>
      <c r="E112" s="30">
        <v>1</v>
      </c>
    </row>
    <row r="113" spans="1:5" x14ac:dyDescent="0.2">
      <c r="A113" s="2">
        <v>113</v>
      </c>
      <c r="B113" s="2" t="s">
        <v>49</v>
      </c>
      <c r="C113" s="20">
        <v>0</v>
      </c>
      <c r="E113" s="30">
        <v>1</v>
      </c>
    </row>
    <row r="114" spans="1:5" x14ac:dyDescent="0.2">
      <c r="A114" s="2">
        <v>114</v>
      </c>
      <c r="B114" s="2" t="s">
        <v>82</v>
      </c>
      <c r="C114" s="20">
        <v>0</v>
      </c>
      <c r="E114" s="30">
        <v>1</v>
      </c>
    </row>
    <row r="115" spans="1:5" x14ac:dyDescent="0.2">
      <c r="A115" s="2">
        <v>115</v>
      </c>
      <c r="B115" s="2" t="s">
        <v>83</v>
      </c>
      <c r="C115" s="20">
        <v>9</v>
      </c>
      <c r="E115" s="30">
        <v>1</v>
      </c>
    </row>
    <row r="116" spans="1:5" x14ac:dyDescent="0.2">
      <c r="A116" s="2">
        <v>116</v>
      </c>
      <c r="B116" s="2" t="s">
        <v>84</v>
      </c>
      <c r="C116" s="20">
        <v>29</v>
      </c>
      <c r="E116" s="30">
        <v>1</v>
      </c>
    </row>
    <row r="117" spans="1:5" x14ac:dyDescent="0.2">
      <c r="A117" s="2">
        <v>117</v>
      </c>
      <c r="B117" s="2" t="s">
        <v>85</v>
      </c>
      <c r="C117" s="20">
        <v>20</v>
      </c>
      <c r="E117" s="30">
        <v>1</v>
      </c>
    </row>
    <row r="118" spans="1:5" x14ac:dyDescent="0.2">
      <c r="A118" s="2">
        <v>118</v>
      </c>
      <c r="B118" s="2" t="s">
        <v>50</v>
      </c>
      <c r="C118" s="20">
        <v>0</v>
      </c>
      <c r="E118" s="30">
        <v>1</v>
      </c>
    </row>
    <row r="119" spans="1:5" x14ac:dyDescent="0.2">
      <c r="A119" s="2">
        <v>119</v>
      </c>
      <c r="B119" s="2" t="s">
        <v>86</v>
      </c>
      <c r="C119" s="20">
        <v>0</v>
      </c>
      <c r="E119" s="30">
        <v>1</v>
      </c>
    </row>
    <row r="120" spans="1:5" x14ac:dyDescent="0.2">
      <c r="A120" s="2">
        <v>120</v>
      </c>
      <c r="B120" s="2" t="s">
        <v>87</v>
      </c>
      <c r="C120" s="20">
        <v>0</v>
      </c>
      <c r="E120" s="30">
        <v>1</v>
      </c>
    </row>
    <row r="121" spans="1:5" x14ac:dyDescent="0.2">
      <c r="A121" s="2">
        <v>121</v>
      </c>
      <c r="B121" s="2" t="s">
        <v>88</v>
      </c>
      <c r="C121" s="20">
        <v>0</v>
      </c>
      <c r="E121" s="30">
        <v>1</v>
      </c>
    </row>
    <row r="122" spans="1:5" x14ac:dyDescent="0.2">
      <c r="A122" s="2">
        <v>122</v>
      </c>
      <c r="B122" s="2" t="s">
        <v>89</v>
      </c>
      <c r="C122" s="20">
        <v>0</v>
      </c>
      <c r="E122" s="30">
        <v>1</v>
      </c>
    </row>
    <row r="123" spans="1:5" x14ac:dyDescent="0.2">
      <c r="A123" s="2">
        <v>123</v>
      </c>
      <c r="B123" s="2" t="s">
        <v>90</v>
      </c>
      <c r="C123" s="20">
        <v>0</v>
      </c>
      <c r="E123" s="30">
        <v>1</v>
      </c>
    </row>
    <row r="124" spans="1:5" x14ac:dyDescent="0.2">
      <c r="A124" s="2">
        <v>124</v>
      </c>
      <c r="B124" s="2" t="s">
        <v>91</v>
      </c>
      <c r="C124" s="20">
        <v>0</v>
      </c>
      <c r="E124" s="30">
        <v>1</v>
      </c>
    </row>
    <row r="125" spans="1:5" x14ac:dyDescent="0.2">
      <c r="A125" s="2">
        <v>125</v>
      </c>
      <c r="B125" s="2" t="s">
        <v>9</v>
      </c>
      <c r="C125" s="20">
        <v>0</v>
      </c>
      <c r="E125" s="30">
        <v>1</v>
      </c>
    </row>
    <row r="126" spans="1:5" x14ac:dyDescent="0.2">
      <c r="A126" s="2">
        <v>126</v>
      </c>
      <c r="B126" s="2" t="s">
        <v>92</v>
      </c>
      <c r="C126" s="20">
        <v>31</v>
      </c>
      <c r="E126" s="30">
        <v>1</v>
      </c>
    </row>
    <row r="127" spans="1:5" x14ac:dyDescent="0.2">
      <c r="A127" s="2">
        <v>127</v>
      </c>
      <c r="B127" s="2" t="s">
        <v>93</v>
      </c>
      <c r="C127" s="20">
        <v>9</v>
      </c>
      <c r="E127" s="30">
        <v>1</v>
      </c>
    </row>
    <row r="128" spans="1:5" x14ac:dyDescent="0.2">
      <c r="A128" s="2">
        <v>128</v>
      </c>
      <c r="B128" s="2" t="s">
        <v>94</v>
      </c>
      <c r="C128" s="20">
        <v>0</v>
      </c>
      <c r="E128" s="30">
        <v>1</v>
      </c>
    </row>
    <row r="129" spans="1:5" x14ac:dyDescent="0.2">
      <c r="A129" s="2">
        <v>129</v>
      </c>
      <c r="B129" s="2" t="s">
        <v>95</v>
      </c>
      <c r="C129" s="20">
        <v>0</v>
      </c>
      <c r="E129" s="30">
        <v>1</v>
      </c>
    </row>
    <row r="130" spans="1:5" x14ac:dyDescent="0.2">
      <c r="A130" s="2">
        <v>130</v>
      </c>
      <c r="B130" s="2" t="s">
        <v>96</v>
      </c>
      <c r="C130" s="20">
        <v>0</v>
      </c>
      <c r="E130" s="30">
        <v>1</v>
      </c>
    </row>
    <row r="131" spans="1:5" x14ac:dyDescent="0.2">
      <c r="A131" s="2">
        <v>131</v>
      </c>
      <c r="B131" s="2" t="s">
        <v>97</v>
      </c>
      <c r="C131" s="20">
        <v>0</v>
      </c>
      <c r="E131" s="30">
        <v>1</v>
      </c>
    </row>
    <row r="132" spans="1:5" x14ac:dyDescent="0.2">
      <c r="A132" s="2">
        <v>132</v>
      </c>
      <c r="B132" s="2" t="s">
        <v>479</v>
      </c>
      <c r="C132" s="20">
        <v>0</v>
      </c>
      <c r="E132" s="30">
        <v>1</v>
      </c>
    </row>
    <row r="133" spans="1:5" x14ac:dyDescent="0.2">
      <c r="A133" s="2">
        <v>133</v>
      </c>
      <c r="B133" s="2" t="s">
        <v>480</v>
      </c>
      <c r="C133" s="20">
        <v>28</v>
      </c>
      <c r="E133" s="30">
        <v>1</v>
      </c>
    </row>
    <row r="134" spans="1:5" x14ac:dyDescent="0.2">
      <c r="A134" s="2">
        <v>134</v>
      </c>
      <c r="B134" s="2" t="s">
        <v>481</v>
      </c>
      <c r="C134" s="20">
        <v>0</v>
      </c>
      <c r="E134" s="30">
        <v>1</v>
      </c>
    </row>
    <row r="135" spans="1:5" x14ac:dyDescent="0.2">
      <c r="A135" s="2">
        <v>135</v>
      </c>
      <c r="B135" s="2" t="s">
        <v>482</v>
      </c>
      <c r="C135" s="20">
        <v>0</v>
      </c>
      <c r="E135" s="30">
        <v>1</v>
      </c>
    </row>
    <row r="136" spans="1:5" x14ac:dyDescent="0.2">
      <c r="A136" s="2">
        <v>136</v>
      </c>
      <c r="B136" s="2" t="s">
        <v>51</v>
      </c>
      <c r="C136" s="20">
        <v>0</v>
      </c>
      <c r="E136" s="30">
        <v>1</v>
      </c>
    </row>
    <row r="137" spans="1:5" x14ac:dyDescent="0.2">
      <c r="A137" s="2">
        <v>137</v>
      </c>
      <c r="B137" s="2" t="s">
        <v>52</v>
      </c>
      <c r="C137" s="20">
        <v>0</v>
      </c>
      <c r="E137" s="30">
        <v>1</v>
      </c>
    </row>
    <row r="138" spans="1:5" x14ac:dyDescent="0.2">
      <c r="A138" s="2">
        <v>138</v>
      </c>
      <c r="B138" s="2" t="s">
        <v>98</v>
      </c>
      <c r="C138" s="20">
        <v>0</v>
      </c>
      <c r="E138" s="30">
        <v>1</v>
      </c>
    </row>
    <row r="139" spans="1:5" x14ac:dyDescent="0.2">
      <c r="A139" s="2">
        <v>139</v>
      </c>
      <c r="B139" s="2" t="s">
        <v>99</v>
      </c>
      <c r="C139" s="20">
        <v>29</v>
      </c>
      <c r="E139" s="30">
        <v>1</v>
      </c>
    </row>
    <row r="140" spans="1:5" x14ac:dyDescent="0.2">
      <c r="A140" s="2">
        <v>140</v>
      </c>
      <c r="B140" s="2" t="s">
        <v>100</v>
      </c>
      <c r="C140" s="20">
        <v>0</v>
      </c>
      <c r="E140" s="30">
        <v>1</v>
      </c>
    </row>
    <row r="141" spans="1:5" x14ac:dyDescent="0.2">
      <c r="A141" s="2">
        <v>141</v>
      </c>
      <c r="B141" s="2" t="s">
        <v>101</v>
      </c>
      <c r="C141" s="20">
        <v>27</v>
      </c>
      <c r="E141" s="30">
        <v>1</v>
      </c>
    </row>
    <row r="142" spans="1:5" x14ac:dyDescent="0.2">
      <c r="A142" s="2">
        <v>142</v>
      </c>
      <c r="B142" s="2" t="s">
        <v>102</v>
      </c>
      <c r="C142" s="20">
        <v>9</v>
      </c>
      <c r="E142" s="30">
        <v>1</v>
      </c>
    </row>
    <row r="143" spans="1:5" x14ac:dyDescent="0.2">
      <c r="A143" s="2">
        <v>143</v>
      </c>
      <c r="B143" s="2" t="s">
        <v>103</v>
      </c>
      <c r="C143" s="20">
        <v>29</v>
      </c>
      <c r="E143" s="30">
        <v>1</v>
      </c>
    </row>
    <row r="144" spans="1:5" x14ac:dyDescent="0.2">
      <c r="A144" s="2">
        <v>144</v>
      </c>
      <c r="B144" s="2" t="s">
        <v>483</v>
      </c>
      <c r="C144" s="20">
        <v>0</v>
      </c>
      <c r="E144" s="30">
        <v>1</v>
      </c>
    </row>
    <row r="145" spans="1:5" x14ac:dyDescent="0.2">
      <c r="A145" s="2">
        <v>145</v>
      </c>
      <c r="B145" s="2" t="s">
        <v>104</v>
      </c>
      <c r="C145" s="20">
        <v>27</v>
      </c>
      <c r="E145" s="30">
        <v>1</v>
      </c>
    </row>
    <row r="146" spans="1:5" x14ac:dyDescent="0.2">
      <c r="A146" s="2">
        <v>146</v>
      </c>
      <c r="B146" s="2" t="s">
        <v>484</v>
      </c>
      <c r="C146" s="2">
        <v>9</v>
      </c>
      <c r="E146" s="30">
        <v>1</v>
      </c>
    </row>
    <row r="147" spans="1:5" x14ac:dyDescent="0.2">
      <c r="A147" s="2">
        <v>147</v>
      </c>
      <c r="B147" s="2" t="s">
        <v>159</v>
      </c>
      <c r="C147" s="2">
        <v>0</v>
      </c>
      <c r="E147" s="30">
        <v>1</v>
      </c>
    </row>
    <row r="148" spans="1:5" x14ac:dyDescent="0.2">
      <c r="A148" s="2">
        <v>148</v>
      </c>
      <c r="B148" s="2" t="s">
        <v>160</v>
      </c>
      <c r="C148" s="2">
        <v>28</v>
      </c>
      <c r="E148" s="30">
        <v>1</v>
      </c>
    </row>
    <row r="149" spans="1:5" x14ac:dyDescent="0.2">
      <c r="A149" s="2">
        <f>HEX2DEC(1000)</f>
        <v>4096</v>
      </c>
      <c r="B149" s="2" t="s">
        <v>485</v>
      </c>
      <c r="C149" s="2">
        <v>0</v>
      </c>
      <c r="E149" s="30">
        <v>1</v>
      </c>
    </row>
    <row r="150" spans="1:5" x14ac:dyDescent="0.2">
      <c r="A150" s="2">
        <f>HEX2DEC(1001)</f>
        <v>4097</v>
      </c>
      <c r="B150" s="2" t="s">
        <v>486</v>
      </c>
      <c r="C150" s="2">
        <v>0</v>
      </c>
      <c r="E150" s="30">
        <v>1</v>
      </c>
    </row>
    <row r="151" spans="1:5" x14ac:dyDescent="0.2">
      <c r="A151" s="2">
        <f>HEX2DEC(1002)</f>
        <v>4098</v>
      </c>
      <c r="B151" s="2" t="s">
        <v>487</v>
      </c>
      <c r="C151" s="2">
        <v>0</v>
      </c>
      <c r="E151" s="30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13"/>
  <sheetViews>
    <sheetView topLeftCell="A13" zoomScaleNormal="100" workbookViewId="0">
      <selection activeCell="C1" sqref="C1:C1048576"/>
    </sheetView>
  </sheetViews>
  <sheetFormatPr defaultRowHeight="13.5" x14ac:dyDescent="0.15"/>
  <cols>
    <col min="1" max="1" width="6" style="18" customWidth="1"/>
    <col min="2" max="2" width="41.5" bestFit="1" customWidth="1"/>
    <col min="3" max="3" width="13.875" style="18" bestFit="1" customWidth="1"/>
    <col min="4" max="4" width="14.625" style="18" bestFit="1" customWidth="1"/>
    <col min="5" max="5" width="8.25" style="34" customWidth="1"/>
    <col min="6" max="6" width="15.25" hidden="1" customWidth="1"/>
    <col min="7" max="7" width="19.125" hidden="1" customWidth="1"/>
    <col min="8" max="8" width="25" style="32" hidden="1" customWidth="1"/>
    <col min="9" max="9" width="17.25" hidden="1" customWidth="1"/>
    <col min="10" max="10" width="20.5" hidden="1" customWidth="1"/>
    <col min="11" max="11" width="26.375" style="32" hidden="1" customWidth="1"/>
    <col min="12" max="12" width="10.375" hidden="1" customWidth="1"/>
    <col min="13" max="13" width="20.375" hidden="1" customWidth="1"/>
    <col min="14" max="14" width="11.75" hidden="1" customWidth="1"/>
    <col min="15" max="15" width="20.375" hidden="1" customWidth="1"/>
    <col min="16" max="16" width="11.125" hidden="1" customWidth="1"/>
    <col min="17" max="17" width="12.875" style="18" hidden="1" customWidth="1"/>
    <col min="18" max="18" width="0" hidden="1" customWidth="1"/>
    <col min="20" max="20" width="15" bestFit="1" customWidth="1"/>
    <col min="21" max="21" width="8.125" bestFit="1" customWidth="1"/>
  </cols>
  <sheetData>
    <row r="1" spans="1:17" ht="15.75" x14ac:dyDescent="0.25">
      <c r="A1" s="4" t="s">
        <v>108</v>
      </c>
      <c r="B1" s="4" t="s">
        <v>113</v>
      </c>
      <c r="C1" s="4" t="s">
        <v>112</v>
      </c>
      <c r="D1" s="4" t="s">
        <v>114</v>
      </c>
      <c r="E1" s="9" t="s">
        <v>122</v>
      </c>
      <c r="F1" s="4" t="s">
        <v>116</v>
      </c>
      <c r="G1" s="4" t="s">
        <v>117</v>
      </c>
      <c r="H1" s="36" t="s">
        <v>124</v>
      </c>
      <c r="I1" s="4" t="s">
        <v>118</v>
      </c>
      <c r="J1" s="4" t="s">
        <v>119</v>
      </c>
      <c r="K1" s="36" t="s">
        <v>125</v>
      </c>
      <c r="L1" s="10" t="s">
        <v>127</v>
      </c>
      <c r="M1" s="10" t="s">
        <v>126</v>
      </c>
      <c r="N1" s="10" t="s">
        <v>128</v>
      </c>
      <c r="O1" s="10" t="s">
        <v>129</v>
      </c>
      <c r="P1" s="38" t="s">
        <v>131</v>
      </c>
      <c r="Q1" s="39" t="s">
        <v>130</v>
      </c>
    </row>
    <row r="2" spans="1:17" ht="15.75" x14ac:dyDescent="0.25">
      <c r="A2" s="48">
        <v>1</v>
      </c>
      <c r="B2" s="30" t="str">
        <f ca="1">IF(A2&lt;&gt;"", IF(A2&lt;255,INDIRECT("DSM!B"&amp;A2),""),"")</f>
        <v>ENABLE</v>
      </c>
      <c r="C2" s="48">
        <v>1</v>
      </c>
      <c r="D2" s="48"/>
      <c r="E2" s="9" t="s">
        <v>123</v>
      </c>
      <c r="F2" s="30" t="str">
        <f t="shared" ref="F2:F33" si="0">IF(C2="","","0x010000"&amp;DEC2HEX(A2,2))</f>
        <v>0x01000001</v>
      </c>
      <c r="G2" s="17" t="str">
        <f t="shared" ref="G2:G33" ca="1" si="1">IF(C2="","","0x"&amp;RIGHT(DEC2HEX(C2*POWER(2,INDIRECT("DSM!C"&amp;A2))),8))</f>
        <v>0x1</v>
      </c>
      <c r="H2" s="37" t="str">
        <f ca="1">IF(MOD(ROW(),2)=0,INDIRECT("F"&amp;ROW()/2+1),INDIRECT("G"&amp;(ROW()-1)/2+1))</f>
        <v>0x01000001</v>
      </c>
      <c r="I2" s="30" t="str">
        <f t="shared" ref="I2:I33" si="2">IF(D2="","","0x020000"&amp;DEC2HEX(A2,2))</f>
        <v/>
      </c>
      <c r="J2" s="30" t="str">
        <f t="shared" ref="J2:J33" ca="1" si="3">IF(D2="","","0x"&amp;RIGHT(DEC2HEX(D2*POWER(2,INDIRECT("DSM!C"&amp;A2))),8))</f>
        <v/>
      </c>
      <c r="K2" s="37" t="str">
        <f ca="1">IF(MOD(ROW(),2)=0,INDIRECT("I"&amp;ROW()/2+1),INDIRECT("J"&amp;(ROW()-1)/2+1))</f>
        <v/>
      </c>
      <c r="L2" s="30">
        <f ca="1">IF(H2="","",COUNTIF(INDIRECT("H"&amp;2):INDIRECT("H"&amp;ROW()),"&gt; "))</f>
        <v>1</v>
      </c>
      <c r="M2" s="30" t="str">
        <f ca="1">IF(ROW()&gt;COUNT(L:L)+1,"", INDIRECT("H"&amp;MATCH(ROW()-1,L:L,0 )))</f>
        <v>0x01000001</v>
      </c>
      <c r="N2" s="30" t="str">
        <f ca="1">IF(K2="","",COUNTIF(INDIRECT("K"&amp;2):INDIRECT("K"&amp;ROW()),"&gt; "))</f>
        <v/>
      </c>
      <c r="O2" s="30" t="str">
        <f ca="1">IF(ROW()&gt;COUNT(N:N)+1,"", INDIRECT("K"&amp;MATCH(ROW()-1,N:N,0 )))</f>
        <v/>
      </c>
      <c r="P2" s="38">
        <f ca="1">COUNTIF(M:M, "&gt; ")-1</f>
        <v>136</v>
      </c>
      <c r="Q2" s="30" t="str">
        <f ca="1">IF(ROW()-1&lt;=(COUNTIF(M:M, "&gt; ")-1),("M"&amp;ROW()),IF(ROW()-1&gt;(COUNTIF(M:M, "&gt; ")+COUNTIF(O:O, "&gt; ")-2),"",("O"&amp;(ROW()-COUNTIF(M:M, "&gt; ")+1))))</f>
        <v>M2</v>
      </c>
    </row>
    <row r="3" spans="1:17" ht="14.25" x14ac:dyDescent="0.2">
      <c r="A3" s="48">
        <v>2</v>
      </c>
      <c r="B3" s="30" t="str">
        <f t="shared" ref="B3:B66" ca="1" si="4">IF(A3&lt;&gt;"", IF(A3&lt;255,INDIRECT("DSM!B"&amp;A3),""),"")</f>
        <v>COILTEMP_THRESHOLD</v>
      </c>
      <c r="C3" s="48">
        <v>90.301850000000002</v>
      </c>
      <c r="D3" s="48"/>
      <c r="E3" s="40" t="str">
        <f>IF(A3=35,"EQ"&amp;COUNTIF($A$2:A3,35),"")</f>
        <v/>
      </c>
      <c r="F3" s="30" t="str">
        <f t="shared" si="0"/>
        <v>0x01000002</v>
      </c>
      <c r="G3" s="17" t="str">
        <f t="shared" ca="1" si="1"/>
        <v>0x2D26A30</v>
      </c>
      <c r="H3" s="37" t="str">
        <f t="shared" ref="H3:H66" ca="1" si="5">IF(MOD(ROW(),2)=0,INDIRECT("F"&amp;ROW()/2+1),INDIRECT("G"&amp;(ROW()-1)/2+1))</f>
        <v>0x1</v>
      </c>
      <c r="I3" s="30" t="str">
        <f t="shared" si="2"/>
        <v/>
      </c>
      <c r="J3" s="30" t="str">
        <f t="shared" ca="1" si="3"/>
        <v/>
      </c>
      <c r="K3" s="37" t="str">
        <f t="shared" ref="K3:K66" ca="1" si="6">IF(MOD(ROW(),2)=0,INDIRECT("I"&amp;ROW()/2+1),INDIRECT("J"&amp;(ROW()-1)/2+1))</f>
        <v/>
      </c>
      <c r="L3" s="30">
        <f ca="1">IF(H3="","",COUNTIF(INDIRECT("H"&amp;2):INDIRECT("H"&amp;ROW()),"&gt; "))</f>
        <v>2</v>
      </c>
      <c r="M3" s="30" t="str">
        <f t="shared" ref="M3:M66" ca="1" si="7">IF(ROW()&gt;COUNT(L:L)+1,"", INDIRECT("H"&amp;MATCH(ROW()-1,L:L,0 )))</f>
        <v>0x1</v>
      </c>
      <c r="N3" s="30" t="str">
        <f ca="1">IF(K3="","",COUNTIF(INDIRECT("K"&amp;2):INDIRECT("K"&amp;ROW()),"&gt; "))</f>
        <v/>
      </c>
      <c r="O3" s="30" t="str">
        <f t="shared" ref="O3:O66" ca="1" si="8">IF(ROW()&gt;COUNT(N:N)+1,"", INDIRECT("K"&amp;MATCH(ROW()-1,N:N,0 )))</f>
        <v/>
      </c>
      <c r="P3" s="38">
        <f ca="1">COUNTIF(O:O, "&gt; ")-1</f>
        <v>0</v>
      </c>
      <c r="Q3" s="30" t="str">
        <f t="shared" ref="Q3:Q66" ca="1" si="9">IF(ROW()-1&lt;=(COUNTIF(M:M, "&gt; ")-1),("M"&amp;ROW()),IF(ROW()-1&gt;(COUNTIF(M:M, "&gt; ")+COUNTIF(O:O, "&gt; ")-2),"",("O"&amp;(ROW()-COUNTIF(M:M, "&gt; ")+1))))</f>
        <v>M3</v>
      </c>
    </row>
    <row r="4" spans="1:17" ht="14.25" x14ac:dyDescent="0.2">
      <c r="A4" s="48">
        <v>3</v>
      </c>
      <c r="B4" s="30" t="str">
        <f t="shared" ca="1" si="4"/>
        <v>XCL_THRESHOLD</v>
      </c>
      <c r="C4" s="48">
        <v>0.6</v>
      </c>
      <c r="D4" s="48"/>
      <c r="E4" s="40" t="str">
        <f>IF(A4=35,"EQ"&amp;COUNTIF($A$2:A4,35),"")</f>
        <v/>
      </c>
      <c r="F4" s="30" t="str">
        <f t="shared" si="0"/>
        <v>0x01000003</v>
      </c>
      <c r="G4" s="17" t="str">
        <f t="shared" ca="1" si="1"/>
        <v>0x4CCCCCC</v>
      </c>
      <c r="H4" s="37" t="str">
        <f t="shared" ca="1" si="5"/>
        <v>0x01000002</v>
      </c>
      <c r="I4" s="30" t="str">
        <f t="shared" si="2"/>
        <v/>
      </c>
      <c r="J4" s="30" t="str">
        <f t="shared" ca="1" si="3"/>
        <v/>
      </c>
      <c r="K4" s="37" t="str">
        <f t="shared" ca="1" si="6"/>
        <v/>
      </c>
      <c r="L4" s="30">
        <f ca="1">IF(H4="","",COUNTIF(INDIRECT("H"&amp;2):INDIRECT("H"&amp;ROW()),"&gt; "))</f>
        <v>3</v>
      </c>
      <c r="M4" s="30" t="str">
        <f t="shared" ca="1" si="7"/>
        <v>0x01000002</v>
      </c>
      <c r="N4" s="30" t="str">
        <f ca="1">IF(K4="","",COUNTIF(INDIRECT("K"&amp;2):INDIRECT("K"&amp;ROW()),"&gt; "))</f>
        <v/>
      </c>
      <c r="O4" s="30" t="str">
        <f t="shared" ca="1" si="8"/>
        <v/>
      </c>
      <c r="P4" s="38"/>
      <c r="Q4" s="30" t="str">
        <f t="shared" ca="1" si="9"/>
        <v>M4</v>
      </c>
    </row>
    <row r="5" spans="1:17" ht="14.25" x14ac:dyDescent="0.2">
      <c r="A5" s="48">
        <v>4</v>
      </c>
      <c r="B5" s="30" t="str">
        <f t="shared" ca="1" si="4"/>
        <v>LIMITERS_RELTIME</v>
      </c>
      <c r="C5" s="48" t="s">
        <v>115</v>
      </c>
      <c r="D5" s="48"/>
      <c r="E5" s="40" t="str">
        <f>IF(A5=35,"EQ"&amp;COUNTIF($A$2:A5,35),"")</f>
        <v/>
      </c>
      <c r="F5" s="30" t="str">
        <f t="shared" si="0"/>
        <v/>
      </c>
      <c r="G5" s="17" t="str">
        <f t="shared" ca="1" si="1"/>
        <v/>
      </c>
      <c r="H5" s="37" t="str">
        <f t="shared" ca="1" si="5"/>
        <v>0x2D26A30</v>
      </c>
      <c r="I5" s="30" t="str">
        <f t="shared" si="2"/>
        <v/>
      </c>
      <c r="J5" s="30" t="str">
        <f t="shared" ca="1" si="3"/>
        <v/>
      </c>
      <c r="K5" s="37" t="str">
        <f t="shared" ca="1" si="6"/>
        <v/>
      </c>
      <c r="L5" s="30">
        <f ca="1">IF(H5="","",COUNTIF(INDIRECT("H"&amp;2):INDIRECT("H"&amp;ROW()),"&gt; "))</f>
        <v>4</v>
      </c>
      <c r="M5" s="30" t="str">
        <f t="shared" ca="1" si="7"/>
        <v>0x2D26A30</v>
      </c>
      <c r="N5" s="30" t="str">
        <f ca="1">IF(K5="","",COUNTIF(INDIRECT("K"&amp;2):INDIRECT("K"&amp;ROW()),"&gt; "))</f>
        <v/>
      </c>
      <c r="O5" s="30" t="str">
        <f t="shared" ca="1" si="8"/>
        <v/>
      </c>
      <c r="P5" s="38"/>
      <c r="Q5" s="30" t="str">
        <f t="shared" ca="1" si="9"/>
        <v>M5</v>
      </c>
    </row>
    <row r="6" spans="1:17" ht="14.25" x14ac:dyDescent="0.2">
      <c r="A6" s="48">
        <v>5</v>
      </c>
      <c r="B6" s="30" t="str">
        <f t="shared" ca="1" si="4"/>
        <v>MAKEUP_GAIN</v>
      </c>
      <c r="C6" s="48">
        <v>2.5</v>
      </c>
      <c r="D6" s="48"/>
      <c r="E6" s="40" t="str">
        <f>IF(A6=35,"EQ"&amp;COUNTIF($A$2:A6,35),"")</f>
        <v/>
      </c>
      <c r="F6" s="30" t="str">
        <f t="shared" si="0"/>
        <v>0x01000005</v>
      </c>
      <c r="G6" s="17" t="str">
        <f t="shared" ca="1" si="1"/>
        <v>0x50000000</v>
      </c>
      <c r="H6" s="37" t="str">
        <f t="shared" ca="1" si="5"/>
        <v>0x01000003</v>
      </c>
      <c r="I6" s="30" t="str">
        <f t="shared" si="2"/>
        <v/>
      </c>
      <c r="J6" s="30" t="str">
        <f t="shared" ca="1" si="3"/>
        <v/>
      </c>
      <c r="K6" s="37" t="str">
        <f t="shared" ca="1" si="6"/>
        <v/>
      </c>
      <c r="L6" s="30">
        <f ca="1">IF(H6="","",COUNTIF(INDIRECT("H"&amp;2):INDIRECT("H"&amp;ROW()),"&gt; "))</f>
        <v>5</v>
      </c>
      <c r="M6" s="30" t="str">
        <f t="shared" ca="1" si="7"/>
        <v>0x01000003</v>
      </c>
      <c r="N6" s="30" t="str">
        <f ca="1">IF(K6="","",COUNTIF(INDIRECT("K"&amp;2):INDIRECT("K"&amp;ROW()),"&gt; "))</f>
        <v/>
      </c>
      <c r="O6" s="30" t="str">
        <f t="shared" ca="1" si="8"/>
        <v/>
      </c>
      <c r="P6" s="38"/>
      <c r="Q6" s="30" t="str">
        <f t="shared" ca="1" si="9"/>
        <v>M6</v>
      </c>
    </row>
    <row r="7" spans="1:17" ht="14.25" x14ac:dyDescent="0.2">
      <c r="A7" s="48">
        <v>6</v>
      </c>
      <c r="B7" s="30" t="str">
        <f t="shared" ca="1" si="4"/>
        <v>RDC_AT_ROOMTEMP</v>
      </c>
      <c r="C7" s="48">
        <v>1.95</v>
      </c>
      <c r="D7" s="48"/>
      <c r="E7" s="40" t="str">
        <f>IF(A7=35,"EQ"&amp;COUNTIF($A$2:A7,35),"")</f>
        <v/>
      </c>
      <c r="F7" s="30" t="str">
        <f t="shared" si="0"/>
        <v>0x01000006</v>
      </c>
      <c r="G7" s="17" t="str">
        <f t="shared" ca="1" si="1"/>
        <v>0xF999999</v>
      </c>
      <c r="H7" s="37" t="str">
        <f t="shared" ca="1" si="5"/>
        <v>0x4CCCCCC</v>
      </c>
      <c r="I7" s="30" t="str">
        <f t="shared" si="2"/>
        <v/>
      </c>
      <c r="J7" s="30" t="str">
        <f t="shared" ca="1" si="3"/>
        <v/>
      </c>
      <c r="K7" s="37" t="str">
        <f t="shared" ca="1" si="6"/>
        <v/>
      </c>
      <c r="L7" s="30">
        <f ca="1">IF(H7="","",COUNTIF(INDIRECT("H"&amp;2):INDIRECT("H"&amp;ROW()),"&gt; "))</f>
        <v>6</v>
      </c>
      <c r="M7" s="30" t="str">
        <f t="shared" ca="1" si="7"/>
        <v>0x4CCCCCC</v>
      </c>
      <c r="N7" s="30" t="str">
        <f ca="1">IF(K7="","",COUNTIF(INDIRECT("K"&amp;2):INDIRECT("K"&amp;ROW()),"&gt; "))</f>
        <v/>
      </c>
      <c r="O7" s="30" t="str">
        <f t="shared" ca="1" si="8"/>
        <v/>
      </c>
      <c r="P7" s="38"/>
      <c r="Q7" s="30" t="str">
        <f t="shared" ca="1" si="9"/>
        <v>M7</v>
      </c>
    </row>
    <row r="8" spans="1:17" ht="14.25" x14ac:dyDescent="0.2">
      <c r="A8" s="48">
        <v>7</v>
      </c>
      <c r="B8" s="30" t="str">
        <f t="shared" ca="1" si="4"/>
        <v>COPPER_CONSTANT</v>
      </c>
      <c r="C8" s="48">
        <v>3.5699999999999998E-3</v>
      </c>
      <c r="D8" s="48"/>
      <c r="E8" s="40" t="str">
        <f>IF(A8=35,"EQ"&amp;COUNTIF($A$2:A8,35),"")</f>
        <v/>
      </c>
      <c r="F8" s="30" t="str">
        <f t="shared" si="0"/>
        <v>0x01000007</v>
      </c>
      <c r="G8" s="17" t="str">
        <f t="shared" ca="1" si="1"/>
        <v>0x3A7DAA</v>
      </c>
      <c r="H8" s="37" t="str">
        <f t="shared" ca="1" si="5"/>
        <v/>
      </c>
      <c r="I8" s="30" t="str">
        <f t="shared" si="2"/>
        <v/>
      </c>
      <c r="J8" s="30" t="str">
        <f t="shared" ca="1" si="3"/>
        <v/>
      </c>
      <c r="K8" s="37" t="str">
        <f t="shared" ca="1" si="6"/>
        <v/>
      </c>
      <c r="L8" s="30" t="str">
        <f ca="1">IF(H8="","",COUNTIF(INDIRECT("H"&amp;2):INDIRECT("H"&amp;ROW()),"&gt; "))</f>
        <v/>
      </c>
      <c r="M8" s="30" t="str">
        <f t="shared" ca="1" si="7"/>
        <v>0x01000005</v>
      </c>
      <c r="N8" s="30" t="str">
        <f ca="1">IF(K8="","",COUNTIF(INDIRECT("K"&amp;2):INDIRECT("K"&amp;ROW()),"&gt; "))</f>
        <v/>
      </c>
      <c r="O8" s="30" t="str">
        <f t="shared" ca="1" si="8"/>
        <v/>
      </c>
      <c r="P8" s="38"/>
      <c r="Q8" s="30" t="str">
        <f t="shared" ca="1" si="9"/>
        <v>M8</v>
      </c>
    </row>
    <row r="9" spans="1:17" ht="14.25" x14ac:dyDescent="0.2">
      <c r="A9" s="48">
        <v>8</v>
      </c>
      <c r="B9" s="30" t="str">
        <f t="shared" ca="1" si="4"/>
        <v>COLDTEMP</v>
      </c>
      <c r="C9" s="48" t="s">
        <v>115</v>
      </c>
      <c r="D9" s="48"/>
      <c r="E9" s="40" t="str">
        <f>IF(A9=35,"EQ"&amp;COUNTIF($A$2:A9,35),"")</f>
        <v/>
      </c>
      <c r="F9" s="30" t="str">
        <f t="shared" si="0"/>
        <v/>
      </c>
      <c r="G9" s="17" t="str">
        <f t="shared" ca="1" si="1"/>
        <v/>
      </c>
      <c r="H9" s="37" t="str">
        <f t="shared" ca="1" si="5"/>
        <v/>
      </c>
      <c r="I9" s="30" t="str">
        <f t="shared" si="2"/>
        <v/>
      </c>
      <c r="J9" s="30" t="str">
        <f t="shared" ca="1" si="3"/>
        <v/>
      </c>
      <c r="K9" s="37" t="str">
        <f t="shared" ca="1" si="6"/>
        <v/>
      </c>
      <c r="L9" s="30" t="str">
        <f ca="1">IF(H9="","",COUNTIF(INDIRECT("H"&amp;2):INDIRECT("H"&amp;ROW()),"&gt; "))</f>
        <v/>
      </c>
      <c r="M9" s="30" t="str">
        <f t="shared" ca="1" si="7"/>
        <v>0x50000000</v>
      </c>
      <c r="N9" s="30" t="str">
        <f ca="1">IF(K9="","",COUNTIF(INDIRECT("K"&amp;2):INDIRECT("K"&amp;ROW()),"&gt; "))</f>
        <v/>
      </c>
      <c r="O9" s="30" t="str">
        <f t="shared" ca="1" si="8"/>
        <v/>
      </c>
      <c r="P9" s="38"/>
      <c r="Q9" s="30" t="str">
        <f t="shared" ca="1" si="9"/>
        <v>M9</v>
      </c>
    </row>
    <row r="10" spans="1:17" ht="14.25" x14ac:dyDescent="0.2">
      <c r="A10" s="48">
        <v>9</v>
      </c>
      <c r="B10" s="30" t="str">
        <f t="shared" ca="1" si="4"/>
        <v>PITONE_GAIN</v>
      </c>
      <c r="C10" s="48">
        <v>0.01</v>
      </c>
      <c r="D10" s="48"/>
      <c r="E10" s="40" t="str">
        <f>IF(A10=35,"EQ"&amp;COUNTIF($A$2:A10,35),"")</f>
        <v/>
      </c>
      <c r="F10" s="30" t="str">
        <f t="shared" si="0"/>
        <v>0x01000009</v>
      </c>
      <c r="G10" s="17" t="str">
        <f t="shared" ca="1" si="1"/>
        <v>0x147AE14</v>
      </c>
      <c r="H10" s="37" t="str">
        <f t="shared" ca="1" si="5"/>
        <v>0x01000005</v>
      </c>
      <c r="I10" s="30" t="str">
        <f t="shared" si="2"/>
        <v/>
      </c>
      <c r="J10" s="30" t="str">
        <f t="shared" ca="1" si="3"/>
        <v/>
      </c>
      <c r="K10" s="37" t="str">
        <f t="shared" ca="1" si="6"/>
        <v/>
      </c>
      <c r="L10" s="30">
        <f ca="1">IF(H10="","",COUNTIF(INDIRECT("H"&amp;2):INDIRECT("H"&amp;ROW()),"&gt; "))</f>
        <v>7</v>
      </c>
      <c r="M10" s="30" t="str">
        <f t="shared" ca="1" si="7"/>
        <v>0x01000006</v>
      </c>
      <c r="N10" s="30" t="str">
        <f ca="1">IF(K10="","",COUNTIF(INDIRECT("K"&amp;2):INDIRECT("K"&amp;ROW()),"&gt; "))</f>
        <v/>
      </c>
      <c r="O10" s="30" t="str">
        <f t="shared" ca="1" si="8"/>
        <v/>
      </c>
      <c r="P10" s="38"/>
      <c r="Q10" s="30" t="str">
        <f t="shared" ca="1" si="9"/>
        <v>M10</v>
      </c>
    </row>
    <row r="11" spans="1:17" ht="14.25" x14ac:dyDescent="0.2">
      <c r="A11" s="48">
        <v>10</v>
      </c>
      <c r="B11" s="30" t="str">
        <f t="shared" ca="1" si="4"/>
        <v>LEAD_RESISTANCE</v>
      </c>
      <c r="C11" s="48">
        <v>0.01</v>
      </c>
      <c r="D11" s="48"/>
      <c r="E11" s="40" t="str">
        <f>IF(A11=35,"EQ"&amp;COUNTIF($A$2:A11,35),"")</f>
        <v/>
      </c>
      <c r="F11" s="30" t="str">
        <f t="shared" si="0"/>
        <v>0x0100000A</v>
      </c>
      <c r="G11" s="17" t="str">
        <f t="shared" ca="1" si="1"/>
        <v>0x147AE1</v>
      </c>
      <c r="H11" s="37" t="str">
        <f t="shared" ca="1" si="5"/>
        <v>0x50000000</v>
      </c>
      <c r="I11" s="30" t="str">
        <f t="shared" si="2"/>
        <v/>
      </c>
      <c r="J11" s="30" t="str">
        <f t="shared" ca="1" si="3"/>
        <v/>
      </c>
      <c r="K11" s="37" t="str">
        <f t="shared" ca="1" si="6"/>
        <v/>
      </c>
      <c r="L11" s="30">
        <f ca="1">IF(H11="","",COUNTIF(INDIRECT("H"&amp;2):INDIRECT("H"&amp;ROW()),"&gt; "))</f>
        <v>8</v>
      </c>
      <c r="M11" s="30" t="str">
        <f t="shared" ca="1" si="7"/>
        <v>0xF999999</v>
      </c>
      <c r="N11" s="30" t="str">
        <f ca="1">IF(K11="","",COUNTIF(INDIRECT("K"&amp;2):INDIRECT("K"&amp;ROW()),"&gt; "))</f>
        <v/>
      </c>
      <c r="O11" s="30" t="str">
        <f t="shared" ca="1" si="8"/>
        <v/>
      </c>
      <c r="P11" s="38"/>
      <c r="Q11" s="30" t="str">
        <f t="shared" ca="1" si="9"/>
        <v>M11</v>
      </c>
    </row>
    <row r="12" spans="1:17" ht="14.25" x14ac:dyDescent="0.2">
      <c r="A12" s="48">
        <v>11</v>
      </c>
      <c r="B12" s="30" t="str">
        <f t="shared" ca="1" si="4"/>
        <v>HPCUTOFF_FREQ</v>
      </c>
      <c r="C12" s="48">
        <v>250</v>
      </c>
      <c r="D12" s="48"/>
      <c r="E12" s="40" t="str">
        <f>IF(A12=35,"EQ"&amp;COUNTIF($A$2:A12,35),"")</f>
        <v/>
      </c>
      <c r="F12" s="30" t="str">
        <f t="shared" si="0"/>
        <v>0x0100000B</v>
      </c>
      <c r="G12" s="17" t="str">
        <f t="shared" ca="1" si="1"/>
        <v>0x1F400</v>
      </c>
      <c r="H12" s="37" t="str">
        <f t="shared" ca="1" si="5"/>
        <v>0x01000006</v>
      </c>
      <c r="I12" s="30" t="str">
        <f t="shared" si="2"/>
        <v/>
      </c>
      <c r="J12" s="30" t="str">
        <f t="shared" ca="1" si="3"/>
        <v/>
      </c>
      <c r="K12" s="37" t="str">
        <f t="shared" ca="1" si="6"/>
        <v/>
      </c>
      <c r="L12" s="30">
        <f ca="1">IF(H12="","",COUNTIF(INDIRECT("H"&amp;2):INDIRECT("H"&amp;ROW()),"&gt; "))</f>
        <v>9</v>
      </c>
      <c r="M12" s="30" t="str">
        <f t="shared" ca="1" si="7"/>
        <v>0x01000007</v>
      </c>
      <c r="N12" s="30" t="str">
        <f ca="1">IF(K12="","",COUNTIF(INDIRECT("K"&amp;2):INDIRECT("K"&amp;ROW()),"&gt; "))</f>
        <v/>
      </c>
      <c r="O12" s="30" t="str">
        <f t="shared" ca="1" si="8"/>
        <v/>
      </c>
      <c r="P12" s="38"/>
      <c r="Q12" s="30" t="str">
        <f t="shared" ca="1" si="9"/>
        <v>M12</v>
      </c>
    </row>
    <row r="13" spans="1:17" ht="14.25" x14ac:dyDescent="0.2">
      <c r="A13" s="48">
        <v>12</v>
      </c>
      <c r="B13" s="30" t="str">
        <f t="shared" ca="1" si="4"/>
        <v>LFX_GAIN</v>
      </c>
      <c r="C13" s="48">
        <v>0.5</v>
      </c>
      <c r="D13" s="48"/>
      <c r="E13" s="40" t="str">
        <f>IF(A13=35,"EQ"&amp;COUNTIF($A$2:A13,35),"")</f>
        <v/>
      </c>
      <c r="F13" s="30" t="str">
        <f t="shared" si="0"/>
        <v>0x0100000C</v>
      </c>
      <c r="G13" s="17" t="str">
        <f t="shared" ca="1" si="1"/>
        <v>0x20000000</v>
      </c>
      <c r="H13" s="37" t="str">
        <f t="shared" ca="1" si="5"/>
        <v>0xF999999</v>
      </c>
      <c r="I13" s="30" t="str">
        <f t="shared" si="2"/>
        <v/>
      </c>
      <c r="J13" s="30" t="str">
        <f t="shared" ca="1" si="3"/>
        <v/>
      </c>
      <c r="K13" s="37" t="str">
        <f t="shared" ca="1" si="6"/>
        <v/>
      </c>
      <c r="L13" s="30">
        <f ca="1">IF(H13="","",COUNTIF(INDIRECT("H"&amp;2):INDIRECT("H"&amp;ROW()),"&gt; "))</f>
        <v>10</v>
      </c>
      <c r="M13" s="30" t="str">
        <f t="shared" ca="1" si="7"/>
        <v>0x3A7DAA</v>
      </c>
      <c r="N13" s="30" t="str">
        <f ca="1">IF(K13="","",COUNTIF(INDIRECT("K"&amp;2):INDIRECT("K"&amp;ROW()),"&gt; "))</f>
        <v/>
      </c>
      <c r="O13" s="30" t="str">
        <f t="shared" ca="1" si="8"/>
        <v/>
      </c>
      <c r="P13" s="38"/>
      <c r="Q13" s="30" t="str">
        <f t="shared" ca="1" si="9"/>
        <v>M13</v>
      </c>
    </row>
    <row r="14" spans="1:17" ht="14.25" x14ac:dyDescent="0.2">
      <c r="A14" s="48">
        <v>13</v>
      </c>
      <c r="B14" s="30" t="str">
        <f t="shared" ca="1" si="4"/>
        <v>REF_FC</v>
      </c>
      <c r="C14" s="48">
        <v>870</v>
      </c>
      <c r="D14" s="48"/>
      <c r="E14" s="40" t="str">
        <f>IF(A14=35,"EQ"&amp;COUNTIF($A$2:A14,35),"")</f>
        <v/>
      </c>
      <c r="F14" s="30" t="str">
        <f t="shared" si="0"/>
        <v>0x0100000D</v>
      </c>
      <c r="G14" s="17" t="str">
        <f t="shared" ca="1" si="1"/>
        <v>0x6CC00</v>
      </c>
      <c r="H14" s="37" t="str">
        <f t="shared" ca="1" si="5"/>
        <v>0x01000007</v>
      </c>
      <c r="I14" s="30" t="str">
        <f t="shared" si="2"/>
        <v/>
      </c>
      <c r="J14" s="30" t="str">
        <f t="shared" ca="1" si="3"/>
        <v/>
      </c>
      <c r="K14" s="37" t="str">
        <f t="shared" ca="1" si="6"/>
        <v/>
      </c>
      <c r="L14" s="30">
        <f ca="1">IF(H14="","",COUNTIF(INDIRECT("H"&amp;2):INDIRECT("H"&amp;ROW()),"&gt; "))</f>
        <v>11</v>
      </c>
      <c r="M14" s="30" t="str">
        <f t="shared" ca="1" si="7"/>
        <v>0x01000009</v>
      </c>
      <c r="N14" s="30" t="str">
        <f ca="1">IF(K14="","",COUNTIF(INDIRECT("K"&amp;2):INDIRECT("K"&amp;ROW()),"&gt; "))</f>
        <v/>
      </c>
      <c r="O14" s="30" t="str">
        <f t="shared" ca="1" si="8"/>
        <v/>
      </c>
      <c r="P14" s="38"/>
      <c r="Q14" s="30" t="str">
        <f t="shared" ca="1" si="9"/>
        <v>M14</v>
      </c>
    </row>
    <row r="15" spans="1:17" ht="14.25" x14ac:dyDescent="0.2">
      <c r="A15" s="48">
        <v>14</v>
      </c>
      <c r="B15" s="30" t="str">
        <f t="shared" ca="1" si="4"/>
        <v>REF_Q</v>
      </c>
      <c r="C15" s="48">
        <v>1.8640000000000001</v>
      </c>
      <c r="D15" s="48"/>
      <c r="E15" s="40" t="str">
        <f>IF(A15=35,"EQ"&amp;COUNTIF($A$2:A15,35),"")</f>
        <v/>
      </c>
      <c r="F15" s="30" t="str">
        <f t="shared" si="0"/>
        <v>0x0100000E</v>
      </c>
      <c r="G15" s="17" t="str">
        <f t="shared" ca="1" si="1"/>
        <v>0x3BA5E353</v>
      </c>
      <c r="H15" s="37" t="str">
        <f t="shared" ca="1" si="5"/>
        <v>0x3A7DAA</v>
      </c>
      <c r="I15" s="30" t="str">
        <f t="shared" si="2"/>
        <v/>
      </c>
      <c r="J15" s="30" t="str">
        <f t="shared" ca="1" si="3"/>
        <v/>
      </c>
      <c r="K15" s="37" t="str">
        <f t="shared" ca="1" si="6"/>
        <v/>
      </c>
      <c r="L15" s="30">
        <f ca="1">IF(H15="","",COUNTIF(INDIRECT("H"&amp;2):INDIRECT("H"&amp;ROW()),"&gt; "))</f>
        <v>12</v>
      </c>
      <c r="M15" s="30" t="str">
        <f t="shared" ca="1" si="7"/>
        <v>0x147AE14</v>
      </c>
      <c r="N15" s="30" t="str">
        <f ca="1">IF(K15="","",COUNTIF(INDIRECT("K"&amp;2):INDIRECT("K"&amp;ROW()),"&gt; "))</f>
        <v/>
      </c>
      <c r="O15" s="30" t="str">
        <f t="shared" ca="1" si="8"/>
        <v/>
      </c>
      <c r="P15" s="38"/>
      <c r="Q15" s="30" t="str">
        <f t="shared" ca="1" si="9"/>
        <v>M15</v>
      </c>
    </row>
    <row r="16" spans="1:17" ht="14.25" x14ac:dyDescent="0.2">
      <c r="A16" s="48">
        <v>15</v>
      </c>
      <c r="B16" s="30" t="str">
        <f t="shared" ca="1" si="4"/>
        <v>INIT_F_Q_FILTERS</v>
      </c>
      <c r="C16" s="48">
        <v>1</v>
      </c>
      <c r="D16" s="48"/>
      <c r="E16" s="40" t="str">
        <f>IF(A16=35,"EQ"&amp;COUNTIF($A$2:A16,35),"")</f>
        <v/>
      </c>
      <c r="F16" s="30" t="str">
        <f t="shared" si="0"/>
        <v>0x0100000F</v>
      </c>
      <c r="G16" s="17" t="str">
        <f t="shared" ca="1" si="1"/>
        <v>0x1</v>
      </c>
      <c r="H16" s="37" t="str">
        <f t="shared" ca="1" si="5"/>
        <v/>
      </c>
      <c r="I16" s="30" t="str">
        <f t="shared" si="2"/>
        <v/>
      </c>
      <c r="J16" s="30" t="str">
        <f t="shared" ca="1" si="3"/>
        <v/>
      </c>
      <c r="K16" s="37" t="str">
        <f t="shared" ca="1" si="6"/>
        <v/>
      </c>
      <c r="L16" s="30" t="str">
        <f ca="1">IF(H16="","",COUNTIF(INDIRECT("H"&amp;2):INDIRECT("H"&amp;ROW()),"&gt; "))</f>
        <v/>
      </c>
      <c r="M16" s="30" t="str">
        <f t="shared" ca="1" si="7"/>
        <v>0x0100000A</v>
      </c>
      <c r="N16" s="30" t="str">
        <f ca="1">IF(K16="","",COUNTIF(INDIRECT("K"&amp;2):INDIRECT("K"&amp;ROW()),"&gt; "))</f>
        <v/>
      </c>
      <c r="O16" s="30" t="str">
        <f t="shared" ca="1" si="8"/>
        <v/>
      </c>
      <c r="P16" s="38"/>
      <c r="Q16" s="30" t="str">
        <f t="shared" ca="1" si="9"/>
        <v>M16</v>
      </c>
    </row>
    <row r="17" spans="1:17" ht="14.25" x14ac:dyDescent="0.2">
      <c r="A17" s="48">
        <v>16</v>
      </c>
      <c r="B17" s="30" t="str">
        <f t="shared" ca="1" si="4"/>
        <v>GET_ADAPTIVE_FC</v>
      </c>
      <c r="C17" s="48"/>
      <c r="D17" s="48"/>
      <c r="E17" s="40" t="str">
        <f>IF(A17=35,"EQ"&amp;COUNTIF($A$2:A17,35),"")</f>
        <v/>
      </c>
      <c r="F17" s="30" t="str">
        <f t="shared" si="0"/>
        <v/>
      </c>
      <c r="G17" s="17" t="str">
        <f t="shared" ca="1" si="1"/>
        <v/>
      </c>
      <c r="H17" s="37" t="str">
        <f t="shared" ca="1" si="5"/>
        <v/>
      </c>
      <c r="I17" s="30" t="str">
        <f t="shared" si="2"/>
        <v/>
      </c>
      <c r="J17" s="30" t="str">
        <f t="shared" ca="1" si="3"/>
        <v/>
      </c>
      <c r="K17" s="37" t="str">
        <f t="shared" ca="1" si="6"/>
        <v/>
      </c>
      <c r="L17" s="30" t="str">
        <f ca="1">IF(H17="","",COUNTIF(INDIRECT("H"&amp;2):INDIRECT("H"&amp;ROW()),"&gt; "))</f>
        <v/>
      </c>
      <c r="M17" s="30" t="str">
        <f t="shared" ca="1" si="7"/>
        <v>0x147AE1</v>
      </c>
      <c r="N17" s="30" t="str">
        <f ca="1">IF(K17="","",COUNTIF(INDIRECT("K"&amp;2):INDIRECT("K"&amp;ROW()),"&gt; "))</f>
        <v/>
      </c>
      <c r="O17" s="30" t="str">
        <f t="shared" ca="1" si="8"/>
        <v/>
      </c>
      <c r="P17" s="38"/>
      <c r="Q17" s="30" t="str">
        <f t="shared" ca="1" si="9"/>
        <v>M17</v>
      </c>
    </row>
    <row r="18" spans="1:17" ht="14.25" x14ac:dyDescent="0.2">
      <c r="A18" s="48">
        <v>17</v>
      </c>
      <c r="B18" s="30" t="str">
        <f t="shared" ca="1" si="4"/>
        <v>GET_ADAPTIVE_Q</v>
      </c>
      <c r="C18" s="48" t="s">
        <v>115</v>
      </c>
      <c r="D18" s="48"/>
      <c r="E18" s="40" t="str">
        <f>IF(A18=35,"EQ"&amp;COUNTIF($A$2:A18,35),"")</f>
        <v/>
      </c>
      <c r="F18" s="30" t="str">
        <f t="shared" si="0"/>
        <v/>
      </c>
      <c r="G18" s="17" t="str">
        <f t="shared" ca="1" si="1"/>
        <v/>
      </c>
      <c r="H18" s="37" t="str">
        <f t="shared" ca="1" si="5"/>
        <v>0x01000009</v>
      </c>
      <c r="I18" s="30" t="str">
        <f t="shared" si="2"/>
        <v/>
      </c>
      <c r="J18" s="30" t="str">
        <f t="shared" ca="1" si="3"/>
        <v/>
      </c>
      <c r="K18" s="37" t="str">
        <f t="shared" ca="1" si="6"/>
        <v/>
      </c>
      <c r="L18" s="30">
        <f ca="1">IF(H18="","",COUNTIF(INDIRECT("H"&amp;2):INDIRECT("H"&amp;ROW()),"&gt; "))</f>
        <v>13</v>
      </c>
      <c r="M18" s="30" t="str">
        <f t="shared" ca="1" si="7"/>
        <v>0x0100000B</v>
      </c>
      <c r="N18" s="30" t="str">
        <f ca="1">IF(K18="","",COUNTIF(INDIRECT("K"&amp;2):INDIRECT("K"&amp;ROW()),"&gt; "))</f>
        <v/>
      </c>
      <c r="O18" s="30" t="str">
        <f t="shared" ca="1" si="8"/>
        <v/>
      </c>
      <c r="P18" s="38"/>
      <c r="Q18" s="30" t="str">
        <f t="shared" ca="1" si="9"/>
        <v>M18</v>
      </c>
    </row>
    <row r="19" spans="1:17" ht="14.25" x14ac:dyDescent="0.2">
      <c r="A19" s="48">
        <v>18</v>
      </c>
      <c r="B19" s="30" t="str">
        <f t="shared" ca="1" si="4"/>
        <v>GET_ADAPTIVE_DC_RES</v>
      </c>
      <c r="C19" s="48"/>
      <c r="D19" s="48"/>
      <c r="E19" s="40" t="str">
        <f>IF(A19=35,"EQ"&amp;COUNTIF($A$2:A19,35),"")</f>
        <v/>
      </c>
      <c r="F19" s="30" t="str">
        <f t="shared" si="0"/>
        <v/>
      </c>
      <c r="G19" s="17" t="str">
        <f t="shared" ca="1" si="1"/>
        <v/>
      </c>
      <c r="H19" s="37" t="str">
        <f t="shared" ca="1" si="5"/>
        <v>0x147AE14</v>
      </c>
      <c r="I19" s="30" t="str">
        <f t="shared" si="2"/>
        <v/>
      </c>
      <c r="J19" s="30" t="str">
        <f t="shared" ca="1" si="3"/>
        <v/>
      </c>
      <c r="K19" s="37" t="str">
        <f t="shared" ca="1" si="6"/>
        <v/>
      </c>
      <c r="L19" s="30">
        <f ca="1">IF(H19="","",COUNTIF(INDIRECT("H"&amp;2):INDIRECT("H"&amp;ROW()),"&gt; "))</f>
        <v>14</v>
      </c>
      <c r="M19" s="30" t="str">
        <f t="shared" ca="1" si="7"/>
        <v>0x1F400</v>
      </c>
      <c r="N19" s="30" t="str">
        <f ca="1">IF(K19="","",COUNTIF(INDIRECT("K"&amp;2):INDIRECT("K"&amp;ROW()),"&gt; "))</f>
        <v/>
      </c>
      <c r="O19" s="30" t="str">
        <f t="shared" ca="1" si="8"/>
        <v/>
      </c>
      <c r="P19" s="38"/>
      <c r="Q19" s="30" t="str">
        <f t="shared" ca="1" si="9"/>
        <v>M19</v>
      </c>
    </row>
    <row r="20" spans="1:17" ht="14.25" x14ac:dyDescent="0.2">
      <c r="A20" s="48">
        <v>19</v>
      </c>
      <c r="B20" s="30" t="str">
        <f t="shared" ca="1" si="4"/>
        <v>GET_ADAPTIVE_COILTEMP</v>
      </c>
      <c r="C20" s="48" t="s">
        <v>115</v>
      </c>
      <c r="D20" s="48"/>
      <c r="E20" s="40" t="str">
        <f>IF(A20=35,"EQ"&amp;COUNTIF($A$2:A20,35),"")</f>
        <v/>
      </c>
      <c r="F20" s="30" t="str">
        <f t="shared" si="0"/>
        <v/>
      </c>
      <c r="G20" s="17" t="str">
        <f t="shared" ca="1" si="1"/>
        <v/>
      </c>
      <c r="H20" s="37" t="str">
        <f t="shared" ca="1" si="5"/>
        <v>0x0100000A</v>
      </c>
      <c r="I20" s="30" t="str">
        <f t="shared" si="2"/>
        <v/>
      </c>
      <c r="J20" s="30" t="str">
        <f t="shared" ca="1" si="3"/>
        <v/>
      </c>
      <c r="K20" s="37" t="str">
        <f t="shared" ca="1" si="6"/>
        <v/>
      </c>
      <c r="L20" s="30">
        <f ca="1">IF(H20="","",COUNTIF(INDIRECT("H"&amp;2):INDIRECT("H"&amp;ROW()),"&gt; "))</f>
        <v>15</v>
      </c>
      <c r="M20" s="30" t="str">
        <f t="shared" ca="1" si="7"/>
        <v>0x0100000C</v>
      </c>
      <c r="N20" s="30" t="str">
        <f ca="1">IF(K20="","",COUNTIF(INDIRECT("K"&amp;2):INDIRECT("K"&amp;ROW()),"&gt; "))</f>
        <v/>
      </c>
      <c r="O20" s="30" t="str">
        <f t="shared" ca="1" si="8"/>
        <v/>
      </c>
      <c r="P20" s="38"/>
      <c r="Q20" s="30" t="str">
        <f t="shared" ca="1" si="9"/>
        <v>M20</v>
      </c>
    </row>
    <row r="21" spans="1:17" ht="14.25" x14ac:dyDescent="0.2">
      <c r="A21" s="48">
        <v>20</v>
      </c>
      <c r="B21" s="30" t="str">
        <f t="shared" ca="1" si="4"/>
        <v>GET_EXCURSION</v>
      </c>
      <c r="C21" s="48" t="s">
        <v>115</v>
      </c>
      <c r="D21" s="48"/>
      <c r="E21" s="40" t="str">
        <f>IF(A21=35,"EQ"&amp;COUNTIF($A$2:A21,35),"")</f>
        <v/>
      </c>
      <c r="F21" s="30" t="str">
        <f t="shared" si="0"/>
        <v/>
      </c>
      <c r="G21" s="17" t="str">
        <f t="shared" ca="1" si="1"/>
        <v/>
      </c>
      <c r="H21" s="37" t="str">
        <f t="shared" ca="1" si="5"/>
        <v>0x147AE1</v>
      </c>
      <c r="I21" s="30" t="str">
        <f t="shared" si="2"/>
        <v/>
      </c>
      <c r="J21" s="30" t="str">
        <f t="shared" ca="1" si="3"/>
        <v/>
      </c>
      <c r="K21" s="37" t="str">
        <f t="shared" ca="1" si="6"/>
        <v/>
      </c>
      <c r="L21" s="30">
        <f ca="1">IF(H21="","",COUNTIF(INDIRECT("H"&amp;2):INDIRECT("H"&amp;ROW()),"&gt; "))</f>
        <v>16</v>
      </c>
      <c r="M21" s="30" t="str">
        <f t="shared" ca="1" si="7"/>
        <v>0x20000000</v>
      </c>
      <c r="N21" s="30" t="str">
        <f ca="1">IF(K21="","",COUNTIF(INDIRECT("K"&amp;2):INDIRECT("K"&amp;ROW()),"&gt; "))</f>
        <v/>
      </c>
      <c r="O21" s="30" t="str">
        <f t="shared" ca="1" si="8"/>
        <v/>
      </c>
      <c r="P21" s="38"/>
      <c r="Q21" s="30" t="str">
        <f t="shared" ca="1" si="9"/>
        <v>M21</v>
      </c>
    </row>
    <row r="22" spans="1:17" ht="14.25" x14ac:dyDescent="0.2">
      <c r="A22" s="48">
        <v>21</v>
      </c>
      <c r="B22" s="30" t="str">
        <f t="shared" ca="1" si="4"/>
        <v>GET_PCM_INPUT_DATA</v>
      </c>
      <c r="C22" s="48" t="s">
        <v>115</v>
      </c>
      <c r="D22" s="48"/>
      <c r="E22" s="40" t="str">
        <f>IF(A22=35,"EQ"&amp;COUNTIF($A$2:A22,35),"")</f>
        <v/>
      </c>
      <c r="F22" s="30" t="str">
        <f t="shared" si="0"/>
        <v/>
      </c>
      <c r="G22" s="17" t="str">
        <f t="shared" ca="1" si="1"/>
        <v/>
      </c>
      <c r="H22" s="37" t="str">
        <f t="shared" ca="1" si="5"/>
        <v>0x0100000B</v>
      </c>
      <c r="I22" s="30" t="str">
        <f t="shared" si="2"/>
        <v/>
      </c>
      <c r="J22" s="30" t="str">
        <f t="shared" ca="1" si="3"/>
        <v/>
      </c>
      <c r="K22" s="37" t="str">
        <f t="shared" ca="1" si="6"/>
        <v/>
      </c>
      <c r="L22" s="30">
        <f ca="1">IF(H22="","",COUNTIF(INDIRECT("H"&amp;2):INDIRECT("H"&amp;ROW()),"&gt; "))</f>
        <v>17</v>
      </c>
      <c r="M22" s="30" t="str">
        <f t="shared" ca="1" si="7"/>
        <v>0x0100000D</v>
      </c>
      <c r="N22" s="30" t="str">
        <f ca="1">IF(K22="","",COUNTIF(INDIRECT("K"&amp;2):INDIRECT("K"&amp;ROW()),"&gt; "))</f>
        <v/>
      </c>
      <c r="O22" s="30" t="str">
        <f t="shared" ca="1" si="8"/>
        <v/>
      </c>
      <c r="P22" s="38"/>
      <c r="Q22" s="30" t="str">
        <f t="shared" ca="1" si="9"/>
        <v>M22</v>
      </c>
    </row>
    <row r="23" spans="1:17" ht="14.25" x14ac:dyDescent="0.2">
      <c r="A23" s="48">
        <v>22</v>
      </c>
      <c r="B23" s="30" t="str">
        <f t="shared" ca="1" si="4"/>
        <v>GET_IV_DATA</v>
      </c>
      <c r="C23" s="48" t="s">
        <v>115</v>
      </c>
      <c r="D23" s="48"/>
      <c r="E23" s="40" t="str">
        <f>IF(A23=35,"EQ"&amp;COUNTIF($A$2:A23,35),"")</f>
        <v/>
      </c>
      <c r="F23" s="30" t="str">
        <f t="shared" si="0"/>
        <v/>
      </c>
      <c r="G23" s="17" t="str">
        <f t="shared" ca="1" si="1"/>
        <v/>
      </c>
      <c r="H23" s="37" t="str">
        <f t="shared" ca="1" si="5"/>
        <v>0x1F400</v>
      </c>
      <c r="I23" s="30" t="str">
        <f t="shared" si="2"/>
        <v/>
      </c>
      <c r="J23" s="30" t="str">
        <f t="shared" ca="1" si="3"/>
        <v/>
      </c>
      <c r="K23" s="37" t="str">
        <f t="shared" ca="1" si="6"/>
        <v/>
      </c>
      <c r="L23" s="30">
        <f ca="1">IF(H23="","",COUNTIF(INDIRECT("H"&amp;2):INDIRECT("H"&amp;ROW()),"&gt; "))</f>
        <v>18</v>
      </c>
      <c r="M23" s="30" t="str">
        <f t="shared" ca="1" si="7"/>
        <v>0x6CC00</v>
      </c>
      <c r="N23" s="30" t="str">
        <f ca="1">IF(K23="","",COUNTIF(INDIRECT("K"&amp;2):INDIRECT("K"&amp;ROW()),"&gt; "))</f>
        <v/>
      </c>
      <c r="O23" s="30" t="str">
        <f t="shared" ca="1" si="8"/>
        <v/>
      </c>
      <c r="P23" s="38"/>
      <c r="Q23" s="30" t="str">
        <f t="shared" ca="1" si="9"/>
        <v>M23</v>
      </c>
    </row>
    <row r="24" spans="1:17" ht="14.25" x14ac:dyDescent="0.2">
      <c r="A24" s="48">
        <v>23</v>
      </c>
      <c r="B24" s="30" t="str">
        <f t="shared" ca="1" si="4"/>
        <v>GET_PCM_AND_IV_DATA</v>
      </c>
      <c r="C24" s="48" t="s">
        <v>115</v>
      </c>
      <c r="D24" s="48"/>
      <c r="E24" s="40" t="str">
        <f>IF(A24=35,"EQ"&amp;COUNTIF($A$2:A24,35),"")</f>
        <v/>
      </c>
      <c r="F24" s="30" t="str">
        <f t="shared" si="0"/>
        <v/>
      </c>
      <c r="G24" s="17" t="str">
        <f t="shared" ca="1" si="1"/>
        <v/>
      </c>
      <c r="H24" s="37" t="str">
        <f t="shared" ca="1" si="5"/>
        <v>0x0100000C</v>
      </c>
      <c r="I24" s="30" t="str">
        <f t="shared" si="2"/>
        <v/>
      </c>
      <c r="J24" s="30" t="str">
        <f t="shared" ca="1" si="3"/>
        <v/>
      </c>
      <c r="K24" s="37" t="str">
        <f t="shared" ca="1" si="6"/>
        <v/>
      </c>
      <c r="L24" s="30">
        <f ca="1">IF(H24="","",COUNTIF(INDIRECT("H"&amp;2):INDIRECT("H"&amp;ROW()),"&gt; "))</f>
        <v>19</v>
      </c>
      <c r="M24" s="30" t="str">
        <f t="shared" ca="1" si="7"/>
        <v>0x0100000E</v>
      </c>
      <c r="N24" s="30" t="str">
        <f ca="1">IF(K24="","",COUNTIF(INDIRECT("K"&amp;2):INDIRECT("K"&amp;ROW()),"&gt; "))</f>
        <v/>
      </c>
      <c r="O24" s="30" t="str">
        <f t="shared" ca="1" si="8"/>
        <v/>
      </c>
      <c r="P24" s="38"/>
      <c r="Q24" s="30" t="str">
        <f t="shared" ca="1" si="9"/>
        <v>M24</v>
      </c>
    </row>
    <row r="25" spans="1:17" ht="14.25" x14ac:dyDescent="0.2">
      <c r="A25" s="48">
        <v>24</v>
      </c>
      <c r="B25" s="30" t="str">
        <f t="shared" ca="1" si="4"/>
        <v>GET_PCM_OUTPUT_DATA</v>
      </c>
      <c r="C25" s="48" t="s">
        <v>115</v>
      </c>
      <c r="D25" s="48"/>
      <c r="E25" s="40" t="str">
        <f>IF(A25=35,"EQ"&amp;COUNTIF($A$2:A25,35),"")</f>
        <v/>
      </c>
      <c r="F25" s="30" t="str">
        <f t="shared" si="0"/>
        <v/>
      </c>
      <c r="G25" s="17" t="str">
        <f t="shared" ca="1" si="1"/>
        <v/>
      </c>
      <c r="H25" s="37" t="str">
        <f t="shared" ca="1" si="5"/>
        <v>0x20000000</v>
      </c>
      <c r="I25" s="30" t="str">
        <f t="shared" si="2"/>
        <v/>
      </c>
      <c r="J25" s="30" t="str">
        <f t="shared" ca="1" si="3"/>
        <v/>
      </c>
      <c r="K25" s="37" t="str">
        <f t="shared" ca="1" si="6"/>
        <v/>
      </c>
      <c r="L25" s="30">
        <f ca="1">IF(H25="","",COUNTIF(INDIRECT("H"&amp;2):INDIRECT("H"&amp;ROW()),"&gt; "))</f>
        <v>20</v>
      </c>
      <c r="M25" s="30" t="str">
        <f t="shared" ca="1" si="7"/>
        <v>0x3BA5E353</v>
      </c>
      <c r="N25" s="30" t="str">
        <f ca="1">IF(K25="","",COUNTIF(INDIRECT("K"&amp;2):INDIRECT("K"&amp;ROW()),"&gt; "))</f>
        <v/>
      </c>
      <c r="O25" s="30" t="str">
        <f t="shared" ca="1" si="8"/>
        <v/>
      </c>
      <c r="P25" s="38"/>
      <c r="Q25" s="30" t="str">
        <f t="shared" ca="1" si="9"/>
        <v>M25</v>
      </c>
    </row>
    <row r="26" spans="1:17" ht="14.25" x14ac:dyDescent="0.2">
      <c r="A26" s="48">
        <v>25</v>
      </c>
      <c r="B26" s="30" t="str">
        <f t="shared" ca="1" si="4"/>
        <v>INTERN_DEBUG</v>
      </c>
      <c r="C26" s="48" t="s">
        <v>115</v>
      </c>
      <c r="D26" s="48"/>
      <c r="E26" s="40" t="str">
        <f>IF(A26=35,"EQ"&amp;COUNTIF($A$2:A26,35),"")</f>
        <v/>
      </c>
      <c r="F26" s="30" t="str">
        <f t="shared" si="0"/>
        <v/>
      </c>
      <c r="G26" s="17" t="str">
        <f t="shared" ca="1" si="1"/>
        <v/>
      </c>
      <c r="H26" s="37" t="str">
        <f t="shared" ca="1" si="5"/>
        <v>0x0100000D</v>
      </c>
      <c r="I26" s="30" t="str">
        <f t="shared" si="2"/>
        <v/>
      </c>
      <c r="J26" s="30" t="str">
        <f t="shared" ca="1" si="3"/>
        <v/>
      </c>
      <c r="K26" s="37" t="str">
        <f t="shared" ca="1" si="6"/>
        <v/>
      </c>
      <c r="L26" s="30">
        <f ca="1">IF(H26="","",COUNTIF(INDIRECT("H"&amp;2):INDIRECT("H"&amp;ROW()),"&gt; "))</f>
        <v>21</v>
      </c>
      <c r="M26" s="30" t="str">
        <f t="shared" ca="1" si="7"/>
        <v>0x0100000F</v>
      </c>
      <c r="N26" s="30" t="str">
        <f ca="1">IF(K26="","",COUNTIF(INDIRECT("K"&amp;2):INDIRECT("K"&amp;ROW()),"&gt; "))</f>
        <v/>
      </c>
      <c r="O26" s="30" t="str">
        <f t="shared" ca="1" si="8"/>
        <v/>
      </c>
      <c r="P26" s="38"/>
      <c r="Q26" s="30" t="str">
        <f t="shared" ca="1" si="9"/>
        <v>M26</v>
      </c>
    </row>
    <row r="27" spans="1:17" ht="14.25" x14ac:dyDescent="0.2">
      <c r="A27" s="48">
        <v>26</v>
      </c>
      <c r="B27" s="30" t="str">
        <f t="shared" ca="1" si="4"/>
        <v>VLIMIT</v>
      </c>
      <c r="C27" s="48">
        <v>0.9</v>
      </c>
      <c r="D27" s="48"/>
      <c r="E27" s="40" t="str">
        <f>IF(A27=35,"EQ"&amp;COUNTIF($A$2:A27,35),"")</f>
        <v/>
      </c>
      <c r="F27" s="30" t="str">
        <f t="shared" si="0"/>
        <v>0x0100001A</v>
      </c>
      <c r="G27" s="17" t="str">
        <f t="shared" ca="1" si="1"/>
        <v>0x7333333</v>
      </c>
      <c r="H27" s="37" t="str">
        <f t="shared" ca="1" si="5"/>
        <v>0x6CC00</v>
      </c>
      <c r="I27" s="30" t="str">
        <f t="shared" si="2"/>
        <v/>
      </c>
      <c r="J27" s="30" t="str">
        <f t="shared" ca="1" si="3"/>
        <v/>
      </c>
      <c r="K27" s="37" t="str">
        <f t="shared" ca="1" si="6"/>
        <v/>
      </c>
      <c r="L27" s="30">
        <f ca="1">IF(H27="","",COUNTIF(INDIRECT("H"&amp;2):INDIRECT("H"&amp;ROW()),"&gt; "))</f>
        <v>22</v>
      </c>
      <c r="M27" s="30" t="str">
        <f t="shared" ca="1" si="7"/>
        <v>0x1</v>
      </c>
      <c r="N27" s="30" t="str">
        <f ca="1">IF(K27="","",COUNTIF(INDIRECT("K"&amp;2):INDIRECT("K"&amp;ROW()),"&gt; "))</f>
        <v/>
      </c>
      <c r="O27" s="30" t="str">
        <f t="shared" ca="1" si="8"/>
        <v/>
      </c>
      <c r="P27" s="38"/>
      <c r="Q27" s="30" t="str">
        <f t="shared" ca="1" si="9"/>
        <v>M27</v>
      </c>
    </row>
    <row r="28" spans="1:17" ht="14.25" x14ac:dyDescent="0.2">
      <c r="A28" s="48">
        <v>27</v>
      </c>
      <c r="B28" s="30" t="str">
        <f t="shared" ca="1" si="4"/>
        <v>NEW_CONTROLS</v>
      </c>
      <c r="C28" s="48"/>
      <c r="D28" s="48"/>
      <c r="E28" s="40" t="str">
        <f>IF(A28=35,"EQ"&amp;COUNTIF($A$2:A28,35),"")</f>
        <v/>
      </c>
      <c r="F28" s="30" t="str">
        <f t="shared" si="0"/>
        <v/>
      </c>
      <c r="G28" s="17" t="str">
        <f t="shared" ca="1" si="1"/>
        <v/>
      </c>
      <c r="H28" s="37" t="str">
        <f t="shared" ca="1" si="5"/>
        <v>0x0100000E</v>
      </c>
      <c r="I28" s="30" t="str">
        <f t="shared" si="2"/>
        <v/>
      </c>
      <c r="J28" s="30" t="str">
        <f t="shared" ca="1" si="3"/>
        <v/>
      </c>
      <c r="K28" s="37" t="str">
        <f t="shared" ca="1" si="6"/>
        <v/>
      </c>
      <c r="L28" s="30">
        <f ca="1">IF(H28="","",COUNTIF(INDIRECT("H"&amp;2):INDIRECT("H"&amp;ROW()),"&gt; "))</f>
        <v>23</v>
      </c>
      <c r="M28" s="30" t="str">
        <f t="shared" ca="1" si="7"/>
        <v>0x0100001A</v>
      </c>
      <c r="N28" s="30" t="str">
        <f ca="1">IF(K28="","",COUNTIF(INDIRECT("K"&amp;2):INDIRECT("K"&amp;ROW()),"&gt; "))</f>
        <v/>
      </c>
      <c r="O28" s="30" t="str">
        <f t="shared" ca="1" si="8"/>
        <v/>
      </c>
      <c r="P28" s="38"/>
      <c r="Q28" s="30" t="str">
        <f t="shared" ca="1" si="9"/>
        <v>M28</v>
      </c>
    </row>
    <row r="29" spans="1:17" ht="14.25" x14ac:dyDescent="0.2">
      <c r="A29" s="48">
        <v>28</v>
      </c>
      <c r="B29" s="30" t="str">
        <f t="shared" ca="1" si="4"/>
        <v>PILOT_ENABLE</v>
      </c>
      <c r="C29" s="48"/>
      <c r="D29" s="48"/>
      <c r="E29" s="40" t="str">
        <f>IF(A29=35,"EQ"&amp;COUNTIF($A$2:A29,35),"")</f>
        <v/>
      </c>
      <c r="F29" s="30" t="str">
        <f t="shared" si="0"/>
        <v/>
      </c>
      <c r="G29" s="17" t="str">
        <f t="shared" ca="1" si="1"/>
        <v/>
      </c>
      <c r="H29" s="37" t="str">
        <f t="shared" ca="1" si="5"/>
        <v>0x3BA5E353</v>
      </c>
      <c r="I29" s="30" t="str">
        <f t="shared" si="2"/>
        <v/>
      </c>
      <c r="J29" s="30" t="str">
        <f t="shared" ca="1" si="3"/>
        <v/>
      </c>
      <c r="K29" s="37" t="str">
        <f t="shared" ca="1" si="6"/>
        <v/>
      </c>
      <c r="L29" s="30">
        <f ca="1">IF(H29="","",COUNTIF(INDIRECT("H"&amp;2):INDIRECT("H"&amp;ROW()),"&gt; "))</f>
        <v>24</v>
      </c>
      <c r="M29" s="30" t="str">
        <f t="shared" ca="1" si="7"/>
        <v>0x7333333</v>
      </c>
      <c r="N29" s="30" t="str">
        <f ca="1">IF(K29="","",COUNTIF(INDIRECT("K"&amp;2):INDIRECT("K"&amp;ROW()),"&gt; "))</f>
        <v/>
      </c>
      <c r="O29" s="30" t="str">
        <f t="shared" ca="1" si="8"/>
        <v/>
      </c>
      <c r="P29" s="38"/>
      <c r="Q29" s="30" t="str">
        <f t="shared" ca="1" si="9"/>
        <v>M29</v>
      </c>
    </row>
    <row r="30" spans="1:17" ht="14.25" x14ac:dyDescent="0.2">
      <c r="A30" s="48">
        <v>29</v>
      </c>
      <c r="B30" s="30" t="str">
        <f t="shared" ca="1" si="4"/>
        <v>CLIP_ENABLE</v>
      </c>
      <c r="C30" s="48"/>
      <c r="D30" s="48"/>
      <c r="E30" s="40" t="str">
        <f>IF(A30=35,"EQ"&amp;COUNTIF($A$2:A30,35),"")</f>
        <v/>
      </c>
      <c r="F30" s="30" t="str">
        <f t="shared" si="0"/>
        <v/>
      </c>
      <c r="G30" s="17" t="str">
        <f t="shared" ca="1" si="1"/>
        <v/>
      </c>
      <c r="H30" s="37" t="str">
        <f t="shared" ca="1" si="5"/>
        <v>0x0100000F</v>
      </c>
      <c r="I30" s="30" t="str">
        <f t="shared" si="2"/>
        <v/>
      </c>
      <c r="J30" s="30" t="str">
        <f t="shared" ca="1" si="3"/>
        <v/>
      </c>
      <c r="K30" s="37" t="str">
        <f t="shared" ca="1" si="6"/>
        <v/>
      </c>
      <c r="L30" s="30">
        <f ca="1">IF(H30="","",COUNTIF(INDIRECT("H"&amp;2):INDIRECT("H"&amp;ROW()),"&gt; "))</f>
        <v>25</v>
      </c>
      <c r="M30" s="30" t="str">
        <f t="shared" ca="1" si="7"/>
        <v>0x01000023</v>
      </c>
      <c r="N30" s="30" t="str">
        <f ca="1">IF(K30="","",COUNTIF(INDIRECT("K"&amp;2):INDIRECT("K"&amp;ROW()),"&gt; "))</f>
        <v/>
      </c>
      <c r="O30" s="30" t="str">
        <f t="shared" ca="1" si="8"/>
        <v/>
      </c>
      <c r="P30" s="38"/>
      <c r="Q30" s="30" t="str">
        <f t="shared" ca="1" si="9"/>
        <v>M30</v>
      </c>
    </row>
    <row r="31" spans="1:17" ht="14.25" x14ac:dyDescent="0.2">
      <c r="A31" s="48">
        <v>30</v>
      </c>
      <c r="B31" s="30" t="str">
        <f t="shared" ca="1" si="4"/>
        <v>EXC_ENABLE</v>
      </c>
      <c r="C31" s="48"/>
      <c r="D31" s="48"/>
      <c r="E31" s="40" t="str">
        <f>IF(A31=35,"EQ"&amp;COUNTIF($A$2:A31,35),"")</f>
        <v/>
      </c>
      <c r="F31" s="30" t="str">
        <f t="shared" si="0"/>
        <v/>
      </c>
      <c r="G31" s="17" t="str">
        <f t="shared" ca="1" si="1"/>
        <v/>
      </c>
      <c r="H31" s="37" t="str">
        <f t="shared" ca="1" si="5"/>
        <v>0x1</v>
      </c>
      <c r="I31" s="30" t="str">
        <f t="shared" si="2"/>
        <v/>
      </c>
      <c r="J31" s="30" t="str">
        <f t="shared" ca="1" si="3"/>
        <v/>
      </c>
      <c r="K31" s="37" t="str">
        <f t="shared" ca="1" si="6"/>
        <v/>
      </c>
      <c r="L31" s="30">
        <f ca="1">IF(H31="","",COUNTIF(INDIRECT("H"&amp;2):INDIRECT("H"&amp;ROW()),"&gt; "))</f>
        <v>26</v>
      </c>
      <c r="M31" s="30" t="str">
        <f t="shared" ca="1" si="7"/>
        <v>0x1</v>
      </c>
      <c r="N31" s="30" t="str">
        <f ca="1">IF(K31="","",COUNTIF(INDIRECT("K"&amp;2):INDIRECT("K"&amp;ROW()),"&gt; "))</f>
        <v/>
      </c>
      <c r="O31" s="30" t="str">
        <f t="shared" ca="1" si="8"/>
        <v/>
      </c>
      <c r="P31" s="38"/>
      <c r="Q31" s="30" t="str">
        <f t="shared" ca="1" si="9"/>
        <v>M31</v>
      </c>
    </row>
    <row r="32" spans="1:17" s="34" customFormat="1" ht="14.25" x14ac:dyDescent="0.2">
      <c r="A32" s="49">
        <v>31</v>
      </c>
      <c r="B32" s="30" t="str">
        <f t="shared" ca="1" si="4"/>
        <v>THERMAL_ENABLE</v>
      </c>
      <c r="C32" s="49"/>
      <c r="D32" s="49"/>
      <c r="E32" s="40" t="str">
        <f>IF(A32=35,"EQ"&amp;COUNTIF($A$2:A32,35),"")</f>
        <v/>
      </c>
      <c r="F32" s="30" t="str">
        <f t="shared" si="0"/>
        <v/>
      </c>
      <c r="G32" s="17" t="str">
        <f t="shared" ca="1" si="1"/>
        <v/>
      </c>
      <c r="H32" s="37" t="str">
        <f t="shared" ca="1" si="5"/>
        <v/>
      </c>
      <c r="I32" s="30" t="str">
        <f t="shared" si="2"/>
        <v/>
      </c>
      <c r="J32" s="30" t="str">
        <f t="shared" ca="1" si="3"/>
        <v/>
      </c>
      <c r="K32" s="37" t="str">
        <f t="shared" ca="1" si="6"/>
        <v/>
      </c>
      <c r="L32" s="30" t="str">
        <f ca="1">IF(H32="","",COUNTIF(INDIRECT("H"&amp;2):INDIRECT("H"&amp;ROW()),"&gt; "))</f>
        <v/>
      </c>
      <c r="M32" s="30" t="str">
        <f t="shared" ca="1" si="7"/>
        <v>0x01000020</v>
      </c>
      <c r="N32" s="30" t="str">
        <f ca="1">IF(K32="","",COUNTIF(INDIRECT("K"&amp;2):INDIRECT("K"&amp;ROW()),"&gt; "))</f>
        <v/>
      </c>
      <c r="O32" s="30" t="str">
        <f t="shared" ca="1" si="8"/>
        <v/>
      </c>
      <c r="P32" s="15"/>
      <c r="Q32" s="30" t="str">
        <f t="shared" ca="1" si="9"/>
        <v>M32</v>
      </c>
    </row>
    <row r="33" spans="1:17" s="34" customFormat="1" ht="14.25" x14ac:dyDescent="0.2">
      <c r="A33" s="50">
        <v>35</v>
      </c>
      <c r="B33" s="33" t="str">
        <f t="shared" ca="1" si="4"/>
        <v>TARGET_EQ_BAND_ID</v>
      </c>
      <c r="C33" s="50">
        <v>1</v>
      </c>
      <c r="D33" s="50"/>
      <c r="E33" s="40" t="str">
        <f>IF(A33=35,"EQ"&amp;COUNTIF($A$2:A33,35),"")</f>
        <v>EQ1</v>
      </c>
      <c r="F33" s="13" t="str">
        <f t="shared" si="0"/>
        <v>0x01000023</v>
      </c>
      <c r="G33" s="17" t="str">
        <f t="shared" ca="1" si="1"/>
        <v>0x1</v>
      </c>
      <c r="H33" s="17" t="str">
        <f t="shared" ca="1" si="5"/>
        <v/>
      </c>
      <c r="I33" s="13" t="str">
        <f t="shared" si="2"/>
        <v/>
      </c>
      <c r="J33" s="30" t="str">
        <f t="shared" ca="1" si="3"/>
        <v/>
      </c>
      <c r="K33" s="17" t="str">
        <f t="shared" ca="1" si="6"/>
        <v/>
      </c>
      <c r="L33" s="13" t="str">
        <f ca="1">IF(H33="","",COUNTIF(INDIRECT("H"&amp;2):INDIRECT("H"&amp;ROW()),"&gt; "))</f>
        <v/>
      </c>
      <c r="M33" s="13" t="str">
        <f t="shared" ca="1" si="7"/>
        <v>0x24B800</v>
      </c>
      <c r="N33" s="13" t="str">
        <f ca="1">IF(K33="","",COUNTIF(INDIRECT("K"&amp;2):INDIRECT("K"&amp;ROW()),"&gt; "))</f>
        <v/>
      </c>
      <c r="O33" s="13" t="str">
        <f t="shared" ca="1" si="8"/>
        <v/>
      </c>
      <c r="P33" s="15"/>
      <c r="Q33" s="13" t="str">
        <f t="shared" ca="1" si="9"/>
        <v>M33</v>
      </c>
    </row>
    <row r="34" spans="1:17" s="34" customFormat="1" ht="14.25" x14ac:dyDescent="0.2">
      <c r="A34" s="50">
        <v>32</v>
      </c>
      <c r="B34" s="33" t="str">
        <f t="shared" ca="1" si="4"/>
        <v>EQ_BAND_FC</v>
      </c>
      <c r="C34" s="50">
        <v>4700</v>
      </c>
      <c r="D34" s="50"/>
      <c r="E34" s="40" t="str">
        <f>IF(A34=35,"EQ"&amp;COUNTIF($A$2:A34,35),"")</f>
        <v/>
      </c>
      <c r="F34" s="13" t="str">
        <f t="shared" ref="F34:F65" si="10">IF(C34="","","0x010000"&amp;DEC2HEX(A34,2))</f>
        <v>0x01000020</v>
      </c>
      <c r="G34" s="17" t="str">
        <f t="shared" ref="G34:G65" ca="1" si="11">IF(C34="","","0x"&amp;RIGHT(DEC2HEX(C34*POWER(2,INDIRECT("DSM!C"&amp;A34))),8))</f>
        <v>0x24B800</v>
      </c>
      <c r="H34" s="17" t="str">
        <f t="shared" ca="1" si="5"/>
        <v/>
      </c>
      <c r="I34" s="13" t="str">
        <f t="shared" ref="I34:I65" si="12">IF(D34="","","0x020000"&amp;DEC2HEX(A34,2))</f>
        <v/>
      </c>
      <c r="J34" s="30" t="str">
        <f t="shared" ref="J34:J65" ca="1" si="13">IF(D34="","","0x"&amp;RIGHT(DEC2HEX(D34*POWER(2,INDIRECT("DSM!C"&amp;A34))),8))</f>
        <v/>
      </c>
      <c r="K34" s="17" t="str">
        <f t="shared" ca="1" si="6"/>
        <v/>
      </c>
      <c r="L34" s="13" t="str">
        <f ca="1">IF(H34="","",COUNTIF(INDIRECT("H"&amp;2):INDIRECT("H"&amp;ROW()),"&gt; "))</f>
        <v/>
      </c>
      <c r="M34" s="13" t="str">
        <f t="shared" ca="1" si="7"/>
        <v>0x01000021</v>
      </c>
      <c r="N34" s="13" t="str">
        <f ca="1">IF(K34="","",COUNTIF(INDIRECT("K"&amp;2):INDIRECT("K"&amp;ROW()),"&gt; "))</f>
        <v/>
      </c>
      <c r="O34" s="13" t="str">
        <f t="shared" ca="1" si="8"/>
        <v/>
      </c>
      <c r="P34" s="15"/>
      <c r="Q34" s="13" t="str">
        <f t="shared" ca="1" si="9"/>
        <v>M34</v>
      </c>
    </row>
    <row r="35" spans="1:17" s="34" customFormat="1" ht="14.25" x14ac:dyDescent="0.2">
      <c r="A35" s="50">
        <v>33</v>
      </c>
      <c r="B35" s="33" t="str">
        <f t="shared" ca="1" si="4"/>
        <v>EQ_BAND_Q</v>
      </c>
      <c r="C35" s="50">
        <v>2.2000000000000002</v>
      </c>
      <c r="D35" s="50"/>
      <c r="E35" s="40" t="str">
        <f>IF(A35=35,"EQ"&amp;COUNTIF($A$2:A35,35),"")</f>
        <v/>
      </c>
      <c r="F35" s="13" t="str">
        <f t="shared" si="10"/>
        <v>0x01000021</v>
      </c>
      <c r="G35" s="17" t="str">
        <f t="shared" ca="1" si="11"/>
        <v>0x11999999</v>
      </c>
      <c r="H35" s="17" t="str">
        <f t="shared" ca="1" si="5"/>
        <v/>
      </c>
      <c r="I35" s="13" t="str">
        <f t="shared" si="12"/>
        <v/>
      </c>
      <c r="J35" s="30" t="str">
        <f t="shared" ca="1" si="13"/>
        <v/>
      </c>
      <c r="K35" s="17" t="str">
        <f t="shared" ca="1" si="6"/>
        <v/>
      </c>
      <c r="L35" s="13" t="str">
        <f ca="1">IF(H35="","",COUNTIF(INDIRECT("H"&amp;2):INDIRECT("H"&amp;ROW()),"&gt; "))</f>
        <v/>
      </c>
      <c r="M35" s="13" t="str">
        <f t="shared" ca="1" si="7"/>
        <v>0x11999999</v>
      </c>
      <c r="N35" s="13" t="str">
        <f ca="1">IF(K35="","",COUNTIF(INDIRECT("K"&amp;2):INDIRECT("K"&amp;ROW()),"&gt; "))</f>
        <v/>
      </c>
      <c r="O35" s="13" t="str">
        <f t="shared" ca="1" si="8"/>
        <v/>
      </c>
      <c r="P35" s="15"/>
      <c r="Q35" s="13" t="str">
        <f t="shared" ca="1" si="9"/>
        <v>M35</v>
      </c>
    </row>
    <row r="36" spans="1:17" s="34" customFormat="1" ht="14.25" x14ac:dyDescent="0.2">
      <c r="A36" s="50">
        <v>34</v>
      </c>
      <c r="B36" s="33" t="str">
        <f t="shared" ca="1" si="4"/>
        <v>EQ_BAND_ATTENUATION_DB</v>
      </c>
      <c r="C36" s="50">
        <v>-7</v>
      </c>
      <c r="D36" s="50"/>
      <c r="E36" s="40" t="str">
        <f>IF(A36=35,"EQ"&amp;COUNTIF($A$2:A36,35),"")</f>
        <v/>
      </c>
      <c r="F36" s="13" t="str">
        <f t="shared" si="10"/>
        <v>0x01000022</v>
      </c>
      <c r="G36" s="17" t="str">
        <f t="shared" ca="1" si="11"/>
        <v>0xFF900000</v>
      </c>
      <c r="H36" s="17" t="str">
        <f t="shared" ca="1" si="5"/>
        <v/>
      </c>
      <c r="I36" s="13" t="str">
        <f t="shared" si="12"/>
        <v/>
      </c>
      <c r="J36" s="30" t="str">
        <f t="shared" ca="1" si="13"/>
        <v/>
      </c>
      <c r="K36" s="17" t="str">
        <f t="shared" ca="1" si="6"/>
        <v/>
      </c>
      <c r="L36" s="13" t="str">
        <f ca="1">IF(H36="","",COUNTIF(INDIRECT("H"&amp;2):INDIRECT("H"&amp;ROW()),"&gt; "))</f>
        <v/>
      </c>
      <c r="M36" s="13" t="str">
        <f t="shared" ca="1" si="7"/>
        <v>0x01000022</v>
      </c>
      <c r="N36" s="13" t="str">
        <f ca="1">IF(K36="","",COUNTIF(INDIRECT("K"&amp;2):INDIRECT("K"&amp;ROW()),"&gt; "))</f>
        <v/>
      </c>
      <c r="O36" s="13" t="str">
        <f t="shared" ca="1" si="8"/>
        <v/>
      </c>
      <c r="P36" s="15"/>
      <c r="Q36" s="13" t="str">
        <f t="shared" ca="1" si="9"/>
        <v>M36</v>
      </c>
    </row>
    <row r="37" spans="1:17" s="34" customFormat="1" ht="14.25" x14ac:dyDescent="0.2">
      <c r="A37" s="50">
        <v>86</v>
      </c>
      <c r="B37" s="33" t="str">
        <f t="shared" ca="1" si="4"/>
        <v>EQ_FILTER_TYPE</v>
      </c>
      <c r="C37" s="50"/>
      <c r="D37" s="50"/>
      <c r="E37" s="40" t="str">
        <f>IF(A37=35,"EQ"&amp;COUNTIF($A$2:A37,35),"")</f>
        <v/>
      </c>
      <c r="F37" s="13" t="str">
        <f t="shared" si="10"/>
        <v/>
      </c>
      <c r="G37" s="17" t="str">
        <f t="shared" ca="1" si="11"/>
        <v/>
      </c>
      <c r="H37" s="17" t="str">
        <f t="shared" ca="1" si="5"/>
        <v/>
      </c>
      <c r="I37" s="13" t="str">
        <f t="shared" si="12"/>
        <v/>
      </c>
      <c r="J37" s="30" t="str">
        <f t="shared" ca="1" si="13"/>
        <v/>
      </c>
      <c r="K37" s="17" t="str">
        <f t="shared" ca="1" si="6"/>
        <v/>
      </c>
      <c r="L37" s="13" t="str">
        <f ca="1">IF(H37="","",COUNTIF(INDIRECT("H"&amp;2):INDIRECT("H"&amp;ROW()),"&gt; "))</f>
        <v/>
      </c>
      <c r="M37" s="13" t="str">
        <f t="shared" ca="1" si="7"/>
        <v>0xFF900000</v>
      </c>
      <c r="N37" s="13" t="str">
        <f ca="1">IF(K37="","",COUNTIF(INDIRECT("K"&amp;2):INDIRECT("K"&amp;ROW()),"&gt; "))</f>
        <v/>
      </c>
      <c r="O37" s="13" t="str">
        <f t="shared" ca="1" si="8"/>
        <v/>
      </c>
      <c r="P37" s="15"/>
      <c r="Q37" s="13" t="str">
        <f t="shared" ca="1" si="9"/>
        <v>M37</v>
      </c>
    </row>
    <row r="38" spans="1:17" s="34" customFormat="1" ht="14.25" x14ac:dyDescent="0.2">
      <c r="A38" s="51">
        <v>35</v>
      </c>
      <c r="B38" s="31" t="str">
        <f t="shared" ca="1" si="4"/>
        <v>TARGET_EQ_BAND_ID</v>
      </c>
      <c r="C38" s="51">
        <v>2</v>
      </c>
      <c r="D38" s="51"/>
      <c r="E38" s="40" t="str">
        <f>IF(A38=35,"EQ"&amp;COUNTIF($A$2:A38,35),"")</f>
        <v>EQ2</v>
      </c>
      <c r="F38" s="13" t="str">
        <f t="shared" si="10"/>
        <v>0x01000023</v>
      </c>
      <c r="G38" s="17" t="str">
        <f t="shared" ca="1" si="11"/>
        <v>0x2</v>
      </c>
      <c r="H38" s="17" t="str">
        <f t="shared" ca="1" si="5"/>
        <v/>
      </c>
      <c r="I38" s="13" t="str">
        <f t="shared" si="12"/>
        <v/>
      </c>
      <c r="J38" s="30" t="str">
        <f t="shared" ca="1" si="13"/>
        <v/>
      </c>
      <c r="K38" s="17" t="str">
        <f t="shared" ca="1" si="6"/>
        <v/>
      </c>
      <c r="L38" s="13" t="str">
        <f ca="1">IF(H38="","",COUNTIF(INDIRECT("H"&amp;2):INDIRECT("H"&amp;ROW()),"&gt; "))</f>
        <v/>
      </c>
      <c r="M38" s="13" t="str">
        <f t="shared" ca="1" si="7"/>
        <v>0x01000023</v>
      </c>
      <c r="N38" s="13" t="str">
        <f ca="1">IF(K38="","",COUNTIF(INDIRECT("K"&amp;2):INDIRECT("K"&amp;ROW()),"&gt; "))</f>
        <v/>
      </c>
      <c r="O38" s="13" t="str">
        <f t="shared" ca="1" si="8"/>
        <v/>
      </c>
      <c r="P38" s="15"/>
      <c r="Q38" s="13" t="str">
        <f t="shared" ca="1" si="9"/>
        <v>M38</v>
      </c>
    </row>
    <row r="39" spans="1:17" s="34" customFormat="1" ht="14.25" x14ac:dyDescent="0.2">
      <c r="A39" s="51">
        <v>32</v>
      </c>
      <c r="B39" s="31" t="str">
        <f t="shared" ca="1" si="4"/>
        <v>EQ_BAND_FC</v>
      </c>
      <c r="C39" s="51">
        <v>1800</v>
      </c>
      <c r="D39" s="51"/>
      <c r="E39" s="40" t="str">
        <f>IF(A39=35,"EQ"&amp;COUNTIF($A$2:A39,35),"")</f>
        <v/>
      </c>
      <c r="F39" s="13" t="str">
        <f t="shared" si="10"/>
        <v>0x01000020</v>
      </c>
      <c r="G39" s="17" t="str">
        <f t="shared" ca="1" si="11"/>
        <v>0xE1000</v>
      </c>
      <c r="H39" s="17" t="str">
        <f t="shared" ca="1" si="5"/>
        <v/>
      </c>
      <c r="I39" s="13" t="str">
        <f t="shared" si="12"/>
        <v/>
      </c>
      <c r="J39" s="30" t="str">
        <f t="shared" ca="1" si="13"/>
        <v/>
      </c>
      <c r="K39" s="17" t="str">
        <f t="shared" ca="1" si="6"/>
        <v/>
      </c>
      <c r="L39" s="13" t="str">
        <f ca="1">IF(H39="","",COUNTIF(INDIRECT("H"&amp;2):INDIRECT("H"&amp;ROW()),"&gt; "))</f>
        <v/>
      </c>
      <c r="M39" s="13" t="str">
        <f t="shared" ca="1" si="7"/>
        <v>0x2</v>
      </c>
      <c r="N39" s="13" t="str">
        <f ca="1">IF(K39="","",COUNTIF(INDIRECT("K"&amp;2):INDIRECT("K"&amp;ROW()),"&gt; "))</f>
        <v/>
      </c>
      <c r="O39" s="13" t="str">
        <f t="shared" ca="1" si="8"/>
        <v/>
      </c>
      <c r="P39" s="15"/>
      <c r="Q39" s="13" t="str">
        <f t="shared" ca="1" si="9"/>
        <v>M39</v>
      </c>
    </row>
    <row r="40" spans="1:17" s="34" customFormat="1" ht="14.25" x14ac:dyDescent="0.2">
      <c r="A40" s="51">
        <v>33</v>
      </c>
      <c r="B40" s="31" t="str">
        <f t="shared" ca="1" si="4"/>
        <v>EQ_BAND_Q</v>
      </c>
      <c r="C40" s="51">
        <v>1</v>
      </c>
      <c r="D40" s="51"/>
      <c r="E40" s="40" t="str">
        <f>IF(A40=35,"EQ"&amp;COUNTIF($A$2:A40,35),"")</f>
        <v/>
      </c>
      <c r="F40" s="13" t="str">
        <f t="shared" si="10"/>
        <v>0x01000021</v>
      </c>
      <c r="G40" s="17" t="str">
        <f t="shared" ca="1" si="11"/>
        <v>0x8000000</v>
      </c>
      <c r="H40" s="17" t="str">
        <f t="shared" ca="1" si="5"/>
        <v/>
      </c>
      <c r="I40" s="13" t="str">
        <f t="shared" si="12"/>
        <v/>
      </c>
      <c r="J40" s="30" t="str">
        <f t="shared" ca="1" si="13"/>
        <v/>
      </c>
      <c r="K40" s="17" t="str">
        <f t="shared" ca="1" si="6"/>
        <v/>
      </c>
      <c r="L40" s="13" t="str">
        <f ca="1">IF(H40="","",COUNTIF(INDIRECT("H"&amp;2):INDIRECT("H"&amp;ROW()),"&gt; "))</f>
        <v/>
      </c>
      <c r="M40" s="13" t="str">
        <f t="shared" ca="1" si="7"/>
        <v>0x01000020</v>
      </c>
      <c r="N40" s="13" t="str">
        <f ca="1">IF(K40="","",COUNTIF(INDIRECT("K"&amp;2):INDIRECT("K"&amp;ROW()),"&gt; "))</f>
        <v/>
      </c>
      <c r="O40" s="13" t="str">
        <f t="shared" ca="1" si="8"/>
        <v/>
      </c>
      <c r="P40" s="15"/>
      <c r="Q40" s="13" t="str">
        <f t="shared" ca="1" si="9"/>
        <v>M40</v>
      </c>
    </row>
    <row r="41" spans="1:17" s="34" customFormat="1" ht="14.25" x14ac:dyDescent="0.2">
      <c r="A41" s="51">
        <v>34</v>
      </c>
      <c r="B41" s="31" t="str">
        <f t="shared" ca="1" si="4"/>
        <v>EQ_BAND_ATTENUATION_DB</v>
      </c>
      <c r="C41" s="51">
        <v>4</v>
      </c>
      <c r="D41" s="51"/>
      <c r="E41" s="40" t="str">
        <f>IF(A41=35,"EQ"&amp;COUNTIF($A$2:A41,35),"")</f>
        <v/>
      </c>
      <c r="F41" s="13" t="str">
        <f t="shared" si="10"/>
        <v>0x01000022</v>
      </c>
      <c r="G41" s="17" t="str">
        <f t="shared" ca="1" si="11"/>
        <v>0x400000</v>
      </c>
      <c r="H41" s="17" t="str">
        <f t="shared" ca="1" si="5"/>
        <v/>
      </c>
      <c r="I41" s="13" t="str">
        <f t="shared" si="12"/>
        <v/>
      </c>
      <c r="J41" s="30" t="str">
        <f t="shared" ca="1" si="13"/>
        <v/>
      </c>
      <c r="K41" s="17" t="str">
        <f t="shared" ca="1" si="6"/>
        <v/>
      </c>
      <c r="L41" s="13" t="str">
        <f ca="1">IF(H41="","",COUNTIF(INDIRECT("H"&amp;2):INDIRECT("H"&amp;ROW()),"&gt; "))</f>
        <v/>
      </c>
      <c r="M41" s="13" t="str">
        <f t="shared" ca="1" si="7"/>
        <v>0xE1000</v>
      </c>
      <c r="N41" s="13" t="str">
        <f ca="1">IF(K41="","",COUNTIF(INDIRECT("K"&amp;2):INDIRECT("K"&amp;ROW()),"&gt; "))</f>
        <v/>
      </c>
      <c r="O41" s="13" t="str">
        <f t="shared" ca="1" si="8"/>
        <v/>
      </c>
      <c r="P41" s="15"/>
      <c r="Q41" s="13" t="str">
        <f t="shared" ca="1" si="9"/>
        <v>M41</v>
      </c>
    </row>
    <row r="42" spans="1:17" s="34" customFormat="1" ht="14.25" x14ac:dyDescent="0.2">
      <c r="A42" s="51">
        <v>86</v>
      </c>
      <c r="B42" s="31" t="str">
        <f t="shared" ca="1" si="4"/>
        <v>EQ_FILTER_TYPE</v>
      </c>
      <c r="C42" s="51"/>
      <c r="D42" s="51"/>
      <c r="E42" s="40" t="str">
        <f>IF(A42=35,"EQ"&amp;COUNTIF($A$2:A42,35),"")</f>
        <v/>
      </c>
      <c r="F42" s="13" t="str">
        <f t="shared" si="10"/>
        <v/>
      </c>
      <c r="G42" s="17" t="str">
        <f t="shared" ca="1" si="11"/>
        <v/>
      </c>
      <c r="H42" s="17" t="str">
        <f t="shared" ca="1" si="5"/>
        <v/>
      </c>
      <c r="I42" s="13" t="str">
        <f t="shared" si="12"/>
        <v/>
      </c>
      <c r="J42" s="30" t="str">
        <f t="shared" ca="1" si="13"/>
        <v/>
      </c>
      <c r="K42" s="17" t="str">
        <f t="shared" ca="1" si="6"/>
        <v/>
      </c>
      <c r="L42" s="13" t="str">
        <f ca="1">IF(H42="","",COUNTIF(INDIRECT("H"&amp;2):INDIRECT("H"&amp;ROW()),"&gt; "))</f>
        <v/>
      </c>
      <c r="M42" s="13" t="str">
        <f t="shared" ca="1" si="7"/>
        <v>0x01000021</v>
      </c>
      <c r="N42" s="13" t="str">
        <f ca="1">IF(K42="","",COUNTIF(INDIRECT("K"&amp;2):INDIRECT("K"&amp;ROW()),"&gt; "))</f>
        <v/>
      </c>
      <c r="O42" s="13" t="str">
        <f t="shared" ca="1" si="8"/>
        <v/>
      </c>
      <c r="P42" s="15"/>
      <c r="Q42" s="13" t="str">
        <f t="shared" ca="1" si="9"/>
        <v>M42</v>
      </c>
    </row>
    <row r="43" spans="1:17" s="34" customFormat="1" ht="14.25" x14ac:dyDescent="0.2">
      <c r="A43" s="50">
        <v>35</v>
      </c>
      <c r="B43" s="33" t="str">
        <f t="shared" ca="1" si="4"/>
        <v>TARGET_EQ_BAND_ID</v>
      </c>
      <c r="C43" s="50">
        <v>3</v>
      </c>
      <c r="D43" s="50"/>
      <c r="E43" s="40" t="str">
        <f>IF(A43=35,"EQ"&amp;COUNTIF($A$2:A43,35),"")</f>
        <v>EQ3</v>
      </c>
      <c r="F43" s="13" t="str">
        <f t="shared" si="10"/>
        <v>0x01000023</v>
      </c>
      <c r="G43" s="17" t="str">
        <f t="shared" ca="1" si="11"/>
        <v>0x3</v>
      </c>
      <c r="H43" s="17" t="str">
        <f t="shared" ca="1" si="5"/>
        <v/>
      </c>
      <c r="I43" s="13" t="str">
        <f t="shared" si="12"/>
        <v/>
      </c>
      <c r="J43" s="30" t="str">
        <f t="shared" ca="1" si="13"/>
        <v/>
      </c>
      <c r="K43" s="17" t="str">
        <f t="shared" ca="1" si="6"/>
        <v/>
      </c>
      <c r="L43" s="13" t="str">
        <f ca="1">IF(H43="","",COUNTIF(INDIRECT("H"&amp;2):INDIRECT("H"&amp;ROW()),"&gt; "))</f>
        <v/>
      </c>
      <c r="M43" s="13" t="str">
        <f t="shared" ca="1" si="7"/>
        <v>0x8000000</v>
      </c>
      <c r="N43" s="13" t="str">
        <f ca="1">IF(K43="","",COUNTIF(INDIRECT("K"&amp;2):INDIRECT("K"&amp;ROW()),"&gt; "))</f>
        <v/>
      </c>
      <c r="O43" s="13" t="str">
        <f t="shared" ca="1" si="8"/>
        <v/>
      </c>
      <c r="P43" s="15"/>
      <c r="Q43" s="13" t="str">
        <f t="shared" ca="1" si="9"/>
        <v>M43</v>
      </c>
    </row>
    <row r="44" spans="1:17" s="34" customFormat="1" ht="14.25" x14ac:dyDescent="0.2">
      <c r="A44" s="50">
        <v>32</v>
      </c>
      <c r="B44" s="33" t="str">
        <f t="shared" ca="1" si="4"/>
        <v>EQ_BAND_FC</v>
      </c>
      <c r="C44" s="50">
        <v>3000</v>
      </c>
      <c r="D44" s="50"/>
      <c r="E44" s="40" t="str">
        <f>IF(A44=35,"EQ"&amp;COUNTIF($A$2:A44,35),"")</f>
        <v/>
      </c>
      <c r="F44" s="13" t="str">
        <f t="shared" si="10"/>
        <v>0x01000020</v>
      </c>
      <c r="G44" s="17" t="str">
        <f t="shared" ca="1" si="11"/>
        <v>0x177000</v>
      </c>
      <c r="H44" s="17" t="str">
        <f t="shared" ca="1" si="5"/>
        <v/>
      </c>
      <c r="I44" s="13" t="str">
        <f t="shared" si="12"/>
        <v/>
      </c>
      <c r="J44" s="30" t="str">
        <f t="shared" ca="1" si="13"/>
        <v/>
      </c>
      <c r="K44" s="17" t="str">
        <f t="shared" ca="1" si="6"/>
        <v/>
      </c>
      <c r="L44" s="13" t="str">
        <f ca="1">IF(H44="","",COUNTIF(INDIRECT("H"&amp;2):INDIRECT("H"&amp;ROW()),"&gt; "))</f>
        <v/>
      </c>
      <c r="M44" s="13" t="str">
        <f t="shared" ca="1" si="7"/>
        <v>0x01000022</v>
      </c>
      <c r="N44" s="13" t="str">
        <f ca="1">IF(K44="","",COUNTIF(INDIRECT("K"&amp;2):INDIRECT("K"&amp;ROW()),"&gt; "))</f>
        <v/>
      </c>
      <c r="O44" s="13" t="str">
        <f t="shared" ca="1" si="8"/>
        <v/>
      </c>
      <c r="P44" s="15"/>
      <c r="Q44" s="13" t="str">
        <f t="shared" ca="1" si="9"/>
        <v>M44</v>
      </c>
    </row>
    <row r="45" spans="1:17" s="34" customFormat="1" ht="14.25" x14ac:dyDescent="0.2">
      <c r="A45" s="50">
        <v>33</v>
      </c>
      <c r="B45" s="33" t="str">
        <f t="shared" ca="1" si="4"/>
        <v>EQ_BAND_Q</v>
      </c>
      <c r="C45" s="50">
        <v>1</v>
      </c>
      <c r="D45" s="50"/>
      <c r="E45" s="40" t="str">
        <f>IF(A45=35,"EQ"&amp;COUNTIF($A$2:A45,35),"")</f>
        <v/>
      </c>
      <c r="F45" s="13" t="str">
        <f t="shared" si="10"/>
        <v>0x01000021</v>
      </c>
      <c r="G45" s="17" t="str">
        <f t="shared" ca="1" si="11"/>
        <v>0x8000000</v>
      </c>
      <c r="H45" s="17" t="str">
        <f t="shared" ca="1" si="5"/>
        <v/>
      </c>
      <c r="I45" s="13" t="str">
        <f t="shared" si="12"/>
        <v/>
      </c>
      <c r="J45" s="30" t="str">
        <f t="shared" ca="1" si="13"/>
        <v/>
      </c>
      <c r="K45" s="17" t="str">
        <f t="shared" ca="1" si="6"/>
        <v/>
      </c>
      <c r="L45" s="13" t="str">
        <f ca="1">IF(H45="","",COUNTIF(INDIRECT("H"&amp;2):INDIRECT("H"&amp;ROW()),"&gt; "))</f>
        <v/>
      </c>
      <c r="M45" s="13" t="str">
        <f t="shared" ca="1" si="7"/>
        <v>0x400000</v>
      </c>
      <c r="N45" s="13" t="str">
        <f ca="1">IF(K45="","",COUNTIF(INDIRECT("K"&amp;2):INDIRECT("K"&amp;ROW()),"&gt; "))</f>
        <v/>
      </c>
      <c r="O45" s="13" t="str">
        <f t="shared" ca="1" si="8"/>
        <v/>
      </c>
      <c r="P45" s="15"/>
      <c r="Q45" s="13" t="str">
        <f t="shared" ca="1" si="9"/>
        <v>M45</v>
      </c>
    </row>
    <row r="46" spans="1:17" s="34" customFormat="1" ht="14.25" x14ac:dyDescent="0.2">
      <c r="A46" s="50">
        <v>34</v>
      </c>
      <c r="B46" s="33" t="str">
        <f t="shared" ca="1" si="4"/>
        <v>EQ_BAND_ATTENUATION_DB</v>
      </c>
      <c r="C46" s="50">
        <v>2</v>
      </c>
      <c r="D46" s="50"/>
      <c r="E46" s="40" t="str">
        <f>IF(A46=35,"EQ"&amp;COUNTIF($A$2:A46,35),"")</f>
        <v/>
      </c>
      <c r="F46" s="13" t="str">
        <f t="shared" si="10"/>
        <v>0x01000022</v>
      </c>
      <c r="G46" s="17" t="str">
        <f t="shared" ca="1" si="11"/>
        <v>0x200000</v>
      </c>
      <c r="H46" s="17" t="str">
        <f t="shared" ca="1" si="5"/>
        <v/>
      </c>
      <c r="I46" s="13" t="str">
        <f t="shared" si="12"/>
        <v/>
      </c>
      <c r="J46" s="30" t="str">
        <f t="shared" ca="1" si="13"/>
        <v/>
      </c>
      <c r="K46" s="17" t="str">
        <f t="shared" ca="1" si="6"/>
        <v/>
      </c>
      <c r="L46" s="13" t="str">
        <f ca="1">IF(H46="","",COUNTIF(INDIRECT("H"&amp;2):INDIRECT("H"&amp;ROW()),"&gt; "))</f>
        <v/>
      </c>
      <c r="M46" s="13" t="str">
        <f t="shared" ca="1" si="7"/>
        <v>0x01000023</v>
      </c>
      <c r="N46" s="13" t="str">
        <f ca="1">IF(K46="","",COUNTIF(INDIRECT("K"&amp;2):INDIRECT("K"&amp;ROW()),"&gt; "))</f>
        <v/>
      </c>
      <c r="O46" s="13" t="str">
        <f t="shared" ca="1" si="8"/>
        <v/>
      </c>
      <c r="P46" s="15"/>
      <c r="Q46" s="13" t="str">
        <f t="shared" ca="1" si="9"/>
        <v>M46</v>
      </c>
    </row>
    <row r="47" spans="1:17" s="34" customFormat="1" ht="14.25" x14ac:dyDescent="0.2">
      <c r="A47" s="50">
        <v>86</v>
      </c>
      <c r="B47" s="33" t="str">
        <f t="shared" ca="1" si="4"/>
        <v>EQ_FILTER_TYPE</v>
      </c>
      <c r="C47" s="50"/>
      <c r="D47" s="50"/>
      <c r="E47" s="40" t="str">
        <f>IF(A47=35,"EQ"&amp;COUNTIF($A$2:A47,35),"")</f>
        <v/>
      </c>
      <c r="F47" s="13" t="str">
        <f t="shared" si="10"/>
        <v/>
      </c>
      <c r="G47" s="17" t="str">
        <f t="shared" ca="1" si="11"/>
        <v/>
      </c>
      <c r="H47" s="17" t="str">
        <f t="shared" ca="1" si="5"/>
        <v/>
      </c>
      <c r="I47" s="13" t="str">
        <f t="shared" si="12"/>
        <v/>
      </c>
      <c r="J47" s="30" t="str">
        <f t="shared" ca="1" si="13"/>
        <v/>
      </c>
      <c r="K47" s="17" t="str">
        <f t="shared" ca="1" si="6"/>
        <v/>
      </c>
      <c r="L47" s="13" t="str">
        <f ca="1">IF(H47="","",COUNTIF(INDIRECT("H"&amp;2):INDIRECT("H"&amp;ROW()),"&gt; "))</f>
        <v/>
      </c>
      <c r="M47" s="13" t="str">
        <f t="shared" ca="1" si="7"/>
        <v>0x3</v>
      </c>
      <c r="N47" s="13" t="str">
        <f ca="1">IF(K47="","",COUNTIF(INDIRECT("K"&amp;2):INDIRECT("K"&amp;ROW()),"&gt; "))</f>
        <v/>
      </c>
      <c r="O47" s="13" t="str">
        <f t="shared" ca="1" si="8"/>
        <v/>
      </c>
      <c r="P47" s="15"/>
      <c r="Q47" s="13" t="str">
        <f t="shared" ca="1" si="9"/>
        <v>M47</v>
      </c>
    </row>
    <row r="48" spans="1:17" s="34" customFormat="1" ht="14.25" x14ac:dyDescent="0.2">
      <c r="A48" s="51">
        <v>35</v>
      </c>
      <c r="B48" s="31" t="str">
        <f t="shared" ca="1" si="4"/>
        <v>TARGET_EQ_BAND_ID</v>
      </c>
      <c r="C48" s="51">
        <v>4</v>
      </c>
      <c r="D48" s="51"/>
      <c r="E48" s="40" t="str">
        <f>IF(A48=35,"EQ"&amp;COUNTIF($A$2:A48,35),"")</f>
        <v>EQ4</v>
      </c>
      <c r="F48" s="13" t="str">
        <f t="shared" si="10"/>
        <v>0x01000023</v>
      </c>
      <c r="G48" s="17" t="str">
        <f t="shared" ca="1" si="11"/>
        <v>0x4</v>
      </c>
      <c r="H48" s="17" t="str">
        <f t="shared" ca="1" si="5"/>
        <v/>
      </c>
      <c r="I48" s="13" t="str">
        <f t="shared" si="12"/>
        <v/>
      </c>
      <c r="J48" s="30" t="str">
        <f t="shared" ca="1" si="13"/>
        <v/>
      </c>
      <c r="K48" s="17" t="str">
        <f t="shared" ca="1" si="6"/>
        <v/>
      </c>
      <c r="L48" s="13" t="str">
        <f ca="1">IF(H48="","",COUNTIF(INDIRECT("H"&amp;2):INDIRECT("H"&amp;ROW()),"&gt; "))</f>
        <v/>
      </c>
      <c r="M48" s="13" t="str">
        <f t="shared" ca="1" si="7"/>
        <v>0x01000020</v>
      </c>
      <c r="N48" s="13" t="str">
        <f ca="1">IF(K48="","",COUNTIF(INDIRECT("K"&amp;2):INDIRECT("K"&amp;ROW()),"&gt; "))</f>
        <v/>
      </c>
      <c r="O48" s="13" t="str">
        <f t="shared" ca="1" si="8"/>
        <v/>
      </c>
      <c r="P48" s="15"/>
      <c r="Q48" s="13" t="str">
        <f t="shared" ca="1" si="9"/>
        <v>M48</v>
      </c>
    </row>
    <row r="49" spans="1:17" ht="14.25" x14ac:dyDescent="0.2">
      <c r="A49" s="51">
        <v>32</v>
      </c>
      <c r="B49" s="31" t="str">
        <f t="shared" ca="1" si="4"/>
        <v>EQ_BAND_FC</v>
      </c>
      <c r="C49" s="51">
        <v>11800</v>
      </c>
      <c r="D49" s="51"/>
      <c r="E49" s="40" t="str">
        <f>IF(A49=35,"EQ"&amp;COUNTIF($A$2:A49,35),"")</f>
        <v/>
      </c>
      <c r="F49" s="30" t="str">
        <f t="shared" si="10"/>
        <v>0x01000020</v>
      </c>
      <c r="G49" s="17" t="str">
        <f t="shared" ca="1" si="11"/>
        <v>0x5C3000</v>
      </c>
      <c r="H49" s="37" t="str">
        <f t="shared" ca="1" si="5"/>
        <v/>
      </c>
      <c r="I49" s="30" t="str">
        <f t="shared" si="12"/>
        <v/>
      </c>
      <c r="J49" s="30" t="str">
        <f t="shared" ca="1" si="13"/>
        <v/>
      </c>
      <c r="K49" s="37" t="str">
        <f t="shared" ca="1" si="6"/>
        <v/>
      </c>
      <c r="L49" s="30" t="str">
        <f ca="1">IF(H49="","",COUNTIF(INDIRECT("H"&amp;2):INDIRECT("H"&amp;ROW()),"&gt; "))</f>
        <v/>
      </c>
      <c r="M49" s="30" t="str">
        <f t="shared" ca="1" si="7"/>
        <v>0x177000</v>
      </c>
      <c r="N49" s="30" t="str">
        <f ca="1">IF(K49="","",COUNTIF(INDIRECT("K"&amp;2):INDIRECT("K"&amp;ROW()),"&gt; "))</f>
        <v/>
      </c>
      <c r="O49" s="30" t="str">
        <f t="shared" ca="1" si="8"/>
        <v/>
      </c>
      <c r="P49" s="38"/>
      <c r="Q49" s="30" t="str">
        <f t="shared" ca="1" si="9"/>
        <v>M49</v>
      </c>
    </row>
    <row r="50" spans="1:17" ht="14.25" x14ac:dyDescent="0.2">
      <c r="A50" s="51">
        <v>33</v>
      </c>
      <c r="B50" s="31" t="str">
        <f t="shared" ca="1" si="4"/>
        <v>EQ_BAND_Q</v>
      </c>
      <c r="C50" s="51">
        <v>3.99</v>
      </c>
      <c r="D50" s="51"/>
      <c r="E50" s="40" t="str">
        <f>IF(A50=35,"EQ"&amp;COUNTIF($A$2:A50,35),"")</f>
        <v/>
      </c>
      <c r="F50" s="30" t="str">
        <f t="shared" si="10"/>
        <v>0x01000021</v>
      </c>
      <c r="G50" s="17" t="str">
        <f t="shared" ca="1" si="11"/>
        <v>0x1FEB851E</v>
      </c>
      <c r="H50" s="37" t="str">
        <f t="shared" ca="1" si="5"/>
        <v/>
      </c>
      <c r="I50" s="30" t="str">
        <f t="shared" si="12"/>
        <v/>
      </c>
      <c r="J50" s="30" t="str">
        <f t="shared" ca="1" si="13"/>
        <v/>
      </c>
      <c r="K50" s="37" t="str">
        <f t="shared" ca="1" si="6"/>
        <v/>
      </c>
      <c r="L50" s="30" t="str">
        <f ca="1">IF(H50="","",COUNTIF(INDIRECT("H"&amp;2):INDIRECT("H"&amp;ROW()),"&gt; "))</f>
        <v/>
      </c>
      <c r="M50" s="30" t="str">
        <f t="shared" ca="1" si="7"/>
        <v>0x01000021</v>
      </c>
      <c r="N50" s="30" t="str">
        <f ca="1">IF(K50="","",COUNTIF(INDIRECT("K"&amp;2):INDIRECT("K"&amp;ROW()),"&gt; "))</f>
        <v/>
      </c>
      <c r="O50" s="30" t="str">
        <f t="shared" ca="1" si="8"/>
        <v/>
      </c>
      <c r="P50" s="38"/>
      <c r="Q50" s="30" t="str">
        <f t="shared" ca="1" si="9"/>
        <v>M50</v>
      </c>
    </row>
    <row r="51" spans="1:17" ht="14.25" x14ac:dyDescent="0.2">
      <c r="A51" s="51">
        <v>34</v>
      </c>
      <c r="B51" s="31" t="str">
        <f t="shared" ca="1" si="4"/>
        <v>EQ_BAND_ATTENUATION_DB</v>
      </c>
      <c r="C51" s="51">
        <v>-12</v>
      </c>
      <c r="D51" s="51"/>
      <c r="E51" s="40" t="str">
        <f>IF(A51=35,"EQ"&amp;COUNTIF($A$2:A51,35),"")</f>
        <v/>
      </c>
      <c r="F51" s="30" t="str">
        <f t="shared" si="10"/>
        <v>0x01000022</v>
      </c>
      <c r="G51" s="17" t="str">
        <f t="shared" ca="1" si="11"/>
        <v>0xFF400000</v>
      </c>
      <c r="H51" s="37" t="str">
        <f t="shared" ca="1" si="5"/>
        <v/>
      </c>
      <c r="I51" s="30" t="str">
        <f t="shared" si="12"/>
        <v/>
      </c>
      <c r="J51" s="30" t="str">
        <f t="shared" ca="1" si="13"/>
        <v/>
      </c>
      <c r="K51" s="37" t="str">
        <f t="shared" ca="1" si="6"/>
        <v/>
      </c>
      <c r="L51" s="30" t="str">
        <f ca="1">IF(H51="","",COUNTIF(INDIRECT("H"&amp;2):INDIRECT("H"&amp;ROW()),"&gt; "))</f>
        <v/>
      </c>
      <c r="M51" s="30" t="str">
        <f t="shared" ca="1" si="7"/>
        <v>0x8000000</v>
      </c>
      <c r="N51" s="30" t="str">
        <f ca="1">IF(K51="","",COUNTIF(INDIRECT("K"&amp;2):INDIRECT("K"&amp;ROW()),"&gt; "))</f>
        <v/>
      </c>
      <c r="O51" s="30" t="str">
        <f t="shared" ca="1" si="8"/>
        <v/>
      </c>
      <c r="P51" s="38"/>
      <c r="Q51" s="30" t="str">
        <f t="shared" ca="1" si="9"/>
        <v>M51</v>
      </c>
    </row>
    <row r="52" spans="1:17" ht="14.25" x14ac:dyDescent="0.2">
      <c r="A52" s="51">
        <v>86</v>
      </c>
      <c r="B52" s="31" t="str">
        <f t="shared" ca="1" si="4"/>
        <v>EQ_FILTER_TYPE</v>
      </c>
      <c r="C52" s="51"/>
      <c r="D52" s="51"/>
      <c r="E52" s="40" t="str">
        <f>IF(A52=35,"EQ"&amp;COUNTIF($A$2:A52,35),"")</f>
        <v/>
      </c>
      <c r="F52" s="30" t="str">
        <f t="shared" si="10"/>
        <v/>
      </c>
      <c r="G52" s="17" t="str">
        <f t="shared" ca="1" si="11"/>
        <v/>
      </c>
      <c r="H52" s="37" t="str">
        <f t="shared" ca="1" si="5"/>
        <v>0x0100001A</v>
      </c>
      <c r="I52" s="30" t="str">
        <f t="shared" si="12"/>
        <v/>
      </c>
      <c r="J52" s="30" t="str">
        <f t="shared" ca="1" si="13"/>
        <v/>
      </c>
      <c r="K52" s="37" t="str">
        <f t="shared" ca="1" si="6"/>
        <v/>
      </c>
      <c r="L52" s="30">
        <f ca="1">IF(H52="","",COUNTIF(INDIRECT("H"&amp;2):INDIRECT("H"&amp;ROW()),"&gt; "))</f>
        <v>27</v>
      </c>
      <c r="M52" s="30" t="str">
        <f t="shared" ca="1" si="7"/>
        <v>0x01000022</v>
      </c>
      <c r="N52" s="30" t="str">
        <f ca="1">IF(K52="","",COUNTIF(INDIRECT("K"&amp;2):INDIRECT("K"&amp;ROW()),"&gt; "))</f>
        <v/>
      </c>
      <c r="O52" s="30" t="str">
        <f t="shared" ca="1" si="8"/>
        <v/>
      </c>
      <c r="P52" s="38"/>
      <c r="Q52" s="30" t="str">
        <f t="shared" ca="1" si="9"/>
        <v>M52</v>
      </c>
    </row>
    <row r="53" spans="1:17" ht="14.25" x14ac:dyDescent="0.2">
      <c r="A53" s="50">
        <v>35</v>
      </c>
      <c r="B53" s="33" t="str">
        <f t="shared" ca="1" si="4"/>
        <v>TARGET_EQ_BAND_ID</v>
      </c>
      <c r="C53" s="50"/>
      <c r="D53" s="50"/>
      <c r="E53" s="40" t="str">
        <f>IF(A53=35,"EQ"&amp;COUNTIF($A$2:A53,35),"")</f>
        <v>EQ5</v>
      </c>
      <c r="F53" s="30" t="str">
        <f t="shared" si="10"/>
        <v/>
      </c>
      <c r="G53" s="17" t="str">
        <f t="shared" ca="1" si="11"/>
        <v/>
      </c>
      <c r="H53" s="37" t="str">
        <f t="shared" ca="1" si="5"/>
        <v>0x7333333</v>
      </c>
      <c r="I53" s="30" t="str">
        <f t="shared" si="12"/>
        <v/>
      </c>
      <c r="J53" s="30" t="str">
        <f t="shared" ca="1" si="13"/>
        <v/>
      </c>
      <c r="K53" s="37" t="str">
        <f t="shared" ca="1" si="6"/>
        <v/>
      </c>
      <c r="L53" s="30">
        <f ca="1">IF(H53="","",COUNTIF(INDIRECT("H"&amp;2):INDIRECT("H"&amp;ROW()),"&gt; "))</f>
        <v>28</v>
      </c>
      <c r="M53" s="30" t="str">
        <f t="shared" ca="1" si="7"/>
        <v>0x200000</v>
      </c>
      <c r="N53" s="30" t="str">
        <f ca="1">IF(K53="","",COUNTIF(INDIRECT("K"&amp;2):INDIRECT("K"&amp;ROW()),"&gt; "))</f>
        <v/>
      </c>
      <c r="O53" s="30" t="str">
        <f t="shared" ca="1" si="8"/>
        <v/>
      </c>
      <c r="P53" s="38"/>
      <c r="Q53" s="30" t="str">
        <f t="shared" ca="1" si="9"/>
        <v>M53</v>
      </c>
    </row>
    <row r="54" spans="1:17" ht="14.25" x14ac:dyDescent="0.2">
      <c r="A54" s="50">
        <v>32</v>
      </c>
      <c r="B54" s="33" t="str">
        <f t="shared" ca="1" si="4"/>
        <v>EQ_BAND_FC</v>
      </c>
      <c r="C54" s="50"/>
      <c r="D54" s="50"/>
      <c r="E54" s="40" t="str">
        <f>IF(A54=35,"EQ"&amp;COUNTIF($A$2:A54,35),"")</f>
        <v/>
      </c>
      <c r="F54" s="30" t="str">
        <f t="shared" si="10"/>
        <v/>
      </c>
      <c r="G54" s="17" t="str">
        <f t="shared" ca="1" si="11"/>
        <v/>
      </c>
      <c r="H54" s="37" t="str">
        <f t="shared" ca="1" si="5"/>
        <v/>
      </c>
      <c r="I54" s="30" t="str">
        <f t="shared" si="12"/>
        <v/>
      </c>
      <c r="J54" s="30" t="str">
        <f t="shared" ca="1" si="13"/>
        <v/>
      </c>
      <c r="K54" s="37" t="str">
        <f t="shared" ca="1" si="6"/>
        <v/>
      </c>
      <c r="L54" s="30" t="str">
        <f ca="1">IF(H54="","",COUNTIF(INDIRECT("H"&amp;2):INDIRECT("H"&amp;ROW()),"&gt; "))</f>
        <v/>
      </c>
      <c r="M54" s="30" t="str">
        <f t="shared" ca="1" si="7"/>
        <v>0x01000023</v>
      </c>
      <c r="N54" s="30" t="str">
        <f ca="1">IF(K54="","",COUNTIF(INDIRECT("K"&amp;2):INDIRECT("K"&amp;ROW()),"&gt; "))</f>
        <v/>
      </c>
      <c r="O54" s="30" t="str">
        <f t="shared" ca="1" si="8"/>
        <v/>
      </c>
      <c r="P54" s="38"/>
      <c r="Q54" s="30" t="str">
        <f t="shared" ca="1" si="9"/>
        <v>M54</v>
      </c>
    </row>
    <row r="55" spans="1:17" ht="14.25" x14ac:dyDescent="0.2">
      <c r="A55" s="50">
        <v>33</v>
      </c>
      <c r="B55" s="33" t="str">
        <f t="shared" ca="1" si="4"/>
        <v>EQ_BAND_Q</v>
      </c>
      <c r="C55" s="50"/>
      <c r="D55" s="50"/>
      <c r="E55" s="40" t="str">
        <f>IF(A55=35,"EQ"&amp;COUNTIF($A$2:A55,35),"")</f>
        <v/>
      </c>
      <c r="F55" s="30" t="str">
        <f t="shared" si="10"/>
        <v/>
      </c>
      <c r="G55" s="17" t="str">
        <f t="shared" ca="1" si="11"/>
        <v/>
      </c>
      <c r="H55" s="37" t="str">
        <f t="shared" ca="1" si="5"/>
        <v/>
      </c>
      <c r="I55" s="30" t="str">
        <f t="shared" si="12"/>
        <v/>
      </c>
      <c r="J55" s="30" t="str">
        <f t="shared" ca="1" si="13"/>
        <v/>
      </c>
      <c r="K55" s="37" t="str">
        <f t="shared" ca="1" si="6"/>
        <v/>
      </c>
      <c r="L55" s="30" t="str">
        <f ca="1">IF(H55="","",COUNTIF(INDIRECT("H"&amp;2):INDIRECT("H"&amp;ROW()),"&gt; "))</f>
        <v/>
      </c>
      <c r="M55" s="30" t="str">
        <f t="shared" ca="1" si="7"/>
        <v>0x4</v>
      </c>
      <c r="N55" s="30" t="str">
        <f ca="1">IF(K55="","",COUNTIF(INDIRECT("K"&amp;2):INDIRECT("K"&amp;ROW()),"&gt; "))</f>
        <v/>
      </c>
      <c r="O55" s="30" t="str">
        <f t="shared" ca="1" si="8"/>
        <v/>
      </c>
      <c r="P55" s="38"/>
      <c r="Q55" s="30" t="str">
        <f t="shared" ca="1" si="9"/>
        <v>M55</v>
      </c>
    </row>
    <row r="56" spans="1:17" ht="14.25" x14ac:dyDescent="0.2">
      <c r="A56" s="50">
        <v>34</v>
      </c>
      <c r="B56" s="33" t="str">
        <f t="shared" ca="1" si="4"/>
        <v>EQ_BAND_ATTENUATION_DB</v>
      </c>
      <c r="C56" s="50"/>
      <c r="D56" s="50"/>
      <c r="E56" s="40" t="str">
        <f>IF(A56=35,"EQ"&amp;COUNTIF($A$2:A56,35),"")</f>
        <v/>
      </c>
      <c r="F56" s="30" t="str">
        <f t="shared" si="10"/>
        <v/>
      </c>
      <c r="G56" s="17" t="str">
        <f t="shared" ca="1" si="11"/>
        <v/>
      </c>
      <c r="H56" s="37" t="str">
        <f t="shared" ca="1" si="5"/>
        <v/>
      </c>
      <c r="I56" s="30" t="str">
        <f t="shared" si="12"/>
        <v/>
      </c>
      <c r="J56" s="30" t="str">
        <f t="shared" ca="1" si="13"/>
        <v/>
      </c>
      <c r="K56" s="37" t="str">
        <f t="shared" ca="1" si="6"/>
        <v/>
      </c>
      <c r="L56" s="30" t="str">
        <f ca="1">IF(H56="","",COUNTIF(INDIRECT("H"&amp;2):INDIRECT("H"&amp;ROW()),"&gt; "))</f>
        <v/>
      </c>
      <c r="M56" s="30" t="str">
        <f t="shared" ca="1" si="7"/>
        <v>0x01000020</v>
      </c>
      <c r="N56" s="30" t="str">
        <f ca="1">IF(K56="","",COUNTIF(INDIRECT("K"&amp;2):INDIRECT("K"&amp;ROW()),"&gt; "))</f>
        <v/>
      </c>
      <c r="O56" s="30" t="str">
        <f t="shared" ca="1" si="8"/>
        <v/>
      </c>
      <c r="P56" s="38"/>
      <c r="Q56" s="30" t="str">
        <f t="shared" ca="1" si="9"/>
        <v>M56</v>
      </c>
    </row>
    <row r="57" spans="1:17" ht="14.25" x14ac:dyDescent="0.2">
      <c r="A57" s="50">
        <v>86</v>
      </c>
      <c r="B57" s="33" t="str">
        <f t="shared" ca="1" si="4"/>
        <v>EQ_FILTER_TYPE</v>
      </c>
      <c r="C57" s="50"/>
      <c r="D57" s="50"/>
      <c r="E57" s="40" t="str">
        <f>IF(A57=35,"EQ"&amp;COUNTIF($A$2:A57,35),"")</f>
        <v/>
      </c>
      <c r="F57" s="30" t="str">
        <f t="shared" si="10"/>
        <v/>
      </c>
      <c r="G57" s="17" t="str">
        <f t="shared" ca="1" si="11"/>
        <v/>
      </c>
      <c r="H57" s="37" t="str">
        <f t="shared" ca="1" si="5"/>
        <v/>
      </c>
      <c r="I57" s="30" t="str">
        <f t="shared" si="12"/>
        <v/>
      </c>
      <c r="J57" s="30" t="str">
        <f t="shared" ca="1" si="13"/>
        <v/>
      </c>
      <c r="K57" s="37" t="str">
        <f t="shared" ca="1" si="6"/>
        <v/>
      </c>
      <c r="L57" s="30" t="str">
        <f ca="1">IF(H57="","",COUNTIF(INDIRECT("H"&amp;2):INDIRECT("H"&amp;ROW()),"&gt; "))</f>
        <v/>
      </c>
      <c r="M57" s="30" t="str">
        <f t="shared" ca="1" si="7"/>
        <v>0x5C3000</v>
      </c>
      <c r="N57" s="30" t="str">
        <f ca="1">IF(K57="","",COUNTIF(INDIRECT("K"&amp;2):INDIRECT("K"&amp;ROW()),"&gt; "))</f>
        <v/>
      </c>
      <c r="O57" s="30" t="str">
        <f t="shared" ca="1" si="8"/>
        <v/>
      </c>
      <c r="P57" s="38"/>
      <c r="Q57" s="30" t="str">
        <f t="shared" ca="1" si="9"/>
        <v>M57</v>
      </c>
    </row>
    <row r="58" spans="1:17" ht="14.25" x14ac:dyDescent="0.2">
      <c r="A58" s="51">
        <v>35</v>
      </c>
      <c r="B58" s="31" t="str">
        <f t="shared" ca="1" si="4"/>
        <v>TARGET_EQ_BAND_ID</v>
      </c>
      <c r="C58" s="51"/>
      <c r="D58" s="51"/>
      <c r="E58" s="40" t="str">
        <f>IF(A58=35,"EQ"&amp;COUNTIF($A$2:A58,35),"")</f>
        <v>EQ6</v>
      </c>
      <c r="F58" s="30" t="str">
        <f t="shared" si="10"/>
        <v/>
      </c>
      <c r="G58" s="17" t="str">
        <f t="shared" ca="1" si="11"/>
        <v/>
      </c>
      <c r="H58" s="37" t="str">
        <f t="shared" ca="1" si="5"/>
        <v/>
      </c>
      <c r="I58" s="30" t="str">
        <f t="shared" si="12"/>
        <v/>
      </c>
      <c r="J58" s="30" t="str">
        <f t="shared" ca="1" si="13"/>
        <v/>
      </c>
      <c r="K58" s="37" t="str">
        <f t="shared" ca="1" si="6"/>
        <v/>
      </c>
      <c r="L58" s="30" t="str">
        <f ca="1">IF(H58="","",COUNTIF(INDIRECT("H"&amp;2):INDIRECT("H"&amp;ROW()),"&gt; "))</f>
        <v/>
      </c>
      <c r="M58" s="30" t="str">
        <f t="shared" ca="1" si="7"/>
        <v>0x01000021</v>
      </c>
      <c r="N58" s="30" t="str">
        <f ca="1">IF(K58="","",COUNTIF(INDIRECT("K"&amp;2):INDIRECT("K"&amp;ROW()),"&gt; "))</f>
        <v/>
      </c>
      <c r="O58" s="30" t="str">
        <f t="shared" ca="1" si="8"/>
        <v/>
      </c>
      <c r="P58" s="38"/>
      <c r="Q58" s="30" t="str">
        <f t="shared" ca="1" si="9"/>
        <v>M58</v>
      </c>
    </row>
    <row r="59" spans="1:17" ht="14.25" x14ac:dyDescent="0.2">
      <c r="A59" s="51">
        <v>32</v>
      </c>
      <c r="B59" s="31" t="str">
        <f t="shared" ca="1" si="4"/>
        <v>EQ_BAND_FC</v>
      </c>
      <c r="C59" s="51"/>
      <c r="D59" s="51"/>
      <c r="E59" s="40" t="str">
        <f>IF(A59=35,"EQ"&amp;COUNTIF($A$2:A59,35),"")</f>
        <v/>
      </c>
      <c r="F59" s="30" t="str">
        <f t="shared" si="10"/>
        <v/>
      </c>
      <c r="G59" s="17" t="str">
        <f t="shared" ca="1" si="11"/>
        <v/>
      </c>
      <c r="H59" s="37" t="str">
        <f t="shared" ca="1" si="5"/>
        <v/>
      </c>
      <c r="I59" s="30" t="str">
        <f t="shared" si="12"/>
        <v/>
      </c>
      <c r="J59" s="30" t="str">
        <f t="shared" ca="1" si="13"/>
        <v/>
      </c>
      <c r="K59" s="37" t="str">
        <f t="shared" ca="1" si="6"/>
        <v/>
      </c>
      <c r="L59" s="30" t="str">
        <f ca="1">IF(H59="","",COUNTIF(INDIRECT("H"&amp;2):INDIRECT("H"&amp;ROW()),"&gt; "))</f>
        <v/>
      </c>
      <c r="M59" s="30" t="str">
        <f t="shared" ca="1" si="7"/>
        <v>0x1FEB851E</v>
      </c>
      <c r="N59" s="30" t="str">
        <f ca="1">IF(K59="","",COUNTIF(INDIRECT("K"&amp;2):INDIRECT("K"&amp;ROW()),"&gt; "))</f>
        <v/>
      </c>
      <c r="O59" s="30" t="str">
        <f t="shared" ca="1" si="8"/>
        <v/>
      </c>
      <c r="P59" s="38"/>
      <c r="Q59" s="30" t="str">
        <f t="shared" ca="1" si="9"/>
        <v>M59</v>
      </c>
    </row>
    <row r="60" spans="1:17" ht="14.25" x14ac:dyDescent="0.2">
      <c r="A60" s="51">
        <v>33</v>
      </c>
      <c r="B60" s="31" t="str">
        <f t="shared" ca="1" si="4"/>
        <v>EQ_BAND_Q</v>
      </c>
      <c r="C60" s="51"/>
      <c r="D60" s="51"/>
      <c r="E60" s="40" t="str">
        <f>IF(A60=35,"EQ"&amp;COUNTIF($A$2:A60,35),"")</f>
        <v/>
      </c>
      <c r="F60" s="30" t="str">
        <f t="shared" si="10"/>
        <v/>
      </c>
      <c r="G60" s="17" t="str">
        <f t="shared" ca="1" si="11"/>
        <v/>
      </c>
      <c r="H60" s="37" t="str">
        <f t="shared" ca="1" si="5"/>
        <v/>
      </c>
      <c r="I60" s="30" t="str">
        <f t="shared" si="12"/>
        <v/>
      </c>
      <c r="J60" s="30" t="str">
        <f t="shared" ca="1" si="13"/>
        <v/>
      </c>
      <c r="K60" s="37" t="str">
        <f t="shared" ca="1" si="6"/>
        <v/>
      </c>
      <c r="L60" s="30" t="str">
        <f ca="1">IF(H60="","",COUNTIF(INDIRECT("H"&amp;2):INDIRECT("H"&amp;ROW()),"&gt; "))</f>
        <v/>
      </c>
      <c r="M60" s="30" t="str">
        <f t="shared" ca="1" si="7"/>
        <v>0x01000022</v>
      </c>
      <c r="N60" s="30" t="str">
        <f ca="1">IF(K60="","",COUNTIF(INDIRECT("K"&amp;2):INDIRECT("K"&amp;ROW()),"&gt; "))</f>
        <v/>
      </c>
      <c r="O60" s="30" t="str">
        <f t="shared" ca="1" si="8"/>
        <v/>
      </c>
      <c r="P60" s="38"/>
      <c r="Q60" s="30" t="str">
        <f t="shared" ca="1" si="9"/>
        <v>M60</v>
      </c>
    </row>
    <row r="61" spans="1:17" ht="14.25" x14ac:dyDescent="0.2">
      <c r="A61" s="51">
        <v>34</v>
      </c>
      <c r="B61" s="31" t="str">
        <f t="shared" ca="1" si="4"/>
        <v>EQ_BAND_ATTENUATION_DB</v>
      </c>
      <c r="C61" s="51"/>
      <c r="D61" s="51"/>
      <c r="E61" s="40" t="str">
        <f>IF(A61=35,"EQ"&amp;COUNTIF($A$2:A61,35),"")</f>
        <v/>
      </c>
      <c r="F61" s="30" t="str">
        <f t="shared" si="10"/>
        <v/>
      </c>
      <c r="G61" s="17" t="str">
        <f t="shared" ca="1" si="11"/>
        <v/>
      </c>
      <c r="H61" s="37" t="str">
        <f t="shared" ca="1" si="5"/>
        <v/>
      </c>
      <c r="I61" s="30" t="str">
        <f t="shared" si="12"/>
        <v/>
      </c>
      <c r="J61" s="30" t="str">
        <f t="shared" ca="1" si="13"/>
        <v/>
      </c>
      <c r="K61" s="37" t="str">
        <f t="shared" ca="1" si="6"/>
        <v/>
      </c>
      <c r="L61" s="30" t="str">
        <f ca="1">IF(H61="","",COUNTIF(INDIRECT("H"&amp;2):INDIRECT("H"&amp;ROW()),"&gt; "))</f>
        <v/>
      </c>
      <c r="M61" s="30" t="str">
        <f t="shared" ca="1" si="7"/>
        <v>0xFF400000</v>
      </c>
      <c r="N61" s="30" t="str">
        <f ca="1">IF(K61="","",COUNTIF(INDIRECT("K"&amp;2):INDIRECT("K"&amp;ROW()),"&gt; "))</f>
        <v/>
      </c>
      <c r="O61" s="30" t="str">
        <f t="shared" ca="1" si="8"/>
        <v/>
      </c>
      <c r="P61" s="38"/>
      <c r="Q61" s="30" t="str">
        <f t="shared" ca="1" si="9"/>
        <v>M61</v>
      </c>
    </row>
    <row r="62" spans="1:17" ht="14.25" x14ac:dyDescent="0.2">
      <c r="A62" s="51">
        <v>86</v>
      </c>
      <c r="B62" s="31" t="str">
        <f t="shared" ca="1" si="4"/>
        <v>EQ_FILTER_TYPE</v>
      </c>
      <c r="C62" s="51"/>
      <c r="D62" s="51"/>
      <c r="E62" s="40" t="str">
        <f>IF(A62=35,"EQ"&amp;COUNTIF($A$2:A62,35),"")</f>
        <v/>
      </c>
      <c r="F62" s="30" t="str">
        <f t="shared" si="10"/>
        <v/>
      </c>
      <c r="G62" s="17" t="str">
        <f t="shared" ca="1" si="11"/>
        <v/>
      </c>
      <c r="H62" s="37" t="str">
        <f t="shared" ca="1" si="5"/>
        <v/>
      </c>
      <c r="I62" s="30" t="str">
        <f t="shared" si="12"/>
        <v/>
      </c>
      <c r="J62" s="30" t="str">
        <f t="shared" ca="1" si="13"/>
        <v/>
      </c>
      <c r="K62" s="37" t="str">
        <f t="shared" ca="1" si="6"/>
        <v/>
      </c>
      <c r="L62" s="30" t="str">
        <f ca="1">IF(H62="","",COUNTIF(INDIRECT("H"&amp;2):INDIRECT("H"&amp;ROW()),"&gt; "))</f>
        <v/>
      </c>
      <c r="M62" s="30" t="str">
        <f t="shared" ca="1" si="7"/>
        <v>0x01000024</v>
      </c>
      <c r="N62" s="30" t="str">
        <f ca="1">IF(K62="","",COUNTIF(INDIRECT("K"&amp;2):INDIRECT("K"&amp;ROW()),"&gt; "))</f>
        <v/>
      </c>
      <c r="O62" s="30" t="str">
        <f t="shared" ca="1" si="8"/>
        <v/>
      </c>
      <c r="P62" s="38"/>
      <c r="Q62" s="30" t="str">
        <f t="shared" ca="1" si="9"/>
        <v>M62</v>
      </c>
    </row>
    <row r="63" spans="1:17" ht="14.25" x14ac:dyDescent="0.2">
      <c r="A63" s="50">
        <v>35</v>
      </c>
      <c r="B63" s="33" t="str">
        <f t="shared" ca="1" si="4"/>
        <v>TARGET_EQ_BAND_ID</v>
      </c>
      <c r="C63" s="50"/>
      <c r="D63" s="50"/>
      <c r="E63" s="40" t="str">
        <f>IF(A63=35,"EQ"&amp;COUNTIF($A$2:A63,35),"")</f>
        <v>EQ7</v>
      </c>
      <c r="F63" s="30" t="str">
        <f t="shared" si="10"/>
        <v/>
      </c>
      <c r="G63" s="17" t="str">
        <f t="shared" ca="1" si="11"/>
        <v/>
      </c>
      <c r="H63" s="37" t="str">
        <f t="shared" ca="1" si="5"/>
        <v/>
      </c>
      <c r="I63" s="30" t="str">
        <f t="shared" si="12"/>
        <v/>
      </c>
      <c r="J63" s="30" t="str">
        <f t="shared" ca="1" si="13"/>
        <v/>
      </c>
      <c r="K63" s="37" t="str">
        <f t="shared" ca="1" si="6"/>
        <v/>
      </c>
      <c r="L63" s="30" t="str">
        <f ca="1">IF(H63="","",COUNTIF(INDIRECT("H"&amp;2):INDIRECT("H"&amp;ROW()),"&gt; "))</f>
        <v/>
      </c>
      <c r="M63" s="30" t="str">
        <f t="shared" ca="1" si="7"/>
        <v>0xF</v>
      </c>
      <c r="N63" s="30" t="str">
        <f ca="1">IF(K63="","",COUNTIF(INDIRECT("K"&amp;2):INDIRECT("K"&amp;ROW()),"&gt; "))</f>
        <v/>
      </c>
      <c r="O63" s="30" t="str">
        <f t="shared" ca="1" si="8"/>
        <v/>
      </c>
      <c r="P63" s="38"/>
      <c r="Q63" s="30" t="str">
        <f t="shared" ca="1" si="9"/>
        <v>M63</v>
      </c>
    </row>
    <row r="64" spans="1:17" ht="14.25" x14ac:dyDescent="0.2">
      <c r="A64" s="50">
        <v>32</v>
      </c>
      <c r="B64" s="33" t="str">
        <f t="shared" ca="1" si="4"/>
        <v>EQ_BAND_FC</v>
      </c>
      <c r="C64" s="50"/>
      <c r="D64" s="50"/>
      <c r="E64" s="40" t="str">
        <f>IF(A64=35,"EQ"&amp;COUNTIF($A$2:A64,35),"")</f>
        <v/>
      </c>
      <c r="F64" s="30" t="str">
        <f t="shared" si="10"/>
        <v/>
      </c>
      <c r="G64" s="17" t="str">
        <f t="shared" ca="1" si="11"/>
        <v/>
      </c>
      <c r="H64" s="37" t="str">
        <f t="shared" ca="1" si="5"/>
        <v>0x01000023</v>
      </c>
      <c r="I64" s="30" t="str">
        <f t="shared" si="12"/>
        <v/>
      </c>
      <c r="J64" s="30" t="str">
        <f t="shared" ca="1" si="13"/>
        <v/>
      </c>
      <c r="K64" s="37" t="str">
        <f t="shared" ca="1" si="6"/>
        <v/>
      </c>
      <c r="L64" s="30">
        <f ca="1">IF(H64="","",COUNTIF(INDIRECT("H"&amp;2):INDIRECT("H"&amp;ROW()),"&gt; "))</f>
        <v>29</v>
      </c>
      <c r="M64" s="30" t="str">
        <f t="shared" ca="1" si="7"/>
        <v>0x01000035</v>
      </c>
      <c r="N64" s="30" t="str">
        <f ca="1">IF(K64="","",COUNTIF(INDIRECT("K"&amp;2):INDIRECT("K"&amp;ROW()),"&gt; "))</f>
        <v/>
      </c>
      <c r="O64" s="30" t="str">
        <f t="shared" ca="1" si="8"/>
        <v/>
      </c>
      <c r="P64" s="38"/>
      <c r="Q64" s="30" t="str">
        <f t="shared" ca="1" si="9"/>
        <v>M64</v>
      </c>
    </row>
    <row r="65" spans="1:17" ht="14.25" x14ac:dyDescent="0.2">
      <c r="A65" s="50">
        <v>33</v>
      </c>
      <c r="B65" s="33" t="str">
        <f t="shared" ca="1" si="4"/>
        <v>EQ_BAND_Q</v>
      </c>
      <c r="C65" s="50"/>
      <c r="D65" s="50"/>
      <c r="E65" s="40" t="str">
        <f>IF(A65=32,"EQ"&amp;COUNTIF($A$2:A65,32),"")</f>
        <v/>
      </c>
      <c r="F65" s="30" t="str">
        <f t="shared" si="10"/>
        <v/>
      </c>
      <c r="G65" s="17" t="str">
        <f t="shared" ca="1" si="11"/>
        <v/>
      </c>
      <c r="H65" s="37" t="str">
        <f t="shared" ca="1" si="5"/>
        <v>0x1</v>
      </c>
      <c r="I65" s="30" t="str">
        <f t="shared" si="12"/>
        <v/>
      </c>
      <c r="J65" s="30" t="str">
        <f t="shared" ca="1" si="13"/>
        <v/>
      </c>
      <c r="K65" s="37" t="str">
        <f t="shared" ca="1" si="6"/>
        <v/>
      </c>
      <c r="L65" s="30">
        <f ca="1">IF(H65="","",COUNTIF(INDIRECT("H"&amp;2):INDIRECT("H"&amp;ROW()),"&gt; "))</f>
        <v>30</v>
      </c>
      <c r="M65" s="30" t="str">
        <f t="shared" ca="1" si="7"/>
        <v>0x7570A3D</v>
      </c>
      <c r="N65" s="30" t="str">
        <f ca="1">IF(K65="","",COUNTIF(INDIRECT("K"&amp;2):INDIRECT("K"&amp;ROW()),"&gt; "))</f>
        <v/>
      </c>
      <c r="O65" s="30" t="str">
        <f t="shared" ca="1" si="8"/>
        <v/>
      </c>
      <c r="P65" s="38"/>
      <c r="Q65" s="30" t="str">
        <f t="shared" ca="1" si="9"/>
        <v>M65</v>
      </c>
    </row>
    <row r="66" spans="1:17" ht="14.25" x14ac:dyDescent="0.2">
      <c r="A66" s="50">
        <v>34</v>
      </c>
      <c r="B66" s="33" t="str">
        <f t="shared" ca="1" si="4"/>
        <v>EQ_BAND_ATTENUATION_DB</v>
      </c>
      <c r="C66" s="85"/>
      <c r="D66" s="85"/>
      <c r="E66" s="40" t="str">
        <f>IF(A66=32,"EQ"&amp;COUNTIF($A$2:A66,32),"")</f>
        <v/>
      </c>
      <c r="F66" s="30" t="str">
        <f t="shared" ref="F66:F91" si="14">IF(C66="","","0x010000"&amp;DEC2HEX(A66,2))</f>
        <v/>
      </c>
      <c r="G66" s="17" t="str">
        <f t="shared" ref="G66:G91" ca="1" si="15">IF(C66="","","0x"&amp;RIGHT(DEC2HEX(C66*POWER(2,INDIRECT("DSM!C"&amp;A66))),8))</f>
        <v/>
      </c>
      <c r="H66" s="37" t="str">
        <f t="shared" ca="1" si="5"/>
        <v>0x01000020</v>
      </c>
      <c r="I66" s="30" t="str">
        <f t="shared" ref="I66:I91" si="16">IF(D66="","","0x020000"&amp;DEC2HEX(A66,2))</f>
        <v/>
      </c>
      <c r="J66" s="30" t="str">
        <f t="shared" ref="J66:J91" ca="1" si="17">IF(D66="","","0x"&amp;RIGHT(DEC2HEX(D66*POWER(2,INDIRECT("DSM!C"&amp;A66))),8))</f>
        <v/>
      </c>
      <c r="K66" s="37" t="str">
        <f t="shared" ca="1" si="6"/>
        <v/>
      </c>
      <c r="L66" s="30">
        <f ca="1">IF(H66="","",COUNTIF(INDIRECT("H"&amp;2):INDIRECT("H"&amp;ROW()),"&gt; "))</f>
        <v>31</v>
      </c>
      <c r="M66" s="30" t="str">
        <f t="shared" ca="1" si="7"/>
        <v>0x01000037</v>
      </c>
      <c r="N66" s="30" t="str">
        <f ca="1">IF(K66="","",COUNTIF(INDIRECT("K"&amp;2):INDIRECT("K"&amp;ROW()),"&gt; "))</f>
        <v/>
      </c>
      <c r="O66" s="30" t="str">
        <f t="shared" ca="1" si="8"/>
        <v/>
      </c>
      <c r="P66" s="38"/>
      <c r="Q66" s="30" t="str">
        <f t="shared" ca="1" si="9"/>
        <v>M66</v>
      </c>
    </row>
    <row r="67" spans="1:17" ht="14.25" x14ac:dyDescent="0.2">
      <c r="A67" s="50">
        <v>86</v>
      </c>
      <c r="B67" s="33" t="str">
        <f t="shared" ref="B67:B96" ca="1" si="18">IF(A67&lt;&gt;"", IF(A67&lt;255,INDIRECT("DSM!B"&amp;A67),""),"")</f>
        <v>EQ_FILTER_TYPE</v>
      </c>
      <c r="C67" s="50"/>
      <c r="D67" s="50"/>
      <c r="E67" s="40" t="str">
        <f>IF(A67=32,"EQ"&amp;COUNTIF($A$2:A67,32),"")</f>
        <v/>
      </c>
      <c r="F67" s="30" t="str">
        <f t="shared" si="14"/>
        <v/>
      </c>
      <c r="G67" s="17" t="str">
        <f t="shared" ca="1" si="15"/>
        <v/>
      </c>
      <c r="H67" s="37" t="str">
        <f t="shared" ref="H67:H130" ca="1" si="19">IF(MOD(ROW(),2)=0,INDIRECT("F"&amp;ROW()/2+1),INDIRECT("G"&amp;(ROW()-1)/2+1))</f>
        <v>0x24B800</v>
      </c>
      <c r="I67" s="30" t="str">
        <f t="shared" si="16"/>
        <v/>
      </c>
      <c r="J67" s="30" t="str">
        <f t="shared" ca="1" si="17"/>
        <v/>
      </c>
      <c r="K67" s="37" t="str">
        <f t="shared" ref="K67:K130" ca="1" si="20">IF(MOD(ROW(),2)=0,INDIRECT("I"&amp;ROW()/2+1),INDIRECT("J"&amp;(ROW()-1)/2+1))</f>
        <v/>
      </c>
      <c r="L67" s="30">
        <f ca="1">IF(H67="","",COUNTIF(INDIRECT("H"&amp;2):INDIRECT("H"&amp;ROW()),"&gt; "))</f>
        <v>32</v>
      </c>
      <c r="M67" s="30" t="str">
        <f t="shared" ref="M67:M130" ca="1" si="21">IF(ROW()&gt;COUNT(L:L)+1,"", INDIRECT("H"&amp;MATCH(ROW()-1,L:L,0 )))</f>
        <v>0x1</v>
      </c>
      <c r="N67" s="30" t="str">
        <f ca="1">IF(K67="","",COUNTIF(INDIRECT("K"&amp;2):INDIRECT("K"&amp;ROW()),"&gt; "))</f>
        <v/>
      </c>
      <c r="O67" s="30" t="str">
        <f t="shared" ref="O67:O130" ca="1" si="22">IF(ROW()&gt;COUNT(N:N)+1,"", INDIRECT("K"&amp;MATCH(ROW()-1,N:N,0 )))</f>
        <v/>
      </c>
      <c r="P67" s="38"/>
      <c r="Q67" s="30" t="str">
        <f t="shared" ref="Q67:Q130" ca="1" si="23">IF(ROW()-1&lt;=(COUNTIF(M:M, "&gt; ")-1),("M"&amp;ROW()),IF(ROW()-1&gt;(COUNTIF(M:M, "&gt; ")+COUNTIF(O:O, "&gt; ")-2),"",("O"&amp;(ROW()-COUNTIF(M:M, "&gt; ")+1))))</f>
        <v>M67</v>
      </c>
    </row>
    <row r="68" spans="1:17" ht="14.25" x14ac:dyDescent="0.2">
      <c r="A68" s="51">
        <v>35</v>
      </c>
      <c r="B68" s="31" t="str">
        <f t="shared" ca="1" si="18"/>
        <v>TARGET_EQ_BAND_ID</v>
      </c>
      <c r="C68" s="51"/>
      <c r="D68" s="51"/>
      <c r="E68" s="40" t="str">
        <f>IF(A68=32,"EQ"&amp;COUNTIF($A$2:A68,32),"")</f>
        <v/>
      </c>
      <c r="F68" s="30" t="str">
        <f t="shared" si="14"/>
        <v/>
      </c>
      <c r="G68" s="17" t="str">
        <f t="shared" ca="1" si="15"/>
        <v/>
      </c>
      <c r="H68" s="37" t="str">
        <f t="shared" ca="1" si="19"/>
        <v>0x01000021</v>
      </c>
      <c r="I68" s="30" t="str">
        <f t="shared" si="16"/>
        <v/>
      </c>
      <c r="J68" s="30" t="str">
        <f t="shared" ca="1" si="17"/>
        <v/>
      </c>
      <c r="K68" s="37" t="str">
        <f t="shared" ca="1" si="20"/>
        <v/>
      </c>
      <c r="L68" s="30">
        <f ca="1">IF(H68="","",COUNTIF(INDIRECT("H"&amp;2):INDIRECT("H"&amp;ROW()),"&gt; "))</f>
        <v>33</v>
      </c>
      <c r="M68" s="30" t="str">
        <f t="shared" ca="1" si="21"/>
        <v>0x0100003C</v>
      </c>
      <c r="N68" s="30" t="str">
        <f ca="1">IF(K68="","",COUNTIF(INDIRECT("K"&amp;2):INDIRECT("K"&amp;ROW()),"&gt; "))</f>
        <v/>
      </c>
      <c r="O68" s="30" t="str">
        <f t="shared" ca="1" si="22"/>
        <v/>
      </c>
      <c r="P68" s="38"/>
      <c r="Q68" s="30" t="str">
        <f t="shared" ca="1" si="23"/>
        <v>M68</v>
      </c>
    </row>
    <row r="69" spans="1:17" ht="14.25" x14ac:dyDescent="0.2">
      <c r="A69" s="51">
        <v>32</v>
      </c>
      <c r="B69" s="31" t="str">
        <f t="shared" ca="1" si="18"/>
        <v>EQ_BAND_FC</v>
      </c>
      <c r="C69" s="51"/>
      <c r="D69" s="51"/>
      <c r="E69" s="40" t="str">
        <f>IF(A69=32,"EQ"&amp;COUNTIF($A$2:A69,32),"")</f>
        <v>EQ8</v>
      </c>
      <c r="F69" s="30" t="str">
        <f t="shared" si="14"/>
        <v/>
      </c>
      <c r="G69" s="17" t="str">
        <f t="shared" ca="1" si="15"/>
        <v/>
      </c>
      <c r="H69" s="37" t="str">
        <f t="shared" ca="1" si="19"/>
        <v>0x11999999</v>
      </c>
      <c r="I69" s="30" t="str">
        <f t="shared" si="16"/>
        <v/>
      </c>
      <c r="J69" s="30" t="str">
        <f t="shared" ca="1" si="17"/>
        <v/>
      </c>
      <c r="K69" s="37" t="str">
        <f t="shared" ca="1" si="20"/>
        <v/>
      </c>
      <c r="L69" s="30">
        <f ca="1">IF(H69="","",COUNTIF(INDIRECT("H"&amp;2):INDIRECT("H"&amp;ROW()),"&gt; "))</f>
        <v>34</v>
      </c>
      <c r="M69" s="30" t="str">
        <f t="shared" ca="1" si="21"/>
        <v>0x33E</v>
      </c>
      <c r="N69" s="30" t="str">
        <f ca="1">IF(K69="","",COUNTIF(INDIRECT("K"&amp;2):INDIRECT("K"&amp;ROW()),"&gt; "))</f>
        <v/>
      </c>
      <c r="O69" s="30" t="str">
        <f t="shared" ca="1" si="22"/>
        <v/>
      </c>
      <c r="P69" s="38"/>
      <c r="Q69" s="30" t="str">
        <f t="shared" ca="1" si="23"/>
        <v>M69</v>
      </c>
    </row>
    <row r="70" spans="1:17" ht="14.25" x14ac:dyDescent="0.2">
      <c r="A70" s="51">
        <v>33</v>
      </c>
      <c r="B70" s="31" t="str">
        <f t="shared" ca="1" si="18"/>
        <v>EQ_BAND_Q</v>
      </c>
      <c r="C70" s="51"/>
      <c r="D70" s="51"/>
      <c r="E70" s="40" t="str">
        <f>IF(A70=32,"EQ"&amp;COUNTIF($A$2:A70,32),"")</f>
        <v/>
      </c>
      <c r="F70" s="30" t="str">
        <f t="shared" si="14"/>
        <v/>
      </c>
      <c r="G70" s="17" t="str">
        <f t="shared" ca="1" si="15"/>
        <v/>
      </c>
      <c r="H70" s="37" t="str">
        <f t="shared" ca="1" si="19"/>
        <v>0x01000022</v>
      </c>
      <c r="I70" s="30" t="str">
        <f t="shared" si="16"/>
        <v/>
      </c>
      <c r="J70" s="30" t="str">
        <f t="shared" ca="1" si="17"/>
        <v/>
      </c>
      <c r="K70" s="37" t="str">
        <f t="shared" ca="1" si="20"/>
        <v/>
      </c>
      <c r="L70" s="30">
        <f ca="1">IF(H70="","",COUNTIF(INDIRECT("H"&amp;2):INDIRECT("H"&amp;ROW()),"&gt; "))</f>
        <v>35</v>
      </c>
      <c r="M70" s="30" t="str">
        <f t="shared" ca="1" si="21"/>
        <v>0x0100003D</v>
      </c>
      <c r="N70" s="30" t="str">
        <f ca="1">IF(K70="","",COUNTIF(INDIRECT("K"&amp;2):INDIRECT("K"&amp;ROW()),"&gt; "))</f>
        <v/>
      </c>
      <c r="O70" s="30" t="str">
        <f t="shared" ca="1" si="22"/>
        <v/>
      </c>
      <c r="P70" s="38"/>
      <c r="Q70" s="30" t="str">
        <f t="shared" ca="1" si="23"/>
        <v>M70</v>
      </c>
    </row>
    <row r="71" spans="1:17" ht="14.25" x14ac:dyDescent="0.2">
      <c r="A71" s="51">
        <v>34</v>
      </c>
      <c r="B71" s="31" t="str">
        <f t="shared" ca="1" si="18"/>
        <v>EQ_BAND_ATTENUATION_DB</v>
      </c>
      <c r="C71" s="51"/>
      <c r="D71" s="51"/>
      <c r="E71" s="40" t="str">
        <f>IF(A71=32,"EQ"&amp;COUNTIF($A$2:A71,32),"")</f>
        <v/>
      </c>
      <c r="F71" s="30" t="str">
        <f t="shared" si="14"/>
        <v/>
      </c>
      <c r="G71" s="17" t="str">
        <f t="shared" ca="1" si="15"/>
        <v/>
      </c>
      <c r="H71" s="37" t="str">
        <f t="shared" ca="1" si="19"/>
        <v>0xFF900000</v>
      </c>
      <c r="I71" s="30" t="str">
        <f t="shared" si="16"/>
        <v/>
      </c>
      <c r="J71" s="30" t="str">
        <f t="shared" ca="1" si="17"/>
        <v/>
      </c>
      <c r="K71" s="37" t="str">
        <f t="shared" ca="1" si="20"/>
        <v/>
      </c>
      <c r="L71" s="30">
        <f ca="1">IF(H71="","",COUNTIF(INDIRECT("H"&amp;2):INDIRECT("H"&amp;ROW()),"&gt; "))</f>
        <v>36</v>
      </c>
      <c r="M71" s="30" t="str">
        <f t="shared" ca="1" si="21"/>
        <v>0xED8</v>
      </c>
      <c r="N71" s="30" t="str">
        <f ca="1">IF(K71="","",COUNTIF(INDIRECT("K"&amp;2):INDIRECT("K"&amp;ROW()),"&gt; "))</f>
        <v/>
      </c>
      <c r="O71" s="30" t="str">
        <f t="shared" ca="1" si="22"/>
        <v/>
      </c>
      <c r="P71" s="38"/>
      <c r="Q71" s="30" t="str">
        <f t="shared" ca="1" si="23"/>
        <v>M71</v>
      </c>
    </row>
    <row r="72" spans="1:17" ht="14.25" x14ac:dyDescent="0.2">
      <c r="A72" s="51">
        <v>86</v>
      </c>
      <c r="B72" s="31" t="str">
        <f t="shared" ca="1" si="18"/>
        <v>EQ_FILTER_TYPE</v>
      </c>
      <c r="C72" s="51"/>
      <c r="D72" s="51"/>
      <c r="E72" s="40" t="str">
        <f>IF(A72=32,"EQ"&amp;COUNTIF($A$2:A72,32),"")</f>
        <v/>
      </c>
      <c r="F72" s="30" t="str">
        <f t="shared" si="14"/>
        <v/>
      </c>
      <c r="G72" s="17" t="str">
        <f t="shared" ca="1" si="15"/>
        <v/>
      </c>
      <c r="H72" s="37" t="str">
        <f t="shared" ca="1" si="19"/>
        <v/>
      </c>
      <c r="I72" s="30" t="str">
        <f t="shared" si="16"/>
        <v/>
      </c>
      <c r="J72" s="30" t="str">
        <f t="shared" ca="1" si="17"/>
        <v/>
      </c>
      <c r="K72" s="37" t="str">
        <f t="shared" ca="1" si="20"/>
        <v/>
      </c>
      <c r="L72" s="30" t="str">
        <f ca="1">IF(H72="","",COUNTIF(INDIRECT("H"&amp;2):INDIRECT("H"&amp;ROW()),"&gt; "))</f>
        <v/>
      </c>
      <c r="M72" s="30" t="str">
        <f t="shared" ca="1" si="21"/>
        <v>0x01000036</v>
      </c>
      <c r="N72" s="30" t="str">
        <f ca="1">IF(K72="","",COUNTIF(INDIRECT("K"&amp;2):INDIRECT("K"&amp;ROW()),"&gt; "))</f>
        <v/>
      </c>
      <c r="O72" s="30" t="str">
        <f t="shared" ca="1" si="22"/>
        <v/>
      </c>
      <c r="P72" s="38"/>
      <c r="Q72" s="30" t="str">
        <f t="shared" ca="1" si="23"/>
        <v>M72</v>
      </c>
    </row>
    <row r="73" spans="1:17" ht="14.25" x14ac:dyDescent="0.2">
      <c r="A73" s="68">
        <v>36</v>
      </c>
      <c r="B73" s="61" t="str">
        <f t="shared" ca="1" si="18"/>
        <v>EQ_BAND_ENABLE</v>
      </c>
      <c r="C73" s="68">
        <v>15</v>
      </c>
      <c r="D73" s="68"/>
      <c r="E73" s="40" t="str">
        <f>IF(A73=32,"EQ"&amp;COUNTIF($A$2:A73,32),"")</f>
        <v/>
      </c>
      <c r="F73" s="30" t="str">
        <f t="shared" si="14"/>
        <v>0x01000024</v>
      </c>
      <c r="G73" s="17" t="str">
        <f t="shared" ca="1" si="15"/>
        <v>0xF</v>
      </c>
      <c r="H73" s="37" t="str">
        <f t="shared" ca="1" si="19"/>
        <v/>
      </c>
      <c r="I73" s="30" t="str">
        <f t="shared" si="16"/>
        <v/>
      </c>
      <c r="J73" s="30" t="str">
        <f t="shared" ca="1" si="17"/>
        <v/>
      </c>
      <c r="K73" s="37" t="str">
        <f t="shared" ca="1" si="20"/>
        <v/>
      </c>
      <c r="L73" s="30" t="str">
        <f ca="1">IF(H73="","",COUNTIF(INDIRECT("H"&amp;2):INDIRECT("H"&amp;ROW()),"&gt; "))</f>
        <v/>
      </c>
      <c r="M73" s="30" t="str">
        <f t="shared" ca="1" si="21"/>
        <v>0x1</v>
      </c>
      <c r="N73" s="30" t="str">
        <f ca="1">IF(K73="","",COUNTIF(INDIRECT("K"&amp;2):INDIRECT("K"&amp;ROW()),"&gt; "))</f>
        <v/>
      </c>
      <c r="O73" s="30" t="str">
        <f t="shared" ca="1" si="22"/>
        <v/>
      </c>
      <c r="P73" s="38"/>
      <c r="Q73" s="30" t="str">
        <f t="shared" ca="1" si="23"/>
        <v>M73</v>
      </c>
    </row>
    <row r="74" spans="1:17" ht="14.25" x14ac:dyDescent="0.2">
      <c r="A74" s="84"/>
      <c r="B74" s="83" t="str">
        <f t="shared" ca="1" si="18"/>
        <v/>
      </c>
      <c r="C74" s="84"/>
      <c r="D74" s="84"/>
      <c r="E74" s="40" t="str">
        <f>IF(A74=32,"EQ"&amp;COUNTIF($A$2:A74,32),"")</f>
        <v/>
      </c>
      <c r="F74" s="30" t="str">
        <f t="shared" si="14"/>
        <v/>
      </c>
      <c r="G74" s="17" t="str">
        <f t="shared" ca="1" si="15"/>
        <v/>
      </c>
      <c r="H74" s="37" t="str">
        <f t="shared" ca="1" si="19"/>
        <v>0x01000023</v>
      </c>
      <c r="I74" s="30" t="str">
        <f t="shared" si="16"/>
        <v/>
      </c>
      <c r="J74" s="30" t="str">
        <f t="shared" ca="1" si="17"/>
        <v/>
      </c>
      <c r="K74" s="37" t="str">
        <f t="shared" ca="1" si="20"/>
        <v/>
      </c>
      <c r="L74" s="30">
        <f ca="1">IF(H74="","",COUNTIF(INDIRECT("H"&amp;2):INDIRECT("H"&amp;ROW()),"&gt; "))</f>
        <v>37</v>
      </c>
      <c r="M74" s="30" t="str">
        <f t="shared" ca="1" si="21"/>
        <v>0x01000038</v>
      </c>
      <c r="N74" s="30" t="str">
        <f ca="1">IF(K74="","",COUNTIF(INDIRECT("K"&amp;2):INDIRECT("K"&amp;ROW()),"&gt; "))</f>
        <v/>
      </c>
      <c r="O74" s="30" t="str">
        <f t="shared" ca="1" si="22"/>
        <v/>
      </c>
      <c r="P74" s="38"/>
      <c r="Q74" s="30" t="str">
        <f t="shared" ca="1" si="23"/>
        <v>M74</v>
      </c>
    </row>
    <row r="75" spans="1:17" ht="14.25" x14ac:dyDescent="0.2">
      <c r="A75" s="48">
        <v>52</v>
      </c>
      <c r="B75" s="83" t="str">
        <f t="shared" ca="1" si="18"/>
        <v>ENABLE_PPR</v>
      </c>
      <c r="C75" s="84"/>
      <c r="D75" s="84"/>
      <c r="E75" s="40" t="str">
        <f>IF(A75=32,"EQ"&amp;COUNTIF($A$2:A75,32),"")</f>
        <v/>
      </c>
      <c r="F75" s="30" t="str">
        <f t="shared" si="14"/>
        <v/>
      </c>
      <c r="G75" s="17" t="str">
        <f t="shared" ca="1" si="15"/>
        <v/>
      </c>
      <c r="H75" s="37" t="str">
        <f t="shared" ca="1" si="19"/>
        <v>0x2</v>
      </c>
      <c r="I75" s="30" t="str">
        <f t="shared" si="16"/>
        <v/>
      </c>
      <c r="J75" s="30" t="str">
        <f t="shared" ca="1" si="17"/>
        <v/>
      </c>
      <c r="K75" s="37" t="str">
        <f t="shared" ca="1" si="20"/>
        <v/>
      </c>
      <c r="L75" s="30">
        <f ca="1">IF(H75="","",COUNTIF(INDIRECT("H"&amp;2):INDIRECT("H"&amp;ROW()),"&gt; "))</f>
        <v>38</v>
      </c>
      <c r="M75" s="30" t="str">
        <f t="shared" ca="1" si="21"/>
        <v>0xFF400000</v>
      </c>
      <c r="N75" s="30" t="str">
        <f ca="1">IF(K75="","",COUNTIF(INDIRECT("K"&amp;2):INDIRECT("K"&amp;ROW()),"&gt; "))</f>
        <v/>
      </c>
      <c r="O75" s="30" t="str">
        <f t="shared" ca="1" si="22"/>
        <v/>
      </c>
      <c r="P75" s="38"/>
      <c r="Q75" s="30" t="str">
        <f t="shared" ca="1" si="23"/>
        <v>M75</v>
      </c>
    </row>
    <row r="76" spans="1:17" ht="14.25" x14ac:dyDescent="0.2">
      <c r="A76" s="48">
        <v>53</v>
      </c>
      <c r="B76" s="30" t="str">
        <f t="shared" ca="1" si="18"/>
        <v>RDC_SCALING</v>
      </c>
      <c r="C76" s="48">
        <v>3.67</v>
      </c>
      <c r="D76" s="48"/>
      <c r="E76" s="40" t="str">
        <f>IF(A76=32,"EQ"&amp;COUNTIF($A$2:A76,32),"")</f>
        <v/>
      </c>
      <c r="F76" s="30" t="str">
        <f t="shared" si="14"/>
        <v>0x01000035</v>
      </c>
      <c r="G76" s="17" t="str">
        <f t="shared" ca="1" si="15"/>
        <v>0x7570A3D</v>
      </c>
      <c r="H76" s="37" t="str">
        <f t="shared" ca="1" si="19"/>
        <v>0x01000020</v>
      </c>
      <c r="I76" s="30" t="str">
        <f t="shared" si="16"/>
        <v/>
      </c>
      <c r="J76" s="30" t="str">
        <f t="shared" ca="1" si="17"/>
        <v/>
      </c>
      <c r="K76" s="37" t="str">
        <f t="shared" ca="1" si="20"/>
        <v/>
      </c>
      <c r="L76" s="30">
        <f ca="1">IF(H76="","",COUNTIF(INDIRECT("H"&amp;2):INDIRECT("H"&amp;ROW()),"&gt; "))</f>
        <v>39</v>
      </c>
      <c r="M76" s="30" t="str">
        <f t="shared" ca="1" si="21"/>
        <v>0x01000039</v>
      </c>
      <c r="N76" s="30" t="str">
        <f ca="1">IF(K76="","",COUNTIF(INDIRECT("K"&amp;2):INDIRECT("K"&amp;ROW()),"&gt; "))</f>
        <v/>
      </c>
      <c r="O76" s="30" t="str">
        <f t="shared" ca="1" si="22"/>
        <v/>
      </c>
      <c r="P76" s="38"/>
      <c r="Q76" s="30" t="str">
        <f t="shared" ca="1" si="23"/>
        <v>M76</v>
      </c>
    </row>
    <row r="77" spans="1:17" ht="14.25" x14ac:dyDescent="0.2">
      <c r="A77" s="48"/>
      <c r="B77" s="30" t="str">
        <f t="shared" ref="B77:B90" ca="1" si="24">IF(A77&lt;&gt;"", IF(A77&lt;255,INDIRECT("DSM!B"&amp;A77),""),"")</f>
        <v/>
      </c>
      <c r="C77" s="48"/>
      <c r="D77" s="48"/>
      <c r="E77" s="40" t="str">
        <f>IF(A77=32,"EQ"&amp;COUNTIF($A$2:A77,32),"")</f>
        <v/>
      </c>
      <c r="F77" s="30" t="str">
        <f t="shared" si="14"/>
        <v/>
      </c>
      <c r="G77" s="17" t="str">
        <f t="shared" ca="1" si="15"/>
        <v/>
      </c>
      <c r="H77" s="37" t="str">
        <f t="shared" ca="1" si="19"/>
        <v>0xE1000</v>
      </c>
      <c r="I77" s="30" t="str">
        <f t="shared" si="16"/>
        <v/>
      </c>
      <c r="J77" s="30" t="str">
        <f t="shared" ca="1" si="17"/>
        <v/>
      </c>
      <c r="K77" s="37" t="str">
        <f t="shared" ca="1" si="20"/>
        <v/>
      </c>
      <c r="L77" s="30">
        <f ca="1">IF(H77="","",COUNTIF(INDIRECT("H"&amp;2):INDIRECT("H"&amp;ROW()),"&gt; "))</f>
        <v>40</v>
      </c>
      <c r="M77" s="30" t="str">
        <f t="shared" ca="1" si="21"/>
        <v>0x200000</v>
      </c>
      <c r="N77" s="30" t="str">
        <f ca="1">IF(K77="","",COUNTIF(INDIRECT("K"&amp;2):INDIRECT("K"&amp;ROW()),"&gt; "))</f>
        <v/>
      </c>
      <c r="O77" s="30" t="str">
        <f t="shared" ca="1" si="22"/>
        <v/>
      </c>
      <c r="P77" s="38"/>
      <c r="Q77" s="30" t="str">
        <f t="shared" ca="1" si="23"/>
        <v>M77</v>
      </c>
    </row>
    <row r="78" spans="1:17" ht="14.25" x14ac:dyDescent="0.2">
      <c r="A78" s="50">
        <v>55</v>
      </c>
      <c r="B78" s="33" t="str">
        <f t="shared" ca="1" si="24"/>
        <v>MBDRC_ENABLE</v>
      </c>
      <c r="C78" s="50">
        <v>1</v>
      </c>
      <c r="D78" s="50"/>
      <c r="E78" s="40" t="str">
        <f>IF(A78=32,"EQ"&amp;COUNTIF($A$2:A78,32),"")</f>
        <v/>
      </c>
      <c r="F78" s="30" t="str">
        <f t="shared" si="14"/>
        <v>0x01000037</v>
      </c>
      <c r="G78" s="17" t="str">
        <f t="shared" ca="1" si="15"/>
        <v>0x1</v>
      </c>
      <c r="H78" s="37" t="str">
        <f t="shared" ca="1" si="19"/>
        <v>0x01000021</v>
      </c>
      <c r="I78" s="30" t="str">
        <f t="shared" si="16"/>
        <v/>
      </c>
      <c r="J78" s="30" t="str">
        <f t="shared" ca="1" si="17"/>
        <v/>
      </c>
      <c r="K78" s="37" t="str">
        <f t="shared" ca="1" si="20"/>
        <v/>
      </c>
      <c r="L78" s="30">
        <f ca="1">IF(H78="","",COUNTIF(INDIRECT("H"&amp;2):INDIRECT("H"&amp;ROW()),"&gt; "))</f>
        <v>41</v>
      </c>
      <c r="M78" s="30" t="str">
        <f t="shared" ca="1" si="21"/>
        <v>0x01000047</v>
      </c>
      <c r="N78" s="30" t="str">
        <f ca="1">IF(K78="","",COUNTIF(INDIRECT("K"&amp;2):INDIRECT("K"&amp;ROW()),"&gt; "))</f>
        <v/>
      </c>
      <c r="O78" s="30" t="str">
        <f t="shared" ca="1" si="22"/>
        <v/>
      </c>
      <c r="P78" s="38"/>
      <c r="Q78" s="30" t="str">
        <f t="shared" ca="1" si="23"/>
        <v>M78</v>
      </c>
    </row>
    <row r="79" spans="1:17" ht="14.25" x14ac:dyDescent="0.2">
      <c r="A79" s="50">
        <v>60</v>
      </c>
      <c r="B79" s="33" t="str">
        <f t="shared" ca="1" si="24"/>
        <v>MBDRC_CUTOFF_F1</v>
      </c>
      <c r="C79" s="50">
        <v>830</v>
      </c>
      <c r="D79" s="50"/>
      <c r="E79" s="40" t="str">
        <f>IF(A79=32,"EQ"&amp;COUNTIF($A$2:A79,32),"")</f>
        <v/>
      </c>
      <c r="F79" s="30" t="str">
        <f t="shared" si="14"/>
        <v>0x0100003C</v>
      </c>
      <c r="G79" s="17" t="str">
        <f t="shared" ca="1" si="15"/>
        <v>0x33E</v>
      </c>
      <c r="H79" s="37" t="str">
        <f t="shared" ca="1" si="19"/>
        <v>0x8000000</v>
      </c>
      <c r="I79" s="30" t="str">
        <f t="shared" si="16"/>
        <v/>
      </c>
      <c r="J79" s="30" t="str">
        <f t="shared" ca="1" si="17"/>
        <v/>
      </c>
      <c r="K79" s="37" t="str">
        <f t="shared" ca="1" si="20"/>
        <v/>
      </c>
      <c r="L79" s="30">
        <f ca="1">IF(H79="","",COUNTIF(INDIRECT("H"&amp;2):INDIRECT("H"&amp;ROW()),"&gt; "))</f>
        <v>42</v>
      </c>
      <c r="M79" s="30" t="str">
        <f t="shared" ca="1" si="21"/>
        <v>0xF00140DE</v>
      </c>
      <c r="N79" s="30" t="str">
        <f ca="1">IF(K79="","",COUNTIF(INDIRECT("K"&amp;2):INDIRECT("K"&amp;ROW()),"&gt; "))</f>
        <v/>
      </c>
      <c r="O79" s="30" t="str">
        <f t="shared" ca="1" si="22"/>
        <v/>
      </c>
      <c r="P79" s="38"/>
      <c r="Q79" s="30" t="str">
        <f t="shared" ca="1" si="23"/>
        <v>M79</v>
      </c>
    </row>
    <row r="80" spans="1:17" ht="14.25" x14ac:dyDescent="0.2">
      <c r="A80" s="50">
        <v>61</v>
      </c>
      <c r="B80" s="33" t="str">
        <f t="shared" ca="1" si="24"/>
        <v>MBDRC_CUTOFF_F2</v>
      </c>
      <c r="C80" s="50">
        <v>3800</v>
      </c>
      <c r="D80" s="50"/>
      <c r="E80" s="40" t="str">
        <f>IF(A80=32,"EQ"&amp;COUNTIF($A$2:A80,32),"")</f>
        <v/>
      </c>
      <c r="F80" s="30" t="str">
        <f t="shared" si="14"/>
        <v>0x0100003D</v>
      </c>
      <c r="G80" s="17" t="str">
        <f t="shared" ca="1" si="15"/>
        <v>0xED8</v>
      </c>
      <c r="H80" s="37" t="str">
        <f t="shared" ca="1" si="19"/>
        <v>0x01000022</v>
      </c>
      <c r="I80" s="30" t="str">
        <f t="shared" si="16"/>
        <v/>
      </c>
      <c r="J80" s="30" t="str">
        <f t="shared" ca="1" si="17"/>
        <v/>
      </c>
      <c r="K80" s="37" t="str">
        <f t="shared" ca="1" si="20"/>
        <v/>
      </c>
      <c r="L80" s="30">
        <f ca="1">IF(H80="","",COUNTIF(INDIRECT("H"&amp;2):INDIRECT("H"&amp;ROW()),"&gt; "))</f>
        <v>43</v>
      </c>
      <c r="M80" s="30" t="str">
        <f t="shared" ca="1" si="21"/>
        <v>0x01000048</v>
      </c>
      <c r="N80" s="30" t="str">
        <f ca="1">IF(K80="","",COUNTIF(INDIRECT("K"&amp;2):INDIRECT("K"&amp;ROW()),"&gt; "))</f>
        <v/>
      </c>
      <c r="O80" s="30" t="str">
        <f t="shared" ca="1" si="22"/>
        <v/>
      </c>
      <c r="P80" s="38"/>
      <c r="Q80" s="30" t="str">
        <f t="shared" ca="1" si="23"/>
        <v>M80</v>
      </c>
    </row>
    <row r="81" spans="1:21" ht="14.25" x14ac:dyDescent="0.2">
      <c r="A81" s="68">
        <v>54</v>
      </c>
      <c r="B81" s="61" t="str">
        <f t="shared" ca="1" si="24"/>
        <v>MBDRC_TARGET_SUBBAND_ID</v>
      </c>
      <c r="C81" s="68">
        <v>1</v>
      </c>
      <c r="D81" s="68"/>
      <c r="E81" s="40" t="str">
        <f>IF(A81=32,"EQ"&amp;COUNTIF($A$2:A81,32),"")</f>
        <v/>
      </c>
      <c r="F81" s="30" t="str">
        <f t="shared" si="14"/>
        <v>0x01000036</v>
      </c>
      <c r="G81" s="17" t="str">
        <f t="shared" ca="1" si="15"/>
        <v>0x1</v>
      </c>
      <c r="H81" s="37" t="str">
        <f t="shared" ca="1" si="19"/>
        <v>0x400000</v>
      </c>
      <c r="I81" s="30" t="str">
        <f t="shared" si="16"/>
        <v/>
      </c>
      <c r="J81" s="30" t="str">
        <f t="shared" ca="1" si="17"/>
        <v/>
      </c>
      <c r="K81" s="37" t="str">
        <f t="shared" ca="1" si="20"/>
        <v/>
      </c>
      <c r="L81" s="30">
        <f ca="1">IF(H81="","",COUNTIF(INDIRECT("H"&amp;2):INDIRECT("H"&amp;ROW()),"&gt; "))</f>
        <v>44</v>
      </c>
      <c r="M81" s="30" t="str">
        <f t="shared" ca="1" si="21"/>
        <v>0x0</v>
      </c>
      <c r="N81" s="30" t="str">
        <f ca="1">IF(K81="","",COUNTIF(INDIRECT("K"&amp;2):INDIRECT("K"&amp;ROW()),"&gt; "))</f>
        <v/>
      </c>
      <c r="O81" s="30" t="str">
        <f t="shared" ca="1" si="22"/>
        <v/>
      </c>
      <c r="P81" s="38"/>
      <c r="Q81" s="30" t="str">
        <f t="shared" ca="1" si="23"/>
        <v>M81</v>
      </c>
    </row>
    <row r="82" spans="1:21" ht="14.25" x14ac:dyDescent="0.2">
      <c r="A82" s="68">
        <v>56</v>
      </c>
      <c r="B82" s="61" t="str">
        <f t="shared" ca="1" si="24"/>
        <v>DRC_TRHESHOLD</v>
      </c>
      <c r="C82" s="68">
        <v>-12</v>
      </c>
      <c r="D82" s="68"/>
      <c r="E82" s="40" t="str">
        <f>IF(A82=32,"EQ"&amp;COUNTIF($A$2:A82,32),"")</f>
        <v/>
      </c>
      <c r="F82" s="30" t="str">
        <f t="shared" si="14"/>
        <v>0x01000038</v>
      </c>
      <c r="G82" s="17" t="str">
        <f t="shared" ca="1" si="15"/>
        <v>0xFF400000</v>
      </c>
      <c r="H82" s="37" t="str">
        <f t="shared" ca="1" si="19"/>
        <v/>
      </c>
      <c r="I82" s="30" t="str">
        <f t="shared" si="16"/>
        <v/>
      </c>
      <c r="J82" s="30" t="str">
        <f t="shared" ca="1" si="17"/>
        <v/>
      </c>
      <c r="K82" s="37" t="str">
        <f t="shared" ca="1" si="20"/>
        <v/>
      </c>
      <c r="L82" s="30" t="str">
        <f ca="1">IF(H82="","",COUNTIF(INDIRECT("H"&amp;2):INDIRECT("H"&amp;ROW()),"&gt; "))</f>
        <v/>
      </c>
      <c r="M82" s="30" t="str">
        <f t="shared" ca="1" si="21"/>
        <v>0x01000049</v>
      </c>
      <c r="N82" s="30" t="str">
        <f ca="1">IF(K82="","",COUNTIF(INDIRECT("K"&amp;2):INDIRECT("K"&amp;ROW()),"&gt; "))</f>
        <v/>
      </c>
      <c r="O82" s="30" t="str">
        <f t="shared" ca="1" si="22"/>
        <v/>
      </c>
      <c r="P82" s="38"/>
      <c r="Q82" s="30" t="str">
        <f t="shared" ca="1" si="23"/>
        <v>M82</v>
      </c>
      <c r="S82" s="2" t="s">
        <v>418</v>
      </c>
      <c r="T82" s="69"/>
      <c r="U82" s="1"/>
    </row>
    <row r="83" spans="1:21" ht="14.25" x14ac:dyDescent="0.2">
      <c r="A83" s="68">
        <v>57</v>
      </c>
      <c r="B83" s="61" t="str">
        <f t="shared" ca="1" si="24"/>
        <v>DRC_RATIO</v>
      </c>
      <c r="C83" s="68">
        <v>2</v>
      </c>
      <c r="D83" s="68"/>
      <c r="E83" s="40" t="str">
        <f>IF(A83=32,"EQ"&amp;COUNTIF($A$2:A83,32),"")</f>
        <v/>
      </c>
      <c r="F83" s="30" t="str">
        <f t="shared" si="14"/>
        <v>0x01000039</v>
      </c>
      <c r="G83" s="17" t="str">
        <f t="shared" ca="1" si="15"/>
        <v>0x200000</v>
      </c>
      <c r="H83" s="37" t="str">
        <f t="shared" ca="1" si="19"/>
        <v/>
      </c>
      <c r="I83" s="30" t="str">
        <f t="shared" si="16"/>
        <v/>
      </c>
      <c r="J83" s="30" t="str">
        <f t="shared" ca="1" si="17"/>
        <v/>
      </c>
      <c r="K83" s="37" t="str">
        <f t="shared" ca="1" si="20"/>
        <v/>
      </c>
      <c r="L83" s="30" t="str">
        <f ca="1">IF(H83="","",COUNTIF(INDIRECT("H"&amp;2):INDIRECT("H"&amp;ROW()),"&gt; "))</f>
        <v/>
      </c>
      <c r="M83" s="30" t="str">
        <f t="shared" ca="1" si="21"/>
        <v>0xF0000000</v>
      </c>
      <c r="N83" s="30" t="str">
        <f ca="1">IF(K83="","",COUNTIF(INDIRECT("K"&amp;2):INDIRECT("K"&amp;ROW()),"&gt; "))</f>
        <v/>
      </c>
      <c r="O83" s="30" t="str">
        <f t="shared" ca="1" si="22"/>
        <v/>
      </c>
      <c r="P83" s="38"/>
      <c r="Q83" s="30" t="str">
        <f t="shared" ca="1" si="23"/>
        <v>M83</v>
      </c>
      <c r="S83" s="2" t="s">
        <v>419</v>
      </c>
      <c r="T83" s="70">
        <v>42507.625694444447</v>
      </c>
      <c r="U83" s="71"/>
    </row>
    <row r="84" spans="1:21" s="34" customFormat="1" ht="14.25" x14ac:dyDescent="0.2">
      <c r="A84" s="68">
        <v>58</v>
      </c>
      <c r="B84" s="61" t="str">
        <f t="shared" ca="1" si="24"/>
        <v>DRC_ATTACK</v>
      </c>
      <c r="C84" s="68"/>
      <c r="D84" s="68"/>
      <c r="E84" s="40" t="str">
        <f>IF(A84=32,"EQ"&amp;COUNTIF($A$2:A84,32),"")</f>
        <v/>
      </c>
      <c r="F84" s="30" t="str">
        <f t="shared" si="14"/>
        <v/>
      </c>
      <c r="G84" s="17" t="str">
        <f t="shared" ca="1" si="15"/>
        <v/>
      </c>
      <c r="H84" s="17" t="str">
        <f t="shared" ca="1" si="19"/>
        <v>0x01000023</v>
      </c>
      <c r="I84" s="30" t="str">
        <f t="shared" si="16"/>
        <v/>
      </c>
      <c r="J84" s="30" t="str">
        <f t="shared" ca="1" si="17"/>
        <v/>
      </c>
      <c r="K84" s="17" t="str">
        <f t="shared" ca="1" si="20"/>
        <v/>
      </c>
      <c r="L84" s="13">
        <f ca="1">IF(H84="","",COUNTIF(INDIRECT("H"&amp;2):INDIRECT("H"&amp;ROW()),"&gt; "))</f>
        <v>45</v>
      </c>
      <c r="M84" s="13" t="str">
        <f t="shared" ca="1" si="21"/>
        <v>0x0100004A</v>
      </c>
      <c r="N84" s="13" t="str">
        <f ca="1">IF(K84="","",COUNTIF(INDIRECT("K"&amp;2):INDIRECT("K"&amp;ROW()),"&gt; "))</f>
        <v/>
      </c>
      <c r="O84" s="13" t="str">
        <f t="shared" ca="1" si="22"/>
        <v/>
      </c>
      <c r="P84" s="15"/>
      <c r="Q84" s="13" t="str">
        <f t="shared" ca="1" si="23"/>
        <v>M84</v>
      </c>
      <c r="S84" s="2" t="s">
        <v>420</v>
      </c>
      <c r="T84" s="72">
        <v>6.09</v>
      </c>
      <c r="U84" s="73"/>
    </row>
    <row r="85" spans="1:21" s="34" customFormat="1" ht="14.25" x14ac:dyDescent="0.2">
      <c r="A85" s="68">
        <v>59</v>
      </c>
      <c r="B85" s="61" t="str">
        <f t="shared" ca="1" si="24"/>
        <v>DRC_RELEASE</v>
      </c>
      <c r="C85" s="68"/>
      <c r="D85" s="68"/>
      <c r="E85" s="40" t="str">
        <f>IF(A85=32,"EQ"&amp;COUNTIF($A$2:A85,32),"")</f>
        <v/>
      </c>
      <c r="F85" s="30" t="str">
        <f t="shared" si="14"/>
        <v/>
      </c>
      <c r="G85" s="17" t="str">
        <f t="shared" ca="1" si="15"/>
        <v/>
      </c>
      <c r="H85" s="17" t="str">
        <f t="shared" ca="1" si="19"/>
        <v>0x3</v>
      </c>
      <c r="I85" s="30" t="str">
        <f t="shared" si="16"/>
        <v/>
      </c>
      <c r="J85" s="30" t="str">
        <f t="shared" ca="1" si="17"/>
        <v/>
      </c>
      <c r="K85" s="17" t="str">
        <f t="shared" ca="1" si="20"/>
        <v/>
      </c>
      <c r="L85" s="13">
        <f ca="1">IF(H85="","",COUNTIF(INDIRECT("H"&amp;2):INDIRECT("H"&amp;ROW()),"&gt; "))</f>
        <v>46</v>
      </c>
      <c r="M85" s="13" t="str">
        <f t="shared" ca="1" si="21"/>
        <v>0xFE6FF7D</v>
      </c>
      <c r="N85" s="13" t="str">
        <f ca="1">IF(K85="","",COUNTIF(INDIRECT("K"&amp;2):INDIRECT("K"&amp;ROW()),"&gt; "))</f>
        <v/>
      </c>
      <c r="O85" s="13" t="str">
        <f t="shared" ca="1" si="22"/>
        <v/>
      </c>
      <c r="P85" s="15"/>
      <c r="Q85" s="13" t="str">
        <f t="shared" ca="1" si="23"/>
        <v>M85</v>
      </c>
      <c r="S85" s="2" t="s">
        <v>418</v>
      </c>
      <c r="T85" s="69"/>
      <c r="U85" s="1"/>
    </row>
    <row r="86" spans="1:21" s="34" customFormat="1" ht="14.25" x14ac:dyDescent="0.2">
      <c r="A86" s="50">
        <v>54</v>
      </c>
      <c r="B86" s="33" t="str">
        <f t="shared" ca="1" si="24"/>
        <v>MBDRC_TARGET_SUBBAND_ID</v>
      </c>
      <c r="C86" s="50"/>
      <c r="D86" s="50"/>
      <c r="E86" s="40" t="str">
        <f>IF(A86=32,"EQ"&amp;COUNTIF($A$2:A86,32),"")</f>
        <v/>
      </c>
      <c r="F86" s="30" t="str">
        <f t="shared" si="14"/>
        <v/>
      </c>
      <c r="G86" s="17" t="str">
        <f t="shared" ca="1" si="15"/>
        <v/>
      </c>
      <c r="H86" s="17" t="str">
        <f t="shared" ca="1" si="19"/>
        <v>0x01000020</v>
      </c>
      <c r="I86" s="30" t="str">
        <f t="shared" si="16"/>
        <v/>
      </c>
      <c r="J86" s="30" t="str">
        <f t="shared" ca="1" si="17"/>
        <v/>
      </c>
      <c r="K86" s="17" t="str">
        <f t="shared" ca="1" si="20"/>
        <v/>
      </c>
      <c r="L86" s="13">
        <f ca="1">IF(H86="","",COUNTIF(INDIRECT("H"&amp;2):INDIRECT("H"&amp;ROW()),"&gt; "))</f>
        <v>47</v>
      </c>
      <c r="M86" s="13" t="str">
        <f t="shared" ca="1" si="21"/>
        <v>0x0100004B</v>
      </c>
      <c r="N86" s="13" t="str">
        <f ca="1">IF(K86="","",COUNTIF(INDIRECT("K"&amp;2):INDIRECT("K"&amp;ROW()),"&gt; "))</f>
        <v/>
      </c>
      <c r="O86" s="13" t="str">
        <f t="shared" ca="1" si="22"/>
        <v/>
      </c>
      <c r="P86" s="15"/>
      <c r="Q86" s="13" t="str">
        <f t="shared" ca="1" si="23"/>
        <v>M86</v>
      </c>
      <c r="S86" s="2" t="s">
        <v>419</v>
      </c>
      <c r="T86" s="70">
        <v>42507.625694444447</v>
      </c>
      <c r="U86" s="71"/>
    </row>
    <row r="87" spans="1:21" s="34" customFormat="1" ht="14.25" x14ac:dyDescent="0.2">
      <c r="A87" s="50">
        <v>56</v>
      </c>
      <c r="B87" s="33" t="str">
        <f t="shared" ca="1" si="24"/>
        <v>DRC_TRHESHOLD</v>
      </c>
      <c r="C87" s="50"/>
      <c r="D87" s="50"/>
      <c r="E87" s="40" t="str">
        <f>IF(A87=32,"EQ"&amp;COUNTIF($A$2:A87,32),"")</f>
        <v/>
      </c>
      <c r="F87" s="30" t="str">
        <f t="shared" si="14"/>
        <v/>
      </c>
      <c r="G87" s="17" t="str">
        <f t="shared" ca="1" si="15"/>
        <v/>
      </c>
      <c r="H87" s="17" t="str">
        <f t="shared" ca="1" si="19"/>
        <v>0x177000</v>
      </c>
      <c r="I87" s="30" t="str">
        <f t="shared" si="16"/>
        <v/>
      </c>
      <c r="J87" s="30" t="str">
        <f t="shared" ca="1" si="17"/>
        <v/>
      </c>
      <c r="K87" s="17" t="str">
        <f t="shared" ca="1" si="20"/>
        <v/>
      </c>
      <c r="L87" s="13">
        <f ca="1">IF(H87="","",COUNTIF(INDIRECT("H"&amp;2):INDIRECT("H"&amp;ROW()),"&gt; "))</f>
        <v>48</v>
      </c>
      <c r="M87" s="13" t="str">
        <f t="shared" ca="1" si="21"/>
        <v>0x0</v>
      </c>
      <c r="N87" s="13" t="str">
        <f ca="1">IF(K87="","",COUNTIF(INDIRECT("K"&amp;2):INDIRECT("K"&amp;ROW()),"&gt; "))</f>
        <v/>
      </c>
      <c r="O87" s="13" t="str">
        <f t="shared" ca="1" si="22"/>
        <v/>
      </c>
      <c r="P87" s="15"/>
      <c r="Q87" s="13" t="str">
        <f t="shared" ca="1" si="23"/>
        <v>M87</v>
      </c>
      <c r="S87" s="2" t="s">
        <v>420</v>
      </c>
      <c r="T87" s="72">
        <v>6.09</v>
      </c>
      <c r="U87" s="73"/>
    </row>
    <row r="88" spans="1:21" s="34" customFormat="1" ht="14.25" x14ac:dyDescent="0.2">
      <c r="A88" s="50">
        <v>57</v>
      </c>
      <c r="B88" s="33" t="str">
        <f t="shared" ca="1" si="24"/>
        <v>DRC_RATIO</v>
      </c>
      <c r="C88" s="50"/>
      <c r="D88" s="50"/>
      <c r="E88" s="40" t="str">
        <f>IF(A88=32,"EQ"&amp;COUNTIF($A$2:A88,32),"")</f>
        <v/>
      </c>
      <c r="F88" s="30" t="str">
        <f t="shared" si="14"/>
        <v/>
      </c>
      <c r="G88" s="17" t="str">
        <f t="shared" ca="1" si="15"/>
        <v/>
      </c>
      <c r="H88" s="17" t="str">
        <f t="shared" ca="1" si="19"/>
        <v>0x01000021</v>
      </c>
      <c r="I88" s="30" t="str">
        <f t="shared" si="16"/>
        <v/>
      </c>
      <c r="J88" s="30" t="str">
        <f t="shared" ca="1" si="17"/>
        <v/>
      </c>
      <c r="K88" s="17" t="str">
        <f t="shared" ca="1" si="20"/>
        <v/>
      </c>
      <c r="L88" s="13">
        <f ca="1">IF(H88="","",COUNTIF(INDIRECT("H"&amp;2):INDIRECT("H"&amp;ROW()),"&gt; "))</f>
        <v>49</v>
      </c>
      <c r="M88" s="13" t="str">
        <f t="shared" ca="1" si="21"/>
        <v>0x0100004C</v>
      </c>
      <c r="N88" s="13" t="str">
        <f ca="1">IF(K88="","",COUNTIF(INDIRECT("K"&amp;2):INDIRECT("K"&amp;ROW()),"&gt; "))</f>
        <v/>
      </c>
      <c r="O88" s="13" t="str">
        <f t="shared" ca="1" si="22"/>
        <v/>
      </c>
      <c r="P88" s="15"/>
      <c r="Q88" s="13" t="str">
        <f t="shared" ca="1" si="23"/>
        <v>M88</v>
      </c>
      <c r="S88" s="2" t="s">
        <v>421</v>
      </c>
      <c r="T88" s="72">
        <v>697.2</v>
      </c>
      <c r="U88" s="73"/>
    </row>
    <row r="89" spans="1:21" s="34" customFormat="1" ht="14.25" x14ac:dyDescent="0.2">
      <c r="A89" s="50">
        <v>58</v>
      </c>
      <c r="B89" s="33" t="str">
        <f t="shared" ca="1" si="24"/>
        <v>DRC_ATTACK</v>
      </c>
      <c r="C89" s="50"/>
      <c r="D89" s="50"/>
      <c r="E89" s="40" t="str">
        <f>IF(A89=32,"EQ"&amp;COUNTIF($A$2:A89,32),"")</f>
        <v/>
      </c>
      <c r="F89" s="30" t="str">
        <f t="shared" si="14"/>
        <v/>
      </c>
      <c r="G89" s="17" t="str">
        <f t="shared" ca="1" si="15"/>
        <v/>
      </c>
      <c r="H89" s="17" t="str">
        <f t="shared" ca="1" si="19"/>
        <v>0x8000000</v>
      </c>
      <c r="I89" s="30" t="str">
        <f t="shared" si="16"/>
        <v/>
      </c>
      <c r="J89" s="30" t="str">
        <f t="shared" ca="1" si="17"/>
        <v/>
      </c>
      <c r="K89" s="17" t="str">
        <f t="shared" ca="1" si="20"/>
        <v/>
      </c>
      <c r="L89" s="13">
        <f ca="1">IF(H89="","",COUNTIF(INDIRECT("H"&amp;2):INDIRECT("H"&amp;ROW()),"&gt; "))</f>
        <v>50</v>
      </c>
      <c r="M89" s="13" t="str">
        <f t="shared" ca="1" si="21"/>
        <v>0x200000</v>
      </c>
      <c r="N89" s="13" t="str">
        <f ca="1">IF(K89="","",COUNTIF(INDIRECT("K"&amp;2):INDIRECT("K"&amp;ROW()),"&gt; "))</f>
        <v/>
      </c>
      <c r="O89" s="13" t="str">
        <f t="shared" ca="1" si="22"/>
        <v/>
      </c>
      <c r="P89" s="15"/>
      <c r="Q89" s="13" t="str">
        <f t="shared" ca="1" si="23"/>
        <v>M89</v>
      </c>
      <c r="S89" s="2" t="s">
        <v>422</v>
      </c>
      <c r="T89" s="72">
        <v>1.484</v>
      </c>
      <c r="U89" s="73"/>
    </row>
    <row r="90" spans="1:21" s="34" customFormat="1" ht="14.25" x14ac:dyDescent="0.2">
      <c r="A90" s="50">
        <v>59</v>
      </c>
      <c r="B90" s="33" t="str">
        <f t="shared" ca="1" si="24"/>
        <v>DRC_RELEASE</v>
      </c>
      <c r="C90" s="50"/>
      <c r="D90" s="50"/>
      <c r="E90" s="40" t="str">
        <f>IF(A90=32,"EQ"&amp;COUNTIF($A$2:A90,32),"")</f>
        <v/>
      </c>
      <c r="F90" s="30" t="str">
        <f t="shared" si="14"/>
        <v/>
      </c>
      <c r="G90" s="17" t="str">
        <f t="shared" ca="1" si="15"/>
        <v/>
      </c>
      <c r="H90" s="17" t="str">
        <f t="shared" ca="1" si="19"/>
        <v>0x01000022</v>
      </c>
      <c r="I90" s="30" t="str">
        <f t="shared" si="16"/>
        <v/>
      </c>
      <c r="J90" s="30" t="str">
        <f t="shared" ca="1" si="17"/>
        <v/>
      </c>
      <c r="K90" s="17" t="str">
        <f t="shared" ca="1" si="20"/>
        <v/>
      </c>
      <c r="L90" s="13">
        <f ca="1">IF(H90="","",COUNTIF(INDIRECT("H"&amp;2):INDIRECT("H"&amp;ROW()),"&gt; "))</f>
        <v>51</v>
      </c>
      <c r="M90" s="13" t="str">
        <f t="shared" ca="1" si="21"/>
        <v>0x0100004D</v>
      </c>
      <c r="N90" s="13" t="str">
        <f ca="1">IF(K90="","",COUNTIF(INDIRECT("K"&amp;2):INDIRECT("K"&amp;ROW()),"&gt; "))</f>
        <v/>
      </c>
      <c r="O90" s="13" t="str">
        <f t="shared" ca="1" si="22"/>
        <v/>
      </c>
      <c r="P90" s="15"/>
      <c r="Q90" s="13" t="str">
        <f t="shared" ca="1" si="23"/>
        <v>M90</v>
      </c>
      <c r="S90" s="2" t="s">
        <v>423</v>
      </c>
      <c r="T90" s="72">
        <v>0.3</v>
      </c>
      <c r="U90" s="73"/>
    </row>
    <row r="91" spans="1:21" s="34" customFormat="1" ht="14.25" x14ac:dyDescent="0.2">
      <c r="A91" s="68">
        <v>54</v>
      </c>
      <c r="B91" s="61" t="str">
        <f t="shared" ref="B91:B95" ca="1" si="25">IF(A91&lt;&gt;"", IF(A91&lt;255,INDIRECT("DSM!B"&amp;A91),""),"")</f>
        <v>MBDRC_TARGET_SUBBAND_ID</v>
      </c>
      <c r="C91" s="68"/>
      <c r="D91" s="68"/>
      <c r="E91" s="40" t="str">
        <f>IF(A91=32,"EQ"&amp;COUNTIF($A$2:A91,32),"")</f>
        <v/>
      </c>
      <c r="F91" s="30" t="str">
        <f t="shared" si="14"/>
        <v/>
      </c>
      <c r="G91" s="17" t="str">
        <f t="shared" ca="1" si="15"/>
        <v/>
      </c>
      <c r="H91" s="17" t="str">
        <f t="shared" ca="1" si="19"/>
        <v>0x200000</v>
      </c>
      <c r="I91" s="30" t="str">
        <f t="shared" si="16"/>
        <v/>
      </c>
      <c r="J91" s="30" t="str">
        <f t="shared" ca="1" si="17"/>
        <v/>
      </c>
      <c r="K91" s="17" t="str">
        <f t="shared" ca="1" si="20"/>
        <v/>
      </c>
      <c r="L91" s="13">
        <f ca="1">IF(H91="","",COUNTIF(INDIRECT("H"&amp;2):INDIRECT("H"&amp;ROW()),"&gt; "))</f>
        <v>52</v>
      </c>
      <c r="M91" s="13" t="str">
        <f t="shared" ca="1" si="21"/>
        <v>0x7919999</v>
      </c>
      <c r="N91" s="13" t="str">
        <f ca="1">IF(K91="","",COUNTIF(INDIRECT("K"&amp;2):INDIRECT("K"&amp;ROW()),"&gt; "))</f>
        <v/>
      </c>
      <c r="O91" s="13" t="str">
        <f t="shared" ca="1" si="22"/>
        <v/>
      </c>
      <c r="P91" s="15"/>
      <c r="Q91" s="13" t="str">
        <f t="shared" ca="1" si="23"/>
        <v>M91</v>
      </c>
      <c r="S91" s="2" t="s">
        <v>424</v>
      </c>
      <c r="T91" s="72">
        <v>23.997</v>
      </c>
      <c r="U91" s="73"/>
    </row>
    <row r="92" spans="1:21" s="34" customFormat="1" ht="14.25" x14ac:dyDescent="0.2">
      <c r="A92" s="68">
        <v>56</v>
      </c>
      <c r="B92" s="61" t="str">
        <f t="shared" ca="1" si="25"/>
        <v>DRC_TRHESHOLD</v>
      </c>
      <c r="C92" s="68"/>
      <c r="D92" s="68"/>
      <c r="E92" s="40"/>
      <c r="F92" s="30" t="e">
        <f>IF(#REF!="","","0x010000"&amp;DEC2HEX(#REF!,2))</f>
        <v>#REF!</v>
      </c>
      <c r="G92" s="17" t="e">
        <f ca="1">IF(#REF!="","","0x"&amp;RIGHT(DEC2HEX(#REF!*POWER(2,INDIRECT("DSM!C"&amp;#REF!))),8))</f>
        <v>#REF!</v>
      </c>
      <c r="H92" s="17" t="str">
        <f t="shared" ca="1" si="19"/>
        <v/>
      </c>
      <c r="I92" s="30" t="e">
        <f>IF(#REF!="","","0x020000"&amp;DEC2HEX(#REF!,2))</f>
        <v>#REF!</v>
      </c>
      <c r="J92" s="30" t="e">
        <f ca="1">IF(#REF!="","","0x"&amp;RIGHT(DEC2HEX(#REF!*POWER(2,INDIRECT("DSM!C"&amp;#REF!))),8))</f>
        <v>#REF!</v>
      </c>
      <c r="K92" s="17" t="str">
        <f t="shared" ca="1" si="20"/>
        <v/>
      </c>
      <c r="L92" s="13" t="str">
        <f ca="1">IF(H92="","",COUNTIF(INDIRECT("H"&amp;2):INDIRECT("H"&amp;ROW()),"&gt; "))</f>
        <v/>
      </c>
      <c r="M92" s="13" t="str">
        <f t="shared" ca="1" si="21"/>
        <v>0x0100004E</v>
      </c>
      <c r="N92" s="13" t="str">
        <f ca="1">IF(K92="","",COUNTIF(INDIRECT("K"&amp;2):INDIRECT("K"&amp;ROW()),"&gt; "))</f>
        <v/>
      </c>
      <c r="O92" s="13" t="str">
        <f t="shared" ca="1" si="22"/>
        <v/>
      </c>
      <c r="P92" s="15"/>
      <c r="Q92" s="13" t="str">
        <f t="shared" ca="1" si="23"/>
        <v>M92</v>
      </c>
      <c r="S92" s="2" t="s">
        <v>425</v>
      </c>
      <c r="T92" s="72">
        <v>-0.75800800000000002</v>
      </c>
      <c r="U92" s="73"/>
    </row>
    <row r="93" spans="1:21" s="34" customFormat="1" ht="14.25" x14ac:dyDescent="0.2">
      <c r="A93" s="68">
        <v>57</v>
      </c>
      <c r="B93" s="61" t="str">
        <f t="shared" ca="1" si="25"/>
        <v>DRC_RATIO</v>
      </c>
      <c r="C93" s="68"/>
      <c r="D93" s="68"/>
      <c r="E93" s="40" t="str">
        <f>IF(A92=32,"EQ"&amp;COUNTIF($A$2:A92,32),"")</f>
        <v/>
      </c>
      <c r="F93" s="30" t="str">
        <f>IF(C92="","","0x010000"&amp;DEC2HEX(A92,2))</f>
        <v/>
      </c>
      <c r="G93" s="17" t="str">
        <f ca="1">IF(C92="","","0x"&amp;RIGHT(DEC2HEX(C92*POWER(2,INDIRECT("DSM!C"&amp;A92))),8))</f>
        <v/>
      </c>
      <c r="H93" s="17" t="str">
        <f t="shared" ca="1" si="19"/>
        <v/>
      </c>
      <c r="I93" s="30" t="str">
        <f>IF(D92="","","0x020000"&amp;DEC2HEX(A92,2))</f>
        <v/>
      </c>
      <c r="J93" s="30" t="str">
        <f ca="1">IF(D92="","","0x"&amp;RIGHT(DEC2HEX(D92*POWER(2,INDIRECT("DSM!C"&amp;A92))),8))</f>
        <v/>
      </c>
      <c r="K93" s="17" t="str">
        <f t="shared" ca="1" si="20"/>
        <v/>
      </c>
      <c r="L93" s="13" t="str">
        <f ca="1">IF(H93="","",COUNTIF(INDIRECT("H"&amp;2):INDIRECT("H"&amp;ROW()),"&gt; "))</f>
        <v/>
      </c>
      <c r="M93" s="13" t="str">
        <f t="shared" ca="1" si="21"/>
        <v>0xFACCCCC</v>
      </c>
      <c r="N93" s="13" t="str">
        <f ca="1">IF(K93="","",COUNTIF(INDIRECT("K"&amp;2):INDIRECT("K"&amp;ROW()),"&gt; "))</f>
        <v/>
      </c>
      <c r="O93" s="13" t="str">
        <f t="shared" ca="1" si="22"/>
        <v/>
      </c>
      <c r="P93" s="15"/>
      <c r="Q93" s="13" t="str">
        <f t="shared" ca="1" si="23"/>
        <v>M93</v>
      </c>
      <c r="S93" s="2" t="s">
        <v>426</v>
      </c>
      <c r="T93" s="72">
        <v>0.65546300000000002</v>
      </c>
      <c r="U93" s="73"/>
    </row>
    <row r="94" spans="1:21" s="34" customFormat="1" ht="14.25" x14ac:dyDescent="0.2">
      <c r="A94" s="68">
        <v>58</v>
      </c>
      <c r="B94" s="61" t="str">
        <f t="shared" ca="1" si="25"/>
        <v>DRC_ATTACK</v>
      </c>
      <c r="C94" s="68"/>
      <c r="D94" s="68"/>
      <c r="E94" s="40" t="str">
        <f>IF(A94=32,"EQ"&amp;COUNTIF($A$2:A94,32),"")</f>
        <v/>
      </c>
      <c r="F94" s="30" t="str">
        <f t="shared" ref="F94:F157" si="26">IF(C94="","","0x010000"&amp;DEC2HEX(A94,2))</f>
        <v/>
      </c>
      <c r="G94" s="17" t="str">
        <f t="shared" ref="G94:G157" ca="1" si="27">IF(C94="","","0x"&amp;RIGHT(DEC2HEX(C94*POWER(2,INDIRECT("DSM!C"&amp;A94))),8))</f>
        <v/>
      </c>
      <c r="H94" s="17" t="str">
        <f t="shared" ca="1" si="19"/>
        <v>0x01000023</v>
      </c>
      <c r="I94" s="30" t="str">
        <f t="shared" ref="I94:I157" si="28">IF(D94="","","0x020000"&amp;DEC2HEX(A94,2))</f>
        <v/>
      </c>
      <c r="J94" s="30" t="str">
        <f t="shared" ref="J94:J157" ca="1" si="29">IF(D94="","","0x"&amp;RIGHT(DEC2HEX(D94*POWER(2,INDIRECT("DSM!C"&amp;A94))),8))</f>
        <v/>
      </c>
      <c r="K94" s="17" t="str">
        <f t="shared" ca="1" si="20"/>
        <v/>
      </c>
      <c r="L94" s="13">
        <f ca="1">IF(H94="","",COUNTIF(INDIRECT("H"&amp;2):INDIRECT("H"&amp;ROW()),"&gt; "))</f>
        <v>53</v>
      </c>
      <c r="M94" s="13" t="str">
        <f t="shared" ca="1" si="21"/>
        <v>0x0100004F</v>
      </c>
      <c r="N94" s="13" t="str">
        <f ca="1">IF(K94="","",COUNTIF(INDIRECT("K"&amp;2):INDIRECT("K"&amp;ROW()),"&gt; "))</f>
        <v/>
      </c>
      <c r="O94" s="13" t="str">
        <f t="shared" ca="1" si="22"/>
        <v/>
      </c>
      <c r="P94" s="15"/>
      <c r="Q94" s="13" t="str">
        <f t="shared" ca="1" si="23"/>
        <v>M94</v>
      </c>
      <c r="S94" s="2" t="s">
        <v>427</v>
      </c>
      <c r="T94" s="72">
        <v>6.5514859999999997</v>
      </c>
      <c r="U94" s="73"/>
    </row>
    <row r="95" spans="1:21" s="34" customFormat="1" ht="14.25" x14ac:dyDescent="0.2">
      <c r="A95" s="68">
        <v>59</v>
      </c>
      <c r="B95" s="61" t="str">
        <f t="shared" ca="1" si="25"/>
        <v>DRC_RELEASE</v>
      </c>
      <c r="C95" s="68"/>
      <c r="D95" s="68"/>
      <c r="E95" s="40" t="str">
        <f>IF(A95=32,"EQ"&amp;COUNTIF($A$2:A95,32),"")</f>
        <v/>
      </c>
      <c r="F95" s="30" t="str">
        <f t="shared" si="26"/>
        <v/>
      </c>
      <c r="G95" s="17" t="str">
        <f t="shared" ca="1" si="27"/>
        <v/>
      </c>
      <c r="H95" s="17" t="str">
        <f t="shared" ca="1" si="19"/>
        <v>0x4</v>
      </c>
      <c r="I95" s="30" t="str">
        <f t="shared" si="28"/>
        <v/>
      </c>
      <c r="J95" s="30" t="str">
        <f t="shared" ca="1" si="29"/>
        <v/>
      </c>
      <c r="K95" s="17" t="str">
        <f t="shared" ca="1" si="20"/>
        <v/>
      </c>
      <c r="L95" s="13">
        <f ca="1">IF(H95="","",COUNTIF(INDIRECT("H"&amp;2):INDIRECT("H"&amp;ROW()),"&gt; "))</f>
        <v>54</v>
      </c>
      <c r="M95" s="13" t="str">
        <f t="shared" ca="1" si="21"/>
        <v>0xFACCCCC</v>
      </c>
      <c r="N95" s="13" t="str">
        <f ca="1">IF(K95="","",COUNTIF(INDIRECT("K"&amp;2):INDIRECT("K"&amp;ROW()),"&gt; "))</f>
        <v/>
      </c>
      <c r="O95" s="13" t="str">
        <f t="shared" ca="1" si="22"/>
        <v/>
      </c>
      <c r="P95" s="15"/>
      <c r="Q95" s="13" t="str">
        <f t="shared" ca="1" si="23"/>
        <v>M95</v>
      </c>
      <c r="S95" s="2" t="s">
        <v>428</v>
      </c>
      <c r="T95" s="72">
        <v>-4.6162470000000004</v>
      </c>
      <c r="U95" s="74"/>
    </row>
    <row r="96" spans="1:21" s="34" customFormat="1" ht="15" x14ac:dyDescent="0.25">
      <c r="A96" s="84"/>
      <c r="B96" s="83" t="str">
        <f t="shared" ca="1" si="18"/>
        <v/>
      </c>
      <c r="C96" s="84"/>
      <c r="D96" s="84"/>
      <c r="E96" s="40" t="str">
        <f>IF(A96=32,"EQ"&amp;COUNTIF($A$2:A96,32),"")</f>
        <v/>
      </c>
      <c r="F96" s="30" t="str">
        <f t="shared" si="26"/>
        <v/>
      </c>
      <c r="G96" s="17" t="str">
        <f t="shared" ca="1" si="27"/>
        <v/>
      </c>
      <c r="H96" s="17" t="str">
        <f t="shared" ca="1" si="19"/>
        <v>0x01000020</v>
      </c>
      <c r="I96" s="30" t="str">
        <f t="shared" si="28"/>
        <v/>
      </c>
      <c r="J96" s="30" t="str">
        <f t="shared" ca="1" si="29"/>
        <v/>
      </c>
      <c r="K96" s="17" t="str">
        <f t="shared" ca="1" si="20"/>
        <v/>
      </c>
      <c r="L96" s="13">
        <f ca="1">IF(H96="","",COUNTIF(INDIRECT("H"&amp;2):INDIRECT("H"&amp;ROW()),"&gt; "))</f>
        <v>55</v>
      </c>
      <c r="M96" s="13" t="str">
        <f t="shared" ca="1" si="21"/>
        <v>0x01000050</v>
      </c>
      <c r="N96" s="13" t="str">
        <f ca="1">IF(K96="","",COUNTIF(INDIRECT("K"&amp;2):INDIRECT("K"&amp;ROW()),"&gt; "))</f>
        <v/>
      </c>
      <c r="O96" s="13" t="str">
        <f t="shared" ca="1" si="22"/>
        <v/>
      </c>
      <c r="P96" s="15"/>
      <c r="Q96" s="13" t="str">
        <f t="shared" ca="1" si="23"/>
        <v>M96</v>
      </c>
      <c r="S96" s="2" t="s">
        <v>429</v>
      </c>
      <c r="T96" s="69">
        <v>3.530243</v>
      </c>
      <c r="U96" s="75" t="s">
        <v>430</v>
      </c>
    </row>
    <row r="97" spans="1:21" s="34" customFormat="1" ht="15" x14ac:dyDescent="0.2">
      <c r="A97" s="50">
        <v>71</v>
      </c>
      <c r="B97" s="33" t="str">
        <f t="shared" ref="B97:B112" ca="1" si="30">IF(A97&lt;&gt;"", IF(A97&lt;255,INDIRECT("DSM!B"&amp;A97),""),"")</f>
        <v>SPEAKER_PARAM_LFE_A1</v>
      </c>
      <c r="C97" s="50">
        <v>-0.99969399999999997</v>
      </c>
      <c r="D97" s="50"/>
      <c r="E97" s="40" t="str">
        <f>IF(A97=32,"EQ"&amp;COUNTIF($A$2:A97,32),"")</f>
        <v/>
      </c>
      <c r="F97" s="30" t="str">
        <f t="shared" si="26"/>
        <v>0x01000047</v>
      </c>
      <c r="G97" s="17" t="str">
        <f t="shared" ca="1" si="27"/>
        <v>0xF00140DE</v>
      </c>
      <c r="H97" s="17" t="str">
        <f t="shared" ca="1" si="19"/>
        <v>0x5C3000</v>
      </c>
      <c r="I97" s="30" t="str">
        <f t="shared" si="28"/>
        <v/>
      </c>
      <c r="J97" s="30" t="str">
        <f t="shared" ca="1" si="29"/>
        <v/>
      </c>
      <c r="K97" s="17" t="str">
        <f t="shared" ca="1" si="20"/>
        <v/>
      </c>
      <c r="L97" s="13">
        <f ca="1">IF(H97="","",COUNTIF(INDIRECT("H"&amp;2):INDIRECT("H"&amp;ROW()),"&gt; "))</f>
        <v>56</v>
      </c>
      <c r="M97" s="13" t="str">
        <f t="shared" ca="1" si="21"/>
        <v>0xE16DDF01</v>
      </c>
      <c r="N97" s="13" t="str">
        <f ca="1">IF(K97="","",COUNTIF(INDIRECT("K"&amp;2):INDIRECT("K"&amp;ROW()),"&gt; "))</f>
        <v/>
      </c>
      <c r="O97" s="13" t="str">
        <f t="shared" ca="1" si="22"/>
        <v/>
      </c>
      <c r="P97" s="15"/>
      <c r="Q97" s="13" t="str">
        <f t="shared" ca="1" si="23"/>
        <v>M97</v>
      </c>
      <c r="S97" s="2" t="s">
        <v>431</v>
      </c>
      <c r="T97" s="76">
        <v>-1.915697</v>
      </c>
      <c r="U97" s="77">
        <v>80</v>
      </c>
    </row>
    <row r="98" spans="1:21" s="34" customFormat="1" ht="15" x14ac:dyDescent="0.2">
      <c r="A98" s="50">
        <v>72</v>
      </c>
      <c r="B98" s="33" t="str">
        <f t="shared" ca="1" si="30"/>
        <v>SPEAKER_PARAM_LFE_A2</v>
      </c>
      <c r="C98" s="50">
        <v>0</v>
      </c>
      <c r="D98" s="50"/>
      <c r="E98" s="40" t="str">
        <f>IF(A98=32,"EQ"&amp;COUNTIF($A$2:A98,32),"")</f>
        <v/>
      </c>
      <c r="F98" s="30" t="str">
        <f t="shared" si="26"/>
        <v>0x01000048</v>
      </c>
      <c r="G98" s="17" t="str">
        <f t="shared" ca="1" si="27"/>
        <v>0x0</v>
      </c>
      <c r="H98" s="17" t="str">
        <f t="shared" ca="1" si="19"/>
        <v>0x01000021</v>
      </c>
      <c r="I98" s="30" t="str">
        <f t="shared" si="28"/>
        <v/>
      </c>
      <c r="J98" s="30" t="str">
        <f t="shared" ca="1" si="29"/>
        <v/>
      </c>
      <c r="K98" s="17" t="str">
        <f t="shared" ca="1" si="20"/>
        <v/>
      </c>
      <c r="L98" s="13">
        <f ca="1">IF(H98="","",COUNTIF(INDIRECT("H"&amp;2):INDIRECT("H"&amp;ROW()),"&gt; "))</f>
        <v>57</v>
      </c>
      <c r="M98" s="13" t="str">
        <f t="shared" ca="1" si="21"/>
        <v>0x01000051</v>
      </c>
      <c r="N98" s="13" t="str">
        <f ca="1">IF(K98="","",COUNTIF(INDIRECT("K"&amp;2):INDIRECT("K"&amp;ROW()),"&gt; "))</f>
        <v/>
      </c>
      <c r="O98" s="13" t="str">
        <f t="shared" ca="1" si="22"/>
        <v/>
      </c>
      <c r="P98" s="15"/>
      <c r="Q98" s="13" t="str">
        <f t="shared" ca="1" si="23"/>
        <v>M98</v>
      </c>
      <c r="S98" s="2" t="s">
        <v>432</v>
      </c>
      <c r="T98" s="76">
        <v>0.92370300000000005</v>
      </c>
      <c r="U98" s="77">
        <v>81</v>
      </c>
    </row>
    <row r="99" spans="1:21" ht="15" x14ac:dyDescent="0.2">
      <c r="A99" s="50">
        <v>73</v>
      </c>
      <c r="B99" s="33" t="str">
        <f t="shared" ca="1" si="30"/>
        <v>SPEAKER_PARAM_LFE_B0</v>
      </c>
      <c r="C99" s="50">
        <v>-1</v>
      </c>
      <c r="D99" s="50"/>
      <c r="E99" s="40" t="str">
        <f>IF(A99=32,"EQ"&amp;COUNTIF($A$2:A99,32),"")</f>
        <v/>
      </c>
      <c r="F99" s="30" t="str">
        <f t="shared" si="26"/>
        <v>0x01000049</v>
      </c>
      <c r="G99" s="17" t="str">
        <f t="shared" ca="1" si="27"/>
        <v>0xF0000000</v>
      </c>
      <c r="H99" s="37" t="str">
        <f t="shared" ca="1" si="19"/>
        <v>0x1FEB851E</v>
      </c>
      <c r="I99" s="30" t="str">
        <f t="shared" si="28"/>
        <v/>
      </c>
      <c r="J99" s="30" t="str">
        <f t="shared" ca="1" si="29"/>
        <v/>
      </c>
      <c r="K99" s="37" t="str">
        <f t="shared" ca="1" si="20"/>
        <v/>
      </c>
      <c r="L99" s="30">
        <f ca="1">IF(H99="","",COUNTIF(INDIRECT("H"&amp;2):INDIRECT("H"&amp;ROW()),"&gt; "))</f>
        <v>58</v>
      </c>
      <c r="M99" s="30" t="str">
        <f t="shared" ca="1" si="21"/>
        <v>0xECB45AE</v>
      </c>
      <c r="N99" s="30" t="str">
        <f ca="1">IF(K99="","",COUNTIF(INDIRECT("K"&amp;2):INDIRECT("K"&amp;ROW()),"&gt; "))</f>
        <v/>
      </c>
      <c r="O99" s="30" t="str">
        <f t="shared" ca="1" si="22"/>
        <v/>
      </c>
      <c r="P99" s="38"/>
      <c r="Q99" s="30" t="str">
        <f t="shared" ca="1" si="23"/>
        <v>M99</v>
      </c>
      <c r="S99" s="2" t="s">
        <v>433</v>
      </c>
      <c r="T99" s="76">
        <v>0.16055</v>
      </c>
      <c r="U99" s="77">
        <v>82</v>
      </c>
    </row>
    <row r="100" spans="1:21" ht="15" x14ac:dyDescent="0.2">
      <c r="A100" s="50">
        <v>74</v>
      </c>
      <c r="B100" s="33" t="str">
        <f t="shared" ca="1" si="30"/>
        <v>SPEAKER_PARAM_LFE_B1</v>
      </c>
      <c r="C100" s="50">
        <v>0.993896</v>
      </c>
      <c r="D100" s="50"/>
      <c r="E100" s="40" t="str">
        <f>IF(A100=32,"EQ"&amp;COUNTIF($A$2:A100,32),"")</f>
        <v/>
      </c>
      <c r="F100" s="30" t="str">
        <f t="shared" si="26"/>
        <v>0x0100004A</v>
      </c>
      <c r="G100" s="17" t="str">
        <f t="shared" ca="1" si="27"/>
        <v>0xFE6FF7D</v>
      </c>
      <c r="H100" s="37" t="str">
        <f t="shared" ca="1" si="19"/>
        <v>0x01000022</v>
      </c>
      <c r="I100" s="30" t="str">
        <f t="shared" si="28"/>
        <v/>
      </c>
      <c r="J100" s="30" t="str">
        <f t="shared" ca="1" si="29"/>
        <v/>
      </c>
      <c r="K100" s="37" t="str">
        <f t="shared" ca="1" si="20"/>
        <v/>
      </c>
      <c r="L100" s="30">
        <f ca="1">IF(H100="","",COUNTIF(INDIRECT("H"&amp;2):INDIRECT("H"&amp;ROW()),"&gt; "))</f>
        <v>59</v>
      </c>
      <c r="M100" s="30" t="str">
        <f t="shared" ca="1" si="21"/>
        <v>0x01000052</v>
      </c>
      <c r="N100" s="30" t="str">
        <f ca="1">IF(K100="","",COUNTIF(INDIRECT("K"&amp;2):INDIRECT("K"&amp;ROW()),"&gt; "))</f>
        <v/>
      </c>
      <c r="O100" s="30" t="str">
        <f t="shared" ca="1" si="22"/>
        <v/>
      </c>
      <c r="P100" s="38"/>
      <c r="Q100" s="30" t="str">
        <f t="shared" ca="1" si="23"/>
        <v>M100</v>
      </c>
      <c r="S100" s="2" t="s">
        <v>434</v>
      </c>
      <c r="T100" s="76">
        <v>-0.31456600000000001</v>
      </c>
      <c r="U100" s="77">
        <v>83</v>
      </c>
    </row>
    <row r="101" spans="1:21" ht="15" x14ac:dyDescent="0.2">
      <c r="A101" s="50">
        <v>75</v>
      </c>
      <c r="B101" s="33" t="str">
        <f t="shared" ca="1" si="30"/>
        <v>SPEAKER_PARAM_LFE_B2</v>
      </c>
      <c r="C101" s="50">
        <v>0</v>
      </c>
      <c r="D101" s="50"/>
      <c r="E101" s="40" t="str">
        <f>IF(A101=32,"EQ"&amp;COUNTIF($A$2:A101,32),"")</f>
        <v/>
      </c>
      <c r="F101" s="30" t="str">
        <f t="shared" si="26"/>
        <v>0x0100004B</v>
      </c>
      <c r="G101" s="17" t="str">
        <f t="shared" ca="1" si="27"/>
        <v>0x0</v>
      </c>
      <c r="H101" s="37" t="str">
        <f t="shared" ca="1" si="19"/>
        <v>0xFF400000</v>
      </c>
      <c r="I101" s="30" t="str">
        <f t="shared" si="28"/>
        <v/>
      </c>
      <c r="J101" s="30" t="str">
        <f t="shared" ca="1" si="29"/>
        <v/>
      </c>
      <c r="K101" s="37" t="str">
        <f t="shared" ca="1" si="20"/>
        <v/>
      </c>
      <c r="L101" s="30">
        <f ca="1">IF(H101="","",COUNTIF(INDIRECT("H"&amp;2):INDIRECT("H"&amp;ROW()),"&gt; "))</f>
        <v>60</v>
      </c>
      <c r="M101" s="30" t="str">
        <f t="shared" ca="1" si="21"/>
        <v>0x258B3F6</v>
      </c>
      <c r="N101" s="30" t="str">
        <f ca="1">IF(K101="","",COUNTIF(INDIRECT("K"&amp;2):INDIRECT("K"&amp;ROW()),"&gt; "))</f>
        <v/>
      </c>
      <c r="O101" s="30" t="str">
        <f t="shared" ca="1" si="22"/>
        <v/>
      </c>
      <c r="P101" s="38"/>
      <c r="Q101" s="30" t="str">
        <f t="shared" ca="1" si="23"/>
        <v>M101</v>
      </c>
      <c r="S101" s="2" t="s">
        <v>435</v>
      </c>
      <c r="T101" s="76">
        <v>0.15533</v>
      </c>
      <c r="U101" s="77">
        <v>84</v>
      </c>
    </row>
    <row r="102" spans="1:21" ht="15" x14ac:dyDescent="0.2">
      <c r="A102" s="50">
        <v>76</v>
      </c>
      <c r="B102" s="33" t="str">
        <f t="shared" ca="1" si="30"/>
        <v>SPEAKER_PARAM_TCTH1</v>
      </c>
      <c r="C102" s="50">
        <v>2</v>
      </c>
      <c r="D102" s="50"/>
      <c r="E102" s="40" t="str">
        <f>IF(A102=32,"EQ"&amp;COUNTIF($A$2:A102,32),"")</f>
        <v/>
      </c>
      <c r="F102" s="30" t="str">
        <f t="shared" si="26"/>
        <v>0x0100004C</v>
      </c>
      <c r="G102" s="17" t="str">
        <f t="shared" ca="1" si="27"/>
        <v>0x200000</v>
      </c>
      <c r="H102" s="37" t="str">
        <f t="shared" ca="1" si="19"/>
        <v/>
      </c>
      <c r="I102" s="30" t="str">
        <f t="shared" si="28"/>
        <v/>
      </c>
      <c r="J102" s="30" t="str">
        <f t="shared" ca="1" si="29"/>
        <v/>
      </c>
      <c r="K102" s="37" t="str">
        <f t="shared" ca="1" si="20"/>
        <v/>
      </c>
      <c r="L102" s="30" t="str">
        <f ca="1">IF(H102="","",COUNTIF(INDIRECT("H"&amp;2):INDIRECT("H"&amp;ROW()),"&gt; "))</f>
        <v/>
      </c>
      <c r="M102" s="30" t="str">
        <f t="shared" ca="1" si="21"/>
        <v>0x01000053</v>
      </c>
      <c r="N102" s="30" t="str">
        <f ca="1">IF(K102="","",COUNTIF(INDIRECT("K"&amp;2):INDIRECT("K"&amp;ROW()),"&gt; "))</f>
        <v/>
      </c>
      <c r="O102" s="30" t="str">
        <f t="shared" ca="1" si="22"/>
        <v/>
      </c>
      <c r="P102" s="38"/>
      <c r="Q102" s="30" t="str">
        <f t="shared" ca="1" si="23"/>
        <v>M102</v>
      </c>
      <c r="S102" s="2" t="s">
        <v>436</v>
      </c>
      <c r="T102" s="78">
        <v>-0.99981100000000001</v>
      </c>
      <c r="U102" s="79">
        <v>71</v>
      </c>
    </row>
    <row r="103" spans="1:21" ht="15" x14ac:dyDescent="0.2">
      <c r="A103" s="50">
        <v>77</v>
      </c>
      <c r="B103" s="33" t="str">
        <f t="shared" ca="1" si="30"/>
        <v>SPEAKER_PARAM_TCTH2</v>
      </c>
      <c r="C103" s="50">
        <v>121.1</v>
      </c>
      <c r="D103" s="50"/>
      <c r="E103" s="40" t="str">
        <f>IF(A103=32,"EQ"&amp;COUNTIF($A$2:A103,32),"")</f>
        <v/>
      </c>
      <c r="F103" s="30" t="str">
        <f t="shared" si="26"/>
        <v>0x0100004D</v>
      </c>
      <c r="G103" s="17" t="str">
        <f t="shared" ca="1" si="27"/>
        <v>0x7919999</v>
      </c>
      <c r="H103" s="37" t="str">
        <f t="shared" ca="1" si="19"/>
        <v/>
      </c>
      <c r="I103" s="30" t="str">
        <f t="shared" si="28"/>
        <v/>
      </c>
      <c r="J103" s="30" t="str">
        <f t="shared" ca="1" si="29"/>
        <v/>
      </c>
      <c r="K103" s="37" t="str">
        <f t="shared" ca="1" si="20"/>
        <v/>
      </c>
      <c r="L103" s="30" t="str">
        <f ca="1">IF(H103="","",COUNTIF(INDIRECT("H"&amp;2):INDIRECT("H"&amp;ROW()),"&gt; "))</f>
        <v/>
      </c>
      <c r="M103" s="30" t="str">
        <f t="shared" ca="1" si="21"/>
        <v>0xFB695FAB</v>
      </c>
      <c r="N103" s="30" t="str">
        <f ca="1">IF(K103="","",COUNTIF(INDIRECT("K"&amp;2):INDIRECT("K"&amp;ROW()),"&gt; "))</f>
        <v/>
      </c>
      <c r="O103" s="30" t="str">
        <f t="shared" ca="1" si="22"/>
        <v/>
      </c>
      <c r="P103" s="38"/>
      <c r="Q103" s="30" t="str">
        <f t="shared" ca="1" si="23"/>
        <v>M103</v>
      </c>
      <c r="S103" s="2" t="s">
        <v>437</v>
      </c>
      <c r="T103" s="78">
        <v>0</v>
      </c>
      <c r="U103" s="79">
        <v>72</v>
      </c>
    </row>
    <row r="104" spans="1:21" ht="15" x14ac:dyDescent="0.2">
      <c r="A104" s="50">
        <v>78</v>
      </c>
      <c r="B104" s="33" t="str">
        <f t="shared" ca="1" si="30"/>
        <v>SPEAKER_PARAM_RTH1</v>
      </c>
      <c r="C104" s="50">
        <v>62.7</v>
      </c>
      <c r="D104" s="50"/>
      <c r="E104" s="40" t="str">
        <f>IF(A104=32,"EQ"&amp;COUNTIF($A$2:A104,32),"")</f>
        <v/>
      </c>
      <c r="F104" s="30" t="str">
        <f t="shared" si="26"/>
        <v>0x0100004E</v>
      </c>
      <c r="G104" s="17" t="str">
        <f t="shared" ca="1" si="27"/>
        <v>0xFACCCCC</v>
      </c>
      <c r="H104" s="37" t="str">
        <f t="shared" ca="1" si="19"/>
        <v/>
      </c>
      <c r="I104" s="30" t="str">
        <f t="shared" si="28"/>
        <v/>
      </c>
      <c r="J104" s="30" t="str">
        <f t="shared" ca="1" si="29"/>
        <v/>
      </c>
      <c r="K104" s="37" t="str">
        <f t="shared" ca="1" si="20"/>
        <v/>
      </c>
      <c r="L104" s="30" t="str">
        <f ca="1">IF(H104="","",COUNTIF(INDIRECT("H"&amp;2):INDIRECT("H"&amp;ROW()),"&gt; "))</f>
        <v/>
      </c>
      <c r="M104" s="30" t="str">
        <f t="shared" ca="1" si="21"/>
        <v>0x01000054</v>
      </c>
      <c r="N104" s="30" t="str">
        <f ca="1">IF(K104="","",COUNTIF(INDIRECT("K"&amp;2):INDIRECT("K"&amp;ROW()),"&gt; "))</f>
        <v/>
      </c>
      <c r="O104" s="30" t="str">
        <f t="shared" ca="1" si="22"/>
        <v/>
      </c>
      <c r="P104" s="38"/>
      <c r="Q104" s="30" t="str">
        <f t="shared" ca="1" si="23"/>
        <v>M104</v>
      </c>
      <c r="S104" s="2" t="s">
        <v>438</v>
      </c>
      <c r="T104" s="78">
        <v>-1</v>
      </c>
      <c r="U104" s="79">
        <v>73</v>
      </c>
    </row>
    <row r="105" spans="1:21" ht="15" x14ac:dyDescent="0.2">
      <c r="A105" s="50">
        <v>79</v>
      </c>
      <c r="B105" s="33" t="str">
        <f t="shared" ca="1" si="30"/>
        <v>SPEAKER_PARAM_RTH2</v>
      </c>
      <c r="C105" s="50">
        <v>62.7</v>
      </c>
      <c r="D105" s="50"/>
      <c r="E105" s="40" t="str">
        <f>IF(A105=32,"EQ"&amp;COUNTIF($A$2:A105,32),"")</f>
        <v/>
      </c>
      <c r="F105" s="30" t="str">
        <f t="shared" si="26"/>
        <v>0x0100004F</v>
      </c>
      <c r="G105" s="17" t="str">
        <f t="shared" ca="1" si="27"/>
        <v>0xFACCCCC</v>
      </c>
      <c r="H105" s="37" t="str">
        <f t="shared" ca="1" si="19"/>
        <v/>
      </c>
      <c r="I105" s="30" t="str">
        <f t="shared" si="28"/>
        <v/>
      </c>
      <c r="J105" s="30" t="str">
        <f t="shared" ca="1" si="29"/>
        <v/>
      </c>
      <c r="K105" s="37" t="str">
        <f t="shared" ca="1" si="20"/>
        <v/>
      </c>
      <c r="L105" s="30" t="str">
        <f ca="1">IF(H105="","",COUNTIF(INDIRECT("H"&amp;2):INDIRECT("H"&amp;ROW()),"&gt; "))</f>
        <v/>
      </c>
      <c r="M105" s="30" t="str">
        <f t="shared" ca="1" si="21"/>
        <v>0x2468017</v>
      </c>
      <c r="N105" s="30" t="str">
        <f ca="1">IF(K105="","",COUNTIF(INDIRECT("K"&amp;2):INDIRECT("K"&amp;ROW()),"&gt; "))</f>
        <v/>
      </c>
      <c r="O105" s="30" t="str">
        <f t="shared" ca="1" si="22"/>
        <v/>
      </c>
      <c r="P105" s="38"/>
      <c r="Q105" s="30" t="str">
        <f t="shared" ca="1" si="23"/>
        <v>M105</v>
      </c>
      <c r="S105" s="2" t="s">
        <v>439</v>
      </c>
      <c r="T105" s="78">
        <v>0.99623200000000001</v>
      </c>
      <c r="U105" s="79">
        <v>74</v>
      </c>
    </row>
    <row r="106" spans="1:21" ht="15" x14ac:dyDescent="0.2">
      <c r="A106" s="52">
        <v>80</v>
      </c>
      <c r="B106" s="35" t="str">
        <f t="shared" ca="1" si="30"/>
        <v>SPEAKER_PARAM_ADMIT_A1</v>
      </c>
      <c r="C106" s="86">
        <v>-1.910676</v>
      </c>
      <c r="D106" s="52"/>
      <c r="E106" s="40" t="str">
        <f>IF(A106=32,"EQ"&amp;COUNTIF($A$2:A106,32),"")</f>
        <v/>
      </c>
      <c r="F106" s="30" t="str">
        <f t="shared" si="26"/>
        <v>0x01000050</v>
      </c>
      <c r="G106" s="17" t="str">
        <f t="shared" ca="1" si="27"/>
        <v>0xE16DDF01</v>
      </c>
      <c r="H106" s="37" t="str">
        <f t="shared" ca="1" si="19"/>
        <v/>
      </c>
      <c r="I106" s="30" t="str">
        <f t="shared" si="28"/>
        <v/>
      </c>
      <c r="J106" s="30" t="str">
        <f t="shared" ca="1" si="29"/>
        <v/>
      </c>
      <c r="K106" s="37" t="str">
        <f t="shared" ca="1" si="20"/>
        <v/>
      </c>
      <c r="L106" s="30" t="str">
        <f ca="1">IF(H106="","",COUNTIF(INDIRECT("H"&amp;2):INDIRECT("H"&amp;ROW()),"&gt; "))</f>
        <v/>
      </c>
      <c r="M106" s="30" t="str">
        <f t="shared" ca="1" si="21"/>
        <v>0x01000055</v>
      </c>
      <c r="N106" s="30" t="str">
        <f ca="1">IF(K106="","",COUNTIF(INDIRECT("K"&amp;2):INDIRECT("K"&amp;ROW()),"&gt; "))</f>
        <v/>
      </c>
      <c r="O106" s="30" t="str">
        <f t="shared" ca="1" si="22"/>
        <v/>
      </c>
      <c r="P106" s="38"/>
      <c r="Q106" s="30" t="str">
        <f t="shared" ca="1" si="23"/>
        <v>M106</v>
      </c>
      <c r="S106" s="2" t="s">
        <v>440</v>
      </c>
      <c r="T106" s="78">
        <v>0</v>
      </c>
      <c r="U106" s="79">
        <v>75</v>
      </c>
    </row>
    <row r="107" spans="1:21" ht="15" x14ac:dyDescent="0.2">
      <c r="A107" s="52">
        <v>81</v>
      </c>
      <c r="B107" s="35" t="str">
        <f t="shared" ca="1" si="30"/>
        <v>SPEAKER_PARAM_ADMIT_A2</v>
      </c>
      <c r="C107" s="86">
        <v>0.92462699999999998</v>
      </c>
      <c r="D107" s="52"/>
      <c r="E107" s="40" t="str">
        <f>IF(A107=32,"EQ"&amp;COUNTIF($A$2:A107,32),"")</f>
        <v/>
      </c>
      <c r="F107" s="30" t="str">
        <f t="shared" si="26"/>
        <v>0x01000051</v>
      </c>
      <c r="G107" s="17" t="str">
        <f t="shared" ca="1" si="27"/>
        <v>0xECB45AE</v>
      </c>
      <c r="H107" s="37" t="str">
        <f t="shared" ca="1" si="19"/>
        <v/>
      </c>
      <c r="I107" s="30" t="str">
        <f t="shared" si="28"/>
        <v/>
      </c>
      <c r="J107" s="30" t="str">
        <f t="shared" ca="1" si="29"/>
        <v/>
      </c>
      <c r="K107" s="37" t="str">
        <f t="shared" ca="1" si="20"/>
        <v/>
      </c>
      <c r="L107" s="30" t="str">
        <f ca="1">IF(H107="","",COUNTIF(INDIRECT("H"&amp;2):INDIRECT("H"&amp;ROW()),"&gt; "))</f>
        <v/>
      </c>
      <c r="M107" s="30" t="str">
        <f t="shared" ca="1" si="21"/>
        <v>0x1</v>
      </c>
      <c r="N107" s="30" t="str">
        <f ca="1">IF(K107="","",COUNTIF(INDIRECT("K"&amp;2):INDIRECT("K"&amp;ROW()),"&gt; "))</f>
        <v/>
      </c>
      <c r="O107" s="30" t="str">
        <f t="shared" ca="1" si="22"/>
        <v/>
      </c>
      <c r="P107" s="38"/>
      <c r="Q107" s="30" t="str">
        <f t="shared" ca="1" si="23"/>
        <v>M107</v>
      </c>
      <c r="S107" s="2" t="s">
        <v>441</v>
      </c>
      <c r="T107" s="78">
        <v>1.2</v>
      </c>
      <c r="U107" s="79">
        <v>76</v>
      </c>
    </row>
    <row r="108" spans="1:21" ht="15" x14ac:dyDescent="0.2">
      <c r="A108" s="52">
        <v>82</v>
      </c>
      <c r="B108" s="35" t="str">
        <f t="shared" ca="1" si="30"/>
        <v>SPEAKER_PARAM_ADMIT_B0</v>
      </c>
      <c r="C108" s="86">
        <v>0.14665600000000001</v>
      </c>
      <c r="D108" s="52"/>
      <c r="E108" s="40" t="str">
        <f>IF(A108=32,"EQ"&amp;COUNTIF($A$2:A108,32),"")</f>
        <v/>
      </c>
      <c r="F108" s="30" t="str">
        <f t="shared" si="26"/>
        <v>0x01000052</v>
      </c>
      <c r="G108" s="17" t="str">
        <f t="shared" ca="1" si="27"/>
        <v>0x258B3F6</v>
      </c>
      <c r="H108" s="37" t="str">
        <f t="shared" ca="1" si="19"/>
        <v/>
      </c>
      <c r="I108" s="30" t="str">
        <f t="shared" si="28"/>
        <v/>
      </c>
      <c r="J108" s="30" t="str">
        <f t="shared" ca="1" si="29"/>
        <v/>
      </c>
      <c r="K108" s="37" t="str">
        <f t="shared" ca="1" si="20"/>
        <v/>
      </c>
      <c r="L108" s="30" t="str">
        <f ca="1">IF(H108="","",COUNTIF(INDIRECT("H"&amp;2):INDIRECT("H"&amp;ROW()),"&gt; "))</f>
        <v/>
      </c>
      <c r="M108" s="30" t="str">
        <f t="shared" ca="1" si="21"/>
        <v>0x01000068</v>
      </c>
      <c r="N108" s="30" t="str">
        <f ca="1">IF(K108="","",COUNTIF(INDIRECT("K"&amp;2):INDIRECT("K"&amp;ROW()),"&gt; "))</f>
        <v/>
      </c>
      <c r="O108" s="30" t="str">
        <f t="shared" ca="1" si="22"/>
        <v/>
      </c>
      <c r="P108" s="38"/>
      <c r="Q108" s="30" t="str">
        <f t="shared" ca="1" si="23"/>
        <v>M108</v>
      </c>
      <c r="S108" s="2" t="s">
        <v>442</v>
      </c>
      <c r="T108" s="78">
        <v>71.599999999999994</v>
      </c>
      <c r="U108" s="79">
        <v>77</v>
      </c>
    </row>
    <row r="109" spans="1:21" ht="15" x14ac:dyDescent="0.2">
      <c r="A109" s="52">
        <v>83</v>
      </c>
      <c r="B109" s="35" t="str">
        <f t="shared" ca="1" si="30"/>
        <v>SPEAKER_PARAM_ADMIT_B1</v>
      </c>
      <c r="C109" s="86">
        <v>-0.28677399999999997</v>
      </c>
      <c r="D109" s="52"/>
      <c r="E109" s="40" t="str">
        <f>IF(A109=32,"EQ"&amp;COUNTIF($A$2:A109,32),"")</f>
        <v/>
      </c>
      <c r="F109" s="30" t="str">
        <f t="shared" si="26"/>
        <v>0x01000053</v>
      </c>
      <c r="G109" s="17" t="str">
        <f t="shared" ca="1" si="27"/>
        <v>0xFB695FAB</v>
      </c>
      <c r="H109" s="37" t="str">
        <f t="shared" ca="1" si="19"/>
        <v/>
      </c>
      <c r="I109" s="30" t="str">
        <f t="shared" si="28"/>
        <v/>
      </c>
      <c r="J109" s="30" t="str">
        <f t="shared" ca="1" si="29"/>
        <v/>
      </c>
      <c r="K109" s="37" t="str">
        <f t="shared" ca="1" si="20"/>
        <v/>
      </c>
      <c r="L109" s="30" t="str">
        <f ca="1">IF(H109="","",COUNTIF(INDIRECT("H"&amp;2):INDIRECT("H"&amp;ROW()),"&gt; "))</f>
        <v/>
      </c>
      <c r="M109" s="30" t="str">
        <f t="shared" ca="1" si="21"/>
        <v>0x1</v>
      </c>
      <c r="N109" s="30" t="str">
        <f ca="1">IF(K109="","",COUNTIF(INDIRECT("K"&amp;2):INDIRECT("K"&amp;ROW()),"&gt; "))</f>
        <v/>
      </c>
      <c r="O109" s="30" t="str">
        <f t="shared" ca="1" si="22"/>
        <v/>
      </c>
      <c r="P109" s="38"/>
      <c r="Q109" s="30" t="str">
        <f t="shared" ca="1" si="23"/>
        <v>M109</v>
      </c>
      <c r="S109" s="2" t="s">
        <v>443</v>
      </c>
      <c r="T109" s="78">
        <v>52.4</v>
      </c>
      <c r="U109" s="79">
        <v>78</v>
      </c>
    </row>
    <row r="110" spans="1:21" ht="15" x14ac:dyDescent="0.2">
      <c r="A110" s="52">
        <v>84</v>
      </c>
      <c r="B110" s="35" t="str">
        <f t="shared" ca="1" si="30"/>
        <v>SPEAKER_PARAM_ADMIT_B2</v>
      </c>
      <c r="C110" s="86">
        <v>0.14221200000000001</v>
      </c>
      <c r="D110" s="52"/>
      <c r="E110" s="40" t="str">
        <f>IF(A110=32,"EQ"&amp;COUNTIF($A$2:A110,32),"")</f>
        <v/>
      </c>
      <c r="F110" s="30" t="str">
        <f t="shared" si="26"/>
        <v>0x01000054</v>
      </c>
      <c r="G110" s="17" t="str">
        <f t="shared" ca="1" si="27"/>
        <v>0x2468017</v>
      </c>
      <c r="H110" s="37" t="str">
        <f t="shared" ca="1" si="19"/>
        <v/>
      </c>
      <c r="I110" s="30" t="str">
        <f t="shared" si="28"/>
        <v/>
      </c>
      <c r="J110" s="30" t="str">
        <f t="shared" ca="1" si="29"/>
        <v/>
      </c>
      <c r="K110" s="37" t="str">
        <f t="shared" ca="1" si="20"/>
        <v/>
      </c>
      <c r="L110" s="30" t="str">
        <f ca="1">IF(H110="","",COUNTIF(INDIRECT("H"&amp;2):INDIRECT("H"&amp;ROW()),"&gt; "))</f>
        <v/>
      </c>
      <c r="M110" s="30" t="str">
        <f t="shared" ca="1" si="21"/>
        <v>0x0100006A</v>
      </c>
      <c r="N110" s="30" t="str">
        <f ca="1">IF(K110="","",COUNTIF(INDIRECT("K"&amp;2):INDIRECT("K"&amp;ROW()),"&gt; "))</f>
        <v/>
      </c>
      <c r="O110" s="30" t="str">
        <f t="shared" ca="1" si="22"/>
        <v/>
      </c>
      <c r="P110" s="38"/>
      <c r="Q110" s="30" t="str">
        <f t="shared" ca="1" si="23"/>
        <v>M110</v>
      </c>
      <c r="S110" s="2" t="s">
        <v>444</v>
      </c>
      <c r="T110" s="78">
        <v>52.4</v>
      </c>
      <c r="U110" s="79">
        <v>79</v>
      </c>
    </row>
    <row r="111" spans="1:21" ht="14.25" x14ac:dyDescent="0.2">
      <c r="A111" s="50">
        <v>85</v>
      </c>
      <c r="B111" s="33" t="str">
        <f t="shared" ca="1" si="30"/>
        <v>SPEAKER_PARAM_UPDATE</v>
      </c>
      <c r="C111" s="50">
        <v>1</v>
      </c>
      <c r="D111" s="50"/>
      <c r="E111" s="40" t="str">
        <f>IF(A111=32,"EQ"&amp;COUNTIF($A$2:A111,32),"")</f>
        <v/>
      </c>
      <c r="F111" s="30" t="str">
        <f t="shared" si="26"/>
        <v>0x01000055</v>
      </c>
      <c r="G111" s="17" t="str">
        <f t="shared" ca="1" si="27"/>
        <v>0x1</v>
      </c>
      <c r="H111" s="37" t="str">
        <f t="shared" ca="1" si="19"/>
        <v/>
      </c>
      <c r="I111" s="30" t="str">
        <f t="shared" si="28"/>
        <v/>
      </c>
      <c r="J111" s="30" t="str">
        <f t="shared" ca="1" si="29"/>
        <v/>
      </c>
      <c r="K111" s="37" t="str">
        <f t="shared" ca="1" si="20"/>
        <v/>
      </c>
      <c r="L111" s="30" t="str">
        <f ca="1">IF(H111="","",COUNTIF(INDIRECT("H"&amp;2):INDIRECT("H"&amp;ROW()),"&gt; "))</f>
        <v/>
      </c>
      <c r="M111" s="30" t="str">
        <f t="shared" ca="1" si="21"/>
        <v>0x147AE14</v>
      </c>
      <c r="N111" s="30" t="str">
        <f ca="1">IF(K111="","",COUNTIF(INDIRECT("K"&amp;2):INDIRECT("K"&amp;ROW()),"&gt; "))</f>
        <v/>
      </c>
      <c r="O111" s="30" t="str">
        <f t="shared" ca="1" si="22"/>
        <v/>
      </c>
      <c r="P111" s="38"/>
      <c r="Q111" s="30" t="str">
        <f t="shared" ca="1" si="23"/>
        <v>M111</v>
      </c>
    </row>
    <row r="112" spans="1:21" ht="14.25" x14ac:dyDescent="0.2">
      <c r="A112" s="48"/>
      <c r="B112" s="30" t="str">
        <f t="shared" ca="1" si="30"/>
        <v/>
      </c>
      <c r="C112" s="48"/>
      <c r="D112" s="48"/>
      <c r="E112" s="40" t="str">
        <f>IF(A112=32,"EQ"&amp;COUNTIF($A$2:A112,32),"")</f>
        <v/>
      </c>
      <c r="F112" s="30" t="str">
        <f t="shared" si="26"/>
        <v/>
      </c>
      <c r="G112" s="17" t="str">
        <f t="shared" ca="1" si="27"/>
        <v/>
      </c>
      <c r="H112" s="37" t="str">
        <f t="shared" ca="1" si="19"/>
        <v/>
      </c>
      <c r="I112" s="30" t="str">
        <f t="shared" si="28"/>
        <v/>
      </c>
      <c r="J112" s="30" t="str">
        <f t="shared" ca="1" si="29"/>
        <v/>
      </c>
      <c r="K112" s="37" t="str">
        <f t="shared" ca="1" si="20"/>
        <v/>
      </c>
      <c r="L112" s="30" t="str">
        <f ca="1">IF(H112="","",COUNTIF(INDIRECT("H"&amp;2):INDIRECT("H"&amp;ROW()),"&gt; "))</f>
        <v/>
      </c>
      <c r="M112" s="30" t="str">
        <f t="shared" ca="1" si="21"/>
        <v>0x0100006B</v>
      </c>
      <c r="N112" s="30" t="str">
        <f ca="1">IF(K112="","",COUNTIF(INDIRECT("K"&amp;2):INDIRECT("K"&amp;ROW()),"&gt; "))</f>
        <v/>
      </c>
      <c r="O112" s="30" t="str">
        <f t="shared" ca="1" si="22"/>
        <v/>
      </c>
      <c r="P112" s="38"/>
      <c r="Q112" s="30" t="str">
        <f t="shared" ca="1" si="23"/>
        <v>M112</v>
      </c>
    </row>
    <row r="113" spans="1:17" ht="14.25" x14ac:dyDescent="0.2">
      <c r="A113" s="48"/>
      <c r="B113" s="30" t="str">
        <f t="shared" ref="B113:B176" ca="1" si="31">IF(A113&lt;&gt;"", IF(A113&lt;255,INDIRECT("DSM!B"&amp;A113),""),"")</f>
        <v/>
      </c>
      <c r="C113" s="48"/>
      <c r="D113" s="48"/>
      <c r="E113" s="40" t="str">
        <f>IF(A113=32,"EQ"&amp;COUNTIF($A$2:A113,32),"")</f>
        <v/>
      </c>
      <c r="F113" s="30" t="str">
        <f t="shared" si="26"/>
        <v/>
      </c>
      <c r="G113" s="17" t="str">
        <f t="shared" ca="1" si="27"/>
        <v/>
      </c>
      <c r="H113" s="37" t="str">
        <f t="shared" ca="1" si="19"/>
        <v/>
      </c>
      <c r="I113" s="30" t="str">
        <f t="shared" si="28"/>
        <v/>
      </c>
      <c r="J113" s="30" t="str">
        <f t="shared" ca="1" si="29"/>
        <v/>
      </c>
      <c r="K113" s="37" t="str">
        <f t="shared" ca="1" si="20"/>
        <v/>
      </c>
      <c r="L113" s="30" t="str">
        <f ca="1">IF(H113="","",COUNTIF(INDIRECT("H"&amp;2):INDIRECT("H"&amp;ROW()),"&gt; "))</f>
        <v/>
      </c>
      <c r="M113" s="30" t="str">
        <f t="shared" ca="1" si="21"/>
        <v>0x14</v>
      </c>
      <c r="N113" s="30" t="str">
        <f ca="1">IF(K113="","",COUNTIF(INDIRECT("K"&amp;2):INDIRECT("K"&amp;ROW()),"&gt; "))</f>
        <v/>
      </c>
      <c r="O113" s="30" t="str">
        <f t="shared" ca="1" si="22"/>
        <v/>
      </c>
      <c r="P113" s="38"/>
      <c r="Q113" s="30" t="str">
        <f t="shared" ca="1" si="23"/>
        <v>M113</v>
      </c>
    </row>
    <row r="114" spans="1:17" ht="14.25" x14ac:dyDescent="0.2">
      <c r="A114" s="48">
        <v>88</v>
      </c>
      <c r="B114" s="30" t="str">
        <f t="shared" ca="1" si="31"/>
        <v>FIRMWARE_BUILD_TIME</v>
      </c>
      <c r="C114" s="48"/>
      <c r="D114" s="48"/>
      <c r="E114" s="40" t="str">
        <f>IF(A114=32,"EQ"&amp;COUNTIF($A$2:A114,32),"")</f>
        <v/>
      </c>
      <c r="F114" s="30" t="str">
        <f t="shared" si="26"/>
        <v/>
      </c>
      <c r="G114" s="17" t="str">
        <f t="shared" ca="1" si="27"/>
        <v/>
      </c>
      <c r="H114" s="37" t="str">
        <f t="shared" ca="1" si="19"/>
        <v/>
      </c>
      <c r="I114" s="30" t="str">
        <f t="shared" si="28"/>
        <v/>
      </c>
      <c r="J114" s="30" t="str">
        <f t="shared" ca="1" si="29"/>
        <v/>
      </c>
      <c r="K114" s="37" t="str">
        <f t="shared" ca="1" si="20"/>
        <v/>
      </c>
      <c r="L114" s="30" t="str">
        <f ca="1">IF(H114="","",COUNTIF(INDIRECT("H"&amp;2):INDIRECT("H"&amp;ROW()),"&gt; "))</f>
        <v/>
      </c>
      <c r="M114" s="30" t="str">
        <f t="shared" ca="1" si="21"/>
        <v>0x0100006C</v>
      </c>
      <c r="N114" s="30" t="str">
        <f ca="1">IF(K114="","",COUNTIF(INDIRECT("K"&amp;2):INDIRECT("K"&amp;ROW()),"&gt; "))</f>
        <v/>
      </c>
      <c r="O114" s="30" t="str">
        <f t="shared" ca="1" si="22"/>
        <v/>
      </c>
      <c r="P114" s="38"/>
      <c r="Q114" s="30" t="str">
        <f t="shared" ca="1" si="23"/>
        <v>M114</v>
      </c>
    </row>
    <row r="115" spans="1:17" ht="14.25" x14ac:dyDescent="0.2">
      <c r="A115" s="48">
        <v>89</v>
      </c>
      <c r="B115" s="30" t="str">
        <f t="shared" ca="1" si="31"/>
        <v>FIRMWARE_BUILD_DATE</v>
      </c>
      <c r="C115" s="48"/>
      <c r="D115" s="48"/>
      <c r="E115" s="40" t="str">
        <f>IF(A115=32,"EQ"&amp;COUNTIF($A$2:A115,32),"")</f>
        <v/>
      </c>
      <c r="F115" s="30" t="str">
        <f t="shared" si="26"/>
        <v/>
      </c>
      <c r="G115" s="17" t="str">
        <f t="shared" ca="1" si="27"/>
        <v/>
      </c>
      <c r="H115" s="37" t="str">
        <f t="shared" ca="1" si="19"/>
        <v/>
      </c>
      <c r="I115" s="30" t="str">
        <f t="shared" si="28"/>
        <v/>
      </c>
      <c r="J115" s="30" t="str">
        <f t="shared" ca="1" si="29"/>
        <v/>
      </c>
      <c r="K115" s="37" t="str">
        <f t="shared" ca="1" si="20"/>
        <v/>
      </c>
      <c r="L115" s="30" t="str">
        <f ca="1">IF(H115="","",COUNTIF(INDIRECT("H"&amp;2):INDIRECT("H"&amp;ROW()),"&gt; "))</f>
        <v/>
      </c>
      <c r="M115" s="30" t="str">
        <f t="shared" ca="1" si="21"/>
        <v>0x14</v>
      </c>
      <c r="N115" s="30" t="str">
        <f ca="1">IF(K115="","",COUNTIF(INDIRECT("K"&amp;2):INDIRECT("K"&amp;ROW()),"&gt; "))</f>
        <v/>
      </c>
      <c r="O115" s="30" t="str">
        <f t="shared" ca="1" si="22"/>
        <v/>
      </c>
      <c r="P115" s="38"/>
      <c r="Q115" s="30" t="str">
        <f t="shared" ca="1" si="23"/>
        <v>M115</v>
      </c>
    </row>
    <row r="116" spans="1:17" ht="14.25" x14ac:dyDescent="0.2">
      <c r="A116" s="48">
        <v>90</v>
      </c>
      <c r="B116" s="30" t="str">
        <f t="shared" ca="1" si="31"/>
        <v>FIRMWARE_VERSION</v>
      </c>
      <c r="C116" s="48"/>
      <c r="D116" s="48"/>
      <c r="E116" s="40" t="str">
        <f>IF(A116=32,"EQ"&amp;COUNTIF($A$2:A116,32),"")</f>
        <v/>
      </c>
      <c r="F116" s="30" t="str">
        <f t="shared" si="26"/>
        <v/>
      </c>
      <c r="G116" s="17" t="str">
        <f t="shared" ca="1" si="27"/>
        <v/>
      </c>
      <c r="H116" s="37" t="str">
        <f t="shared" ca="1" si="19"/>
        <v/>
      </c>
      <c r="I116" s="30" t="str">
        <f t="shared" si="28"/>
        <v/>
      </c>
      <c r="J116" s="30" t="str">
        <f t="shared" ca="1" si="29"/>
        <v/>
      </c>
      <c r="K116" s="37" t="str">
        <f t="shared" ca="1" si="20"/>
        <v/>
      </c>
      <c r="L116" s="30" t="str">
        <f ca="1">IF(H116="","",COUNTIF(INDIRECT("H"&amp;2):INDIRECT("H"&amp;ROW()),"&gt; "))</f>
        <v/>
      </c>
      <c r="M116" s="30" t="str">
        <f t="shared" ca="1" si="21"/>
        <v>0x0100006E</v>
      </c>
      <c r="N116" s="30" t="str">
        <f ca="1">IF(K116="","",COUNTIF(INDIRECT("K"&amp;2):INDIRECT("K"&amp;ROW()),"&gt; "))</f>
        <v/>
      </c>
      <c r="O116" s="30" t="str">
        <f t="shared" ca="1" si="22"/>
        <v/>
      </c>
      <c r="P116" s="38"/>
      <c r="Q116" s="30" t="str">
        <f t="shared" ca="1" si="23"/>
        <v>M116</v>
      </c>
    </row>
    <row r="117" spans="1:17" ht="14.25" x14ac:dyDescent="0.2">
      <c r="A117" s="48">
        <v>91</v>
      </c>
      <c r="B117" s="30" t="str">
        <f t="shared" ca="1" si="31"/>
        <v>CHIPSET_MODEL</v>
      </c>
      <c r="C117" s="48"/>
      <c r="D117" s="48"/>
      <c r="E117" s="40" t="str">
        <f>IF(A117=32,"EQ"&amp;COUNTIF($A$2:A117,32),"")</f>
        <v/>
      </c>
      <c r="F117" s="30" t="str">
        <f t="shared" si="26"/>
        <v/>
      </c>
      <c r="G117" s="17" t="str">
        <f t="shared" ca="1" si="27"/>
        <v/>
      </c>
      <c r="H117" s="37" t="str">
        <f t="shared" ca="1" si="19"/>
        <v/>
      </c>
      <c r="I117" s="30" t="str">
        <f t="shared" si="28"/>
        <v/>
      </c>
      <c r="J117" s="30" t="str">
        <f t="shared" ca="1" si="29"/>
        <v/>
      </c>
      <c r="K117" s="37" t="str">
        <f t="shared" ca="1" si="20"/>
        <v/>
      </c>
      <c r="L117" s="30" t="str">
        <f ca="1">IF(H117="","",COUNTIF(INDIRECT("H"&amp;2):INDIRECT("H"&amp;ROW()),"&gt; "))</f>
        <v/>
      </c>
      <c r="M117" s="30" t="str">
        <f t="shared" ca="1" si="21"/>
        <v>0x147AE14</v>
      </c>
      <c r="N117" s="30" t="str">
        <f ca="1">IF(K117="","",COUNTIF(INDIRECT("K"&amp;2):INDIRECT("K"&amp;ROW()),"&gt; "))</f>
        <v/>
      </c>
      <c r="O117" s="30" t="str">
        <f t="shared" ca="1" si="22"/>
        <v/>
      </c>
      <c r="P117" s="38"/>
      <c r="Q117" s="30" t="str">
        <f t="shared" ca="1" si="23"/>
        <v>M117</v>
      </c>
    </row>
    <row r="118" spans="1:17" ht="14.25" x14ac:dyDescent="0.2">
      <c r="A118" s="48">
        <v>92</v>
      </c>
      <c r="B118" s="30" t="str">
        <f t="shared" ca="1" si="31"/>
        <v>GET_ENDIAN</v>
      </c>
      <c r="C118" s="48"/>
      <c r="D118" s="48"/>
      <c r="E118" s="40" t="str">
        <f>IF(A118=32,"EQ"&amp;COUNTIF($A$2:A118,32),"")</f>
        <v/>
      </c>
      <c r="F118" s="30" t="str">
        <f t="shared" si="26"/>
        <v/>
      </c>
      <c r="G118" s="17" t="str">
        <f t="shared" ca="1" si="27"/>
        <v/>
      </c>
      <c r="H118" s="37" t="str">
        <f t="shared" ca="1" si="19"/>
        <v/>
      </c>
      <c r="I118" s="30" t="str">
        <f t="shared" si="28"/>
        <v/>
      </c>
      <c r="J118" s="30" t="str">
        <f t="shared" ca="1" si="29"/>
        <v/>
      </c>
      <c r="K118" s="37" t="str">
        <f t="shared" ca="1" si="20"/>
        <v/>
      </c>
      <c r="L118" s="30" t="str">
        <f ca="1">IF(H118="","",COUNTIF(INDIRECT("H"&amp;2):INDIRECT("H"&amp;ROW()),"&gt; "))</f>
        <v/>
      </c>
      <c r="M118" s="30" t="str">
        <f t="shared" ca="1" si="21"/>
        <v>0x0100007E</v>
      </c>
      <c r="N118" s="30" t="str">
        <f ca="1">IF(K118="","",COUNTIF(INDIRECT("K"&amp;2):INDIRECT("K"&amp;ROW()),"&gt; "))</f>
        <v/>
      </c>
      <c r="O118" s="30" t="str">
        <f t="shared" ca="1" si="22"/>
        <v/>
      </c>
      <c r="P118" s="38"/>
      <c r="Q118" s="30" t="str">
        <f t="shared" ca="1" si="23"/>
        <v>M118</v>
      </c>
    </row>
    <row r="119" spans="1:17" ht="14.25" x14ac:dyDescent="0.2">
      <c r="A119" s="48">
        <v>93</v>
      </c>
      <c r="B119" s="30" t="str">
        <f t="shared" ca="1" si="31"/>
        <v>LFX_Q_SLOPE</v>
      </c>
      <c r="C119" s="48"/>
      <c r="D119" s="48"/>
      <c r="E119" s="40" t="str">
        <f>IF(A119=32,"EQ"&amp;COUNTIF($A$2:A119,32),"")</f>
        <v/>
      </c>
      <c r="F119" s="30" t="str">
        <f t="shared" si="26"/>
        <v/>
      </c>
      <c r="G119" s="17" t="str">
        <f t="shared" ca="1" si="27"/>
        <v/>
      </c>
      <c r="H119" s="37" t="str">
        <f t="shared" ca="1" si="19"/>
        <v/>
      </c>
      <c r="I119" s="30" t="str">
        <f t="shared" si="28"/>
        <v/>
      </c>
      <c r="J119" s="30" t="str">
        <f t="shared" ca="1" si="29"/>
        <v/>
      </c>
      <c r="K119" s="37" t="str">
        <f t="shared" ca="1" si="20"/>
        <v/>
      </c>
      <c r="L119" s="30" t="str">
        <f ca="1">IF(H119="","",COUNTIF(INDIRECT("H"&amp;2):INDIRECT("H"&amp;ROW()),"&gt; "))</f>
        <v/>
      </c>
      <c r="M119" s="30" t="str">
        <f t="shared" ca="1" si="21"/>
        <v>0x3AFB7E</v>
      </c>
      <c r="N119" s="30" t="str">
        <f ca="1">IF(K119="","",COUNTIF(INDIRECT("K"&amp;2):INDIRECT("K"&amp;ROW()),"&gt; "))</f>
        <v/>
      </c>
      <c r="O119" s="30" t="str">
        <f t="shared" ca="1" si="22"/>
        <v/>
      </c>
      <c r="P119" s="38"/>
      <c r="Q119" s="30" t="str">
        <f t="shared" ca="1" si="23"/>
        <v>M119</v>
      </c>
    </row>
    <row r="120" spans="1:17" ht="14.25" x14ac:dyDescent="0.2">
      <c r="A120" s="48">
        <v>94</v>
      </c>
      <c r="B120" s="30" t="str">
        <f t="shared" ca="1" si="31"/>
        <v>VIRTUAL_V_ENABLE</v>
      </c>
      <c r="C120" s="48"/>
      <c r="D120" s="48"/>
      <c r="E120" s="40" t="str">
        <f>IF(A120=32,"EQ"&amp;COUNTIF($A$2:A120,32),"")</f>
        <v/>
      </c>
      <c r="F120" s="30" t="str">
        <f t="shared" si="26"/>
        <v/>
      </c>
      <c r="G120" s="17" t="str">
        <f t="shared" ca="1" si="27"/>
        <v/>
      </c>
      <c r="H120" s="37" t="str">
        <f t="shared" ca="1" si="19"/>
        <v/>
      </c>
      <c r="I120" s="30" t="str">
        <f t="shared" si="28"/>
        <v/>
      </c>
      <c r="J120" s="30" t="str">
        <f t="shared" ca="1" si="29"/>
        <v/>
      </c>
      <c r="K120" s="37" t="str">
        <f t="shared" ca="1" si="20"/>
        <v/>
      </c>
      <c r="L120" s="30" t="str">
        <f ca="1">IF(H120="","",COUNTIF(INDIRECT("H"&amp;2):INDIRECT("H"&amp;ROW()),"&gt; "))</f>
        <v/>
      </c>
      <c r="M120" s="30" t="str">
        <f t="shared" ca="1" si="21"/>
        <v>0x01000086</v>
      </c>
      <c r="N120" s="30" t="str">
        <f ca="1">IF(K120="","",COUNTIF(INDIRECT("K"&amp;2):INDIRECT("K"&amp;ROW()),"&gt; "))</f>
        <v/>
      </c>
      <c r="O120" s="30" t="str">
        <f t="shared" ca="1" si="22"/>
        <v/>
      </c>
      <c r="P120" s="38"/>
      <c r="Q120" s="30" t="str">
        <f t="shared" ca="1" si="23"/>
        <v>M120</v>
      </c>
    </row>
    <row r="121" spans="1:17" ht="14.25" x14ac:dyDescent="0.2">
      <c r="A121" s="48">
        <v>95</v>
      </c>
      <c r="B121" s="30" t="str">
        <f t="shared" ca="1" si="31"/>
        <v>FORCED_VIRTUAL_V</v>
      </c>
      <c r="C121" s="48"/>
      <c r="D121" s="48"/>
      <c r="E121" s="40" t="str">
        <f>IF(A121=32,"EQ"&amp;COUNTIF($A$2:A121,32),"")</f>
        <v/>
      </c>
      <c r="F121" s="30" t="str">
        <f t="shared" si="26"/>
        <v/>
      </c>
      <c r="G121" s="17" t="str">
        <f t="shared" ca="1" si="27"/>
        <v/>
      </c>
      <c r="H121" s="37" t="str">
        <f t="shared" ca="1" si="19"/>
        <v/>
      </c>
      <c r="I121" s="30" t="str">
        <f t="shared" si="28"/>
        <v/>
      </c>
      <c r="J121" s="30" t="str">
        <f t="shared" ca="1" si="29"/>
        <v/>
      </c>
      <c r="K121" s="37" t="str">
        <f t="shared" ca="1" si="20"/>
        <v/>
      </c>
      <c r="L121" s="30" t="str">
        <f ca="1">IF(H121="","",COUNTIF(INDIRECT("H"&amp;2):INDIRECT("H"&amp;ROW()),"&gt; "))</f>
        <v/>
      </c>
      <c r="M121" s="30" t="str">
        <f t="shared" ca="1" si="21"/>
        <v>0x1</v>
      </c>
      <c r="N121" s="30" t="str">
        <f ca="1">IF(K121="","",COUNTIF(INDIRECT("K"&amp;2):INDIRECT("K"&amp;ROW()),"&gt; "))</f>
        <v/>
      </c>
      <c r="O121" s="30" t="str">
        <f t="shared" ca="1" si="22"/>
        <v/>
      </c>
      <c r="P121" s="38"/>
      <c r="Q121" s="30" t="str">
        <f t="shared" ca="1" si="23"/>
        <v>M121</v>
      </c>
    </row>
    <row r="122" spans="1:17" ht="14.25" x14ac:dyDescent="0.2">
      <c r="A122" s="48">
        <v>96</v>
      </c>
      <c r="B122" s="30" t="str">
        <f t="shared" ca="1" si="31"/>
        <v>I_SHIFT_BITS</v>
      </c>
      <c r="C122" s="48"/>
      <c r="D122" s="48"/>
      <c r="E122" s="40" t="str">
        <f>IF(A122=32,"EQ"&amp;COUNTIF($A$2:A122,32),"")</f>
        <v/>
      </c>
      <c r="F122" s="30" t="str">
        <f t="shared" si="26"/>
        <v/>
      </c>
      <c r="G122" s="17" t="str">
        <f t="shared" ca="1" si="27"/>
        <v/>
      </c>
      <c r="H122" s="37" t="str">
        <f t="shared" ca="1" si="19"/>
        <v/>
      </c>
      <c r="I122" s="30" t="str">
        <f t="shared" si="28"/>
        <v/>
      </c>
      <c r="J122" s="30" t="str">
        <f t="shared" ca="1" si="29"/>
        <v/>
      </c>
      <c r="K122" s="37" t="str">
        <f t="shared" ca="1" si="20"/>
        <v/>
      </c>
      <c r="L122" s="30" t="str">
        <f ca="1">IF(H122="","",COUNTIF(INDIRECT("H"&amp;2):INDIRECT("H"&amp;ROW()),"&gt; "))</f>
        <v/>
      </c>
      <c r="M122" s="30" t="str">
        <f t="shared" ca="1" si="21"/>
        <v>0x01000057</v>
      </c>
      <c r="N122" s="30" t="str">
        <f ca="1">IF(K122="","",COUNTIF(INDIRECT("K"&amp;2):INDIRECT("K"&amp;ROW()),"&gt; "))</f>
        <v/>
      </c>
      <c r="O122" s="30" t="str">
        <f t="shared" ca="1" si="22"/>
        <v/>
      </c>
      <c r="P122" s="38"/>
      <c r="Q122" s="30" t="str">
        <f t="shared" ca="1" si="23"/>
        <v>M122</v>
      </c>
    </row>
    <row r="123" spans="1:17" ht="14.25" x14ac:dyDescent="0.2">
      <c r="A123" s="48">
        <v>97</v>
      </c>
      <c r="B123" s="30" t="str">
        <f t="shared" ca="1" si="31"/>
        <v>EXC_FUNC_GAIN_ADJUSTED</v>
      </c>
      <c r="C123" s="48"/>
      <c r="D123" s="48"/>
      <c r="E123" s="40" t="str">
        <f>IF(A123=32,"EQ"&amp;COUNTIF($A$2:A123,32),"")</f>
        <v/>
      </c>
      <c r="F123" s="30" t="str">
        <f t="shared" si="26"/>
        <v/>
      </c>
      <c r="G123" s="17" t="str">
        <f t="shared" ca="1" si="27"/>
        <v/>
      </c>
      <c r="H123" s="37" t="str">
        <f t="shared" ca="1" si="19"/>
        <v/>
      </c>
      <c r="I123" s="30" t="str">
        <f t="shared" si="28"/>
        <v/>
      </c>
      <c r="J123" s="30" t="str">
        <f t="shared" ca="1" si="29"/>
        <v/>
      </c>
      <c r="K123" s="37" t="str">
        <f t="shared" ca="1" si="20"/>
        <v/>
      </c>
      <c r="L123" s="30" t="str">
        <f ca="1">IF(H123="","",COUNTIF(INDIRECT("H"&amp;2):INDIRECT("H"&amp;ROW()),"&gt; "))</f>
        <v/>
      </c>
      <c r="M123" s="30" t="str">
        <f t="shared" ca="1" si="21"/>
        <v>0x5DC00</v>
      </c>
      <c r="N123" s="30" t="str">
        <f ca="1">IF(K123="","",COUNTIF(INDIRECT("K"&amp;2):INDIRECT("K"&amp;ROW()),"&gt; "))</f>
        <v/>
      </c>
      <c r="O123" s="30" t="str">
        <f t="shared" ca="1" si="22"/>
        <v/>
      </c>
      <c r="P123" s="38"/>
      <c r="Q123" s="30" t="str">
        <f t="shared" ca="1" si="23"/>
        <v>M123</v>
      </c>
    </row>
    <row r="124" spans="1:17" ht="14.25" x14ac:dyDescent="0.2">
      <c r="A124" s="48">
        <v>98</v>
      </c>
      <c r="B124" s="30" t="str">
        <f t="shared" ca="1" si="31"/>
        <v>FADE_IN_TIME_MS</v>
      </c>
      <c r="C124" s="48"/>
      <c r="D124" s="48"/>
      <c r="E124" s="40" t="str">
        <f>IF(A124=32,"EQ"&amp;COUNTIF($A$2:A124,32),"")</f>
        <v/>
      </c>
      <c r="F124" s="30" t="str">
        <f t="shared" si="26"/>
        <v/>
      </c>
      <c r="G124" s="17" t="str">
        <f t="shared" ca="1" si="27"/>
        <v/>
      </c>
      <c r="H124" s="37" t="str">
        <f t="shared" ca="1" si="19"/>
        <v/>
      </c>
      <c r="I124" s="30" t="str">
        <f t="shared" si="28"/>
        <v/>
      </c>
      <c r="J124" s="30" t="str">
        <f t="shared" ca="1" si="29"/>
        <v/>
      </c>
      <c r="K124" s="37" t="str">
        <f t="shared" ca="1" si="20"/>
        <v/>
      </c>
      <c r="L124" s="30" t="str">
        <f ca="1">IF(H124="","",COUNTIF(INDIRECT("H"&amp;2):INDIRECT("H"&amp;ROW()),"&gt; "))</f>
        <v/>
      </c>
      <c r="M124" s="30" t="str">
        <f t="shared" ca="1" si="21"/>
        <v>0x01000085</v>
      </c>
      <c r="N124" s="30" t="str">
        <f ca="1">IF(K124="","",COUNTIF(INDIRECT("K"&amp;2):INDIRECT("K"&amp;ROW()),"&gt; "))</f>
        <v/>
      </c>
      <c r="O124" s="30" t="str">
        <f t="shared" ca="1" si="22"/>
        <v/>
      </c>
      <c r="P124" s="38"/>
      <c r="Q124" s="30" t="str">
        <f t="shared" ca="1" si="23"/>
        <v>M124</v>
      </c>
    </row>
    <row r="125" spans="1:17" ht="14.25" x14ac:dyDescent="0.2">
      <c r="A125" s="48">
        <v>99</v>
      </c>
      <c r="B125" s="30" t="str">
        <f t="shared" ca="1" si="31"/>
        <v>FADE_OUT_TIME_MS</v>
      </c>
      <c r="C125" s="48"/>
      <c r="D125" s="48"/>
      <c r="E125" s="40" t="str">
        <f>IF(A125=32,"EQ"&amp;COUNTIF($A$2:A125,32),"")</f>
        <v/>
      </c>
      <c r="F125" s="30" t="str">
        <f t="shared" si="26"/>
        <v/>
      </c>
      <c r="G125" s="17" t="str">
        <f t="shared" ca="1" si="27"/>
        <v/>
      </c>
      <c r="H125" s="37" t="str">
        <f t="shared" ca="1" si="19"/>
        <v/>
      </c>
      <c r="I125" s="30" t="str">
        <f t="shared" si="28"/>
        <v/>
      </c>
      <c r="J125" s="30" t="str">
        <f t="shared" ca="1" si="29"/>
        <v/>
      </c>
      <c r="K125" s="37" t="str">
        <f t="shared" ca="1" si="20"/>
        <v/>
      </c>
      <c r="L125" s="30" t="str">
        <f ca="1">IF(H125="","",COUNTIF(INDIRECT("H"&amp;2):INDIRECT("H"&amp;ROW()),"&gt; "))</f>
        <v/>
      </c>
      <c r="M125" s="30" t="str">
        <f t="shared" ca="1" si="21"/>
        <v>0x50000000</v>
      </c>
      <c r="N125" s="30" t="str">
        <f ca="1">IF(K125="","",COUNTIF(INDIRECT("K"&amp;2):INDIRECT("K"&amp;ROW()),"&gt; "))</f>
        <v/>
      </c>
      <c r="O125" s="30" t="str">
        <f t="shared" ca="1" si="22"/>
        <v/>
      </c>
      <c r="P125" s="38"/>
      <c r="Q125" s="30" t="str">
        <f t="shared" ca="1" si="23"/>
        <v>M125</v>
      </c>
    </row>
    <row r="126" spans="1:17" ht="14.25" x14ac:dyDescent="0.2">
      <c r="A126" s="48">
        <v>100</v>
      </c>
      <c r="B126" s="30" t="str">
        <f t="shared" ca="1" si="31"/>
        <v>FADE_OUT_MUTE_TIME_MS</v>
      </c>
      <c r="C126" s="48"/>
      <c r="D126" s="48"/>
      <c r="E126" s="40" t="str">
        <f>IF(A126=32,"EQ"&amp;COUNTIF($A$2:A126,32),"")</f>
        <v/>
      </c>
      <c r="F126" s="30" t="str">
        <f t="shared" si="26"/>
        <v/>
      </c>
      <c r="G126" s="17" t="str">
        <f t="shared" ca="1" si="27"/>
        <v/>
      </c>
      <c r="H126" s="37" t="str">
        <f t="shared" ca="1" si="19"/>
        <v/>
      </c>
      <c r="I126" s="30" t="str">
        <f t="shared" si="28"/>
        <v/>
      </c>
      <c r="J126" s="30" t="str">
        <f t="shared" ca="1" si="29"/>
        <v/>
      </c>
      <c r="K126" s="37" t="str">
        <f t="shared" ca="1" si="20"/>
        <v/>
      </c>
      <c r="L126" s="30" t="str">
        <f ca="1">IF(H126="","",COUNTIF(INDIRECT("H"&amp;2):INDIRECT("H"&amp;ROW()),"&gt; "))</f>
        <v/>
      </c>
      <c r="M126" s="30" t="str">
        <f t="shared" ca="1" si="21"/>
        <v>0x01000094</v>
      </c>
      <c r="N126" s="30" t="str">
        <f ca="1">IF(K126="","",COUNTIF(INDIRECT("K"&amp;2):INDIRECT("K"&amp;ROW()),"&gt; "))</f>
        <v/>
      </c>
      <c r="O126" s="30" t="str">
        <f t="shared" ca="1" si="22"/>
        <v/>
      </c>
      <c r="P126" s="38"/>
      <c r="Q126" s="30" t="str">
        <f t="shared" ca="1" si="23"/>
        <v>M126</v>
      </c>
    </row>
    <row r="127" spans="1:17" ht="14.25" x14ac:dyDescent="0.2">
      <c r="A127" s="48">
        <v>101</v>
      </c>
      <c r="B127" s="30" t="str">
        <f t="shared" ca="1" si="31"/>
        <v>FADE_IN_ENABLE</v>
      </c>
      <c r="C127" s="48"/>
      <c r="D127" s="48"/>
      <c r="E127" s="40" t="str">
        <f>IF(A127=32,"EQ"&amp;COUNTIF($A$2:A127,32),"")</f>
        <v/>
      </c>
      <c r="F127" s="30" t="str">
        <f t="shared" si="26"/>
        <v/>
      </c>
      <c r="G127" s="17" t="str">
        <f t="shared" ca="1" si="27"/>
        <v/>
      </c>
      <c r="H127" s="37" t="str">
        <f t="shared" ca="1" si="19"/>
        <v/>
      </c>
      <c r="I127" s="30" t="str">
        <f t="shared" si="28"/>
        <v/>
      </c>
      <c r="J127" s="30" t="str">
        <f t="shared" ca="1" si="29"/>
        <v/>
      </c>
      <c r="K127" s="37" t="str">
        <f t="shared" ca="1" si="20"/>
        <v/>
      </c>
      <c r="L127" s="30" t="str">
        <f ca="1">IF(H127="","",COUNTIF(INDIRECT("H"&amp;2):INDIRECT("H"&amp;ROW()),"&gt; "))</f>
        <v/>
      </c>
      <c r="M127" s="30" t="str">
        <f t="shared" ca="1" si="21"/>
        <v>0x51EB85</v>
      </c>
      <c r="N127" s="30" t="str">
        <f ca="1">IF(K127="","",COUNTIF(INDIRECT("K"&amp;2):INDIRECT("K"&amp;ROW()),"&gt; "))</f>
        <v/>
      </c>
      <c r="O127" s="30" t="str">
        <f t="shared" ca="1" si="22"/>
        <v/>
      </c>
      <c r="P127" s="38"/>
      <c r="Q127" s="30" t="str">
        <f t="shared" ca="1" si="23"/>
        <v>M127</v>
      </c>
    </row>
    <row r="128" spans="1:17" ht="14.25" x14ac:dyDescent="0.2">
      <c r="A128" s="48">
        <v>102</v>
      </c>
      <c r="B128" s="30" t="str">
        <f t="shared" ca="1" si="31"/>
        <v>FADE_OUT_ENABLE</v>
      </c>
      <c r="C128" s="48"/>
      <c r="D128" s="48"/>
      <c r="E128" s="40" t="str">
        <f>IF(A128=32,"EQ"&amp;COUNTIF($A$2:A128,32),"")</f>
        <v/>
      </c>
      <c r="F128" s="30" t="str">
        <f t="shared" si="26"/>
        <v/>
      </c>
      <c r="G128" s="17" t="str">
        <f t="shared" ca="1" si="27"/>
        <v/>
      </c>
      <c r="H128" s="37" t="str">
        <f t="shared" ca="1" si="19"/>
        <v/>
      </c>
      <c r="I128" s="30" t="str">
        <f t="shared" si="28"/>
        <v/>
      </c>
      <c r="J128" s="30" t="str">
        <f t="shared" ca="1" si="29"/>
        <v/>
      </c>
      <c r="K128" s="37" t="str">
        <f t="shared" ca="1" si="20"/>
        <v/>
      </c>
      <c r="L128" s="30" t="str">
        <f ca="1">IF(H128="","",COUNTIF(INDIRECT("H"&amp;2):INDIRECT("H"&amp;ROW()),"&gt; "))</f>
        <v/>
      </c>
      <c r="M128" s="30" t="str">
        <f t="shared" ca="1" si="21"/>
        <v>0x01000086</v>
      </c>
      <c r="N128" s="30" t="str">
        <f ca="1">IF(K128="","",COUNTIF(INDIRECT("K"&amp;2):INDIRECT("K"&amp;ROW()),"&gt; "))</f>
        <v/>
      </c>
      <c r="O128" s="30" t="str">
        <f t="shared" ca="1" si="22"/>
        <v/>
      </c>
      <c r="P128" s="38"/>
      <c r="Q128" s="30" t="str">
        <f t="shared" ca="1" si="23"/>
        <v>M128</v>
      </c>
    </row>
    <row r="129" spans="1:17" ht="14.25" x14ac:dyDescent="0.2">
      <c r="A129" s="48">
        <v>103</v>
      </c>
      <c r="B129" s="30" t="str">
        <f t="shared" ca="1" si="31"/>
        <v>ENABLE_MULTICHAN_LINKING</v>
      </c>
      <c r="C129" s="48"/>
      <c r="D129" s="48"/>
      <c r="E129" s="40" t="str">
        <f>IF(A129=32,"EQ"&amp;COUNTIF($A$2:A129,32),"")</f>
        <v/>
      </c>
      <c r="F129" s="30" t="str">
        <f t="shared" si="26"/>
        <v/>
      </c>
      <c r="G129" s="17" t="str">
        <f t="shared" ca="1" si="27"/>
        <v/>
      </c>
      <c r="H129" s="37" t="str">
        <f t="shared" ca="1" si="19"/>
        <v/>
      </c>
      <c r="I129" s="30" t="str">
        <f t="shared" si="28"/>
        <v/>
      </c>
      <c r="J129" s="30" t="str">
        <f t="shared" ca="1" si="29"/>
        <v/>
      </c>
      <c r="K129" s="37" t="str">
        <f t="shared" ca="1" si="20"/>
        <v/>
      </c>
      <c r="L129" s="30" t="str">
        <f ca="1">IF(H129="","",COUNTIF(INDIRECT("H"&amp;2):INDIRECT("H"&amp;ROW()),"&gt; "))</f>
        <v/>
      </c>
      <c r="M129" s="30" t="str">
        <f t="shared" ca="1" si="21"/>
        <v>0x2</v>
      </c>
      <c r="N129" s="30" t="str">
        <f ca="1">IF(K129="","",COUNTIF(INDIRECT("K"&amp;2):INDIRECT("K"&amp;ROW()),"&gt; "))</f>
        <v/>
      </c>
      <c r="O129" s="30" t="str">
        <f t="shared" ca="1" si="22"/>
        <v/>
      </c>
      <c r="P129" s="38"/>
      <c r="Q129" s="30" t="str">
        <f t="shared" ca="1" si="23"/>
        <v>M129</v>
      </c>
    </row>
    <row r="130" spans="1:17" ht="14.25" x14ac:dyDescent="0.2">
      <c r="A130" s="48">
        <v>104</v>
      </c>
      <c r="B130" s="30" t="str">
        <f t="shared" ca="1" si="31"/>
        <v>ENABLE_SMART_PT</v>
      </c>
      <c r="C130" s="48">
        <v>1</v>
      </c>
      <c r="D130" s="48"/>
      <c r="E130" s="40" t="str">
        <f>IF(A130=32,"EQ"&amp;COUNTIF($A$2:A130,32),"")</f>
        <v/>
      </c>
      <c r="F130" s="30" t="str">
        <f t="shared" si="26"/>
        <v>0x01000068</v>
      </c>
      <c r="G130" s="17" t="str">
        <f t="shared" ca="1" si="27"/>
        <v>0x1</v>
      </c>
      <c r="H130" s="37" t="str">
        <f t="shared" ca="1" si="19"/>
        <v/>
      </c>
      <c r="I130" s="30" t="str">
        <f t="shared" si="28"/>
        <v/>
      </c>
      <c r="J130" s="30" t="str">
        <f t="shared" ca="1" si="29"/>
        <v/>
      </c>
      <c r="K130" s="37" t="str">
        <f t="shared" ca="1" si="20"/>
        <v/>
      </c>
      <c r="L130" s="30" t="str">
        <f ca="1">IF(H130="","",COUNTIF(INDIRECT("H"&amp;2):INDIRECT("H"&amp;ROW()),"&gt; "))</f>
        <v/>
      </c>
      <c r="M130" s="30" t="str">
        <f t="shared" ca="1" si="21"/>
        <v>0x01000057</v>
      </c>
      <c r="N130" s="30" t="str">
        <f ca="1">IF(K130="","",COUNTIF(INDIRECT("K"&amp;2):INDIRECT("K"&amp;ROW()),"&gt; "))</f>
        <v/>
      </c>
      <c r="O130" s="30" t="str">
        <f t="shared" ca="1" si="22"/>
        <v/>
      </c>
      <c r="P130" s="38"/>
      <c r="Q130" s="30" t="str">
        <f t="shared" ca="1" si="23"/>
        <v>M130</v>
      </c>
    </row>
    <row r="131" spans="1:17" ht="14.25" x14ac:dyDescent="0.2">
      <c r="A131" s="48">
        <v>105</v>
      </c>
      <c r="B131" s="30" t="str">
        <f t="shared" ca="1" si="31"/>
        <v>PILOTTONE_SILENCE_THRESHOLD</v>
      </c>
      <c r="C131" s="48"/>
      <c r="D131" s="48"/>
      <c r="E131" s="40" t="str">
        <f>IF(A131=32,"EQ"&amp;COUNTIF($A$2:A131,32),"")</f>
        <v/>
      </c>
      <c r="F131" s="30" t="str">
        <f t="shared" si="26"/>
        <v/>
      </c>
      <c r="G131" s="17" t="str">
        <f t="shared" ca="1" si="27"/>
        <v/>
      </c>
      <c r="H131" s="37" t="str">
        <f t="shared" ref="H131:H194" ca="1" si="32">IF(MOD(ROW(),2)=0,INDIRECT("F"&amp;ROW()/2+1),INDIRECT("G"&amp;(ROW()-1)/2+1))</f>
        <v/>
      </c>
      <c r="I131" s="30" t="str">
        <f t="shared" si="28"/>
        <v/>
      </c>
      <c r="J131" s="30" t="str">
        <f t="shared" ca="1" si="29"/>
        <v/>
      </c>
      <c r="K131" s="37" t="str">
        <f t="shared" ref="K131:K194" ca="1" si="33">IF(MOD(ROW(),2)=0,INDIRECT("I"&amp;ROW()/2+1),INDIRECT("J"&amp;(ROW()-1)/2+1))</f>
        <v/>
      </c>
      <c r="L131" s="30" t="str">
        <f ca="1">IF(H131="","",COUNTIF(INDIRECT("H"&amp;2):INDIRECT("H"&amp;ROW()),"&gt; "))</f>
        <v/>
      </c>
      <c r="M131" s="30" t="str">
        <f t="shared" ref="M131:M194" ca="1" si="34">IF(ROW()&gt;COUNT(L:L)+1,"", INDIRECT("H"&amp;MATCH(ROW()-1,L:L,0 )))</f>
        <v>0x44C00</v>
      </c>
      <c r="N131" s="30" t="str">
        <f ca="1">IF(K131="","",COUNTIF(INDIRECT("K"&amp;2):INDIRECT("K"&amp;ROW()),"&gt; "))</f>
        <v/>
      </c>
      <c r="O131" s="30" t="str">
        <f t="shared" ref="O131:O194" ca="1" si="35">IF(ROW()&gt;COUNT(N:N)+1,"", INDIRECT("K"&amp;MATCH(ROW()-1,N:N,0 )))</f>
        <v/>
      </c>
      <c r="P131" s="38"/>
      <c r="Q131" s="30" t="str">
        <f t="shared" ref="Q131:Q194" ca="1" si="36">IF(ROW()-1&lt;=(COUNTIF(M:M, "&gt; ")-1),("M"&amp;ROW()),IF(ROW()-1&gt;(COUNTIF(M:M, "&gt; ")+COUNTIF(O:O, "&gt; ")-2),"",("O"&amp;(ROW()-COUNTIF(M:M, "&gt; ")+1))))</f>
        <v>M131</v>
      </c>
    </row>
    <row r="132" spans="1:17" ht="14.25" x14ac:dyDescent="0.2">
      <c r="A132" s="48">
        <v>106</v>
      </c>
      <c r="B132" s="30" t="str">
        <f t="shared" ca="1" si="31"/>
        <v>SILENCE_PILOTTONE_GAIN_Q31</v>
      </c>
      <c r="C132" s="48">
        <v>0.01</v>
      </c>
      <c r="D132" s="48"/>
      <c r="E132" s="40" t="str">
        <f>IF(A132=32,"EQ"&amp;COUNTIF($A$2:A132,32),"")</f>
        <v/>
      </c>
      <c r="F132" s="30" t="str">
        <f t="shared" si="26"/>
        <v>0x0100006A</v>
      </c>
      <c r="G132" s="17" t="str">
        <f t="shared" ca="1" si="27"/>
        <v>0x147AE14</v>
      </c>
      <c r="H132" s="37" t="str">
        <f t="shared" ca="1" si="32"/>
        <v/>
      </c>
      <c r="I132" s="30" t="str">
        <f t="shared" si="28"/>
        <v/>
      </c>
      <c r="J132" s="30" t="str">
        <f t="shared" ca="1" si="29"/>
        <v/>
      </c>
      <c r="K132" s="37" t="str">
        <f t="shared" ca="1" si="33"/>
        <v/>
      </c>
      <c r="L132" s="30" t="str">
        <f ca="1">IF(H132="","",COUNTIF(INDIRECT("H"&amp;2):INDIRECT("H"&amp;ROW()),"&gt; "))</f>
        <v/>
      </c>
      <c r="M132" s="30" t="str">
        <f t="shared" ca="1" si="34"/>
        <v>0x01000085</v>
      </c>
      <c r="N132" s="30" t="str">
        <f ca="1">IF(K132="","",COUNTIF(INDIRECT("K"&amp;2):INDIRECT("K"&amp;ROW()),"&gt; "))</f>
        <v/>
      </c>
      <c r="O132" s="30" t="str">
        <f t="shared" ca="1" si="35"/>
        <v/>
      </c>
      <c r="P132" s="38"/>
      <c r="Q132" s="30" t="str">
        <f t="shared" ca="1" si="36"/>
        <v>M132</v>
      </c>
    </row>
    <row r="133" spans="1:17" ht="14.25" x14ac:dyDescent="0.2">
      <c r="A133" s="48">
        <v>107</v>
      </c>
      <c r="B133" s="30" t="str">
        <f t="shared" ca="1" si="31"/>
        <v>SILENCE_FRAMES</v>
      </c>
      <c r="C133" s="48">
        <v>20</v>
      </c>
      <c r="D133" s="48"/>
      <c r="E133" s="40" t="str">
        <f>IF(A133=32,"EQ"&amp;COUNTIF($A$2:A133,32),"")</f>
        <v/>
      </c>
      <c r="F133" s="30" t="str">
        <f t="shared" si="26"/>
        <v>0x0100006B</v>
      </c>
      <c r="G133" s="17" t="str">
        <f t="shared" ca="1" si="27"/>
        <v>0x14</v>
      </c>
      <c r="H133" s="37" t="str">
        <f t="shared" ca="1" si="32"/>
        <v/>
      </c>
      <c r="I133" s="30" t="str">
        <f t="shared" si="28"/>
        <v/>
      </c>
      <c r="J133" s="30" t="str">
        <f t="shared" ca="1" si="29"/>
        <v/>
      </c>
      <c r="K133" s="37" t="str">
        <f t="shared" ca="1" si="33"/>
        <v/>
      </c>
      <c r="L133" s="30" t="str">
        <f ca="1">IF(H133="","",COUNTIF(INDIRECT("H"&amp;2):INDIRECT("H"&amp;ROW()),"&gt; "))</f>
        <v/>
      </c>
      <c r="M133" s="30" t="str">
        <f t="shared" ca="1" si="34"/>
        <v>0x30000000</v>
      </c>
      <c r="N133" s="30" t="str">
        <f ca="1">IF(K133="","",COUNTIF(INDIRECT("K"&amp;2):INDIRECT("K"&amp;ROW()),"&gt; "))</f>
        <v/>
      </c>
      <c r="O133" s="30" t="str">
        <f t="shared" ca="1" si="35"/>
        <v/>
      </c>
      <c r="P133" s="38"/>
      <c r="Q133" s="30" t="str">
        <f t="shared" ca="1" si="36"/>
        <v>M133</v>
      </c>
    </row>
    <row r="134" spans="1:17" ht="14.25" x14ac:dyDescent="0.2">
      <c r="A134" s="48">
        <v>108</v>
      </c>
      <c r="B134" s="30" t="str">
        <f t="shared" ca="1" si="31"/>
        <v>PILOTTONE_TRANSITION_FRAMES</v>
      </c>
      <c r="C134" s="48">
        <v>20</v>
      </c>
      <c r="D134" s="48"/>
      <c r="E134" s="40" t="str">
        <f>IF(A134=32,"EQ"&amp;COUNTIF($A$2:A134,32),"")</f>
        <v/>
      </c>
      <c r="F134" s="30" t="str">
        <f t="shared" si="26"/>
        <v>0x0100006C</v>
      </c>
      <c r="G134" s="17" t="str">
        <f t="shared" ca="1" si="27"/>
        <v>0x14</v>
      </c>
      <c r="H134" s="37" t="str">
        <f t="shared" ca="1" si="32"/>
        <v/>
      </c>
      <c r="I134" s="30" t="str">
        <f t="shared" si="28"/>
        <v/>
      </c>
      <c r="J134" s="30" t="str">
        <f t="shared" ca="1" si="29"/>
        <v/>
      </c>
      <c r="K134" s="37" t="str">
        <f t="shared" ca="1" si="33"/>
        <v/>
      </c>
      <c r="L134" s="30" t="str">
        <f ca="1">IF(H134="","",COUNTIF(INDIRECT("H"&amp;2):INDIRECT("H"&amp;ROW()),"&gt; "))</f>
        <v/>
      </c>
      <c r="M134" s="30" t="str">
        <f t="shared" ca="1" si="34"/>
        <v>0x01000094</v>
      </c>
      <c r="N134" s="30" t="str">
        <f ca="1">IF(K134="","",COUNTIF(INDIRECT("K"&amp;2):INDIRECT("K"&amp;ROW()),"&gt; "))</f>
        <v/>
      </c>
      <c r="O134" s="30" t="str">
        <f t="shared" ca="1" si="35"/>
        <v/>
      </c>
      <c r="P134" s="38"/>
      <c r="Q134" s="30" t="str">
        <f t="shared" ca="1" si="36"/>
        <v>M134</v>
      </c>
    </row>
    <row r="135" spans="1:17" ht="14.25" x14ac:dyDescent="0.2">
      <c r="A135" s="48">
        <v>109</v>
      </c>
      <c r="B135" s="30" t="str">
        <f t="shared" ca="1" si="31"/>
        <v>PILOTTONE_SMALL_SIGNAL_THRESHOLD</v>
      </c>
      <c r="C135" s="48"/>
      <c r="D135" s="48"/>
      <c r="E135" s="40" t="str">
        <f>IF(A135=32,"EQ"&amp;COUNTIF($A$2:A135,32),"")</f>
        <v/>
      </c>
      <c r="F135" s="30" t="str">
        <f t="shared" si="26"/>
        <v/>
      </c>
      <c r="G135" s="17" t="str">
        <f t="shared" ca="1" si="27"/>
        <v/>
      </c>
      <c r="H135" s="37" t="str">
        <f t="shared" ca="1" si="32"/>
        <v/>
      </c>
      <c r="I135" s="30" t="str">
        <f t="shared" si="28"/>
        <v/>
      </c>
      <c r="J135" s="30" t="str">
        <f t="shared" ca="1" si="29"/>
        <v/>
      </c>
      <c r="K135" s="37" t="str">
        <f t="shared" ca="1" si="33"/>
        <v/>
      </c>
      <c r="L135" s="30" t="str">
        <f ca="1">IF(H135="","",COUNTIF(INDIRECT("H"&amp;2):INDIRECT("H"&amp;ROW()),"&gt; "))</f>
        <v/>
      </c>
      <c r="M135" s="30" t="str">
        <f t="shared" ca="1" si="34"/>
        <v>0x28F5C2</v>
      </c>
      <c r="N135" s="30" t="str">
        <f ca="1">IF(K135="","",COUNTIF(INDIRECT("K"&amp;2):INDIRECT("K"&amp;ROW()),"&gt; "))</f>
        <v/>
      </c>
      <c r="O135" s="30" t="str">
        <f t="shared" ca="1" si="35"/>
        <v/>
      </c>
      <c r="P135" s="38"/>
      <c r="Q135" s="30" t="str">
        <f t="shared" ca="1" si="36"/>
        <v>M135</v>
      </c>
    </row>
    <row r="136" spans="1:17" ht="14.25" x14ac:dyDescent="0.2">
      <c r="A136" s="48">
        <v>110</v>
      </c>
      <c r="B136" s="30" t="str">
        <f t="shared" ca="1" si="31"/>
        <v>SMALL_SIGNAL_PILOTTONE_GAIN_Q31</v>
      </c>
      <c r="C136" s="48">
        <v>0.01</v>
      </c>
      <c r="D136" s="48"/>
      <c r="E136" s="40" t="str">
        <f>IF(A136=32,"EQ"&amp;COUNTIF($A$2:A136,32),"")</f>
        <v/>
      </c>
      <c r="F136" s="30" t="str">
        <f t="shared" si="26"/>
        <v>0x0100006E</v>
      </c>
      <c r="G136" s="17" t="str">
        <f t="shared" ca="1" si="27"/>
        <v>0x147AE14</v>
      </c>
      <c r="H136" s="37" t="str">
        <f t="shared" ca="1" si="32"/>
        <v/>
      </c>
      <c r="I136" s="30" t="str">
        <f t="shared" si="28"/>
        <v/>
      </c>
      <c r="J136" s="30" t="str">
        <f t="shared" ca="1" si="29"/>
        <v/>
      </c>
      <c r="K136" s="37" t="str">
        <f t="shared" ca="1" si="33"/>
        <v/>
      </c>
      <c r="L136" s="30" t="str">
        <f ca="1">IF(H136="","",COUNTIF(INDIRECT("H"&amp;2):INDIRECT("H"&amp;ROW()),"&gt; "))</f>
        <v/>
      </c>
      <c r="M136" s="30" t="str">
        <f t="shared" ca="1" si="34"/>
        <v>0x01000093</v>
      </c>
      <c r="N136" s="30" t="str">
        <f ca="1">IF(K136="","",COUNTIF(INDIRECT("K"&amp;2):INDIRECT("K"&amp;ROW()),"&gt; "))</f>
        <v/>
      </c>
      <c r="O136" s="30" t="str">
        <f t="shared" ca="1" si="35"/>
        <v/>
      </c>
      <c r="P136" s="38"/>
      <c r="Q136" s="30" t="str">
        <f t="shared" ca="1" si="36"/>
        <v>M136</v>
      </c>
    </row>
    <row r="137" spans="1:17" ht="14.25" x14ac:dyDescent="0.2">
      <c r="A137" s="48">
        <v>111</v>
      </c>
      <c r="B137" s="30" t="str">
        <f t="shared" ca="1" si="31"/>
        <v>ENABLE_LINKWITZ_EQ</v>
      </c>
      <c r="C137" s="48"/>
      <c r="D137" s="48"/>
      <c r="E137" s="40" t="str">
        <f>IF(A137=32,"EQ"&amp;COUNTIF($A$2:A137,32),"")</f>
        <v/>
      </c>
      <c r="F137" s="30" t="str">
        <f t="shared" si="26"/>
        <v/>
      </c>
      <c r="G137" s="17" t="str">
        <f t="shared" ca="1" si="27"/>
        <v/>
      </c>
      <c r="H137" s="37" t="str">
        <f t="shared" ca="1" si="32"/>
        <v/>
      </c>
      <c r="I137" s="30" t="str">
        <f t="shared" si="28"/>
        <v/>
      </c>
      <c r="J137" s="30" t="str">
        <f t="shared" ca="1" si="29"/>
        <v/>
      </c>
      <c r="K137" s="37" t="str">
        <f t="shared" ca="1" si="33"/>
        <v/>
      </c>
      <c r="L137" s="30" t="str">
        <f ca="1">IF(H137="","",COUNTIF(INDIRECT("H"&amp;2):INDIRECT("H"&amp;ROW()),"&gt; "))</f>
        <v/>
      </c>
      <c r="M137" s="30" t="str">
        <f t="shared" ca="1" si="34"/>
        <v>0x3</v>
      </c>
      <c r="N137" s="30" t="str">
        <f ca="1">IF(K137="","",COUNTIF(INDIRECT("K"&amp;2):INDIRECT("K"&amp;ROW()),"&gt; "))</f>
        <v/>
      </c>
      <c r="O137" s="30" t="str">
        <f t="shared" ca="1" si="35"/>
        <v/>
      </c>
      <c r="P137" s="38"/>
      <c r="Q137" s="30" t="str">
        <f t="shared" ca="1" si="36"/>
        <v>M137</v>
      </c>
    </row>
    <row r="138" spans="1:17" ht="14.25" x14ac:dyDescent="0.2">
      <c r="A138" s="48">
        <v>112</v>
      </c>
      <c r="B138" s="30" t="str">
        <f t="shared" ca="1" si="31"/>
        <v>CHANNEL_MASK</v>
      </c>
      <c r="C138" s="48"/>
      <c r="D138" s="48"/>
      <c r="E138" s="40" t="str">
        <f>IF(A138=32,"EQ"&amp;COUNTIF($A$2:A138,32),"")</f>
        <v/>
      </c>
      <c r="F138" s="30" t="str">
        <f t="shared" si="26"/>
        <v/>
      </c>
      <c r="G138" s="17" t="str">
        <f t="shared" ca="1" si="27"/>
        <v/>
      </c>
      <c r="H138" s="37" t="str">
        <f t="shared" ca="1" si="32"/>
        <v/>
      </c>
      <c r="I138" s="30" t="str">
        <f t="shared" si="28"/>
        <v/>
      </c>
      <c r="J138" s="30" t="str">
        <f t="shared" ca="1" si="29"/>
        <v/>
      </c>
      <c r="K138" s="37" t="str">
        <f t="shared" ca="1" si="33"/>
        <v/>
      </c>
      <c r="L138" s="30" t="str">
        <f ca="1">IF(H138="","",COUNTIF(INDIRECT("H"&amp;2):INDIRECT("H"&amp;ROW()),"&gt; "))</f>
        <v/>
      </c>
      <c r="M138" s="30" t="str">
        <f t="shared" ca="1" si="34"/>
        <v/>
      </c>
      <c r="N138" s="30" t="str">
        <f ca="1">IF(K138="","",COUNTIF(INDIRECT("K"&amp;2):INDIRECT("K"&amp;ROW()),"&gt; "))</f>
        <v/>
      </c>
      <c r="O138" s="30" t="str">
        <f t="shared" ca="1" si="35"/>
        <v/>
      </c>
      <c r="P138" s="38"/>
      <c r="Q138" s="30" t="str">
        <f t="shared" ca="1" si="36"/>
        <v/>
      </c>
    </row>
    <row r="139" spans="1:17" ht="14.25" x14ac:dyDescent="0.2">
      <c r="A139" s="48">
        <v>113</v>
      </c>
      <c r="B139" s="30" t="str">
        <f t="shared" ca="1" si="31"/>
        <v>ENABLE_FF_FB_MODULES</v>
      </c>
      <c r="C139" s="48"/>
      <c r="D139" s="48"/>
      <c r="E139" s="40" t="str">
        <f>IF(A139=32,"EQ"&amp;COUNTIF($A$2:A139,32),"")</f>
        <v/>
      </c>
      <c r="F139" s="30" t="str">
        <f t="shared" si="26"/>
        <v/>
      </c>
      <c r="G139" s="17" t="str">
        <f t="shared" ca="1" si="27"/>
        <v/>
      </c>
      <c r="H139" s="37" t="str">
        <f t="shared" ca="1" si="32"/>
        <v/>
      </c>
      <c r="I139" s="30" t="str">
        <f t="shared" si="28"/>
        <v/>
      </c>
      <c r="J139" s="30" t="str">
        <f t="shared" ca="1" si="29"/>
        <v/>
      </c>
      <c r="K139" s="37" t="str">
        <f t="shared" ca="1" si="33"/>
        <v/>
      </c>
      <c r="L139" s="30" t="str">
        <f ca="1">IF(H139="","",COUNTIF(INDIRECT("H"&amp;2):INDIRECT("H"&amp;ROW()),"&gt; "))</f>
        <v/>
      </c>
      <c r="M139" s="30" t="str">
        <f t="shared" ca="1" si="34"/>
        <v/>
      </c>
      <c r="N139" s="30" t="str">
        <f ca="1">IF(K139="","",COUNTIF(INDIRECT("K"&amp;2):INDIRECT("K"&amp;ROW()),"&gt; "))</f>
        <v/>
      </c>
      <c r="O139" s="30" t="str">
        <f t="shared" ca="1" si="35"/>
        <v/>
      </c>
      <c r="P139" s="38"/>
      <c r="Q139" s="30" t="str">
        <f t="shared" ca="1" si="36"/>
        <v/>
      </c>
    </row>
    <row r="140" spans="1:17" ht="14.25" x14ac:dyDescent="0.2">
      <c r="A140" s="48">
        <v>114</v>
      </c>
      <c r="B140" s="30" t="str">
        <f t="shared" ca="1" si="31"/>
        <v>ENABLE_CROSSOVER</v>
      </c>
      <c r="C140" s="48"/>
      <c r="D140" s="48"/>
      <c r="E140" s="40" t="str">
        <f>IF(A140=32,"EQ"&amp;COUNTIF($A$2:A140,32),"")</f>
        <v/>
      </c>
      <c r="F140" s="30" t="str">
        <f t="shared" si="26"/>
        <v/>
      </c>
      <c r="G140" s="17" t="str">
        <f t="shared" ca="1" si="27"/>
        <v/>
      </c>
      <c r="H140" s="37" t="str">
        <f t="shared" ca="1" si="32"/>
        <v/>
      </c>
      <c r="I140" s="30" t="str">
        <f t="shared" si="28"/>
        <v/>
      </c>
      <c r="J140" s="30" t="str">
        <f t="shared" ca="1" si="29"/>
        <v/>
      </c>
      <c r="K140" s="37" t="str">
        <f t="shared" ca="1" si="33"/>
        <v/>
      </c>
      <c r="L140" s="30" t="str">
        <f ca="1">IF(H140="","",COUNTIF(INDIRECT("H"&amp;2):INDIRECT("H"&amp;ROW()),"&gt; "))</f>
        <v/>
      </c>
      <c r="M140" s="30" t="str">
        <f t="shared" ca="1" si="34"/>
        <v/>
      </c>
      <c r="N140" s="30" t="str">
        <f ca="1">IF(K140="","",COUNTIF(INDIRECT("K"&amp;2):INDIRECT("K"&amp;ROW()),"&gt; "))</f>
        <v/>
      </c>
      <c r="O140" s="30" t="str">
        <f t="shared" ca="1" si="35"/>
        <v/>
      </c>
      <c r="P140" s="38"/>
      <c r="Q140" s="30" t="str">
        <f t="shared" ca="1" si="36"/>
        <v/>
      </c>
    </row>
    <row r="141" spans="1:17" ht="14.25" x14ac:dyDescent="0.2">
      <c r="A141" s="48">
        <v>115</v>
      </c>
      <c r="B141" s="30" t="str">
        <f t="shared" ca="1" si="31"/>
        <v>AUX_EQ_BAND_FC</v>
      </c>
      <c r="C141" s="48"/>
      <c r="D141" s="48"/>
      <c r="E141" s="40" t="str">
        <f>IF(A141=32,"EQ"&amp;COUNTIF($A$2:A141,32),"")</f>
        <v/>
      </c>
      <c r="F141" s="30" t="str">
        <f t="shared" si="26"/>
        <v/>
      </c>
      <c r="G141" s="17" t="str">
        <f t="shared" ca="1" si="27"/>
        <v/>
      </c>
      <c r="H141" s="37" t="str">
        <f t="shared" ca="1" si="32"/>
        <v/>
      </c>
      <c r="I141" s="30" t="str">
        <f t="shared" si="28"/>
        <v/>
      </c>
      <c r="J141" s="30" t="str">
        <f t="shared" ca="1" si="29"/>
        <v/>
      </c>
      <c r="K141" s="37" t="str">
        <f t="shared" ca="1" si="33"/>
        <v/>
      </c>
      <c r="L141" s="30" t="str">
        <f ca="1">IF(H141="","",COUNTIF(INDIRECT("H"&amp;2):INDIRECT("H"&amp;ROW()),"&gt; "))</f>
        <v/>
      </c>
      <c r="M141" s="30" t="str">
        <f t="shared" ca="1" si="34"/>
        <v/>
      </c>
      <c r="N141" s="30" t="str">
        <f ca="1">IF(K141="","",COUNTIF(INDIRECT("K"&amp;2):INDIRECT("K"&amp;ROW()),"&gt; "))</f>
        <v/>
      </c>
      <c r="O141" s="30" t="str">
        <f t="shared" ca="1" si="35"/>
        <v/>
      </c>
      <c r="P141" s="38"/>
      <c r="Q141" s="30" t="str">
        <f t="shared" ca="1" si="36"/>
        <v/>
      </c>
    </row>
    <row r="142" spans="1:17" ht="14.25" x14ac:dyDescent="0.2">
      <c r="A142" s="48">
        <v>116</v>
      </c>
      <c r="B142" s="30" t="str">
        <f t="shared" ca="1" si="31"/>
        <v>AUX_EQ_BAND_Q</v>
      </c>
      <c r="C142" s="48"/>
      <c r="D142" s="48"/>
      <c r="E142" s="40" t="str">
        <f>IF(A142=32,"EQ"&amp;COUNTIF($A$2:A142,32),"")</f>
        <v/>
      </c>
      <c r="F142" s="30" t="str">
        <f t="shared" si="26"/>
        <v/>
      </c>
      <c r="G142" s="17" t="str">
        <f t="shared" ca="1" si="27"/>
        <v/>
      </c>
      <c r="H142" s="37" t="str">
        <f t="shared" ca="1" si="32"/>
        <v/>
      </c>
      <c r="I142" s="30" t="str">
        <f t="shared" si="28"/>
        <v/>
      </c>
      <c r="J142" s="30" t="str">
        <f t="shared" ca="1" si="29"/>
        <v/>
      </c>
      <c r="K142" s="37" t="str">
        <f t="shared" ca="1" si="33"/>
        <v/>
      </c>
      <c r="L142" s="30" t="str">
        <f ca="1">IF(H142="","",COUNTIF(INDIRECT("H"&amp;2):INDIRECT("H"&amp;ROW()),"&gt; "))</f>
        <v/>
      </c>
      <c r="M142" s="30" t="str">
        <f t="shared" ca="1" si="34"/>
        <v/>
      </c>
      <c r="N142" s="30" t="str">
        <f ca="1">IF(K142="","",COUNTIF(INDIRECT("K"&amp;2):INDIRECT("K"&amp;ROW()),"&gt; "))</f>
        <v/>
      </c>
      <c r="O142" s="30" t="str">
        <f t="shared" ca="1" si="35"/>
        <v/>
      </c>
      <c r="P142" s="38"/>
      <c r="Q142" s="30" t="str">
        <f t="shared" ca="1" si="36"/>
        <v/>
      </c>
    </row>
    <row r="143" spans="1:17" ht="14.25" x14ac:dyDescent="0.2">
      <c r="A143" s="48">
        <v>117</v>
      </c>
      <c r="B143" s="30" t="str">
        <f t="shared" ca="1" si="31"/>
        <v>AUX_EQ_BAND_ATTENUATION_DB</v>
      </c>
      <c r="C143" s="48"/>
      <c r="D143" s="48"/>
      <c r="E143" s="40" t="str">
        <f>IF(A143=32,"EQ"&amp;COUNTIF($A$2:A143,32),"")</f>
        <v/>
      </c>
      <c r="F143" s="30" t="str">
        <f t="shared" si="26"/>
        <v/>
      </c>
      <c r="G143" s="17" t="str">
        <f t="shared" ca="1" si="27"/>
        <v/>
      </c>
      <c r="H143" s="37" t="str">
        <f t="shared" ca="1" si="32"/>
        <v/>
      </c>
      <c r="I143" s="30" t="str">
        <f t="shared" si="28"/>
        <v/>
      </c>
      <c r="J143" s="30" t="str">
        <f t="shared" ca="1" si="29"/>
        <v/>
      </c>
      <c r="K143" s="37" t="str">
        <f t="shared" ca="1" si="33"/>
        <v/>
      </c>
      <c r="L143" s="30" t="str">
        <f ca="1">IF(H143="","",COUNTIF(INDIRECT("H"&amp;2):INDIRECT("H"&amp;ROW()),"&gt; "))</f>
        <v/>
      </c>
      <c r="M143" s="30" t="str">
        <f t="shared" ca="1" si="34"/>
        <v/>
      </c>
      <c r="N143" s="30" t="str">
        <f ca="1">IF(K143="","",COUNTIF(INDIRECT("K"&amp;2):INDIRECT("K"&amp;ROW()),"&gt; "))</f>
        <v/>
      </c>
      <c r="O143" s="30" t="str">
        <f t="shared" ca="1" si="35"/>
        <v/>
      </c>
      <c r="P143" s="38"/>
      <c r="Q143" s="30" t="str">
        <f t="shared" ca="1" si="36"/>
        <v/>
      </c>
    </row>
    <row r="144" spans="1:17" ht="14.25" x14ac:dyDescent="0.2">
      <c r="A144" s="48">
        <v>118</v>
      </c>
      <c r="B144" s="30" t="str">
        <f t="shared" ca="1" si="31"/>
        <v>SET_EQ_AUX_BAND_COEFF_UPDATE</v>
      </c>
      <c r="C144" s="48"/>
      <c r="D144" s="48"/>
      <c r="E144" s="40" t="str">
        <f>IF(A144=32,"EQ"&amp;COUNTIF($A$2:A144,32),"")</f>
        <v/>
      </c>
      <c r="F144" s="30" t="str">
        <f t="shared" si="26"/>
        <v/>
      </c>
      <c r="G144" s="17" t="str">
        <f t="shared" ca="1" si="27"/>
        <v/>
      </c>
      <c r="H144" s="37" t="str">
        <f t="shared" ca="1" si="32"/>
        <v>0x01000024</v>
      </c>
      <c r="I144" s="30" t="str">
        <f t="shared" si="28"/>
        <v/>
      </c>
      <c r="J144" s="30" t="str">
        <f t="shared" ca="1" si="29"/>
        <v/>
      </c>
      <c r="K144" s="37" t="str">
        <f t="shared" ca="1" si="33"/>
        <v/>
      </c>
      <c r="L144" s="30">
        <f ca="1">IF(H144="","",COUNTIF(INDIRECT("H"&amp;2):INDIRECT("H"&amp;ROW()),"&gt; "))</f>
        <v>61</v>
      </c>
      <c r="M144" s="30" t="str">
        <f t="shared" ca="1" si="34"/>
        <v/>
      </c>
      <c r="N144" s="30" t="str">
        <f ca="1">IF(K144="","",COUNTIF(INDIRECT("K"&amp;2):INDIRECT("K"&amp;ROW()),"&gt; "))</f>
        <v/>
      </c>
      <c r="O144" s="30" t="str">
        <f t="shared" ca="1" si="35"/>
        <v/>
      </c>
      <c r="P144" s="38"/>
      <c r="Q144" s="30" t="str">
        <f t="shared" ca="1" si="36"/>
        <v/>
      </c>
    </row>
    <row r="145" spans="1:17" ht="14.25" x14ac:dyDescent="0.2">
      <c r="A145" s="48">
        <v>119</v>
      </c>
      <c r="B145" s="30" t="str">
        <f t="shared" ca="1" si="31"/>
        <v>AUX_EQ_BAND_ENABLE</v>
      </c>
      <c r="C145" s="48"/>
      <c r="D145" s="48"/>
      <c r="E145" s="40" t="str">
        <f>IF(A145=32,"EQ"&amp;COUNTIF($A$2:A145,32),"")</f>
        <v/>
      </c>
      <c r="F145" s="30" t="str">
        <f t="shared" si="26"/>
        <v/>
      </c>
      <c r="G145" s="17" t="str">
        <f t="shared" ca="1" si="27"/>
        <v/>
      </c>
      <c r="H145" s="37" t="str">
        <f t="shared" ca="1" si="32"/>
        <v>0xF</v>
      </c>
      <c r="I145" s="30" t="str">
        <f t="shared" si="28"/>
        <v/>
      </c>
      <c r="J145" s="30" t="str">
        <f t="shared" ca="1" si="29"/>
        <v/>
      </c>
      <c r="K145" s="37" t="str">
        <f t="shared" ca="1" si="33"/>
        <v/>
      </c>
      <c r="L145" s="30">
        <f ca="1">IF(H145="","",COUNTIF(INDIRECT("H"&amp;2):INDIRECT("H"&amp;ROW()),"&gt; "))</f>
        <v>62</v>
      </c>
      <c r="M145" s="30" t="str">
        <f t="shared" ca="1" si="34"/>
        <v/>
      </c>
      <c r="N145" s="30" t="str">
        <f ca="1">IF(K145="","",COUNTIF(INDIRECT("K"&amp;2):INDIRECT("K"&amp;ROW()),"&gt; "))</f>
        <v/>
      </c>
      <c r="O145" s="30" t="str">
        <f t="shared" ca="1" si="35"/>
        <v/>
      </c>
      <c r="P145" s="38"/>
      <c r="Q145" s="30" t="str">
        <f t="shared" ca="1" si="36"/>
        <v/>
      </c>
    </row>
    <row r="146" spans="1:17" ht="14.25" x14ac:dyDescent="0.2">
      <c r="A146" s="48">
        <v>120</v>
      </c>
      <c r="B146" s="30" t="str">
        <f t="shared" ca="1" si="31"/>
        <v>ENABLE_AUX_CROSSOVER</v>
      </c>
      <c r="C146" s="48"/>
      <c r="D146" s="48"/>
      <c r="E146" s="40" t="str">
        <f>IF(A146=32,"EQ"&amp;COUNTIF($A$2:A146,32),"")</f>
        <v/>
      </c>
      <c r="F146" s="30" t="str">
        <f t="shared" si="26"/>
        <v/>
      </c>
      <c r="G146" s="17" t="str">
        <f t="shared" ca="1" si="27"/>
        <v/>
      </c>
      <c r="H146" s="37" t="str">
        <f t="shared" ca="1" si="32"/>
        <v/>
      </c>
      <c r="I146" s="30" t="str">
        <f t="shared" si="28"/>
        <v/>
      </c>
      <c r="J146" s="30" t="str">
        <f t="shared" ca="1" si="29"/>
        <v/>
      </c>
      <c r="K146" s="37" t="str">
        <f t="shared" ca="1" si="33"/>
        <v/>
      </c>
      <c r="L146" s="30" t="str">
        <f ca="1">IF(H146="","",COUNTIF(INDIRECT("H"&amp;2):INDIRECT("H"&amp;ROW()),"&gt; "))</f>
        <v/>
      </c>
      <c r="M146" s="30" t="str">
        <f t="shared" ca="1" si="34"/>
        <v/>
      </c>
      <c r="N146" s="30" t="str">
        <f ca="1">IF(K146="","",COUNTIF(INDIRECT("K"&amp;2):INDIRECT("K"&amp;ROW()),"&gt; "))</f>
        <v/>
      </c>
      <c r="O146" s="30" t="str">
        <f t="shared" ca="1" si="35"/>
        <v/>
      </c>
      <c r="P146" s="38"/>
      <c r="Q146" s="30" t="str">
        <f t="shared" ca="1" si="36"/>
        <v/>
      </c>
    </row>
    <row r="147" spans="1:17" ht="14.25" x14ac:dyDescent="0.2">
      <c r="A147" s="48">
        <v>121</v>
      </c>
      <c r="B147" s="30" t="str">
        <f t="shared" ca="1" si="31"/>
        <v>ENABLE_AUX1_DELAYED_SAMPLES</v>
      </c>
      <c r="C147" s="48"/>
      <c r="D147" s="48"/>
      <c r="E147" s="40" t="str">
        <f>IF(A147=32,"EQ"&amp;COUNTIF($A$2:A147,32),"")</f>
        <v/>
      </c>
      <c r="F147" s="30" t="str">
        <f t="shared" si="26"/>
        <v/>
      </c>
      <c r="G147" s="17" t="str">
        <f t="shared" ca="1" si="27"/>
        <v/>
      </c>
      <c r="H147" s="37" t="str">
        <f t="shared" ca="1" si="32"/>
        <v/>
      </c>
      <c r="I147" s="30" t="str">
        <f t="shared" si="28"/>
        <v/>
      </c>
      <c r="J147" s="30" t="str">
        <f t="shared" ca="1" si="29"/>
        <v/>
      </c>
      <c r="K147" s="37" t="str">
        <f t="shared" ca="1" si="33"/>
        <v/>
      </c>
      <c r="L147" s="30" t="str">
        <f ca="1">IF(H147="","",COUNTIF(INDIRECT("H"&amp;2):INDIRECT("H"&amp;ROW()),"&gt; "))</f>
        <v/>
      </c>
      <c r="M147" s="30" t="str">
        <f t="shared" ca="1" si="34"/>
        <v/>
      </c>
      <c r="N147" s="30" t="str">
        <f ca="1">IF(K147="","",COUNTIF(INDIRECT("K"&amp;2):INDIRECT("K"&amp;ROW()),"&gt; "))</f>
        <v/>
      </c>
      <c r="O147" s="30" t="str">
        <f t="shared" ca="1" si="35"/>
        <v/>
      </c>
      <c r="P147" s="38"/>
      <c r="Q147" s="30" t="str">
        <f t="shared" ca="1" si="36"/>
        <v/>
      </c>
    </row>
    <row r="148" spans="1:17" ht="14.25" x14ac:dyDescent="0.2">
      <c r="A148" s="48">
        <v>122</v>
      </c>
      <c r="B148" s="30" t="str">
        <f t="shared" ca="1" si="31"/>
        <v>ENABLE_AUX2_DELAYED_SAMPLES</v>
      </c>
      <c r="C148" s="48"/>
      <c r="D148" s="48"/>
      <c r="E148" s="40" t="str">
        <f>IF(A148=32,"EQ"&amp;COUNTIF($A$2:A148,32),"")</f>
        <v/>
      </c>
      <c r="F148" s="30" t="str">
        <f t="shared" si="26"/>
        <v/>
      </c>
      <c r="G148" s="17" t="str">
        <f t="shared" ca="1" si="27"/>
        <v/>
      </c>
      <c r="H148" s="37" t="str">
        <f t="shared" ca="1" si="32"/>
        <v/>
      </c>
      <c r="I148" s="30" t="str">
        <f t="shared" si="28"/>
        <v/>
      </c>
      <c r="J148" s="30" t="str">
        <f t="shared" ca="1" si="29"/>
        <v/>
      </c>
      <c r="K148" s="37" t="str">
        <f t="shared" ca="1" si="33"/>
        <v/>
      </c>
      <c r="L148" s="30" t="str">
        <f ca="1">IF(H148="","",COUNTIF(INDIRECT("H"&amp;2):INDIRECT("H"&amp;ROW()),"&gt; "))</f>
        <v/>
      </c>
      <c r="M148" s="30" t="str">
        <f t="shared" ca="1" si="34"/>
        <v/>
      </c>
      <c r="N148" s="30" t="str">
        <f ca="1">IF(K148="","",COUNTIF(INDIRECT("K"&amp;2):INDIRECT("K"&amp;ROW()),"&gt; "))</f>
        <v/>
      </c>
      <c r="O148" s="30" t="str">
        <f t="shared" ca="1" si="35"/>
        <v/>
      </c>
      <c r="P148" s="38"/>
      <c r="Q148" s="30" t="str">
        <f t="shared" ca="1" si="36"/>
        <v/>
      </c>
    </row>
    <row r="149" spans="1:17" ht="14.25" x14ac:dyDescent="0.2">
      <c r="A149" s="48">
        <v>123</v>
      </c>
      <c r="B149" s="30" t="str">
        <f t="shared" ca="1" si="31"/>
        <v>ENABLE_AUX3_DELAYED_SAMPLES</v>
      </c>
      <c r="C149" s="48"/>
      <c r="D149" s="48"/>
      <c r="E149" s="40" t="str">
        <f>IF(A149=32,"EQ"&amp;COUNTIF($A$2:A149,32),"")</f>
        <v/>
      </c>
      <c r="F149" s="30" t="str">
        <f t="shared" si="26"/>
        <v/>
      </c>
      <c r="G149" s="17" t="str">
        <f t="shared" ca="1" si="27"/>
        <v/>
      </c>
      <c r="H149" s="37" t="str">
        <f t="shared" ca="1" si="32"/>
        <v/>
      </c>
      <c r="I149" s="30" t="str">
        <f t="shared" si="28"/>
        <v/>
      </c>
      <c r="J149" s="30" t="str">
        <f t="shared" ca="1" si="29"/>
        <v/>
      </c>
      <c r="K149" s="37" t="str">
        <f t="shared" ca="1" si="33"/>
        <v/>
      </c>
      <c r="L149" s="30" t="str">
        <f ca="1">IF(H149="","",COUNTIF(INDIRECT("H"&amp;2):INDIRECT("H"&amp;ROW()),"&gt; "))</f>
        <v/>
      </c>
      <c r="M149" s="30" t="str">
        <f t="shared" ca="1" si="34"/>
        <v/>
      </c>
      <c r="N149" s="30" t="str">
        <f ca="1">IF(K149="","",COUNTIF(INDIRECT("K"&amp;2):INDIRECT("K"&amp;ROW()),"&gt; "))</f>
        <v/>
      </c>
      <c r="O149" s="30" t="str">
        <f t="shared" ca="1" si="35"/>
        <v/>
      </c>
      <c r="P149" s="38"/>
      <c r="Q149" s="30" t="str">
        <f t="shared" ca="1" si="36"/>
        <v/>
      </c>
    </row>
    <row r="150" spans="1:17" ht="14.25" x14ac:dyDescent="0.2">
      <c r="A150" s="48">
        <v>124</v>
      </c>
      <c r="B150" s="30" t="str">
        <f t="shared" ca="1" si="31"/>
        <v>ENABLE_AUX4_DELAYED_SAMPLES</v>
      </c>
      <c r="C150" s="48"/>
      <c r="D150" s="48"/>
      <c r="E150" s="40" t="str">
        <f>IF(A150=32,"EQ"&amp;COUNTIF($A$2:A150,32),"")</f>
        <v/>
      </c>
      <c r="F150" s="30" t="str">
        <f t="shared" si="26"/>
        <v/>
      </c>
      <c r="G150" s="17" t="str">
        <f t="shared" ca="1" si="27"/>
        <v/>
      </c>
      <c r="H150" s="37" t="str">
        <f t="shared" ca="1" si="32"/>
        <v>0x01000035</v>
      </c>
      <c r="I150" s="30" t="str">
        <f t="shared" si="28"/>
        <v/>
      </c>
      <c r="J150" s="30" t="str">
        <f t="shared" ca="1" si="29"/>
        <v/>
      </c>
      <c r="K150" s="37" t="str">
        <f t="shared" ca="1" si="33"/>
        <v/>
      </c>
      <c r="L150" s="30">
        <f ca="1">IF(H150="","",COUNTIF(INDIRECT("H"&amp;2):INDIRECT("H"&amp;ROW()),"&gt; "))</f>
        <v>63</v>
      </c>
      <c r="M150" s="30" t="str">
        <f t="shared" ca="1" si="34"/>
        <v/>
      </c>
      <c r="N150" s="30" t="str">
        <f ca="1">IF(K150="","",COUNTIF(INDIRECT("K"&amp;2):INDIRECT("K"&amp;ROW()),"&gt; "))</f>
        <v/>
      </c>
      <c r="O150" s="30" t="str">
        <f t="shared" ca="1" si="35"/>
        <v/>
      </c>
      <c r="P150" s="38"/>
      <c r="Q150" s="30" t="str">
        <f t="shared" ca="1" si="36"/>
        <v/>
      </c>
    </row>
    <row r="151" spans="1:17" ht="14.25" x14ac:dyDescent="0.2">
      <c r="A151" s="48">
        <v>125</v>
      </c>
      <c r="B151" s="30" t="str">
        <f t="shared" ca="1" si="31"/>
        <v>SPEECH_GUARD_BINS</v>
      </c>
      <c r="C151" s="48"/>
      <c r="D151" s="48"/>
      <c r="E151" s="40" t="str">
        <f>IF(A151=32,"EQ"&amp;COUNTIF($A$2:A151,32),"")</f>
        <v/>
      </c>
      <c r="F151" s="30" t="str">
        <f t="shared" si="26"/>
        <v/>
      </c>
      <c r="G151" s="17" t="str">
        <f t="shared" ca="1" si="27"/>
        <v/>
      </c>
      <c r="H151" s="37" t="str">
        <f t="shared" ca="1" si="32"/>
        <v>0x7570A3D</v>
      </c>
      <c r="I151" s="30" t="str">
        <f t="shared" si="28"/>
        <v/>
      </c>
      <c r="J151" s="30" t="str">
        <f t="shared" ca="1" si="29"/>
        <v/>
      </c>
      <c r="K151" s="37" t="str">
        <f t="shared" ca="1" si="33"/>
        <v/>
      </c>
      <c r="L151" s="30">
        <f ca="1">IF(H151="","",COUNTIF(INDIRECT("H"&amp;2):INDIRECT("H"&amp;ROW()),"&gt; "))</f>
        <v>64</v>
      </c>
      <c r="M151" s="30" t="str">
        <f t="shared" ca="1" si="34"/>
        <v/>
      </c>
      <c r="N151" s="30" t="str">
        <f ca="1">IF(K151="","",COUNTIF(INDIRECT("K"&amp;2):INDIRECT("K"&amp;ROW()),"&gt; "))</f>
        <v/>
      </c>
      <c r="O151" s="30" t="str">
        <f t="shared" ca="1" si="35"/>
        <v/>
      </c>
      <c r="P151" s="38"/>
      <c r="Q151" s="30" t="str">
        <f t="shared" ca="1" si="36"/>
        <v/>
      </c>
    </row>
    <row r="152" spans="1:17" ht="14.25" x14ac:dyDescent="0.2">
      <c r="A152" s="48">
        <v>126</v>
      </c>
      <c r="B152" s="30" t="str">
        <f t="shared" ca="1" si="31"/>
        <v>MEAN_SPEECH_THRESHOLD</v>
      </c>
      <c r="C152" s="48">
        <v>1.8E-3</v>
      </c>
      <c r="D152" s="48"/>
      <c r="E152" s="40" t="str">
        <f>IF(A152=32,"EQ"&amp;COUNTIF($A$2:A152,32),"")</f>
        <v/>
      </c>
      <c r="F152" s="30" t="str">
        <f t="shared" si="26"/>
        <v>0x0100007E</v>
      </c>
      <c r="G152" s="17" t="str">
        <f t="shared" ca="1" si="27"/>
        <v>0x3AFB7E</v>
      </c>
      <c r="H152" s="37" t="str">
        <f t="shared" ca="1" si="32"/>
        <v/>
      </c>
      <c r="I152" s="30" t="str">
        <f t="shared" si="28"/>
        <v/>
      </c>
      <c r="J152" s="30" t="str">
        <f t="shared" ca="1" si="29"/>
        <v/>
      </c>
      <c r="K152" s="37" t="str">
        <f t="shared" ca="1" si="33"/>
        <v/>
      </c>
      <c r="L152" s="30" t="str">
        <f ca="1">IF(H152="","",COUNTIF(INDIRECT("H"&amp;2):INDIRECT("H"&amp;ROW()),"&gt; "))</f>
        <v/>
      </c>
      <c r="M152" s="30" t="str">
        <f t="shared" ca="1" si="34"/>
        <v/>
      </c>
      <c r="N152" s="30" t="str">
        <f ca="1">IF(K152="","",COUNTIF(INDIRECT("K"&amp;2):INDIRECT("K"&amp;ROW()),"&gt; "))</f>
        <v/>
      </c>
      <c r="O152" s="30" t="str">
        <f t="shared" ca="1" si="35"/>
        <v/>
      </c>
      <c r="P152" s="38"/>
      <c r="Q152" s="30" t="str">
        <f t="shared" ca="1" si="36"/>
        <v/>
      </c>
    </row>
    <row r="153" spans="1:17" ht="14.25" x14ac:dyDescent="0.2">
      <c r="A153" s="48">
        <v>127</v>
      </c>
      <c r="B153" s="30" t="str">
        <f t="shared" ca="1" si="31"/>
        <v>HPCUTOFF_FREQ_AUX</v>
      </c>
      <c r="C153" s="48"/>
      <c r="D153" s="48"/>
      <c r="E153" s="40" t="str">
        <f>IF(A153=32,"EQ"&amp;COUNTIF($A$2:A153,32),"")</f>
        <v/>
      </c>
      <c r="F153" s="30" t="str">
        <f t="shared" si="26"/>
        <v/>
      </c>
      <c r="G153" s="17" t="str">
        <f t="shared" ca="1" si="27"/>
        <v/>
      </c>
      <c r="H153" s="37" t="str">
        <f t="shared" ca="1" si="32"/>
        <v/>
      </c>
      <c r="I153" s="30" t="str">
        <f t="shared" si="28"/>
        <v/>
      </c>
      <c r="J153" s="30" t="str">
        <f t="shared" ca="1" si="29"/>
        <v/>
      </c>
      <c r="K153" s="37" t="str">
        <f t="shared" ca="1" si="33"/>
        <v/>
      </c>
      <c r="L153" s="30" t="str">
        <f ca="1">IF(H153="","",COUNTIF(INDIRECT("H"&amp;2):INDIRECT("H"&amp;ROW()),"&gt; "))</f>
        <v/>
      </c>
      <c r="M153" s="30" t="str">
        <f t="shared" ca="1" si="34"/>
        <v/>
      </c>
      <c r="N153" s="30" t="str">
        <f ca="1">IF(K153="","",COUNTIF(INDIRECT("K"&amp;2):INDIRECT("K"&amp;ROW()),"&gt; "))</f>
        <v/>
      </c>
      <c r="O153" s="30" t="str">
        <f t="shared" ca="1" si="35"/>
        <v/>
      </c>
      <c r="P153" s="38"/>
      <c r="Q153" s="30" t="str">
        <f t="shared" ca="1" si="36"/>
        <v/>
      </c>
    </row>
    <row r="154" spans="1:17" ht="14.25" x14ac:dyDescent="0.2">
      <c r="A154" s="48">
        <v>128</v>
      </c>
      <c r="B154" s="30" t="str">
        <f t="shared" ca="1" si="31"/>
        <v>AUX_HP_FILTER_ENABLE</v>
      </c>
      <c r="C154" s="48"/>
      <c r="D154" s="48"/>
      <c r="E154" s="40" t="str">
        <f>IF(A154=32,"EQ"&amp;COUNTIF($A$2:A154,32),"")</f>
        <v/>
      </c>
      <c r="F154" s="30" t="str">
        <f t="shared" si="26"/>
        <v/>
      </c>
      <c r="G154" s="17" t="str">
        <f t="shared" ca="1" si="27"/>
        <v/>
      </c>
      <c r="H154" s="37" t="str">
        <f t="shared" ca="1" si="32"/>
        <v>0x01000037</v>
      </c>
      <c r="I154" s="30" t="str">
        <f t="shared" si="28"/>
        <v/>
      </c>
      <c r="J154" s="30" t="str">
        <f t="shared" ca="1" si="29"/>
        <v/>
      </c>
      <c r="K154" s="37" t="str">
        <f t="shared" ca="1" si="33"/>
        <v/>
      </c>
      <c r="L154" s="30">
        <f ca="1">IF(H154="","",COUNTIF(INDIRECT("H"&amp;2):INDIRECT("H"&amp;ROW()),"&gt; "))</f>
        <v>65</v>
      </c>
      <c r="M154" s="30" t="str">
        <f t="shared" ca="1" si="34"/>
        <v/>
      </c>
      <c r="N154" s="30" t="str">
        <f ca="1">IF(K154="","",COUNTIF(INDIRECT("K"&amp;2):INDIRECT("K"&amp;ROW()),"&gt; "))</f>
        <v/>
      </c>
      <c r="O154" s="30" t="str">
        <f t="shared" ca="1" si="35"/>
        <v/>
      </c>
      <c r="P154" s="38"/>
      <c r="Q154" s="30" t="str">
        <f t="shared" ca="1" si="36"/>
        <v/>
      </c>
    </row>
    <row r="155" spans="1:17" ht="14.25" x14ac:dyDescent="0.2">
      <c r="A155" s="48">
        <v>129</v>
      </c>
      <c r="B155" s="30" t="str">
        <f t="shared" ca="1" si="31"/>
        <v>STEREO_CROSSOVER_MODE</v>
      </c>
      <c r="C155" s="48"/>
      <c r="D155" s="48"/>
      <c r="E155" s="40" t="str">
        <f>IF(A155=32,"EQ"&amp;COUNTIF($A$2:A155,32),"")</f>
        <v/>
      </c>
      <c r="F155" s="30" t="str">
        <f t="shared" si="26"/>
        <v/>
      </c>
      <c r="G155" s="17" t="str">
        <f t="shared" ca="1" si="27"/>
        <v/>
      </c>
      <c r="H155" s="37" t="str">
        <f t="shared" ca="1" si="32"/>
        <v>0x1</v>
      </c>
      <c r="I155" s="30" t="str">
        <f t="shared" si="28"/>
        <v/>
      </c>
      <c r="J155" s="30" t="str">
        <f t="shared" ca="1" si="29"/>
        <v/>
      </c>
      <c r="K155" s="37" t="str">
        <f t="shared" ca="1" si="33"/>
        <v/>
      </c>
      <c r="L155" s="30">
        <f ca="1">IF(H155="","",COUNTIF(INDIRECT("H"&amp;2):INDIRECT("H"&amp;ROW()),"&gt; "))</f>
        <v>66</v>
      </c>
      <c r="M155" s="30" t="str">
        <f t="shared" ca="1" si="34"/>
        <v/>
      </c>
      <c r="N155" s="30" t="str">
        <f ca="1">IF(K155="","",COUNTIF(INDIRECT("K"&amp;2):INDIRECT("K"&amp;ROW()),"&gt; "))</f>
        <v/>
      </c>
      <c r="O155" s="30" t="str">
        <f t="shared" ca="1" si="35"/>
        <v/>
      </c>
      <c r="P155" s="38"/>
      <c r="Q155" s="30" t="str">
        <f t="shared" ca="1" si="36"/>
        <v/>
      </c>
    </row>
    <row r="156" spans="1:17" ht="14.25" x14ac:dyDescent="0.2">
      <c r="A156" s="48">
        <v>130</v>
      </c>
      <c r="B156" s="30" t="str">
        <f t="shared" ca="1" si="31"/>
        <v>ENABLE_UPDATE_FC_Q</v>
      </c>
      <c r="C156" s="48"/>
      <c r="D156" s="48"/>
      <c r="E156" s="40" t="str">
        <f>IF(A156=32,"EQ"&amp;COUNTIF($A$2:A156,32),"")</f>
        <v/>
      </c>
      <c r="F156" s="30" t="str">
        <f t="shared" si="26"/>
        <v/>
      </c>
      <c r="G156" s="17" t="str">
        <f t="shared" ca="1" si="27"/>
        <v/>
      </c>
      <c r="H156" s="37" t="str">
        <f t="shared" ca="1" si="32"/>
        <v>0x0100003C</v>
      </c>
      <c r="I156" s="30" t="str">
        <f t="shared" si="28"/>
        <v/>
      </c>
      <c r="J156" s="30" t="str">
        <f t="shared" ca="1" si="29"/>
        <v/>
      </c>
      <c r="K156" s="37" t="str">
        <f t="shared" ca="1" si="33"/>
        <v/>
      </c>
      <c r="L156" s="30">
        <f ca="1">IF(H156="","",COUNTIF(INDIRECT("H"&amp;2):INDIRECT("H"&amp;ROW()),"&gt; "))</f>
        <v>67</v>
      </c>
      <c r="M156" s="30" t="str">
        <f t="shared" ca="1" si="34"/>
        <v/>
      </c>
      <c r="N156" s="30" t="str">
        <f ca="1">IF(K156="","",COUNTIF(INDIRECT("K"&amp;2):INDIRECT("K"&amp;ROW()),"&gt; "))</f>
        <v/>
      </c>
      <c r="O156" s="30" t="str">
        <f t="shared" ca="1" si="35"/>
        <v/>
      </c>
      <c r="P156" s="38"/>
      <c r="Q156" s="30" t="str">
        <f t="shared" ca="1" si="36"/>
        <v/>
      </c>
    </row>
    <row r="157" spans="1:17" ht="14.25" x14ac:dyDescent="0.2">
      <c r="A157" s="48">
        <v>131</v>
      </c>
      <c r="B157" s="30" t="str">
        <f t="shared" ca="1" si="31"/>
        <v>RECEIVER_PHYSICAL_LAYOUT</v>
      </c>
      <c r="C157" s="48"/>
      <c r="D157" s="48"/>
      <c r="E157" s="40" t="str">
        <f>IF(A157=32,"EQ"&amp;COUNTIF($A$2:A157,32),"")</f>
        <v/>
      </c>
      <c r="F157" s="30" t="str">
        <f t="shared" si="26"/>
        <v/>
      </c>
      <c r="G157" s="17" t="str">
        <f t="shared" ca="1" si="27"/>
        <v/>
      </c>
      <c r="H157" s="37" t="str">
        <f t="shared" ca="1" si="32"/>
        <v>0x33E</v>
      </c>
      <c r="I157" s="30" t="str">
        <f t="shared" si="28"/>
        <v/>
      </c>
      <c r="J157" s="30" t="str">
        <f t="shared" ca="1" si="29"/>
        <v/>
      </c>
      <c r="K157" s="37" t="str">
        <f t="shared" ca="1" si="33"/>
        <v/>
      </c>
      <c r="L157" s="30">
        <f ca="1">IF(H157="","",COUNTIF(INDIRECT("H"&amp;2):INDIRECT("H"&amp;ROW()),"&gt; "))</f>
        <v>68</v>
      </c>
      <c r="M157" s="30" t="str">
        <f t="shared" ca="1" si="34"/>
        <v/>
      </c>
      <c r="N157" s="30" t="str">
        <f ca="1">IF(K157="","",COUNTIF(INDIRECT("K"&amp;2):INDIRECT("K"&amp;ROW()),"&gt; "))</f>
        <v/>
      </c>
      <c r="O157" s="30" t="str">
        <f t="shared" ca="1" si="35"/>
        <v/>
      </c>
      <c r="P157" s="38"/>
      <c r="Q157" s="30" t="str">
        <f t="shared" ca="1" si="36"/>
        <v/>
      </c>
    </row>
    <row r="158" spans="1:17" ht="14.25" x14ac:dyDescent="0.2">
      <c r="A158" s="48">
        <v>132</v>
      </c>
      <c r="B158" s="30" t="str">
        <f t="shared" ca="1" si="31"/>
        <v>ENABLE_SMART_FADEOUT</v>
      </c>
      <c r="C158" s="48"/>
      <c r="D158" s="48"/>
      <c r="E158" s="40" t="str">
        <f>IF(A158=32,"EQ"&amp;COUNTIF($A$2:A158,32),"")</f>
        <v/>
      </c>
      <c r="F158" s="30" t="str">
        <f t="shared" ref="F158:F221" si="37">IF(C158="","","0x010000"&amp;DEC2HEX(A158,2))</f>
        <v/>
      </c>
      <c r="G158" s="17" t="str">
        <f t="shared" ref="G158:G221" ca="1" si="38">IF(C158="","","0x"&amp;RIGHT(DEC2HEX(C158*POWER(2,INDIRECT("DSM!C"&amp;A158))),8))</f>
        <v/>
      </c>
      <c r="H158" s="37" t="str">
        <f t="shared" ca="1" si="32"/>
        <v>0x0100003D</v>
      </c>
      <c r="I158" s="30" t="str">
        <f t="shared" ref="I158:I221" si="39">IF(D158="","","0x020000"&amp;DEC2HEX(A158,2))</f>
        <v/>
      </c>
      <c r="J158" s="30" t="str">
        <f t="shared" ref="J158:J221" ca="1" si="40">IF(D158="","","0x"&amp;RIGHT(DEC2HEX(D158*POWER(2,INDIRECT("DSM!C"&amp;A158))),8))</f>
        <v/>
      </c>
      <c r="K158" s="37" t="str">
        <f t="shared" ca="1" si="33"/>
        <v/>
      </c>
      <c r="L158" s="30">
        <f ca="1">IF(H158="","",COUNTIF(INDIRECT("H"&amp;2):INDIRECT("H"&amp;ROW()),"&gt; "))</f>
        <v>69</v>
      </c>
      <c r="M158" s="30" t="str">
        <f t="shared" ca="1" si="34"/>
        <v/>
      </c>
      <c r="N158" s="30" t="str">
        <f ca="1">IF(K158="","",COUNTIF(INDIRECT("K"&amp;2):INDIRECT("K"&amp;ROW()),"&gt; "))</f>
        <v/>
      </c>
      <c r="O158" s="30" t="str">
        <f t="shared" ca="1" si="35"/>
        <v/>
      </c>
      <c r="P158" s="38"/>
      <c r="Q158" s="30" t="str">
        <f t="shared" ca="1" si="36"/>
        <v/>
      </c>
    </row>
    <row r="159" spans="1:17" ht="14.25" x14ac:dyDescent="0.2">
      <c r="A159" s="48"/>
      <c r="B159" s="30" t="str">
        <f t="shared" ca="1" si="31"/>
        <v/>
      </c>
      <c r="C159" s="48"/>
      <c r="D159" s="48"/>
      <c r="E159" s="40" t="str">
        <f>IF(A159=32,"EQ"&amp;COUNTIF($A$2:A159,32),"")</f>
        <v/>
      </c>
      <c r="F159" s="30" t="str">
        <f t="shared" si="37"/>
        <v/>
      </c>
      <c r="G159" s="17" t="str">
        <f t="shared" ca="1" si="38"/>
        <v/>
      </c>
      <c r="H159" s="37" t="str">
        <f t="shared" ca="1" si="32"/>
        <v>0xED8</v>
      </c>
      <c r="I159" s="30" t="str">
        <f t="shared" si="39"/>
        <v/>
      </c>
      <c r="J159" s="30" t="str">
        <f t="shared" ca="1" si="40"/>
        <v/>
      </c>
      <c r="K159" s="37" t="str">
        <f t="shared" ca="1" si="33"/>
        <v/>
      </c>
      <c r="L159" s="30">
        <f ca="1">IF(H159="","",COUNTIF(INDIRECT("H"&amp;2):INDIRECT("H"&amp;ROW()),"&gt; "))</f>
        <v>70</v>
      </c>
      <c r="M159" s="30" t="str">
        <f t="shared" ca="1" si="34"/>
        <v/>
      </c>
      <c r="N159" s="30" t="str">
        <f ca="1">IF(K159="","",COUNTIF(INDIRECT("K"&amp;2):INDIRECT("K"&amp;ROW()),"&gt; "))</f>
        <v/>
      </c>
      <c r="O159" s="30" t="str">
        <f t="shared" ca="1" si="35"/>
        <v/>
      </c>
      <c r="P159" s="38"/>
      <c r="Q159" s="30" t="str">
        <f t="shared" ca="1" si="36"/>
        <v/>
      </c>
    </row>
    <row r="160" spans="1:17" ht="14.25" x14ac:dyDescent="0.2">
      <c r="A160" s="48"/>
      <c r="B160" s="30" t="str">
        <f t="shared" ca="1" si="31"/>
        <v/>
      </c>
      <c r="C160" s="48"/>
      <c r="D160" s="48"/>
      <c r="E160" s="40" t="str">
        <f>IF(A160=32,"EQ"&amp;COUNTIF($A$2:A160,32),"")</f>
        <v/>
      </c>
      <c r="F160" s="30" t="str">
        <f t="shared" si="37"/>
        <v/>
      </c>
      <c r="G160" s="17" t="str">
        <f t="shared" ca="1" si="38"/>
        <v/>
      </c>
      <c r="H160" s="37" t="str">
        <f t="shared" ca="1" si="32"/>
        <v>0x01000036</v>
      </c>
      <c r="I160" s="30" t="str">
        <f t="shared" si="39"/>
        <v/>
      </c>
      <c r="J160" s="30" t="str">
        <f t="shared" ca="1" si="40"/>
        <v/>
      </c>
      <c r="K160" s="37" t="str">
        <f t="shared" ca="1" si="33"/>
        <v/>
      </c>
      <c r="L160" s="30">
        <f ca="1">IF(H160="","",COUNTIF(INDIRECT("H"&amp;2):INDIRECT("H"&amp;ROW()),"&gt; "))</f>
        <v>71</v>
      </c>
      <c r="M160" s="30" t="str">
        <f t="shared" ca="1" si="34"/>
        <v/>
      </c>
      <c r="N160" s="30" t="str">
        <f ca="1">IF(K160="","",COUNTIF(INDIRECT("K"&amp;2):INDIRECT("K"&amp;ROW()),"&gt; "))</f>
        <v/>
      </c>
      <c r="O160" s="30" t="str">
        <f t="shared" ca="1" si="35"/>
        <v/>
      </c>
      <c r="P160" s="38"/>
      <c r="Q160" s="30" t="str">
        <f t="shared" ca="1" si="36"/>
        <v/>
      </c>
    </row>
    <row r="161" spans="1:17" ht="14.25" x14ac:dyDescent="0.2">
      <c r="A161" s="48">
        <v>135</v>
      </c>
      <c r="B161" s="30" t="str">
        <f t="shared" ca="1" si="31"/>
        <v>FB_SKIPPING_MS</v>
      </c>
      <c r="C161" s="48"/>
      <c r="D161" s="48"/>
      <c r="E161" s="40" t="str">
        <f>IF(A161=32,"EQ"&amp;COUNTIF($A$2:A161,32),"")</f>
        <v/>
      </c>
      <c r="F161" s="30" t="str">
        <f t="shared" si="37"/>
        <v/>
      </c>
      <c r="G161" s="17" t="str">
        <f t="shared" ca="1" si="38"/>
        <v/>
      </c>
      <c r="H161" s="37" t="str">
        <f t="shared" ca="1" si="32"/>
        <v>0x1</v>
      </c>
      <c r="I161" s="30" t="str">
        <f t="shared" si="39"/>
        <v/>
      </c>
      <c r="J161" s="30" t="str">
        <f t="shared" ca="1" si="40"/>
        <v/>
      </c>
      <c r="K161" s="37" t="str">
        <f t="shared" ca="1" si="33"/>
        <v/>
      </c>
      <c r="L161" s="30">
        <f ca="1">IF(H161="","",COUNTIF(INDIRECT("H"&amp;2):INDIRECT("H"&amp;ROW()),"&gt; "))</f>
        <v>72</v>
      </c>
      <c r="M161" s="30" t="str">
        <f t="shared" ca="1" si="34"/>
        <v/>
      </c>
      <c r="N161" s="30" t="str">
        <f ca="1">IF(K161="","",COUNTIF(INDIRECT("K"&amp;2):INDIRECT("K"&amp;ROW()),"&gt; "))</f>
        <v/>
      </c>
      <c r="O161" s="30" t="str">
        <f t="shared" ca="1" si="35"/>
        <v/>
      </c>
      <c r="P161" s="38"/>
      <c r="Q161" s="30" t="str">
        <f t="shared" ca="1" si="36"/>
        <v/>
      </c>
    </row>
    <row r="162" spans="1:17" ht="14.25" x14ac:dyDescent="0.2">
      <c r="A162" s="48">
        <v>136</v>
      </c>
      <c r="B162" s="30" t="str">
        <f t="shared" ca="1" si="31"/>
        <v>GET_ADAPTIVE_PARAMS</v>
      </c>
      <c r="C162" s="48"/>
      <c r="D162" s="48"/>
      <c r="E162" s="40" t="str">
        <f>IF(A162=32,"EQ"&amp;COUNTIF($A$2:A162,32),"")</f>
        <v/>
      </c>
      <c r="F162" s="30" t="str">
        <f t="shared" si="37"/>
        <v/>
      </c>
      <c r="G162" s="17" t="str">
        <f t="shared" ca="1" si="38"/>
        <v/>
      </c>
      <c r="H162" s="37" t="str">
        <f t="shared" ca="1" si="32"/>
        <v>0x01000038</v>
      </c>
      <c r="I162" s="30" t="str">
        <f t="shared" si="39"/>
        <v/>
      </c>
      <c r="J162" s="30" t="str">
        <f t="shared" ca="1" si="40"/>
        <v/>
      </c>
      <c r="K162" s="37" t="str">
        <f t="shared" ca="1" si="33"/>
        <v/>
      </c>
      <c r="L162" s="30">
        <f ca="1">IF(H162="","",COUNTIF(INDIRECT("H"&amp;2):INDIRECT("H"&amp;ROW()),"&gt; "))</f>
        <v>73</v>
      </c>
      <c r="M162" s="30" t="str">
        <f t="shared" ca="1" si="34"/>
        <v/>
      </c>
      <c r="N162" s="30" t="str">
        <f ca="1">IF(K162="","",COUNTIF(INDIRECT("K"&amp;2):INDIRECT("K"&amp;ROW()),"&gt; "))</f>
        <v/>
      </c>
      <c r="O162" s="30" t="str">
        <f t="shared" ca="1" si="35"/>
        <v/>
      </c>
      <c r="P162" s="38"/>
      <c r="Q162" s="30" t="str">
        <f t="shared" ca="1" si="36"/>
        <v/>
      </c>
    </row>
    <row r="163" spans="1:17" ht="14.25" x14ac:dyDescent="0.2">
      <c r="A163" s="48">
        <v>137</v>
      </c>
      <c r="B163" s="30" t="str">
        <f t="shared" ca="1" si="31"/>
        <v>GET_ADAPTIVE_STATISTICS</v>
      </c>
      <c r="C163" s="48"/>
      <c r="D163" s="48"/>
      <c r="E163" s="40" t="str">
        <f>IF(A163=32,"EQ"&amp;COUNTIF($A$2:A163,32),"")</f>
        <v/>
      </c>
      <c r="F163" s="30" t="str">
        <f t="shared" si="37"/>
        <v/>
      </c>
      <c r="G163" s="17" t="str">
        <f t="shared" ca="1" si="38"/>
        <v/>
      </c>
      <c r="H163" s="37" t="str">
        <f t="shared" ca="1" si="32"/>
        <v>0xFF400000</v>
      </c>
      <c r="I163" s="30" t="str">
        <f t="shared" si="39"/>
        <v/>
      </c>
      <c r="J163" s="30" t="str">
        <f t="shared" ca="1" si="40"/>
        <v/>
      </c>
      <c r="K163" s="37" t="str">
        <f t="shared" ca="1" si="33"/>
        <v/>
      </c>
      <c r="L163" s="30">
        <f ca="1">IF(H163="","",COUNTIF(INDIRECT("H"&amp;2):INDIRECT("H"&amp;ROW()),"&gt; "))</f>
        <v>74</v>
      </c>
      <c r="M163" s="30" t="str">
        <f t="shared" ca="1" si="34"/>
        <v/>
      </c>
      <c r="N163" s="30" t="str">
        <f ca="1">IF(K163="","",COUNTIF(INDIRECT("K"&amp;2):INDIRECT("K"&amp;ROW()),"&gt; "))</f>
        <v/>
      </c>
      <c r="O163" s="30" t="str">
        <f t="shared" ca="1" si="35"/>
        <v/>
      </c>
      <c r="P163" s="38"/>
      <c r="Q163" s="30" t="str">
        <f t="shared" ca="1" si="36"/>
        <v/>
      </c>
    </row>
    <row r="164" spans="1:17" ht="14.25" x14ac:dyDescent="0.2">
      <c r="A164" s="48">
        <v>138</v>
      </c>
      <c r="B164" s="30" t="str">
        <f t="shared" ca="1" si="31"/>
        <v>SILENCE_UNMUTED_IN_SPT</v>
      </c>
      <c r="C164" s="48"/>
      <c r="D164" s="48"/>
      <c r="E164" s="40" t="str">
        <f>IF(A164=32,"EQ"&amp;COUNTIF($A$2:A164,32),"")</f>
        <v/>
      </c>
      <c r="F164" s="30" t="str">
        <f t="shared" si="37"/>
        <v/>
      </c>
      <c r="G164" s="17" t="str">
        <f t="shared" ca="1" si="38"/>
        <v/>
      </c>
      <c r="H164" s="37" t="str">
        <f t="shared" ca="1" si="32"/>
        <v>0x01000039</v>
      </c>
      <c r="I164" s="30" t="str">
        <f t="shared" si="39"/>
        <v/>
      </c>
      <c r="J164" s="30" t="str">
        <f t="shared" ca="1" si="40"/>
        <v/>
      </c>
      <c r="K164" s="37" t="str">
        <f t="shared" ca="1" si="33"/>
        <v/>
      </c>
      <c r="L164" s="30">
        <f ca="1">IF(H164="","",COUNTIF(INDIRECT("H"&amp;2):INDIRECT("H"&amp;ROW()),"&gt; "))</f>
        <v>75</v>
      </c>
      <c r="M164" s="30" t="str">
        <f t="shared" ca="1" si="34"/>
        <v/>
      </c>
      <c r="N164" s="30" t="str">
        <f ca="1">IF(K164="","",COUNTIF(INDIRECT("K"&amp;2):INDIRECT("K"&amp;ROW()),"&gt; "))</f>
        <v/>
      </c>
      <c r="O164" s="30" t="str">
        <f t="shared" ca="1" si="35"/>
        <v/>
      </c>
      <c r="P164" s="38"/>
      <c r="Q164" s="30" t="str">
        <f t="shared" ca="1" si="36"/>
        <v/>
      </c>
    </row>
    <row r="165" spans="1:17" ht="14.25" x14ac:dyDescent="0.2">
      <c r="A165" s="48">
        <v>139</v>
      </c>
      <c r="B165" s="30" t="str">
        <f t="shared" ca="1" si="31"/>
        <v>Q_ADJUSTMENT</v>
      </c>
      <c r="C165" s="48"/>
      <c r="D165" s="48"/>
      <c r="E165" s="40" t="str">
        <f>IF(A165=32,"EQ"&amp;COUNTIF($A$2:A165,32),"")</f>
        <v/>
      </c>
      <c r="F165" s="30" t="str">
        <f t="shared" si="37"/>
        <v/>
      </c>
      <c r="G165" s="17" t="str">
        <f t="shared" ca="1" si="38"/>
        <v/>
      </c>
      <c r="H165" s="37" t="str">
        <f t="shared" ca="1" si="32"/>
        <v>0x200000</v>
      </c>
      <c r="I165" s="30" t="str">
        <f t="shared" si="39"/>
        <v/>
      </c>
      <c r="J165" s="30" t="str">
        <f t="shared" ca="1" si="40"/>
        <v/>
      </c>
      <c r="K165" s="37" t="str">
        <f t="shared" ca="1" si="33"/>
        <v/>
      </c>
      <c r="L165" s="30">
        <f ca="1">IF(H165="","",COUNTIF(INDIRECT("H"&amp;2):INDIRECT("H"&amp;ROW()),"&gt; "))</f>
        <v>76</v>
      </c>
      <c r="M165" s="30" t="str">
        <f t="shared" ca="1" si="34"/>
        <v/>
      </c>
      <c r="N165" s="30" t="str">
        <f ca="1">IF(K165="","",COUNTIF(INDIRECT("K"&amp;2):INDIRECT("K"&amp;ROW()),"&gt; "))</f>
        <v/>
      </c>
      <c r="O165" s="30" t="str">
        <f t="shared" ca="1" si="35"/>
        <v/>
      </c>
      <c r="P165" s="38"/>
      <c r="Q165" s="30" t="str">
        <f t="shared" ca="1" si="36"/>
        <v/>
      </c>
    </row>
    <row r="166" spans="1:17" ht="14.25" x14ac:dyDescent="0.2">
      <c r="A166" s="48">
        <v>140</v>
      </c>
      <c r="B166" s="30" t="str">
        <f t="shared" ca="1" si="31"/>
        <v>XOVER_MIXING_ENABLED</v>
      </c>
      <c r="C166" s="48"/>
      <c r="D166" s="48"/>
      <c r="E166" s="40" t="str">
        <f>IF(A166=32,"EQ"&amp;COUNTIF($A$2:A166,32),"")</f>
        <v/>
      </c>
      <c r="F166" s="30" t="str">
        <f t="shared" si="37"/>
        <v/>
      </c>
      <c r="G166" s="17" t="str">
        <f t="shared" ca="1" si="38"/>
        <v/>
      </c>
      <c r="H166" s="37" t="str">
        <f t="shared" ca="1" si="32"/>
        <v/>
      </c>
      <c r="I166" s="30" t="str">
        <f t="shared" si="39"/>
        <v/>
      </c>
      <c r="J166" s="30" t="str">
        <f t="shared" ca="1" si="40"/>
        <v/>
      </c>
      <c r="K166" s="37" t="str">
        <f t="shared" ca="1" si="33"/>
        <v/>
      </c>
      <c r="L166" s="30" t="str">
        <f ca="1">IF(H166="","",COUNTIF(INDIRECT("H"&amp;2):INDIRECT("H"&amp;ROW()),"&gt; "))</f>
        <v/>
      </c>
      <c r="M166" s="30" t="str">
        <f t="shared" ca="1" si="34"/>
        <v/>
      </c>
      <c r="N166" s="30" t="str">
        <f ca="1">IF(K166="","",COUNTIF(INDIRECT("K"&amp;2):INDIRECT("K"&amp;ROW()),"&gt; "))</f>
        <v/>
      </c>
      <c r="O166" s="30" t="str">
        <f t="shared" ca="1" si="35"/>
        <v/>
      </c>
      <c r="P166" s="38"/>
      <c r="Q166" s="30" t="str">
        <f t="shared" ca="1" si="36"/>
        <v/>
      </c>
    </row>
    <row r="167" spans="1:17" ht="14.25" x14ac:dyDescent="0.2">
      <c r="A167" s="48">
        <v>141</v>
      </c>
      <c r="B167" s="30" t="str">
        <f t="shared" ca="1" si="31"/>
        <v>XOVER_BOOST_GAIN_PERCENTAGE</v>
      </c>
      <c r="C167" s="48"/>
      <c r="D167" s="48"/>
      <c r="E167" s="40" t="str">
        <f>IF(A167=32,"EQ"&amp;COUNTIF($A$2:A167,32),"")</f>
        <v/>
      </c>
      <c r="F167" s="30" t="str">
        <f t="shared" si="37"/>
        <v/>
      </c>
      <c r="G167" s="17" t="str">
        <f t="shared" ca="1" si="38"/>
        <v/>
      </c>
      <c r="H167" s="37" t="str">
        <f t="shared" ca="1" si="32"/>
        <v/>
      </c>
      <c r="I167" s="30" t="str">
        <f t="shared" si="39"/>
        <v/>
      </c>
      <c r="J167" s="30" t="str">
        <f t="shared" ca="1" si="40"/>
        <v/>
      </c>
      <c r="K167" s="37" t="str">
        <f t="shared" ca="1" si="33"/>
        <v/>
      </c>
      <c r="L167" s="30" t="str">
        <f ca="1">IF(H167="","",COUNTIF(INDIRECT("H"&amp;2):INDIRECT("H"&amp;ROW()),"&gt; "))</f>
        <v/>
      </c>
      <c r="M167" s="30" t="str">
        <f t="shared" ca="1" si="34"/>
        <v/>
      </c>
      <c r="N167" s="30" t="str">
        <f ca="1">IF(K167="","",COUNTIF(INDIRECT("K"&amp;2):INDIRECT("K"&amp;ROW()),"&gt; "))</f>
        <v/>
      </c>
      <c r="O167" s="30" t="str">
        <f t="shared" ca="1" si="35"/>
        <v/>
      </c>
      <c r="P167" s="38"/>
      <c r="Q167" s="30" t="str">
        <f t="shared" ca="1" si="36"/>
        <v/>
      </c>
    </row>
    <row r="168" spans="1:17" ht="14.25" x14ac:dyDescent="0.2">
      <c r="A168" s="48">
        <v>142</v>
      </c>
      <c r="B168" s="30" t="str">
        <f t="shared" ca="1" si="31"/>
        <v>XOVER_FILTER_CUTOFF_FC</v>
      </c>
      <c r="C168" s="48"/>
      <c r="D168" s="48"/>
      <c r="E168" s="40" t="str">
        <f>IF(A168=32,"EQ"&amp;COUNTIF($A$2:A168,32),"")</f>
        <v/>
      </c>
      <c r="F168" s="30" t="str">
        <f t="shared" si="37"/>
        <v/>
      </c>
      <c r="G168" s="17" t="str">
        <f t="shared" ca="1" si="38"/>
        <v/>
      </c>
      <c r="H168" s="37" t="str">
        <f t="shared" ca="1" si="32"/>
        <v/>
      </c>
      <c r="I168" s="30" t="str">
        <f t="shared" si="39"/>
        <v/>
      </c>
      <c r="J168" s="30" t="str">
        <f t="shared" ca="1" si="40"/>
        <v/>
      </c>
      <c r="K168" s="37" t="str">
        <f t="shared" ca="1" si="33"/>
        <v/>
      </c>
      <c r="L168" s="30" t="str">
        <f ca="1">IF(H168="","",COUNTIF(INDIRECT("H"&amp;2):INDIRECT("H"&amp;ROW()),"&gt; "))</f>
        <v/>
      </c>
      <c r="M168" s="30" t="str">
        <f t="shared" ca="1" si="34"/>
        <v/>
      </c>
      <c r="N168" s="30" t="str">
        <f ca="1">IF(K168="","",COUNTIF(INDIRECT("K"&amp;2):INDIRECT("K"&amp;ROW()),"&gt; "))</f>
        <v/>
      </c>
      <c r="O168" s="30" t="str">
        <f t="shared" ca="1" si="35"/>
        <v/>
      </c>
      <c r="P168" s="38"/>
      <c r="Q168" s="30" t="str">
        <f t="shared" ca="1" si="36"/>
        <v/>
      </c>
    </row>
    <row r="169" spans="1:17" ht="14.25" x14ac:dyDescent="0.2">
      <c r="A169" s="48">
        <v>143</v>
      </c>
      <c r="B169" s="30" t="str">
        <f t="shared" ca="1" si="31"/>
        <v>XOVER_FILTER_Q</v>
      </c>
      <c r="C169" s="48"/>
      <c r="D169" s="48"/>
      <c r="E169" s="40" t="str">
        <f>IF(A169=32,"EQ"&amp;COUNTIF($A$2:A169,32),"")</f>
        <v/>
      </c>
      <c r="F169" s="30" t="str">
        <f t="shared" si="37"/>
        <v/>
      </c>
      <c r="G169" s="17" t="str">
        <f t="shared" ca="1" si="38"/>
        <v/>
      </c>
      <c r="H169" s="37" t="str">
        <f t="shared" ca="1" si="32"/>
        <v/>
      </c>
      <c r="I169" s="30" t="str">
        <f t="shared" si="39"/>
        <v/>
      </c>
      <c r="J169" s="30" t="str">
        <f t="shared" ca="1" si="40"/>
        <v/>
      </c>
      <c r="K169" s="37" t="str">
        <f t="shared" ca="1" si="33"/>
        <v/>
      </c>
      <c r="L169" s="30" t="str">
        <f ca="1">IF(H169="","",COUNTIF(INDIRECT("H"&amp;2):INDIRECT("H"&amp;ROW()),"&gt; "))</f>
        <v/>
      </c>
      <c r="M169" s="30" t="str">
        <f t="shared" ca="1" si="34"/>
        <v/>
      </c>
      <c r="N169" s="30" t="str">
        <f ca="1">IF(K169="","",COUNTIF(INDIRECT("K"&amp;2):INDIRECT("K"&amp;ROW()),"&gt; "))</f>
        <v/>
      </c>
      <c r="O169" s="30" t="str">
        <f t="shared" ca="1" si="35"/>
        <v/>
      </c>
      <c r="P169" s="38"/>
      <c r="Q169" s="30" t="str">
        <f t="shared" ca="1" si="36"/>
        <v/>
      </c>
    </row>
    <row r="170" spans="1:17" ht="14.25" x14ac:dyDescent="0.2">
      <c r="A170" s="48">
        <v>144</v>
      </c>
      <c r="B170" s="30" t="str">
        <f t="shared" ca="1" si="31"/>
        <v>XOVER_FILTER_UPDATE</v>
      </c>
      <c r="C170" s="48"/>
      <c r="D170" s="48"/>
      <c r="E170" s="40" t="str">
        <f>IF(A170=32,"EQ"&amp;COUNTIF($A$2:A170,32),"")</f>
        <v/>
      </c>
      <c r="F170" s="30" t="str">
        <f t="shared" si="37"/>
        <v/>
      </c>
      <c r="G170" s="17" t="str">
        <f t="shared" ca="1" si="38"/>
        <v/>
      </c>
      <c r="H170" s="37" t="str">
        <f t="shared" ca="1" si="32"/>
        <v/>
      </c>
      <c r="I170" s="30" t="str">
        <f t="shared" si="39"/>
        <v/>
      </c>
      <c r="J170" s="30" t="str">
        <f t="shared" ca="1" si="40"/>
        <v/>
      </c>
      <c r="K170" s="37" t="str">
        <f t="shared" ca="1" si="33"/>
        <v/>
      </c>
      <c r="L170" s="30" t="str">
        <f ca="1">IF(H170="","",COUNTIF(INDIRECT("H"&amp;2):INDIRECT("H"&amp;ROW()),"&gt; "))</f>
        <v/>
      </c>
      <c r="M170" s="30" t="str">
        <f t="shared" ca="1" si="34"/>
        <v/>
      </c>
      <c r="N170" s="30" t="str">
        <f ca="1">IF(K170="","",COUNTIF(INDIRECT("K"&amp;2):INDIRECT("K"&amp;ROW()),"&gt; "))</f>
        <v/>
      </c>
      <c r="O170" s="30" t="str">
        <f t="shared" ca="1" si="35"/>
        <v/>
      </c>
      <c r="P170" s="38"/>
      <c r="Q170" s="30" t="str">
        <f t="shared" ca="1" si="36"/>
        <v/>
      </c>
    </row>
    <row r="171" spans="1:17" ht="14.25" x14ac:dyDescent="0.2">
      <c r="A171" s="48">
        <v>145</v>
      </c>
      <c r="B171" s="30" t="str">
        <f t="shared" ca="1" si="31"/>
        <v>XOVER_SPKER_GAIN_PERCENTAGE</v>
      </c>
      <c r="C171" s="48"/>
      <c r="D171" s="48"/>
      <c r="E171" s="40" t="str">
        <f>IF(A171=32,"EQ"&amp;COUNTIF($A$2:A171,32),"")</f>
        <v/>
      </c>
      <c r="F171" s="30" t="str">
        <f t="shared" si="37"/>
        <v/>
      </c>
      <c r="G171" s="17" t="str">
        <f t="shared" ca="1" si="38"/>
        <v/>
      </c>
      <c r="H171" s="37" t="str">
        <f t="shared" ca="1" si="32"/>
        <v/>
      </c>
      <c r="I171" s="30" t="str">
        <f t="shared" si="39"/>
        <v/>
      </c>
      <c r="J171" s="30" t="str">
        <f t="shared" ca="1" si="40"/>
        <v/>
      </c>
      <c r="K171" s="37" t="str">
        <f t="shared" ca="1" si="33"/>
        <v/>
      </c>
      <c r="L171" s="30" t="str">
        <f ca="1">IF(H171="","",COUNTIF(INDIRECT("H"&amp;2):INDIRECT("H"&amp;ROW()),"&gt; "))</f>
        <v/>
      </c>
      <c r="M171" s="30" t="str">
        <f t="shared" ca="1" si="34"/>
        <v/>
      </c>
      <c r="N171" s="30" t="str">
        <f ca="1">IF(K171="","",COUNTIF(INDIRECT("K"&amp;2):INDIRECT("K"&amp;ROW()),"&gt; "))</f>
        <v/>
      </c>
      <c r="O171" s="30" t="str">
        <f t="shared" ca="1" si="35"/>
        <v/>
      </c>
      <c r="P171" s="38"/>
      <c r="Q171" s="30" t="str">
        <f t="shared" ca="1" si="36"/>
        <v/>
      </c>
    </row>
    <row r="172" spans="1:17" ht="14.25" x14ac:dyDescent="0.2">
      <c r="A172" s="48">
        <v>146</v>
      </c>
      <c r="B172" s="30" t="str">
        <f t="shared" ca="1" si="31"/>
        <v>PPR_KROSSOVER_FREQ</v>
      </c>
      <c r="C172" s="48"/>
      <c r="D172" s="48"/>
      <c r="E172" s="40" t="str">
        <f>IF(A172=32,"EQ"&amp;COUNTIF($A$2:A172,32),"")</f>
        <v/>
      </c>
      <c r="F172" s="30" t="str">
        <f t="shared" si="37"/>
        <v/>
      </c>
      <c r="G172" s="17" t="str">
        <f t="shared" ca="1" si="38"/>
        <v/>
      </c>
      <c r="H172" s="37" t="str">
        <f t="shared" ca="1" si="32"/>
        <v/>
      </c>
      <c r="I172" s="30" t="str">
        <f t="shared" si="39"/>
        <v/>
      </c>
      <c r="J172" s="30" t="str">
        <f t="shared" ca="1" si="40"/>
        <v/>
      </c>
      <c r="K172" s="37" t="str">
        <f t="shared" ca="1" si="33"/>
        <v/>
      </c>
      <c r="L172" s="30" t="str">
        <f ca="1">IF(H172="","",COUNTIF(INDIRECT("H"&amp;2):INDIRECT("H"&amp;ROW()),"&gt; "))</f>
        <v/>
      </c>
      <c r="M172" s="30" t="str">
        <f t="shared" ca="1" si="34"/>
        <v/>
      </c>
      <c r="N172" s="30" t="str">
        <f ca="1">IF(K172="","",COUNTIF(INDIRECT("K"&amp;2):INDIRECT("K"&amp;ROW()),"&gt; "))</f>
        <v/>
      </c>
      <c r="O172" s="30" t="str">
        <f t="shared" ca="1" si="35"/>
        <v/>
      </c>
      <c r="P172" s="38"/>
      <c r="Q172" s="30" t="str">
        <f t="shared" ca="1" si="36"/>
        <v/>
      </c>
    </row>
    <row r="173" spans="1:17" ht="14.25" x14ac:dyDescent="0.2">
      <c r="A173" s="48"/>
      <c r="B173" s="30" t="str">
        <f t="shared" ca="1" si="31"/>
        <v/>
      </c>
      <c r="C173" s="48"/>
      <c r="D173" s="48"/>
      <c r="E173" s="40" t="str">
        <f>IF(A173=32,"EQ"&amp;COUNTIF($A$2:A173,32),"")</f>
        <v/>
      </c>
      <c r="F173" s="30" t="str">
        <f t="shared" si="37"/>
        <v/>
      </c>
      <c r="G173" s="17" t="str">
        <f t="shared" ca="1" si="38"/>
        <v/>
      </c>
      <c r="H173" s="37" t="str">
        <f t="shared" ca="1" si="32"/>
        <v/>
      </c>
      <c r="I173" s="30" t="str">
        <f t="shared" si="39"/>
        <v/>
      </c>
      <c r="J173" s="30" t="str">
        <f t="shared" ca="1" si="40"/>
        <v/>
      </c>
      <c r="K173" s="37" t="str">
        <f t="shared" ca="1" si="33"/>
        <v/>
      </c>
      <c r="L173" s="30" t="str">
        <f ca="1">IF(H173="","",COUNTIF(INDIRECT("H"&amp;2):INDIRECT("H"&amp;ROW()),"&gt; "))</f>
        <v/>
      </c>
      <c r="M173" s="30" t="str">
        <f t="shared" ca="1" si="34"/>
        <v/>
      </c>
      <c r="N173" s="30" t="str">
        <f ca="1">IF(K173="","",COUNTIF(INDIRECT("K"&amp;2):INDIRECT("K"&amp;ROW()),"&gt; "))</f>
        <v/>
      </c>
      <c r="O173" s="30" t="str">
        <f t="shared" ca="1" si="35"/>
        <v/>
      </c>
      <c r="P173" s="38"/>
      <c r="Q173" s="30" t="str">
        <f t="shared" ca="1" si="36"/>
        <v/>
      </c>
    </row>
    <row r="174" spans="1:17" ht="14.25" x14ac:dyDescent="0.2">
      <c r="A174" s="48"/>
      <c r="B174" s="30" t="str">
        <f t="shared" ca="1" si="31"/>
        <v/>
      </c>
      <c r="C174" s="48"/>
      <c r="D174" s="48"/>
      <c r="E174" s="40" t="str">
        <f>IF(A174=32,"EQ"&amp;COUNTIF($A$2:A174,32),"")</f>
        <v/>
      </c>
      <c r="F174" s="30" t="str">
        <f t="shared" si="37"/>
        <v/>
      </c>
      <c r="G174" s="17" t="str">
        <f t="shared" ca="1" si="38"/>
        <v/>
      </c>
      <c r="H174" s="37" t="str">
        <f t="shared" ca="1" si="32"/>
        <v/>
      </c>
      <c r="I174" s="30" t="str">
        <f t="shared" si="39"/>
        <v/>
      </c>
      <c r="J174" s="30" t="str">
        <f t="shared" ca="1" si="40"/>
        <v/>
      </c>
      <c r="K174" s="37" t="str">
        <f t="shared" ca="1" si="33"/>
        <v/>
      </c>
      <c r="L174" s="30" t="str">
        <f ca="1">IF(H174="","",COUNTIF(INDIRECT("H"&amp;2):INDIRECT("H"&amp;ROW()),"&gt; "))</f>
        <v/>
      </c>
      <c r="M174" s="30" t="str">
        <f t="shared" ca="1" si="34"/>
        <v/>
      </c>
      <c r="N174" s="30" t="str">
        <f ca="1">IF(K174="","",COUNTIF(INDIRECT("K"&amp;2):INDIRECT("K"&amp;ROW()),"&gt; "))</f>
        <v/>
      </c>
      <c r="O174" s="30" t="str">
        <f t="shared" ca="1" si="35"/>
        <v/>
      </c>
      <c r="P174" s="38"/>
      <c r="Q174" s="30" t="str">
        <f t="shared" ca="1" si="36"/>
        <v/>
      </c>
    </row>
    <row r="175" spans="1:17" ht="14.25" x14ac:dyDescent="0.2">
      <c r="A175" s="50">
        <v>134</v>
      </c>
      <c r="B175" s="33" t="str">
        <f t="shared" ca="1" si="31"/>
        <v>DEB_ID</v>
      </c>
      <c r="C175" s="50">
        <v>1</v>
      </c>
      <c r="D175" s="50"/>
      <c r="E175" s="40" t="str">
        <f>IF(A175=32,"EQ"&amp;COUNTIF($A$2:A175,32),"")</f>
        <v/>
      </c>
      <c r="F175" s="30" t="str">
        <f t="shared" si="37"/>
        <v>0x01000086</v>
      </c>
      <c r="G175" s="17" t="str">
        <f t="shared" ca="1" si="38"/>
        <v>0x1</v>
      </c>
      <c r="H175" s="37" t="str">
        <f t="shared" ca="1" si="32"/>
        <v/>
      </c>
      <c r="I175" s="30" t="str">
        <f t="shared" si="39"/>
        <v/>
      </c>
      <c r="J175" s="30" t="str">
        <f t="shared" ca="1" si="40"/>
        <v/>
      </c>
      <c r="K175" s="37" t="str">
        <f t="shared" ca="1" si="33"/>
        <v/>
      </c>
      <c r="L175" s="30" t="str">
        <f ca="1">IF(H175="","",COUNTIF(INDIRECT("H"&amp;2):INDIRECT("H"&amp;ROW()),"&gt; "))</f>
        <v/>
      </c>
      <c r="M175" s="30" t="str">
        <f t="shared" ca="1" si="34"/>
        <v/>
      </c>
      <c r="N175" s="30" t="str">
        <f ca="1">IF(K175="","",COUNTIF(INDIRECT("K"&amp;2):INDIRECT("K"&amp;ROW()),"&gt; "))</f>
        <v/>
      </c>
      <c r="O175" s="30" t="str">
        <f t="shared" ca="1" si="35"/>
        <v/>
      </c>
      <c r="P175" s="38"/>
      <c r="Q175" s="30" t="str">
        <f t="shared" ca="1" si="36"/>
        <v/>
      </c>
    </row>
    <row r="176" spans="1:17" ht="14.25" x14ac:dyDescent="0.2">
      <c r="A176" s="50">
        <v>87</v>
      </c>
      <c r="B176" s="33" t="str">
        <f t="shared" ca="1" si="31"/>
        <v>DEB_NOTCH_FC</v>
      </c>
      <c r="C176" s="50">
        <v>750</v>
      </c>
      <c r="D176" s="50"/>
      <c r="E176" s="40" t="str">
        <f>IF(A176=32,"EQ"&amp;COUNTIF($A$2:A176,32),"")</f>
        <v/>
      </c>
      <c r="F176" s="30" t="str">
        <f t="shared" si="37"/>
        <v>0x01000057</v>
      </c>
      <c r="G176" s="17" t="str">
        <f t="shared" ca="1" si="38"/>
        <v>0x5DC00</v>
      </c>
      <c r="H176" s="37" t="str">
        <f t="shared" ca="1" si="32"/>
        <v/>
      </c>
      <c r="I176" s="30" t="str">
        <f t="shared" si="39"/>
        <v/>
      </c>
      <c r="J176" s="30" t="str">
        <f t="shared" ca="1" si="40"/>
        <v/>
      </c>
      <c r="K176" s="37" t="str">
        <f t="shared" ca="1" si="33"/>
        <v/>
      </c>
      <c r="L176" s="30" t="str">
        <f ca="1">IF(H176="","",COUNTIF(INDIRECT("H"&amp;2):INDIRECT("H"&amp;ROW()),"&gt; "))</f>
        <v/>
      </c>
      <c r="M176" s="30" t="str">
        <f t="shared" ca="1" si="34"/>
        <v/>
      </c>
      <c r="N176" s="30" t="str">
        <f ca="1">IF(K176="","",COUNTIF(INDIRECT("K"&amp;2):INDIRECT("K"&amp;ROW()),"&gt; "))</f>
        <v/>
      </c>
      <c r="O176" s="30" t="str">
        <f t="shared" ca="1" si="35"/>
        <v/>
      </c>
      <c r="P176" s="38"/>
      <c r="Q176" s="30" t="str">
        <f t="shared" ca="1" si="36"/>
        <v/>
      </c>
    </row>
    <row r="177" spans="1:17" ht="14.25" x14ac:dyDescent="0.2">
      <c r="A177" s="50">
        <v>133</v>
      </c>
      <c r="B177" s="33" t="str">
        <f t="shared" ref="B177:B183" ca="1" si="41">IF(A177&lt;&gt;"", IF(A177&lt;255,INDIRECT("DSM!B"&amp;A177),""),"")</f>
        <v>DEB_NOTCH_Q</v>
      </c>
      <c r="C177" s="50">
        <v>5</v>
      </c>
      <c r="D177" s="50"/>
      <c r="E177" s="40" t="str">
        <f>IF(A177=32,"EQ"&amp;COUNTIF($A$2:A177,32),"")</f>
        <v/>
      </c>
      <c r="F177" s="30" t="str">
        <f t="shared" si="37"/>
        <v>0x01000085</v>
      </c>
      <c r="G177" s="17" t="str">
        <f t="shared" ca="1" si="38"/>
        <v>0x50000000</v>
      </c>
      <c r="H177" s="37" t="str">
        <f t="shared" ca="1" si="32"/>
        <v/>
      </c>
      <c r="I177" s="30" t="str">
        <f t="shared" si="39"/>
        <v/>
      </c>
      <c r="J177" s="30" t="str">
        <f t="shared" ca="1" si="40"/>
        <v/>
      </c>
      <c r="K177" s="37" t="str">
        <f t="shared" ca="1" si="33"/>
        <v/>
      </c>
      <c r="L177" s="30" t="str">
        <f ca="1">IF(H177="","",COUNTIF(INDIRECT("H"&amp;2):INDIRECT("H"&amp;ROW()),"&gt; "))</f>
        <v/>
      </c>
      <c r="M177" s="30" t="str">
        <f t="shared" ca="1" si="34"/>
        <v/>
      </c>
      <c r="N177" s="30" t="str">
        <f ca="1">IF(K177="","",COUNTIF(INDIRECT("K"&amp;2):INDIRECT("K"&amp;ROW()),"&gt; "))</f>
        <v/>
      </c>
      <c r="O177" s="30" t="str">
        <f t="shared" ca="1" si="35"/>
        <v/>
      </c>
      <c r="P177" s="38"/>
      <c r="Q177" s="30" t="str">
        <f t="shared" ca="1" si="36"/>
        <v/>
      </c>
    </row>
    <row r="178" spans="1:17" ht="14.25" x14ac:dyDescent="0.2">
      <c r="A178" s="50">
        <v>148</v>
      </c>
      <c r="B178" s="33" t="str">
        <f t="shared" ca="1" si="41"/>
        <v>SETGET_INTERN_DRC_TEST2</v>
      </c>
      <c r="C178" s="50">
        <v>0.02</v>
      </c>
      <c r="D178" s="50"/>
      <c r="E178" s="40" t="str">
        <f>IF(A178=32,"EQ"&amp;COUNTIF($A$2:A178,32),"")</f>
        <v/>
      </c>
      <c r="F178" s="30" t="str">
        <f t="shared" si="37"/>
        <v>0x01000094</v>
      </c>
      <c r="G178" s="17" t="str">
        <f t="shared" ca="1" si="38"/>
        <v>0x51EB85</v>
      </c>
      <c r="H178" s="37" t="str">
        <f t="shared" ca="1" si="32"/>
        <v/>
      </c>
      <c r="I178" s="30" t="str">
        <f t="shared" si="39"/>
        <v/>
      </c>
      <c r="J178" s="30" t="str">
        <f t="shared" ca="1" si="40"/>
        <v/>
      </c>
      <c r="K178" s="37" t="str">
        <f t="shared" ca="1" si="33"/>
        <v/>
      </c>
      <c r="L178" s="30" t="str">
        <f ca="1">IF(H178="","",COUNTIF(INDIRECT("H"&amp;2):INDIRECT("H"&amp;ROW()),"&gt; "))</f>
        <v/>
      </c>
      <c r="M178" s="30" t="str">
        <f t="shared" ca="1" si="34"/>
        <v/>
      </c>
      <c r="N178" s="30" t="str">
        <f ca="1">IF(K178="","",COUNTIF(INDIRECT("K"&amp;2):INDIRECT("K"&amp;ROW()),"&gt; "))</f>
        <v/>
      </c>
      <c r="O178" s="30" t="str">
        <f t="shared" ca="1" si="35"/>
        <v/>
      </c>
      <c r="P178" s="38"/>
      <c r="Q178" s="30" t="str">
        <f t="shared" ca="1" si="36"/>
        <v/>
      </c>
    </row>
    <row r="179" spans="1:17" ht="14.25" x14ac:dyDescent="0.2">
      <c r="A179" s="52">
        <v>134</v>
      </c>
      <c r="B179" s="35" t="str">
        <f t="shared" ca="1" si="41"/>
        <v>DEB_ID</v>
      </c>
      <c r="C179" s="52">
        <v>2</v>
      </c>
      <c r="D179" s="52"/>
      <c r="E179" s="40" t="str">
        <f>IF(A179=32,"EQ"&amp;COUNTIF($A$2:A179,32),"")</f>
        <v/>
      </c>
      <c r="F179" s="30" t="str">
        <f t="shared" si="37"/>
        <v>0x01000086</v>
      </c>
      <c r="G179" s="17" t="str">
        <f t="shared" ca="1" si="38"/>
        <v>0x2</v>
      </c>
      <c r="H179" s="37" t="str">
        <f t="shared" ca="1" si="32"/>
        <v/>
      </c>
      <c r="I179" s="30" t="str">
        <f t="shared" si="39"/>
        <v/>
      </c>
      <c r="J179" s="30" t="str">
        <f t="shared" ca="1" si="40"/>
        <v/>
      </c>
      <c r="K179" s="37" t="str">
        <f t="shared" ca="1" si="33"/>
        <v/>
      </c>
      <c r="L179" s="30" t="str">
        <f ca="1">IF(H179="","",COUNTIF(INDIRECT("H"&amp;2):INDIRECT("H"&amp;ROW()),"&gt; "))</f>
        <v/>
      </c>
      <c r="M179" s="30" t="str">
        <f t="shared" ca="1" si="34"/>
        <v/>
      </c>
      <c r="N179" s="30" t="str">
        <f ca="1">IF(K179="","",COUNTIF(INDIRECT("K"&amp;2):INDIRECT("K"&amp;ROW()),"&gt; "))</f>
        <v/>
      </c>
      <c r="O179" s="30" t="str">
        <f t="shared" ca="1" si="35"/>
        <v/>
      </c>
      <c r="P179" s="38"/>
      <c r="Q179" s="30" t="str">
        <f t="shared" ca="1" si="36"/>
        <v/>
      </c>
    </row>
    <row r="180" spans="1:17" ht="14.25" x14ac:dyDescent="0.2">
      <c r="A180" s="52">
        <v>87</v>
      </c>
      <c r="B180" s="35" t="str">
        <f t="shared" ca="1" si="41"/>
        <v>DEB_NOTCH_FC</v>
      </c>
      <c r="C180" s="52">
        <v>550</v>
      </c>
      <c r="D180" s="52"/>
      <c r="E180" s="40" t="str">
        <f>IF(A180=32,"EQ"&amp;COUNTIF($A$2:A180,32),"")</f>
        <v/>
      </c>
      <c r="F180" s="30" t="str">
        <f t="shared" si="37"/>
        <v>0x01000057</v>
      </c>
      <c r="G180" s="17" t="str">
        <f t="shared" ca="1" si="38"/>
        <v>0x44C00</v>
      </c>
      <c r="H180" s="37" t="str">
        <f t="shared" ca="1" si="32"/>
        <v/>
      </c>
      <c r="I180" s="30" t="str">
        <f t="shared" si="39"/>
        <v/>
      </c>
      <c r="J180" s="30" t="str">
        <f t="shared" ca="1" si="40"/>
        <v/>
      </c>
      <c r="K180" s="37" t="str">
        <f t="shared" ca="1" si="33"/>
        <v/>
      </c>
      <c r="L180" s="30" t="str">
        <f ca="1">IF(H180="","",COUNTIF(INDIRECT("H"&amp;2):INDIRECT("H"&amp;ROW()),"&gt; "))</f>
        <v/>
      </c>
      <c r="M180" s="30" t="str">
        <f t="shared" ca="1" si="34"/>
        <v/>
      </c>
      <c r="N180" s="30" t="str">
        <f ca="1">IF(K180="","",COUNTIF(INDIRECT("K"&amp;2):INDIRECT("K"&amp;ROW()),"&gt; "))</f>
        <v/>
      </c>
      <c r="O180" s="30" t="str">
        <f t="shared" ca="1" si="35"/>
        <v/>
      </c>
      <c r="P180" s="38"/>
      <c r="Q180" s="30" t="str">
        <f t="shared" ca="1" si="36"/>
        <v/>
      </c>
    </row>
    <row r="181" spans="1:17" ht="14.25" x14ac:dyDescent="0.2">
      <c r="A181" s="52">
        <v>133</v>
      </c>
      <c r="B181" s="35" t="str">
        <f t="shared" ca="1" si="41"/>
        <v>DEB_NOTCH_Q</v>
      </c>
      <c r="C181" s="52">
        <v>3</v>
      </c>
      <c r="D181" s="52"/>
      <c r="E181" s="40" t="str">
        <f>IF(A181=32,"EQ"&amp;COUNTIF($A$2:A181,32),"")</f>
        <v/>
      </c>
      <c r="F181" s="30" t="str">
        <f t="shared" si="37"/>
        <v>0x01000085</v>
      </c>
      <c r="G181" s="17" t="str">
        <f t="shared" ca="1" si="38"/>
        <v>0x30000000</v>
      </c>
      <c r="H181" s="37" t="str">
        <f t="shared" ca="1" si="32"/>
        <v/>
      </c>
      <c r="I181" s="30" t="str">
        <f t="shared" si="39"/>
        <v/>
      </c>
      <c r="J181" s="30" t="str">
        <f t="shared" ca="1" si="40"/>
        <v/>
      </c>
      <c r="K181" s="37" t="str">
        <f t="shared" ca="1" si="33"/>
        <v/>
      </c>
      <c r="L181" s="30" t="str">
        <f ca="1">IF(H181="","",COUNTIF(INDIRECT("H"&amp;2):INDIRECT("H"&amp;ROW()),"&gt; "))</f>
        <v/>
      </c>
      <c r="M181" s="30" t="str">
        <f t="shared" ca="1" si="34"/>
        <v/>
      </c>
      <c r="N181" s="30" t="str">
        <f ca="1">IF(K181="","",COUNTIF(INDIRECT("K"&amp;2):INDIRECT("K"&amp;ROW()),"&gt; "))</f>
        <v/>
      </c>
      <c r="O181" s="30" t="str">
        <f t="shared" ca="1" si="35"/>
        <v/>
      </c>
      <c r="P181" s="38"/>
      <c r="Q181" s="30" t="str">
        <f t="shared" ca="1" si="36"/>
        <v/>
      </c>
    </row>
    <row r="182" spans="1:17" ht="14.25" x14ac:dyDescent="0.2">
      <c r="A182" s="52">
        <v>148</v>
      </c>
      <c r="B182" s="35" t="str">
        <f t="shared" ca="1" si="41"/>
        <v>SETGET_INTERN_DRC_TEST2</v>
      </c>
      <c r="C182" s="52">
        <v>0.01</v>
      </c>
      <c r="D182" s="52"/>
      <c r="E182" s="40" t="str">
        <f>IF(A182=32,"EQ"&amp;COUNTIF($A$2:A182,32),"")</f>
        <v/>
      </c>
      <c r="F182" s="30" t="str">
        <f t="shared" si="37"/>
        <v>0x01000094</v>
      </c>
      <c r="G182" s="17" t="str">
        <f t="shared" ca="1" si="38"/>
        <v>0x28F5C2</v>
      </c>
      <c r="H182" s="37" t="e">
        <f t="shared" ca="1" si="32"/>
        <v>#REF!</v>
      </c>
      <c r="I182" s="30" t="str">
        <f t="shared" si="39"/>
        <v/>
      </c>
      <c r="J182" s="30" t="str">
        <f t="shared" ca="1" si="40"/>
        <v/>
      </c>
      <c r="K182" s="37" t="e">
        <f t="shared" ca="1" si="33"/>
        <v>#REF!</v>
      </c>
      <c r="L182" s="30" t="e">
        <f ca="1">IF(H182="","",COUNTIF(INDIRECT("H"&amp;2):INDIRECT("H"&amp;ROW()),"&gt; "))</f>
        <v>#REF!</v>
      </c>
      <c r="M182" s="30" t="str">
        <f t="shared" ca="1" si="34"/>
        <v/>
      </c>
      <c r="N182" s="30" t="e">
        <f ca="1">IF(K182="","",COUNTIF(INDIRECT("K"&amp;2):INDIRECT("K"&amp;ROW()),"&gt; "))</f>
        <v>#REF!</v>
      </c>
      <c r="O182" s="30" t="str">
        <f t="shared" ca="1" si="35"/>
        <v/>
      </c>
      <c r="P182" s="38"/>
      <c r="Q182" s="30" t="str">
        <f t="shared" ca="1" si="36"/>
        <v/>
      </c>
    </row>
    <row r="183" spans="1:17" ht="14.25" x14ac:dyDescent="0.2">
      <c r="A183" s="68">
        <v>147</v>
      </c>
      <c r="B183" s="61" t="str">
        <f t="shared" ca="1" si="41"/>
        <v>SETGET_INTERN_DRC_TEST1</v>
      </c>
      <c r="C183" s="68">
        <v>3</v>
      </c>
      <c r="D183" s="68"/>
      <c r="E183" s="40" t="str">
        <f>IF(A183=32,"EQ"&amp;COUNTIF($A$2:A183,32),"")</f>
        <v/>
      </c>
      <c r="F183" s="30" t="str">
        <f t="shared" si="37"/>
        <v>0x01000093</v>
      </c>
      <c r="G183" s="17" t="str">
        <f t="shared" ca="1" si="38"/>
        <v>0x3</v>
      </c>
      <c r="H183" s="37" t="e">
        <f t="shared" ca="1" si="32"/>
        <v>#REF!</v>
      </c>
      <c r="I183" s="30" t="str">
        <f t="shared" si="39"/>
        <v/>
      </c>
      <c r="J183" s="30" t="str">
        <f t="shared" ca="1" si="40"/>
        <v/>
      </c>
      <c r="K183" s="37" t="e">
        <f t="shared" ca="1" si="33"/>
        <v>#REF!</v>
      </c>
      <c r="L183" s="30" t="e">
        <f ca="1">IF(H183="","",COUNTIF(INDIRECT("H"&amp;2):INDIRECT("H"&amp;ROW()),"&gt; "))</f>
        <v>#REF!</v>
      </c>
      <c r="M183" s="30" t="str">
        <f t="shared" ca="1" si="34"/>
        <v/>
      </c>
      <c r="N183" s="30" t="e">
        <f ca="1">IF(K183="","",COUNTIF(INDIRECT("K"&amp;2):INDIRECT("K"&amp;ROW()),"&gt; "))</f>
        <v>#REF!</v>
      </c>
      <c r="O183" s="30" t="str">
        <f t="shared" ca="1" si="35"/>
        <v/>
      </c>
      <c r="P183" s="38"/>
      <c r="Q183" s="30" t="str">
        <f t="shared" ca="1" si="36"/>
        <v/>
      </c>
    </row>
    <row r="184" spans="1:17" ht="14.25" x14ac:dyDescent="0.2">
      <c r="A184" s="49"/>
      <c r="B184" s="13" t="str">
        <f t="shared" ref="B184:B194" ca="1" si="42">IF(A184&lt;&gt;"", IF(A184&lt;255,INDIRECT("DSM!B"&amp;A184),""),"")</f>
        <v/>
      </c>
      <c r="C184" s="49"/>
      <c r="D184" s="49"/>
      <c r="E184" s="40" t="str">
        <f>IF(A184=32,"EQ"&amp;COUNTIF($A$2:A184,32),"")</f>
        <v/>
      </c>
      <c r="F184" s="30" t="str">
        <f t="shared" si="37"/>
        <v/>
      </c>
      <c r="G184" s="17" t="str">
        <f t="shared" ca="1" si="38"/>
        <v/>
      </c>
      <c r="H184" s="37" t="str">
        <f t="shared" ca="1" si="32"/>
        <v/>
      </c>
      <c r="I184" s="30" t="str">
        <f t="shared" si="39"/>
        <v/>
      </c>
      <c r="J184" s="30" t="str">
        <f t="shared" ca="1" si="40"/>
        <v/>
      </c>
      <c r="K184" s="37" t="str">
        <f t="shared" ca="1" si="33"/>
        <v/>
      </c>
      <c r="L184" s="30" t="str">
        <f ca="1">IF(H184="","",COUNTIF(INDIRECT("H"&amp;2):INDIRECT("H"&amp;ROW()),"&gt; "))</f>
        <v/>
      </c>
      <c r="M184" s="30" t="str">
        <f t="shared" ca="1" si="34"/>
        <v/>
      </c>
      <c r="N184" s="30" t="str">
        <f ca="1">IF(K184="","",COUNTIF(INDIRECT("K"&amp;2):INDIRECT("K"&amp;ROW()),"&gt; "))</f>
        <v/>
      </c>
      <c r="O184" s="30" t="str">
        <f t="shared" ca="1" si="35"/>
        <v/>
      </c>
      <c r="P184" s="38"/>
      <c r="Q184" s="30" t="str">
        <f t="shared" ca="1" si="36"/>
        <v/>
      </c>
    </row>
    <row r="185" spans="1:17" ht="14.25" x14ac:dyDescent="0.2">
      <c r="A185" s="49"/>
      <c r="B185" s="13" t="str">
        <f t="shared" ca="1" si="42"/>
        <v/>
      </c>
      <c r="C185" s="49"/>
      <c r="D185" s="49"/>
      <c r="E185" s="40" t="str">
        <f>IF(A185=32,"EQ"&amp;COUNTIF($A$2:A185,32),"")</f>
        <v/>
      </c>
      <c r="F185" s="30" t="str">
        <f t="shared" si="37"/>
        <v/>
      </c>
      <c r="G185" s="17" t="str">
        <f t="shared" ca="1" si="38"/>
        <v/>
      </c>
      <c r="H185" s="37" t="str">
        <f t="shared" ca="1" si="32"/>
        <v/>
      </c>
      <c r="I185" s="30" t="str">
        <f t="shared" si="39"/>
        <v/>
      </c>
      <c r="J185" s="30" t="str">
        <f t="shared" ca="1" si="40"/>
        <v/>
      </c>
      <c r="K185" s="37" t="str">
        <f t="shared" ca="1" si="33"/>
        <v/>
      </c>
      <c r="L185" s="30" t="str">
        <f ca="1">IF(H185="","",COUNTIF(INDIRECT("H"&amp;2):INDIRECT("H"&amp;ROW()),"&gt; "))</f>
        <v/>
      </c>
      <c r="M185" s="30" t="str">
        <f t="shared" ca="1" si="34"/>
        <v/>
      </c>
      <c r="N185" s="30" t="str">
        <f ca="1">IF(K185="","",COUNTIF(INDIRECT("K"&amp;2):INDIRECT("K"&amp;ROW()),"&gt; "))</f>
        <v/>
      </c>
      <c r="O185" s="30" t="str">
        <f t="shared" ca="1" si="35"/>
        <v/>
      </c>
      <c r="P185" s="38"/>
      <c r="Q185" s="30" t="str">
        <f t="shared" ca="1" si="36"/>
        <v/>
      </c>
    </row>
    <row r="186" spans="1:17" ht="14.25" x14ac:dyDescent="0.2">
      <c r="A186" s="48"/>
      <c r="B186" s="30" t="str">
        <f t="shared" ca="1" si="42"/>
        <v/>
      </c>
      <c r="C186" s="48"/>
      <c r="D186" s="48"/>
      <c r="E186" s="40" t="str">
        <f>IF(A186=32,"EQ"&amp;COUNTIF($A$2:A186,32),"")</f>
        <v/>
      </c>
      <c r="F186" s="30" t="str">
        <f t="shared" si="37"/>
        <v/>
      </c>
      <c r="G186" s="17" t="str">
        <f t="shared" ca="1" si="38"/>
        <v/>
      </c>
      <c r="H186" s="37" t="str">
        <f t="shared" ca="1" si="32"/>
        <v/>
      </c>
      <c r="I186" s="30" t="str">
        <f t="shared" si="39"/>
        <v/>
      </c>
      <c r="J186" s="30" t="str">
        <f t="shared" ca="1" si="40"/>
        <v/>
      </c>
      <c r="K186" s="37" t="str">
        <f t="shared" ca="1" si="33"/>
        <v/>
      </c>
      <c r="L186" s="30" t="str">
        <f ca="1">IF(H186="","",COUNTIF(INDIRECT("H"&amp;2):INDIRECT("H"&amp;ROW()),"&gt; "))</f>
        <v/>
      </c>
      <c r="M186" s="30" t="str">
        <f t="shared" ca="1" si="34"/>
        <v/>
      </c>
      <c r="N186" s="30" t="str">
        <f ca="1">IF(K186="","",COUNTIF(INDIRECT("K"&amp;2):INDIRECT("K"&amp;ROW()),"&gt; "))</f>
        <v/>
      </c>
      <c r="O186" s="30" t="str">
        <f t="shared" ca="1" si="35"/>
        <v/>
      </c>
      <c r="P186" s="38"/>
      <c r="Q186" s="30" t="str">
        <f t="shared" ca="1" si="36"/>
        <v/>
      </c>
    </row>
    <row r="187" spans="1:17" ht="14.25" x14ac:dyDescent="0.2">
      <c r="A187" s="48"/>
      <c r="B187" s="30" t="str">
        <f t="shared" ca="1" si="42"/>
        <v/>
      </c>
      <c r="C187" s="48"/>
      <c r="D187" s="48"/>
      <c r="E187" s="40" t="str">
        <f>IF(A187=32,"EQ"&amp;COUNTIF($A$2:A187,32),"")</f>
        <v/>
      </c>
      <c r="F187" s="30" t="str">
        <f t="shared" si="37"/>
        <v/>
      </c>
      <c r="G187" s="17" t="str">
        <f t="shared" ca="1" si="38"/>
        <v/>
      </c>
      <c r="H187" s="37" t="str">
        <f t="shared" ca="1" si="32"/>
        <v/>
      </c>
      <c r="I187" s="30" t="str">
        <f t="shared" si="39"/>
        <v/>
      </c>
      <c r="J187" s="30" t="str">
        <f t="shared" ca="1" si="40"/>
        <v/>
      </c>
      <c r="K187" s="37" t="str">
        <f t="shared" ca="1" si="33"/>
        <v/>
      </c>
      <c r="L187" s="30" t="str">
        <f ca="1">IF(H187="","",COUNTIF(INDIRECT("H"&amp;2):INDIRECT("H"&amp;ROW()),"&gt; "))</f>
        <v/>
      </c>
      <c r="M187" s="30" t="str">
        <f t="shared" ca="1" si="34"/>
        <v/>
      </c>
      <c r="N187" s="30" t="str">
        <f ca="1">IF(K187="","",COUNTIF(INDIRECT("K"&amp;2):INDIRECT("K"&amp;ROW()),"&gt; "))</f>
        <v/>
      </c>
      <c r="O187" s="30" t="str">
        <f t="shared" ca="1" si="35"/>
        <v/>
      </c>
      <c r="P187" s="38"/>
      <c r="Q187" s="30" t="str">
        <f t="shared" ca="1" si="36"/>
        <v/>
      </c>
    </row>
    <row r="188" spans="1:17" ht="14.25" x14ac:dyDescent="0.2">
      <c r="A188" s="48"/>
      <c r="B188" s="30" t="str">
        <f t="shared" ca="1" si="42"/>
        <v/>
      </c>
      <c r="C188" s="48"/>
      <c r="D188" s="48"/>
      <c r="E188" s="40" t="str">
        <f>IF(A188=32,"EQ"&amp;COUNTIF($A$2:A188,32),"")</f>
        <v/>
      </c>
      <c r="F188" s="30" t="str">
        <f t="shared" si="37"/>
        <v/>
      </c>
      <c r="G188" s="17" t="str">
        <f t="shared" ca="1" si="38"/>
        <v/>
      </c>
      <c r="H188" s="37" t="str">
        <f t="shared" ca="1" si="32"/>
        <v/>
      </c>
      <c r="I188" s="30" t="str">
        <f t="shared" si="39"/>
        <v/>
      </c>
      <c r="J188" s="30" t="str">
        <f t="shared" ca="1" si="40"/>
        <v/>
      </c>
      <c r="K188" s="37" t="str">
        <f t="shared" ca="1" si="33"/>
        <v/>
      </c>
      <c r="L188" s="30" t="str">
        <f ca="1">IF(H188="","",COUNTIF(INDIRECT("H"&amp;2):INDIRECT("H"&amp;ROW()),"&gt; "))</f>
        <v/>
      </c>
      <c r="M188" s="30" t="str">
        <f t="shared" ca="1" si="34"/>
        <v/>
      </c>
      <c r="N188" s="30" t="str">
        <f ca="1">IF(K188="","",COUNTIF(INDIRECT("K"&amp;2):INDIRECT("K"&amp;ROW()),"&gt; "))</f>
        <v/>
      </c>
      <c r="O188" s="30" t="str">
        <f t="shared" ca="1" si="35"/>
        <v/>
      </c>
      <c r="P188" s="38"/>
      <c r="Q188" s="30" t="str">
        <f t="shared" ca="1" si="36"/>
        <v/>
      </c>
    </row>
    <row r="189" spans="1:17" ht="14.25" x14ac:dyDescent="0.2">
      <c r="A189" s="48"/>
      <c r="B189" s="30" t="str">
        <f t="shared" ca="1" si="42"/>
        <v/>
      </c>
      <c r="C189" s="48"/>
      <c r="D189" s="48"/>
      <c r="E189" s="40" t="str">
        <f>IF(A189=32,"EQ"&amp;COUNTIF($A$2:A189,32),"")</f>
        <v/>
      </c>
      <c r="F189" s="30" t="str">
        <f t="shared" si="37"/>
        <v/>
      </c>
      <c r="G189" s="17" t="str">
        <f t="shared" ca="1" si="38"/>
        <v/>
      </c>
      <c r="H189" s="37" t="str">
        <f t="shared" ca="1" si="32"/>
        <v/>
      </c>
      <c r="I189" s="30" t="str">
        <f t="shared" si="39"/>
        <v/>
      </c>
      <c r="J189" s="30" t="str">
        <f t="shared" ca="1" si="40"/>
        <v/>
      </c>
      <c r="K189" s="37" t="str">
        <f t="shared" ca="1" si="33"/>
        <v/>
      </c>
      <c r="L189" s="30" t="str">
        <f ca="1">IF(H189="","",COUNTIF(INDIRECT("H"&amp;2):INDIRECT("H"&amp;ROW()),"&gt; "))</f>
        <v/>
      </c>
      <c r="M189" s="30" t="str">
        <f t="shared" ca="1" si="34"/>
        <v/>
      </c>
      <c r="N189" s="30" t="str">
        <f ca="1">IF(K189="","",COUNTIF(INDIRECT("K"&amp;2):INDIRECT("K"&amp;ROW()),"&gt; "))</f>
        <v/>
      </c>
      <c r="O189" s="30" t="str">
        <f t="shared" ca="1" si="35"/>
        <v/>
      </c>
      <c r="P189" s="38"/>
      <c r="Q189" s="30" t="str">
        <f t="shared" ca="1" si="36"/>
        <v/>
      </c>
    </row>
    <row r="190" spans="1:17" ht="14.25" x14ac:dyDescent="0.2">
      <c r="A190" s="48"/>
      <c r="B190" s="30" t="str">
        <f t="shared" ca="1" si="42"/>
        <v/>
      </c>
      <c r="C190" s="48"/>
      <c r="D190" s="48"/>
      <c r="E190" s="40" t="str">
        <f>IF(A190=32,"EQ"&amp;COUNTIF($A$2:A190,32),"")</f>
        <v/>
      </c>
      <c r="F190" s="30" t="str">
        <f t="shared" si="37"/>
        <v/>
      </c>
      <c r="G190" s="17" t="str">
        <f t="shared" ca="1" si="38"/>
        <v/>
      </c>
      <c r="H190" s="37" t="str">
        <f t="shared" ca="1" si="32"/>
        <v/>
      </c>
      <c r="I190" s="30" t="str">
        <f t="shared" si="39"/>
        <v/>
      </c>
      <c r="J190" s="30" t="str">
        <f t="shared" ca="1" si="40"/>
        <v/>
      </c>
      <c r="K190" s="37" t="str">
        <f t="shared" ca="1" si="33"/>
        <v/>
      </c>
      <c r="L190" s="30" t="str">
        <f ca="1">IF(H190="","",COUNTIF(INDIRECT("H"&amp;2):INDIRECT("H"&amp;ROW()),"&gt; "))</f>
        <v/>
      </c>
      <c r="M190" s="30" t="str">
        <f t="shared" ca="1" si="34"/>
        <v/>
      </c>
      <c r="N190" s="30" t="str">
        <f ca="1">IF(K190="","",COUNTIF(INDIRECT("K"&amp;2):INDIRECT("K"&amp;ROW()),"&gt; "))</f>
        <v/>
      </c>
      <c r="O190" s="30" t="str">
        <f t="shared" ca="1" si="35"/>
        <v/>
      </c>
      <c r="P190" s="38"/>
      <c r="Q190" s="30" t="str">
        <f t="shared" ca="1" si="36"/>
        <v/>
      </c>
    </row>
    <row r="191" spans="1:17" ht="14.25" x14ac:dyDescent="0.2">
      <c r="A191" s="48"/>
      <c r="B191" s="30" t="str">
        <f t="shared" ca="1" si="42"/>
        <v/>
      </c>
      <c r="C191" s="48"/>
      <c r="D191" s="48"/>
      <c r="E191" s="40" t="str">
        <f>IF(A191=32,"EQ"&amp;COUNTIF($A$2:A191,32),"")</f>
        <v/>
      </c>
      <c r="F191" s="30" t="str">
        <f t="shared" si="37"/>
        <v/>
      </c>
      <c r="G191" s="17" t="str">
        <f t="shared" ca="1" si="38"/>
        <v/>
      </c>
      <c r="H191" s="37" t="str">
        <f t="shared" ca="1" si="32"/>
        <v/>
      </c>
      <c r="I191" s="30" t="str">
        <f t="shared" si="39"/>
        <v/>
      </c>
      <c r="J191" s="30" t="str">
        <f t="shared" ca="1" si="40"/>
        <v/>
      </c>
      <c r="K191" s="37" t="str">
        <f t="shared" ca="1" si="33"/>
        <v/>
      </c>
      <c r="L191" s="30" t="str">
        <f ca="1">IF(H191="","",COUNTIF(INDIRECT("H"&amp;2):INDIRECT("H"&amp;ROW()),"&gt; "))</f>
        <v/>
      </c>
      <c r="M191" s="30" t="str">
        <f t="shared" ca="1" si="34"/>
        <v/>
      </c>
      <c r="N191" s="30" t="str">
        <f ca="1">IF(K191="","",COUNTIF(INDIRECT("K"&amp;2):INDIRECT("K"&amp;ROW()),"&gt; "))</f>
        <v/>
      </c>
      <c r="O191" s="30" t="str">
        <f t="shared" ca="1" si="35"/>
        <v/>
      </c>
      <c r="P191" s="38"/>
      <c r="Q191" s="30" t="str">
        <f t="shared" ca="1" si="36"/>
        <v/>
      </c>
    </row>
    <row r="192" spans="1:17" ht="14.25" x14ac:dyDescent="0.2">
      <c r="A192" s="48"/>
      <c r="B192" s="30" t="str">
        <f t="shared" ca="1" si="42"/>
        <v/>
      </c>
      <c r="C192" s="48"/>
      <c r="D192" s="48"/>
      <c r="E192" s="40" t="str">
        <f>IF(A192=32,"EQ"&amp;COUNTIF($A$2:A192,32),"")</f>
        <v/>
      </c>
      <c r="F192" s="30" t="str">
        <f t="shared" si="37"/>
        <v/>
      </c>
      <c r="G192" s="17" t="str">
        <f t="shared" ca="1" si="38"/>
        <v/>
      </c>
      <c r="H192" s="37" t="str">
        <f t="shared" ca="1" si="32"/>
        <v>0x01000047</v>
      </c>
      <c r="I192" s="30" t="str">
        <f t="shared" si="39"/>
        <v/>
      </c>
      <c r="J192" s="30" t="str">
        <f t="shared" ca="1" si="40"/>
        <v/>
      </c>
      <c r="K192" s="37" t="str">
        <f t="shared" ca="1" si="33"/>
        <v/>
      </c>
      <c r="L192" s="30">
        <f ca="1">IF(H192="","",COUNTIF(INDIRECT("H"&amp;2):INDIRECT("H"&amp;ROW()),"&gt; "))</f>
        <v>77</v>
      </c>
      <c r="M192" s="30" t="str">
        <f t="shared" ca="1" si="34"/>
        <v/>
      </c>
      <c r="N192" s="30" t="str">
        <f ca="1">IF(K192="","",COUNTIF(INDIRECT("K"&amp;2):INDIRECT("K"&amp;ROW()),"&gt; "))</f>
        <v/>
      </c>
      <c r="O192" s="30" t="str">
        <f t="shared" ca="1" si="35"/>
        <v/>
      </c>
      <c r="P192" s="38"/>
      <c r="Q192" s="30" t="str">
        <f t="shared" ca="1" si="36"/>
        <v/>
      </c>
    </row>
    <row r="193" spans="1:17" ht="14.25" x14ac:dyDescent="0.2">
      <c r="A193" s="48"/>
      <c r="B193" s="30" t="str">
        <f t="shared" ca="1" si="42"/>
        <v/>
      </c>
      <c r="C193" s="48"/>
      <c r="D193" s="48"/>
      <c r="E193" s="40" t="str">
        <f>IF(A193=32,"EQ"&amp;COUNTIF($A$2:A193,32),"")</f>
        <v/>
      </c>
      <c r="F193" s="30" t="str">
        <f t="shared" si="37"/>
        <v/>
      </c>
      <c r="G193" s="17" t="str">
        <f t="shared" ca="1" si="38"/>
        <v/>
      </c>
      <c r="H193" s="37" t="str">
        <f t="shared" ca="1" si="32"/>
        <v>0xF00140DE</v>
      </c>
      <c r="I193" s="30" t="str">
        <f t="shared" si="39"/>
        <v/>
      </c>
      <c r="J193" s="30" t="str">
        <f t="shared" ca="1" si="40"/>
        <v/>
      </c>
      <c r="K193" s="37" t="str">
        <f t="shared" ca="1" si="33"/>
        <v/>
      </c>
      <c r="L193" s="30">
        <f ca="1">IF(H193="","",COUNTIF(INDIRECT("H"&amp;2):INDIRECT("H"&amp;ROW()),"&gt; "))</f>
        <v>78</v>
      </c>
      <c r="M193" s="30" t="str">
        <f t="shared" ca="1" si="34"/>
        <v/>
      </c>
      <c r="N193" s="30" t="str">
        <f ca="1">IF(K193="","",COUNTIF(INDIRECT("K"&amp;2):INDIRECT("K"&amp;ROW()),"&gt; "))</f>
        <v/>
      </c>
      <c r="O193" s="30" t="str">
        <f t="shared" ca="1" si="35"/>
        <v/>
      </c>
      <c r="P193" s="38"/>
      <c r="Q193" s="30" t="str">
        <f t="shared" ca="1" si="36"/>
        <v/>
      </c>
    </row>
    <row r="194" spans="1:17" ht="14.25" x14ac:dyDescent="0.2">
      <c r="A194" s="48"/>
      <c r="B194" s="30" t="str">
        <f t="shared" ca="1" si="42"/>
        <v/>
      </c>
      <c r="C194" s="48"/>
      <c r="D194" s="48"/>
      <c r="E194" s="40" t="str">
        <f>IF(A194=32,"EQ"&amp;COUNTIF($A$2:A194,32),"")</f>
        <v/>
      </c>
      <c r="F194" s="30" t="str">
        <f t="shared" si="37"/>
        <v/>
      </c>
      <c r="G194" s="17" t="str">
        <f t="shared" ca="1" si="38"/>
        <v/>
      </c>
      <c r="H194" s="37" t="str">
        <f t="shared" ca="1" si="32"/>
        <v>0x01000048</v>
      </c>
      <c r="I194" s="30" t="str">
        <f t="shared" si="39"/>
        <v/>
      </c>
      <c r="J194" s="30" t="str">
        <f t="shared" ca="1" si="40"/>
        <v/>
      </c>
      <c r="K194" s="37" t="str">
        <f t="shared" ca="1" si="33"/>
        <v/>
      </c>
      <c r="L194" s="30">
        <f ca="1">IF(H194="","",COUNTIF(INDIRECT("H"&amp;2):INDIRECT("H"&amp;ROW()),"&gt; "))</f>
        <v>79</v>
      </c>
      <c r="M194" s="30" t="str">
        <f t="shared" ca="1" si="34"/>
        <v/>
      </c>
      <c r="N194" s="30" t="str">
        <f ca="1">IF(K194="","",COUNTIF(INDIRECT("K"&amp;2):INDIRECT("K"&amp;ROW()),"&gt; "))</f>
        <v/>
      </c>
      <c r="O194" s="30" t="str">
        <f t="shared" ca="1" si="35"/>
        <v/>
      </c>
      <c r="P194" s="38"/>
      <c r="Q194" s="30" t="str">
        <f t="shared" ca="1" si="36"/>
        <v/>
      </c>
    </row>
    <row r="195" spans="1:17" ht="14.25" x14ac:dyDescent="0.2">
      <c r="A195" s="48"/>
      <c r="B195" s="30" t="str">
        <f t="shared" ref="B195:B257" ca="1" si="43">IF(A195&lt;&gt;"", IF(A195&lt;255,INDIRECT("DSM!B"&amp;A195),""),"")</f>
        <v/>
      </c>
      <c r="C195" s="48"/>
      <c r="D195" s="48"/>
      <c r="E195" s="40" t="str">
        <f>IF(A195=32,"EQ"&amp;COUNTIF($A$2:A195,32),"")</f>
        <v/>
      </c>
      <c r="F195" s="30" t="str">
        <f t="shared" si="37"/>
        <v/>
      </c>
      <c r="G195" s="17" t="str">
        <f t="shared" ca="1" si="38"/>
        <v/>
      </c>
      <c r="H195" s="37" t="str">
        <f t="shared" ref="H195:H258" ca="1" si="44">IF(MOD(ROW(),2)=0,INDIRECT("F"&amp;ROW()/2+1),INDIRECT("G"&amp;(ROW()-1)/2+1))</f>
        <v>0x0</v>
      </c>
      <c r="I195" s="30" t="str">
        <f t="shared" si="39"/>
        <v/>
      </c>
      <c r="J195" s="30" t="str">
        <f t="shared" ca="1" si="40"/>
        <v/>
      </c>
      <c r="K195" s="37" t="str">
        <f t="shared" ref="K195:K258" ca="1" si="45">IF(MOD(ROW(),2)=0,INDIRECT("I"&amp;ROW()/2+1),INDIRECT("J"&amp;(ROW()-1)/2+1))</f>
        <v/>
      </c>
      <c r="L195" s="30">
        <f ca="1">IF(H195="","",COUNTIF(INDIRECT("H"&amp;2):INDIRECT("H"&amp;ROW()),"&gt; "))</f>
        <v>80</v>
      </c>
      <c r="M195" s="30" t="str">
        <f t="shared" ref="M195:M258" ca="1" si="46">IF(ROW()&gt;COUNT(L:L)+1,"", INDIRECT("H"&amp;MATCH(ROW()-1,L:L,0 )))</f>
        <v/>
      </c>
      <c r="N195" s="30" t="str">
        <f ca="1">IF(K195="","",COUNTIF(INDIRECT("K"&amp;2):INDIRECT("K"&amp;ROW()),"&gt; "))</f>
        <v/>
      </c>
      <c r="O195" s="30" t="str">
        <f t="shared" ref="O195:O258" ca="1" si="47">IF(ROW()&gt;COUNT(N:N)+1,"", INDIRECT("K"&amp;MATCH(ROW()-1,N:N,0 )))</f>
        <v/>
      </c>
      <c r="P195" s="38"/>
      <c r="Q195" s="30" t="str">
        <f t="shared" ref="Q195:Q258" ca="1" si="48">IF(ROW()-1&lt;=(COUNTIF(M:M, "&gt; ")-1),("M"&amp;ROW()),IF(ROW()-1&gt;(COUNTIF(M:M, "&gt; ")+COUNTIF(O:O, "&gt; ")-2),"",("O"&amp;(ROW()-COUNTIF(M:M, "&gt; ")+1))))</f>
        <v/>
      </c>
    </row>
    <row r="196" spans="1:17" ht="14.25" x14ac:dyDescent="0.2">
      <c r="A196" s="48"/>
      <c r="B196" s="30" t="str">
        <f t="shared" ca="1" si="43"/>
        <v/>
      </c>
      <c r="C196" s="48"/>
      <c r="D196" s="48"/>
      <c r="E196" s="40" t="str">
        <f>IF(A196=32,"EQ"&amp;COUNTIF($A$2:A196,32),"")</f>
        <v/>
      </c>
      <c r="F196" s="30" t="str">
        <f t="shared" si="37"/>
        <v/>
      </c>
      <c r="G196" s="17" t="str">
        <f t="shared" ca="1" si="38"/>
        <v/>
      </c>
      <c r="H196" s="37" t="str">
        <f t="shared" ca="1" si="44"/>
        <v>0x01000049</v>
      </c>
      <c r="I196" s="30" t="str">
        <f t="shared" si="39"/>
        <v/>
      </c>
      <c r="J196" s="30" t="str">
        <f t="shared" ca="1" si="40"/>
        <v/>
      </c>
      <c r="K196" s="37" t="str">
        <f t="shared" ca="1" si="45"/>
        <v/>
      </c>
      <c r="L196" s="30">
        <f ca="1">IF(H196="","",COUNTIF(INDIRECT("H"&amp;2):INDIRECT("H"&amp;ROW()),"&gt; "))</f>
        <v>81</v>
      </c>
      <c r="M196" s="30" t="str">
        <f t="shared" ca="1" si="46"/>
        <v/>
      </c>
      <c r="N196" s="30" t="str">
        <f ca="1">IF(K196="","",COUNTIF(INDIRECT("K"&amp;2):INDIRECT("K"&amp;ROW()),"&gt; "))</f>
        <v/>
      </c>
      <c r="O196" s="30" t="str">
        <f t="shared" ca="1" si="47"/>
        <v/>
      </c>
      <c r="P196" s="38"/>
      <c r="Q196" s="30" t="str">
        <f t="shared" ca="1" si="48"/>
        <v/>
      </c>
    </row>
    <row r="197" spans="1:17" ht="14.25" x14ac:dyDescent="0.2">
      <c r="A197" s="48"/>
      <c r="B197" s="30" t="str">
        <f t="shared" ca="1" si="43"/>
        <v/>
      </c>
      <c r="C197" s="48"/>
      <c r="D197" s="48"/>
      <c r="E197" s="40" t="str">
        <f>IF(A197=32,"EQ"&amp;COUNTIF($A$2:A197,32),"")</f>
        <v/>
      </c>
      <c r="F197" s="30" t="str">
        <f t="shared" si="37"/>
        <v/>
      </c>
      <c r="G197" s="17" t="str">
        <f t="shared" ca="1" si="38"/>
        <v/>
      </c>
      <c r="H197" s="37" t="str">
        <f t="shared" ca="1" si="44"/>
        <v>0xF0000000</v>
      </c>
      <c r="I197" s="30" t="str">
        <f t="shared" si="39"/>
        <v/>
      </c>
      <c r="J197" s="30" t="str">
        <f t="shared" ca="1" si="40"/>
        <v/>
      </c>
      <c r="K197" s="37" t="str">
        <f t="shared" ca="1" si="45"/>
        <v/>
      </c>
      <c r="L197" s="30">
        <f ca="1">IF(H197="","",COUNTIF(INDIRECT("H"&amp;2):INDIRECT("H"&amp;ROW()),"&gt; "))</f>
        <v>82</v>
      </c>
      <c r="M197" s="30" t="str">
        <f t="shared" ca="1" si="46"/>
        <v/>
      </c>
      <c r="N197" s="30" t="str">
        <f ca="1">IF(K197="","",COUNTIF(INDIRECT("K"&amp;2):INDIRECT("K"&amp;ROW()),"&gt; "))</f>
        <v/>
      </c>
      <c r="O197" s="30" t="str">
        <f t="shared" ca="1" si="47"/>
        <v/>
      </c>
      <c r="P197" s="38"/>
      <c r="Q197" s="30" t="str">
        <f t="shared" ca="1" si="48"/>
        <v/>
      </c>
    </row>
    <row r="198" spans="1:17" ht="14.25" x14ac:dyDescent="0.2">
      <c r="A198" s="48"/>
      <c r="B198" s="30" t="str">
        <f t="shared" ca="1" si="43"/>
        <v/>
      </c>
      <c r="C198" s="48"/>
      <c r="D198" s="48"/>
      <c r="E198" s="40" t="str">
        <f>IF(A198=32,"EQ"&amp;COUNTIF($A$2:A198,32),"")</f>
        <v/>
      </c>
      <c r="F198" s="30" t="str">
        <f t="shared" si="37"/>
        <v/>
      </c>
      <c r="G198" s="17" t="str">
        <f t="shared" ca="1" si="38"/>
        <v/>
      </c>
      <c r="H198" s="37" t="str">
        <f t="shared" ca="1" si="44"/>
        <v>0x0100004A</v>
      </c>
      <c r="I198" s="30" t="str">
        <f t="shared" si="39"/>
        <v/>
      </c>
      <c r="J198" s="30" t="str">
        <f t="shared" ca="1" si="40"/>
        <v/>
      </c>
      <c r="K198" s="37" t="str">
        <f t="shared" ca="1" si="45"/>
        <v/>
      </c>
      <c r="L198" s="30">
        <f ca="1">IF(H198="","",COUNTIF(INDIRECT("H"&amp;2):INDIRECT("H"&amp;ROW()),"&gt; "))</f>
        <v>83</v>
      </c>
      <c r="M198" s="30" t="str">
        <f t="shared" ca="1" si="46"/>
        <v/>
      </c>
      <c r="N198" s="30" t="str">
        <f ca="1">IF(K198="","",COUNTIF(INDIRECT("K"&amp;2):INDIRECT("K"&amp;ROW()),"&gt; "))</f>
        <v/>
      </c>
      <c r="O198" s="30" t="str">
        <f t="shared" ca="1" si="47"/>
        <v/>
      </c>
      <c r="P198" s="38"/>
      <c r="Q198" s="30" t="str">
        <f t="shared" ca="1" si="48"/>
        <v/>
      </c>
    </row>
    <row r="199" spans="1:17" ht="14.25" x14ac:dyDescent="0.2">
      <c r="A199" s="48"/>
      <c r="B199" s="30" t="str">
        <f t="shared" ca="1" si="43"/>
        <v/>
      </c>
      <c r="C199" s="48"/>
      <c r="D199" s="48"/>
      <c r="E199" s="40" t="str">
        <f>IF(A199=32,"EQ"&amp;COUNTIF($A$2:A199,32),"")</f>
        <v/>
      </c>
      <c r="F199" s="30" t="str">
        <f t="shared" si="37"/>
        <v/>
      </c>
      <c r="G199" s="17" t="str">
        <f t="shared" ca="1" si="38"/>
        <v/>
      </c>
      <c r="H199" s="37" t="str">
        <f t="shared" ca="1" si="44"/>
        <v>0xFE6FF7D</v>
      </c>
      <c r="I199" s="30" t="str">
        <f t="shared" si="39"/>
        <v/>
      </c>
      <c r="J199" s="30" t="str">
        <f t="shared" ca="1" si="40"/>
        <v/>
      </c>
      <c r="K199" s="37" t="str">
        <f t="shared" ca="1" si="45"/>
        <v/>
      </c>
      <c r="L199" s="30">
        <f ca="1">IF(H199="","",COUNTIF(INDIRECT("H"&amp;2):INDIRECT("H"&amp;ROW()),"&gt; "))</f>
        <v>84</v>
      </c>
      <c r="M199" s="30" t="str">
        <f t="shared" ca="1" si="46"/>
        <v/>
      </c>
      <c r="N199" s="30" t="str">
        <f ca="1">IF(K199="","",COUNTIF(INDIRECT("K"&amp;2):INDIRECT("K"&amp;ROW()),"&gt; "))</f>
        <v/>
      </c>
      <c r="O199" s="30" t="str">
        <f t="shared" ca="1" si="47"/>
        <v/>
      </c>
      <c r="P199" s="38"/>
      <c r="Q199" s="30" t="str">
        <f t="shared" ca="1" si="48"/>
        <v/>
      </c>
    </row>
    <row r="200" spans="1:17" ht="14.25" x14ac:dyDescent="0.2">
      <c r="A200" s="48"/>
      <c r="B200" s="30" t="str">
        <f t="shared" ca="1" si="43"/>
        <v/>
      </c>
      <c r="C200" s="48"/>
      <c r="D200" s="48"/>
      <c r="E200" s="40" t="str">
        <f>IF(A200=32,"EQ"&amp;COUNTIF($A$2:A200,32),"")</f>
        <v/>
      </c>
      <c r="F200" s="30" t="str">
        <f t="shared" si="37"/>
        <v/>
      </c>
      <c r="G200" s="17" t="str">
        <f t="shared" ca="1" si="38"/>
        <v/>
      </c>
      <c r="H200" s="37" t="str">
        <f t="shared" ca="1" si="44"/>
        <v>0x0100004B</v>
      </c>
      <c r="I200" s="30" t="str">
        <f t="shared" si="39"/>
        <v/>
      </c>
      <c r="J200" s="30" t="str">
        <f t="shared" ca="1" si="40"/>
        <v/>
      </c>
      <c r="K200" s="37" t="str">
        <f t="shared" ca="1" si="45"/>
        <v/>
      </c>
      <c r="L200" s="30">
        <f ca="1">IF(H200="","",COUNTIF(INDIRECT("H"&amp;2):INDIRECT("H"&amp;ROW()),"&gt; "))</f>
        <v>85</v>
      </c>
      <c r="M200" s="30" t="str">
        <f t="shared" ca="1" si="46"/>
        <v/>
      </c>
      <c r="N200" s="30" t="str">
        <f ca="1">IF(K200="","",COUNTIF(INDIRECT("K"&amp;2):INDIRECT("K"&amp;ROW()),"&gt; "))</f>
        <v/>
      </c>
      <c r="O200" s="30" t="str">
        <f t="shared" ca="1" si="47"/>
        <v/>
      </c>
      <c r="P200" s="38"/>
      <c r="Q200" s="30" t="str">
        <f t="shared" ca="1" si="48"/>
        <v/>
      </c>
    </row>
    <row r="201" spans="1:17" ht="14.25" x14ac:dyDescent="0.2">
      <c r="A201" s="48"/>
      <c r="B201" s="30" t="str">
        <f t="shared" ca="1" si="43"/>
        <v/>
      </c>
      <c r="C201" s="48"/>
      <c r="D201" s="48"/>
      <c r="E201" s="40" t="str">
        <f>IF(A201=32,"EQ"&amp;COUNTIF($A$2:A201,32),"")</f>
        <v/>
      </c>
      <c r="F201" s="30" t="str">
        <f t="shared" si="37"/>
        <v/>
      </c>
      <c r="G201" s="17" t="str">
        <f t="shared" ca="1" si="38"/>
        <v/>
      </c>
      <c r="H201" s="37" t="str">
        <f t="shared" ca="1" si="44"/>
        <v>0x0</v>
      </c>
      <c r="I201" s="30" t="str">
        <f t="shared" si="39"/>
        <v/>
      </c>
      <c r="J201" s="30" t="str">
        <f t="shared" ca="1" si="40"/>
        <v/>
      </c>
      <c r="K201" s="37" t="str">
        <f t="shared" ca="1" si="45"/>
        <v/>
      </c>
      <c r="L201" s="30">
        <f ca="1">IF(H201="","",COUNTIF(INDIRECT("H"&amp;2):INDIRECT("H"&amp;ROW()),"&gt; "))</f>
        <v>86</v>
      </c>
      <c r="M201" s="30" t="str">
        <f t="shared" ca="1" si="46"/>
        <v/>
      </c>
      <c r="N201" s="30" t="str">
        <f ca="1">IF(K201="","",COUNTIF(INDIRECT("K"&amp;2):INDIRECT("K"&amp;ROW()),"&gt; "))</f>
        <v/>
      </c>
      <c r="O201" s="30" t="str">
        <f t="shared" ca="1" si="47"/>
        <v/>
      </c>
      <c r="P201" s="38"/>
      <c r="Q201" s="30" t="str">
        <f t="shared" ca="1" si="48"/>
        <v/>
      </c>
    </row>
    <row r="202" spans="1:17" ht="14.25" x14ac:dyDescent="0.2">
      <c r="A202" s="48"/>
      <c r="B202" s="30" t="str">
        <f t="shared" ca="1" si="43"/>
        <v/>
      </c>
      <c r="C202" s="48"/>
      <c r="D202" s="48"/>
      <c r="E202" s="40" t="str">
        <f>IF(A202=32,"EQ"&amp;COUNTIF($A$2:A202,32),"")</f>
        <v/>
      </c>
      <c r="F202" s="30" t="str">
        <f t="shared" si="37"/>
        <v/>
      </c>
      <c r="G202" s="17" t="str">
        <f t="shared" ca="1" si="38"/>
        <v/>
      </c>
      <c r="H202" s="37" t="str">
        <f t="shared" ca="1" si="44"/>
        <v>0x0100004C</v>
      </c>
      <c r="I202" s="30" t="str">
        <f t="shared" si="39"/>
        <v/>
      </c>
      <c r="J202" s="30" t="str">
        <f t="shared" ca="1" si="40"/>
        <v/>
      </c>
      <c r="K202" s="37" t="str">
        <f t="shared" ca="1" si="45"/>
        <v/>
      </c>
      <c r="L202" s="30">
        <f ca="1">IF(H202="","",COUNTIF(INDIRECT("H"&amp;2):INDIRECT("H"&amp;ROW()),"&gt; "))</f>
        <v>87</v>
      </c>
      <c r="M202" s="30" t="str">
        <f t="shared" ca="1" si="46"/>
        <v/>
      </c>
      <c r="N202" s="30" t="str">
        <f ca="1">IF(K202="","",COUNTIF(INDIRECT("K"&amp;2):INDIRECT("K"&amp;ROW()),"&gt; "))</f>
        <v/>
      </c>
      <c r="O202" s="30" t="str">
        <f t="shared" ca="1" si="47"/>
        <v/>
      </c>
      <c r="P202" s="38"/>
      <c r="Q202" s="30" t="str">
        <f t="shared" ca="1" si="48"/>
        <v/>
      </c>
    </row>
    <row r="203" spans="1:17" ht="14.25" x14ac:dyDescent="0.2">
      <c r="A203" s="48"/>
      <c r="B203" s="30" t="str">
        <f t="shared" ca="1" si="43"/>
        <v/>
      </c>
      <c r="C203" s="48"/>
      <c r="D203" s="48"/>
      <c r="E203" s="40" t="str">
        <f>IF(A203=32,"EQ"&amp;COUNTIF($A$2:A203,32),"")</f>
        <v/>
      </c>
      <c r="F203" s="30" t="str">
        <f t="shared" si="37"/>
        <v/>
      </c>
      <c r="G203" s="17" t="str">
        <f t="shared" ca="1" si="38"/>
        <v/>
      </c>
      <c r="H203" s="37" t="str">
        <f t="shared" ca="1" si="44"/>
        <v>0x200000</v>
      </c>
      <c r="I203" s="30" t="str">
        <f t="shared" si="39"/>
        <v/>
      </c>
      <c r="J203" s="30" t="str">
        <f t="shared" ca="1" si="40"/>
        <v/>
      </c>
      <c r="K203" s="37" t="str">
        <f t="shared" ca="1" si="45"/>
        <v/>
      </c>
      <c r="L203" s="30">
        <f ca="1">IF(H203="","",COUNTIF(INDIRECT("H"&amp;2):INDIRECT("H"&amp;ROW()),"&gt; "))</f>
        <v>88</v>
      </c>
      <c r="M203" s="30" t="str">
        <f t="shared" ca="1" si="46"/>
        <v/>
      </c>
      <c r="N203" s="30" t="str">
        <f ca="1">IF(K203="","",COUNTIF(INDIRECT("K"&amp;2):INDIRECT("K"&amp;ROW()),"&gt; "))</f>
        <v/>
      </c>
      <c r="O203" s="30" t="str">
        <f t="shared" ca="1" si="47"/>
        <v/>
      </c>
      <c r="P203" s="38"/>
      <c r="Q203" s="30" t="str">
        <f t="shared" ca="1" si="48"/>
        <v/>
      </c>
    </row>
    <row r="204" spans="1:17" ht="14.25" x14ac:dyDescent="0.2">
      <c r="A204" s="48"/>
      <c r="B204" s="30" t="str">
        <f t="shared" ca="1" si="43"/>
        <v/>
      </c>
      <c r="C204" s="48"/>
      <c r="D204" s="48"/>
      <c r="E204" s="40" t="str">
        <f>IF(A204=32,"EQ"&amp;COUNTIF($A$2:A204,32),"")</f>
        <v/>
      </c>
      <c r="F204" s="30" t="str">
        <f t="shared" si="37"/>
        <v/>
      </c>
      <c r="G204" s="17" t="str">
        <f t="shared" ca="1" si="38"/>
        <v/>
      </c>
      <c r="H204" s="37" t="str">
        <f t="shared" ca="1" si="44"/>
        <v>0x0100004D</v>
      </c>
      <c r="I204" s="30" t="str">
        <f t="shared" si="39"/>
        <v/>
      </c>
      <c r="J204" s="30" t="str">
        <f t="shared" ca="1" si="40"/>
        <v/>
      </c>
      <c r="K204" s="37" t="str">
        <f t="shared" ca="1" si="45"/>
        <v/>
      </c>
      <c r="L204" s="30">
        <f ca="1">IF(H204="","",COUNTIF(INDIRECT("H"&amp;2):INDIRECT("H"&amp;ROW()),"&gt; "))</f>
        <v>89</v>
      </c>
      <c r="M204" s="30" t="str">
        <f t="shared" ca="1" si="46"/>
        <v/>
      </c>
      <c r="N204" s="30" t="str">
        <f ca="1">IF(K204="","",COUNTIF(INDIRECT("K"&amp;2):INDIRECT("K"&amp;ROW()),"&gt; "))</f>
        <v/>
      </c>
      <c r="O204" s="30" t="str">
        <f t="shared" ca="1" si="47"/>
        <v/>
      </c>
      <c r="P204" s="38"/>
      <c r="Q204" s="30" t="str">
        <f t="shared" ca="1" si="48"/>
        <v/>
      </c>
    </row>
    <row r="205" spans="1:17" ht="14.25" x14ac:dyDescent="0.2">
      <c r="A205" s="48"/>
      <c r="B205" s="30" t="str">
        <f t="shared" ca="1" si="43"/>
        <v/>
      </c>
      <c r="C205" s="48"/>
      <c r="D205" s="48"/>
      <c r="E205" s="40" t="str">
        <f>IF(A205=32,"EQ"&amp;COUNTIF($A$2:A205,32),"")</f>
        <v/>
      </c>
      <c r="F205" s="30" t="str">
        <f t="shared" si="37"/>
        <v/>
      </c>
      <c r="G205" s="17" t="str">
        <f t="shared" ca="1" si="38"/>
        <v/>
      </c>
      <c r="H205" s="37" t="str">
        <f t="shared" ca="1" si="44"/>
        <v>0x7919999</v>
      </c>
      <c r="I205" s="30" t="str">
        <f t="shared" si="39"/>
        <v/>
      </c>
      <c r="J205" s="30" t="str">
        <f t="shared" ca="1" si="40"/>
        <v/>
      </c>
      <c r="K205" s="37" t="str">
        <f t="shared" ca="1" si="45"/>
        <v/>
      </c>
      <c r="L205" s="30">
        <f ca="1">IF(H205="","",COUNTIF(INDIRECT("H"&amp;2):INDIRECT("H"&amp;ROW()),"&gt; "))</f>
        <v>90</v>
      </c>
      <c r="M205" s="30" t="str">
        <f t="shared" ca="1" si="46"/>
        <v/>
      </c>
      <c r="N205" s="30" t="str">
        <f ca="1">IF(K205="","",COUNTIF(INDIRECT("K"&amp;2):INDIRECT("K"&amp;ROW()),"&gt; "))</f>
        <v/>
      </c>
      <c r="O205" s="30" t="str">
        <f t="shared" ca="1" si="47"/>
        <v/>
      </c>
      <c r="P205" s="38"/>
      <c r="Q205" s="30" t="str">
        <f t="shared" ca="1" si="48"/>
        <v/>
      </c>
    </row>
    <row r="206" spans="1:17" ht="14.25" x14ac:dyDescent="0.2">
      <c r="A206" s="48"/>
      <c r="B206" s="30" t="str">
        <f t="shared" ca="1" si="43"/>
        <v/>
      </c>
      <c r="C206" s="48"/>
      <c r="D206" s="48"/>
      <c r="E206" s="40" t="str">
        <f>IF(A206=32,"EQ"&amp;COUNTIF($A$2:A206,32),"")</f>
        <v/>
      </c>
      <c r="F206" s="30" t="str">
        <f t="shared" si="37"/>
        <v/>
      </c>
      <c r="G206" s="17" t="str">
        <f t="shared" ca="1" si="38"/>
        <v/>
      </c>
      <c r="H206" s="37" t="str">
        <f t="shared" ca="1" si="44"/>
        <v>0x0100004E</v>
      </c>
      <c r="I206" s="30" t="str">
        <f t="shared" si="39"/>
        <v/>
      </c>
      <c r="J206" s="30" t="str">
        <f t="shared" ca="1" si="40"/>
        <v/>
      </c>
      <c r="K206" s="37" t="str">
        <f t="shared" ca="1" si="45"/>
        <v/>
      </c>
      <c r="L206" s="30">
        <f ca="1">IF(H206="","",COUNTIF(INDIRECT("H"&amp;2):INDIRECT("H"&amp;ROW()),"&gt; "))</f>
        <v>91</v>
      </c>
      <c r="M206" s="30" t="str">
        <f t="shared" ca="1" si="46"/>
        <v/>
      </c>
      <c r="N206" s="30" t="str">
        <f ca="1">IF(K206="","",COUNTIF(INDIRECT("K"&amp;2):INDIRECT("K"&amp;ROW()),"&gt; "))</f>
        <v/>
      </c>
      <c r="O206" s="30" t="str">
        <f t="shared" ca="1" si="47"/>
        <v/>
      </c>
      <c r="P206" s="38"/>
      <c r="Q206" s="30" t="str">
        <f t="shared" ca="1" si="48"/>
        <v/>
      </c>
    </row>
    <row r="207" spans="1:17" ht="14.25" x14ac:dyDescent="0.2">
      <c r="A207" s="48"/>
      <c r="B207" s="30" t="str">
        <f t="shared" ca="1" si="43"/>
        <v/>
      </c>
      <c r="C207" s="48"/>
      <c r="D207" s="48"/>
      <c r="E207" s="40" t="str">
        <f>IF(A207=32,"EQ"&amp;COUNTIF($A$2:A207,32),"")</f>
        <v/>
      </c>
      <c r="F207" s="30" t="str">
        <f t="shared" si="37"/>
        <v/>
      </c>
      <c r="G207" s="17" t="str">
        <f t="shared" ca="1" si="38"/>
        <v/>
      </c>
      <c r="H207" s="37" t="str">
        <f t="shared" ca="1" si="44"/>
        <v>0xFACCCCC</v>
      </c>
      <c r="I207" s="30" t="str">
        <f t="shared" si="39"/>
        <v/>
      </c>
      <c r="J207" s="30" t="str">
        <f t="shared" ca="1" si="40"/>
        <v/>
      </c>
      <c r="K207" s="37" t="str">
        <f t="shared" ca="1" si="45"/>
        <v/>
      </c>
      <c r="L207" s="30">
        <f ca="1">IF(H207="","",COUNTIF(INDIRECT("H"&amp;2):INDIRECT("H"&amp;ROW()),"&gt; "))</f>
        <v>92</v>
      </c>
      <c r="M207" s="30" t="str">
        <f t="shared" ca="1" si="46"/>
        <v/>
      </c>
      <c r="N207" s="30" t="str">
        <f ca="1">IF(K207="","",COUNTIF(INDIRECT("K"&amp;2):INDIRECT("K"&amp;ROW()),"&gt; "))</f>
        <v/>
      </c>
      <c r="O207" s="30" t="str">
        <f t="shared" ca="1" si="47"/>
        <v/>
      </c>
      <c r="P207" s="38"/>
      <c r="Q207" s="30" t="str">
        <f t="shared" ca="1" si="48"/>
        <v/>
      </c>
    </row>
    <row r="208" spans="1:17" ht="14.25" x14ac:dyDescent="0.2">
      <c r="A208" s="48"/>
      <c r="B208" s="30" t="str">
        <f t="shared" ca="1" si="43"/>
        <v/>
      </c>
      <c r="C208" s="48"/>
      <c r="D208" s="48"/>
      <c r="E208" s="40" t="str">
        <f>IF(A208=32,"EQ"&amp;COUNTIF($A$2:A208,32),"")</f>
        <v/>
      </c>
      <c r="F208" s="30" t="str">
        <f t="shared" si="37"/>
        <v/>
      </c>
      <c r="G208" s="17" t="str">
        <f t="shared" ca="1" si="38"/>
        <v/>
      </c>
      <c r="H208" s="37" t="str">
        <f t="shared" ca="1" si="44"/>
        <v>0x0100004F</v>
      </c>
      <c r="I208" s="30" t="str">
        <f t="shared" si="39"/>
        <v/>
      </c>
      <c r="J208" s="30" t="str">
        <f t="shared" ca="1" si="40"/>
        <v/>
      </c>
      <c r="K208" s="37" t="str">
        <f t="shared" ca="1" si="45"/>
        <v/>
      </c>
      <c r="L208" s="30">
        <f ca="1">IF(H208="","",COUNTIF(INDIRECT("H"&amp;2):INDIRECT("H"&amp;ROW()),"&gt; "))</f>
        <v>93</v>
      </c>
      <c r="M208" s="30" t="str">
        <f t="shared" ca="1" si="46"/>
        <v/>
      </c>
      <c r="N208" s="30" t="str">
        <f ca="1">IF(K208="","",COUNTIF(INDIRECT("K"&amp;2):INDIRECT("K"&amp;ROW()),"&gt; "))</f>
        <v/>
      </c>
      <c r="O208" s="30" t="str">
        <f t="shared" ca="1" si="47"/>
        <v/>
      </c>
      <c r="P208" s="38"/>
      <c r="Q208" s="30" t="str">
        <f t="shared" ca="1" si="48"/>
        <v/>
      </c>
    </row>
    <row r="209" spans="1:17" ht="14.25" x14ac:dyDescent="0.2">
      <c r="A209" s="48"/>
      <c r="B209" s="30" t="str">
        <f t="shared" ca="1" si="43"/>
        <v/>
      </c>
      <c r="C209" s="48"/>
      <c r="D209" s="48"/>
      <c r="E209" s="40" t="str">
        <f>IF(A209=32,"EQ"&amp;COUNTIF($A$2:A209,32),"")</f>
        <v/>
      </c>
      <c r="F209" s="30" t="str">
        <f t="shared" si="37"/>
        <v/>
      </c>
      <c r="G209" s="17" t="str">
        <f t="shared" ca="1" si="38"/>
        <v/>
      </c>
      <c r="H209" s="37" t="str">
        <f t="shared" ca="1" si="44"/>
        <v>0xFACCCCC</v>
      </c>
      <c r="I209" s="30" t="str">
        <f t="shared" si="39"/>
        <v/>
      </c>
      <c r="J209" s="30" t="str">
        <f t="shared" ca="1" si="40"/>
        <v/>
      </c>
      <c r="K209" s="37" t="str">
        <f t="shared" ca="1" si="45"/>
        <v/>
      </c>
      <c r="L209" s="30">
        <f ca="1">IF(H209="","",COUNTIF(INDIRECT("H"&amp;2):INDIRECT("H"&amp;ROW()),"&gt; "))</f>
        <v>94</v>
      </c>
      <c r="M209" s="30" t="str">
        <f t="shared" ca="1" si="46"/>
        <v/>
      </c>
      <c r="N209" s="30" t="str">
        <f ca="1">IF(K209="","",COUNTIF(INDIRECT("K"&amp;2):INDIRECT("K"&amp;ROW()),"&gt; "))</f>
        <v/>
      </c>
      <c r="O209" s="30" t="str">
        <f t="shared" ca="1" si="47"/>
        <v/>
      </c>
      <c r="P209" s="38"/>
      <c r="Q209" s="30" t="str">
        <f t="shared" ca="1" si="48"/>
        <v/>
      </c>
    </row>
    <row r="210" spans="1:17" ht="14.25" x14ac:dyDescent="0.2">
      <c r="A210" s="48"/>
      <c r="B210" s="30" t="str">
        <f t="shared" ca="1" si="43"/>
        <v/>
      </c>
      <c r="C210" s="48"/>
      <c r="D210" s="48"/>
      <c r="E210" s="40" t="str">
        <f>IF(A210=32,"EQ"&amp;COUNTIF($A$2:A210,32),"")</f>
        <v/>
      </c>
      <c r="F210" s="30" t="str">
        <f t="shared" si="37"/>
        <v/>
      </c>
      <c r="G210" s="17" t="str">
        <f t="shared" ca="1" si="38"/>
        <v/>
      </c>
      <c r="H210" s="37" t="str">
        <f t="shared" ca="1" si="44"/>
        <v>0x01000050</v>
      </c>
      <c r="I210" s="30" t="str">
        <f t="shared" si="39"/>
        <v/>
      </c>
      <c r="J210" s="30" t="str">
        <f t="shared" ca="1" si="40"/>
        <v/>
      </c>
      <c r="K210" s="37" t="str">
        <f t="shared" ca="1" si="45"/>
        <v/>
      </c>
      <c r="L210" s="30">
        <f ca="1">IF(H210="","",COUNTIF(INDIRECT("H"&amp;2):INDIRECT("H"&amp;ROW()),"&gt; "))</f>
        <v>95</v>
      </c>
      <c r="M210" s="30" t="str">
        <f t="shared" ca="1" si="46"/>
        <v/>
      </c>
      <c r="N210" s="30" t="str">
        <f ca="1">IF(K210="","",COUNTIF(INDIRECT("K"&amp;2):INDIRECT("K"&amp;ROW()),"&gt; "))</f>
        <v/>
      </c>
      <c r="O210" s="30" t="str">
        <f t="shared" ca="1" si="47"/>
        <v/>
      </c>
      <c r="P210" s="38"/>
      <c r="Q210" s="30" t="str">
        <f t="shared" ca="1" si="48"/>
        <v/>
      </c>
    </row>
    <row r="211" spans="1:17" ht="14.25" x14ac:dyDescent="0.2">
      <c r="A211" s="48"/>
      <c r="B211" s="30" t="str">
        <f t="shared" ca="1" si="43"/>
        <v/>
      </c>
      <c r="C211" s="48"/>
      <c r="D211" s="48"/>
      <c r="E211" s="40" t="str">
        <f>IF(A211=32,"EQ"&amp;COUNTIF($A$2:A211,32),"")</f>
        <v/>
      </c>
      <c r="F211" s="30" t="str">
        <f t="shared" si="37"/>
        <v/>
      </c>
      <c r="G211" s="17" t="str">
        <f t="shared" ca="1" si="38"/>
        <v/>
      </c>
      <c r="H211" s="37" t="str">
        <f t="shared" ca="1" si="44"/>
        <v>0xE16DDF01</v>
      </c>
      <c r="I211" s="30" t="str">
        <f t="shared" si="39"/>
        <v/>
      </c>
      <c r="J211" s="30" t="str">
        <f t="shared" ca="1" si="40"/>
        <v/>
      </c>
      <c r="K211" s="37" t="str">
        <f t="shared" ca="1" si="45"/>
        <v/>
      </c>
      <c r="L211" s="30">
        <f ca="1">IF(H211="","",COUNTIF(INDIRECT("H"&amp;2):INDIRECT("H"&amp;ROW()),"&gt; "))</f>
        <v>96</v>
      </c>
      <c r="M211" s="30" t="str">
        <f t="shared" ca="1" si="46"/>
        <v/>
      </c>
      <c r="N211" s="30" t="str">
        <f ca="1">IF(K211="","",COUNTIF(INDIRECT("K"&amp;2):INDIRECT("K"&amp;ROW()),"&gt; "))</f>
        <v/>
      </c>
      <c r="O211" s="30" t="str">
        <f t="shared" ca="1" si="47"/>
        <v/>
      </c>
      <c r="P211" s="38"/>
      <c r="Q211" s="30" t="str">
        <f t="shared" ca="1" si="48"/>
        <v/>
      </c>
    </row>
    <row r="212" spans="1:17" ht="14.25" x14ac:dyDescent="0.2">
      <c r="A212" s="48"/>
      <c r="B212" s="30" t="str">
        <f t="shared" ca="1" si="43"/>
        <v/>
      </c>
      <c r="C212" s="48"/>
      <c r="D212" s="48"/>
      <c r="E212" s="40" t="str">
        <f>IF(A212=32,"EQ"&amp;COUNTIF($A$2:A212,32),"")</f>
        <v/>
      </c>
      <c r="F212" s="30" t="str">
        <f t="shared" si="37"/>
        <v/>
      </c>
      <c r="G212" s="17" t="str">
        <f t="shared" ca="1" si="38"/>
        <v/>
      </c>
      <c r="H212" s="37" t="str">
        <f t="shared" ca="1" si="44"/>
        <v>0x01000051</v>
      </c>
      <c r="I212" s="30" t="str">
        <f t="shared" si="39"/>
        <v/>
      </c>
      <c r="J212" s="30" t="str">
        <f t="shared" ca="1" si="40"/>
        <v/>
      </c>
      <c r="K212" s="37" t="str">
        <f t="shared" ca="1" si="45"/>
        <v/>
      </c>
      <c r="L212" s="30">
        <f ca="1">IF(H212="","",COUNTIF(INDIRECT("H"&amp;2):INDIRECT("H"&amp;ROW()),"&gt; "))</f>
        <v>97</v>
      </c>
      <c r="M212" s="30" t="str">
        <f t="shared" ca="1" si="46"/>
        <v/>
      </c>
      <c r="N212" s="30" t="str">
        <f ca="1">IF(K212="","",COUNTIF(INDIRECT("K"&amp;2):INDIRECT("K"&amp;ROW()),"&gt; "))</f>
        <v/>
      </c>
      <c r="O212" s="30" t="str">
        <f t="shared" ca="1" si="47"/>
        <v/>
      </c>
      <c r="P212" s="38"/>
      <c r="Q212" s="30" t="str">
        <f t="shared" ca="1" si="48"/>
        <v/>
      </c>
    </row>
    <row r="213" spans="1:17" ht="14.25" x14ac:dyDescent="0.2">
      <c r="A213" s="48"/>
      <c r="B213" s="30" t="str">
        <f t="shared" ca="1" si="43"/>
        <v/>
      </c>
      <c r="C213" s="48"/>
      <c r="D213" s="48"/>
      <c r="E213" s="40" t="str">
        <f>IF(A213=32,"EQ"&amp;COUNTIF($A$2:A213,32),"")</f>
        <v/>
      </c>
      <c r="F213" s="30" t="str">
        <f t="shared" si="37"/>
        <v/>
      </c>
      <c r="G213" s="17" t="str">
        <f t="shared" ca="1" si="38"/>
        <v/>
      </c>
      <c r="H213" s="37" t="str">
        <f t="shared" ca="1" si="44"/>
        <v>0xECB45AE</v>
      </c>
      <c r="I213" s="30" t="str">
        <f t="shared" si="39"/>
        <v/>
      </c>
      <c r="J213" s="30" t="str">
        <f t="shared" ca="1" si="40"/>
        <v/>
      </c>
      <c r="K213" s="37" t="str">
        <f t="shared" ca="1" si="45"/>
        <v/>
      </c>
      <c r="L213" s="30">
        <f ca="1">IF(H213="","",COUNTIF(INDIRECT("H"&amp;2):INDIRECT("H"&amp;ROW()),"&gt; "))</f>
        <v>98</v>
      </c>
      <c r="M213" s="30" t="str">
        <f t="shared" ca="1" si="46"/>
        <v/>
      </c>
      <c r="N213" s="30" t="str">
        <f ca="1">IF(K213="","",COUNTIF(INDIRECT("K"&amp;2):INDIRECT("K"&amp;ROW()),"&gt; "))</f>
        <v/>
      </c>
      <c r="O213" s="30" t="str">
        <f t="shared" ca="1" si="47"/>
        <v/>
      </c>
      <c r="P213" s="38"/>
      <c r="Q213" s="30" t="str">
        <f t="shared" ca="1" si="48"/>
        <v/>
      </c>
    </row>
    <row r="214" spans="1:17" ht="14.25" x14ac:dyDescent="0.2">
      <c r="A214" s="48"/>
      <c r="B214" s="30" t="str">
        <f t="shared" ca="1" si="43"/>
        <v/>
      </c>
      <c r="C214" s="48"/>
      <c r="D214" s="48"/>
      <c r="E214" s="40" t="str">
        <f>IF(A214=32,"EQ"&amp;COUNTIF($A$2:A214,32),"")</f>
        <v/>
      </c>
      <c r="F214" s="30" t="str">
        <f t="shared" si="37"/>
        <v/>
      </c>
      <c r="G214" s="17" t="str">
        <f t="shared" ca="1" si="38"/>
        <v/>
      </c>
      <c r="H214" s="37" t="str">
        <f t="shared" ca="1" si="44"/>
        <v>0x01000052</v>
      </c>
      <c r="I214" s="30" t="str">
        <f t="shared" si="39"/>
        <v/>
      </c>
      <c r="J214" s="30" t="str">
        <f t="shared" ca="1" si="40"/>
        <v/>
      </c>
      <c r="K214" s="37" t="str">
        <f t="shared" ca="1" si="45"/>
        <v/>
      </c>
      <c r="L214" s="30">
        <f ca="1">IF(H214="","",COUNTIF(INDIRECT("H"&amp;2):INDIRECT("H"&amp;ROW()),"&gt; "))</f>
        <v>99</v>
      </c>
      <c r="M214" s="30" t="str">
        <f t="shared" ca="1" si="46"/>
        <v/>
      </c>
      <c r="N214" s="30" t="str">
        <f ca="1">IF(K214="","",COUNTIF(INDIRECT("K"&amp;2):INDIRECT("K"&amp;ROW()),"&gt; "))</f>
        <v/>
      </c>
      <c r="O214" s="30" t="str">
        <f t="shared" ca="1" si="47"/>
        <v/>
      </c>
      <c r="P214" s="38"/>
      <c r="Q214" s="30" t="str">
        <f t="shared" ca="1" si="48"/>
        <v/>
      </c>
    </row>
    <row r="215" spans="1:17" ht="14.25" x14ac:dyDescent="0.2">
      <c r="A215" s="48"/>
      <c r="B215" s="30" t="str">
        <f t="shared" ca="1" si="43"/>
        <v/>
      </c>
      <c r="C215" s="48"/>
      <c r="D215" s="48"/>
      <c r="E215" s="40" t="str">
        <f>IF(A215=32,"EQ"&amp;COUNTIF($A$2:A215,32),"")</f>
        <v/>
      </c>
      <c r="F215" s="30" t="str">
        <f t="shared" si="37"/>
        <v/>
      </c>
      <c r="G215" s="17" t="str">
        <f t="shared" ca="1" si="38"/>
        <v/>
      </c>
      <c r="H215" s="37" t="str">
        <f t="shared" ca="1" si="44"/>
        <v>0x258B3F6</v>
      </c>
      <c r="I215" s="30" t="str">
        <f t="shared" si="39"/>
        <v/>
      </c>
      <c r="J215" s="30" t="str">
        <f t="shared" ca="1" si="40"/>
        <v/>
      </c>
      <c r="K215" s="37" t="str">
        <f t="shared" ca="1" si="45"/>
        <v/>
      </c>
      <c r="L215" s="30">
        <f ca="1">IF(H215="","",COUNTIF(INDIRECT("H"&amp;2):INDIRECT("H"&amp;ROW()),"&gt; "))</f>
        <v>100</v>
      </c>
      <c r="M215" s="30" t="str">
        <f t="shared" ca="1" si="46"/>
        <v/>
      </c>
      <c r="N215" s="30" t="str">
        <f ca="1">IF(K215="","",COUNTIF(INDIRECT("K"&amp;2):INDIRECT("K"&amp;ROW()),"&gt; "))</f>
        <v/>
      </c>
      <c r="O215" s="30" t="str">
        <f t="shared" ca="1" si="47"/>
        <v/>
      </c>
      <c r="P215" s="38"/>
      <c r="Q215" s="30" t="str">
        <f t="shared" ca="1" si="48"/>
        <v/>
      </c>
    </row>
    <row r="216" spans="1:17" ht="14.25" x14ac:dyDescent="0.2">
      <c r="A216" s="48"/>
      <c r="B216" s="30" t="str">
        <f t="shared" ca="1" si="43"/>
        <v/>
      </c>
      <c r="C216" s="48"/>
      <c r="D216" s="48"/>
      <c r="E216" s="40" t="str">
        <f>IF(A216=32,"EQ"&amp;COUNTIF($A$2:A216,32),"")</f>
        <v/>
      </c>
      <c r="F216" s="30" t="str">
        <f t="shared" si="37"/>
        <v/>
      </c>
      <c r="G216" s="17" t="str">
        <f t="shared" ca="1" si="38"/>
        <v/>
      </c>
      <c r="H216" s="37" t="str">
        <f t="shared" ca="1" si="44"/>
        <v>0x01000053</v>
      </c>
      <c r="I216" s="30" t="str">
        <f t="shared" si="39"/>
        <v/>
      </c>
      <c r="J216" s="30" t="str">
        <f t="shared" ca="1" si="40"/>
        <v/>
      </c>
      <c r="K216" s="37" t="str">
        <f t="shared" ca="1" si="45"/>
        <v/>
      </c>
      <c r="L216" s="30">
        <f ca="1">IF(H216="","",COUNTIF(INDIRECT("H"&amp;2):INDIRECT("H"&amp;ROW()),"&gt; "))</f>
        <v>101</v>
      </c>
      <c r="M216" s="30" t="str">
        <f t="shared" ca="1" si="46"/>
        <v/>
      </c>
      <c r="N216" s="30" t="str">
        <f ca="1">IF(K216="","",COUNTIF(INDIRECT("K"&amp;2):INDIRECT("K"&amp;ROW()),"&gt; "))</f>
        <v/>
      </c>
      <c r="O216" s="30" t="str">
        <f t="shared" ca="1" si="47"/>
        <v/>
      </c>
      <c r="P216" s="38"/>
      <c r="Q216" s="30" t="str">
        <f t="shared" ca="1" si="48"/>
        <v/>
      </c>
    </row>
    <row r="217" spans="1:17" ht="14.25" x14ac:dyDescent="0.2">
      <c r="A217" s="48"/>
      <c r="B217" s="30" t="str">
        <f t="shared" ca="1" si="43"/>
        <v/>
      </c>
      <c r="C217" s="48"/>
      <c r="D217" s="48"/>
      <c r="E217" s="40" t="str">
        <f>IF(A217=32,"EQ"&amp;COUNTIF($A$2:A217,32),"")</f>
        <v/>
      </c>
      <c r="F217" s="30" t="str">
        <f t="shared" si="37"/>
        <v/>
      </c>
      <c r="G217" s="17" t="str">
        <f t="shared" ca="1" si="38"/>
        <v/>
      </c>
      <c r="H217" s="37" t="str">
        <f t="shared" ca="1" si="44"/>
        <v>0xFB695FAB</v>
      </c>
      <c r="I217" s="30" t="str">
        <f t="shared" si="39"/>
        <v/>
      </c>
      <c r="J217" s="30" t="str">
        <f t="shared" ca="1" si="40"/>
        <v/>
      </c>
      <c r="K217" s="37" t="str">
        <f t="shared" ca="1" si="45"/>
        <v/>
      </c>
      <c r="L217" s="30">
        <f ca="1">IF(H217="","",COUNTIF(INDIRECT("H"&amp;2):INDIRECT("H"&amp;ROW()),"&gt; "))</f>
        <v>102</v>
      </c>
      <c r="M217" s="30" t="str">
        <f t="shared" ca="1" si="46"/>
        <v/>
      </c>
      <c r="N217" s="30" t="str">
        <f ca="1">IF(K217="","",COUNTIF(INDIRECT("K"&amp;2):INDIRECT("K"&amp;ROW()),"&gt; "))</f>
        <v/>
      </c>
      <c r="O217" s="30" t="str">
        <f t="shared" ca="1" si="47"/>
        <v/>
      </c>
      <c r="P217" s="38"/>
      <c r="Q217" s="30" t="str">
        <f t="shared" ca="1" si="48"/>
        <v/>
      </c>
    </row>
    <row r="218" spans="1:17" ht="14.25" x14ac:dyDescent="0.2">
      <c r="A218" s="48"/>
      <c r="B218" s="30" t="str">
        <f t="shared" ca="1" si="43"/>
        <v/>
      </c>
      <c r="C218" s="48"/>
      <c r="D218" s="48"/>
      <c r="E218" s="40" t="str">
        <f>IF(A218=32,"EQ"&amp;COUNTIF($A$2:A218,32),"")</f>
        <v/>
      </c>
      <c r="F218" s="30" t="str">
        <f t="shared" si="37"/>
        <v/>
      </c>
      <c r="G218" s="17" t="str">
        <f t="shared" ca="1" si="38"/>
        <v/>
      </c>
      <c r="H218" s="37" t="str">
        <f t="shared" ca="1" si="44"/>
        <v>0x01000054</v>
      </c>
      <c r="I218" s="30" t="str">
        <f t="shared" si="39"/>
        <v/>
      </c>
      <c r="J218" s="30" t="str">
        <f t="shared" ca="1" si="40"/>
        <v/>
      </c>
      <c r="K218" s="37" t="str">
        <f t="shared" ca="1" si="45"/>
        <v/>
      </c>
      <c r="L218" s="30">
        <f ca="1">IF(H218="","",COUNTIF(INDIRECT("H"&amp;2):INDIRECT("H"&amp;ROW()),"&gt; "))</f>
        <v>103</v>
      </c>
      <c r="M218" s="30" t="str">
        <f t="shared" ca="1" si="46"/>
        <v/>
      </c>
      <c r="N218" s="30" t="str">
        <f ca="1">IF(K218="","",COUNTIF(INDIRECT("K"&amp;2):INDIRECT("K"&amp;ROW()),"&gt; "))</f>
        <v/>
      </c>
      <c r="O218" s="30" t="str">
        <f t="shared" ca="1" si="47"/>
        <v/>
      </c>
      <c r="P218" s="38"/>
      <c r="Q218" s="30" t="str">
        <f t="shared" ca="1" si="48"/>
        <v/>
      </c>
    </row>
    <row r="219" spans="1:17" ht="14.25" x14ac:dyDescent="0.2">
      <c r="A219" s="48"/>
      <c r="B219" s="30" t="str">
        <f t="shared" ca="1" si="43"/>
        <v/>
      </c>
      <c r="C219" s="48"/>
      <c r="D219" s="48"/>
      <c r="E219" s="40" t="str">
        <f>IF(A219=32,"EQ"&amp;COUNTIF($A$2:A219,32),"")</f>
        <v/>
      </c>
      <c r="F219" s="30" t="str">
        <f t="shared" si="37"/>
        <v/>
      </c>
      <c r="G219" s="17" t="str">
        <f t="shared" ca="1" si="38"/>
        <v/>
      </c>
      <c r="H219" s="37" t="str">
        <f t="shared" ca="1" si="44"/>
        <v>0x2468017</v>
      </c>
      <c r="I219" s="30" t="str">
        <f t="shared" si="39"/>
        <v/>
      </c>
      <c r="J219" s="30" t="str">
        <f t="shared" ca="1" si="40"/>
        <v/>
      </c>
      <c r="K219" s="37" t="str">
        <f t="shared" ca="1" si="45"/>
        <v/>
      </c>
      <c r="L219" s="30">
        <f ca="1">IF(H219="","",COUNTIF(INDIRECT("H"&amp;2):INDIRECT("H"&amp;ROW()),"&gt; "))</f>
        <v>104</v>
      </c>
      <c r="M219" s="30" t="str">
        <f t="shared" ca="1" si="46"/>
        <v/>
      </c>
      <c r="N219" s="30" t="str">
        <f ca="1">IF(K219="","",COUNTIF(INDIRECT("K"&amp;2):INDIRECT("K"&amp;ROW()),"&gt; "))</f>
        <v/>
      </c>
      <c r="O219" s="30" t="str">
        <f t="shared" ca="1" si="47"/>
        <v/>
      </c>
      <c r="P219" s="38"/>
      <c r="Q219" s="30" t="str">
        <f t="shared" ca="1" si="48"/>
        <v/>
      </c>
    </row>
    <row r="220" spans="1:17" ht="14.25" x14ac:dyDescent="0.2">
      <c r="A220" s="48"/>
      <c r="B220" s="30" t="str">
        <f t="shared" ca="1" si="43"/>
        <v/>
      </c>
      <c r="C220" s="48"/>
      <c r="D220" s="48"/>
      <c r="E220" s="40" t="str">
        <f>IF(A220=32,"EQ"&amp;COUNTIF($A$2:A220,32),"")</f>
        <v/>
      </c>
      <c r="F220" s="30" t="str">
        <f t="shared" si="37"/>
        <v/>
      </c>
      <c r="G220" s="17" t="str">
        <f t="shared" ca="1" si="38"/>
        <v/>
      </c>
      <c r="H220" s="37" t="str">
        <f t="shared" ca="1" si="44"/>
        <v>0x01000055</v>
      </c>
      <c r="I220" s="30" t="str">
        <f t="shared" si="39"/>
        <v/>
      </c>
      <c r="J220" s="30" t="str">
        <f t="shared" ca="1" si="40"/>
        <v/>
      </c>
      <c r="K220" s="37" t="str">
        <f t="shared" ca="1" si="45"/>
        <v/>
      </c>
      <c r="L220" s="30">
        <f ca="1">IF(H220="","",COUNTIF(INDIRECT("H"&amp;2):INDIRECT("H"&amp;ROW()),"&gt; "))</f>
        <v>105</v>
      </c>
      <c r="M220" s="30" t="str">
        <f t="shared" ca="1" si="46"/>
        <v/>
      </c>
      <c r="N220" s="30" t="str">
        <f ca="1">IF(K220="","",COUNTIF(INDIRECT("K"&amp;2):INDIRECT("K"&amp;ROW()),"&gt; "))</f>
        <v/>
      </c>
      <c r="O220" s="30" t="str">
        <f t="shared" ca="1" si="47"/>
        <v/>
      </c>
      <c r="P220" s="38"/>
      <c r="Q220" s="30" t="str">
        <f t="shared" ca="1" si="48"/>
        <v/>
      </c>
    </row>
    <row r="221" spans="1:17" ht="14.25" x14ac:dyDescent="0.2">
      <c r="A221" s="48"/>
      <c r="B221" s="30" t="str">
        <f t="shared" ca="1" si="43"/>
        <v/>
      </c>
      <c r="C221" s="48"/>
      <c r="D221" s="48"/>
      <c r="E221" s="40" t="str">
        <f>IF(A221=32,"EQ"&amp;COUNTIF($A$2:A221,32),"")</f>
        <v/>
      </c>
      <c r="F221" s="30" t="str">
        <f t="shared" si="37"/>
        <v/>
      </c>
      <c r="G221" s="17" t="str">
        <f t="shared" ca="1" si="38"/>
        <v/>
      </c>
      <c r="H221" s="37" t="str">
        <f t="shared" ca="1" si="44"/>
        <v>0x1</v>
      </c>
      <c r="I221" s="30" t="str">
        <f t="shared" si="39"/>
        <v/>
      </c>
      <c r="J221" s="30" t="str">
        <f t="shared" ca="1" si="40"/>
        <v/>
      </c>
      <c r="K221" s="37" t="str">
        <f t="shared" ca="1" si="45"/>
        <v/>
      </c>
      <c r="L221" s="30">
        <f ca="1">IF(H221="","",COUNTIF(INDIRECT("H"&amp;2):INDIRECT("H"&amp;ROW()),"&gt; "))</f>
        <v>106</v>
      </c>
      <c r="M221" s="30" t="str">
        <f t="shared" ca="1" si="46"/>
        <v/>
      </c>
      <c r="N221" s="30" t="str">
        <f ca="1">IF(K221="","",COUNTIF(INDIRECT("K"&amp;2):INDIRECT("K"&amp;ROW()),"&gt; "))</f>
        <v/>
      </c>
      <c r="O221" s="30" t="str">
        <f t="shared" ca="1" si="47"/>
        <v/>
      </c>
      <c r="P221" s="38"/>
      <c r="Q221" s="30" t="str">
        <f t="shared" ca="1" si="48"/>
        <v/>
      </c>
    </row>
    <row r="222" spans="1:17" ht="14.25" x14ac:dyDescent="0.2">
      <c r="A222" s="48"/>
      <c r="B222" s="30" t="str">
        <f t="shared" ca="1" si="43"/>
        <v/>
      </c>
      <c r="C222" s="48"/>
      <c r="D222" s="48"/>
      <c r="E222" s="40" t="str">
        <f>IF(A222=32,"EQ"&amp;COUNTIF($A$2:A222,32),"")</f>
        <v/>
      </c>
      <c r="F222" s="30" t="str">
        <f t="shared" ref="F222:F285" si="49">IF(C222="","","0x010000"&amp;DEC2HEX(A222,2))</f>
        <v/>
      </c>
      <c r="G222" s="17" t="str">
        <f t="shared" ref="G222:G285" ca="1" si="50">IF(C222="","","0x"&amp;RIGHT(DEC2HEX(C222*POWER(2,INDIRECT("DSM!C"&amp;A222))),8))</f>
        <v/>
      </c>
      <c r="H222" s="37" t="str">
        <f t="shared" ca="1" si="44"/>
        <v/>
      </c>
      <c r="I222" s="30" t="str">
        <f t="shared" ref="I222:I285" si="51">IF(D222="","","0x020000"&amp;DEC2HEX(A222,2))</f>
        <v/>
      </c>
      <c r="J222" s="30" t="str">
        <f t="shared" ref="J222:J285" ca="1" si="52">IF(D222="","","0x"&amp;RIGHT(DEC2HEX(D222*POWER(2,INDIRECT("DSM!C"&amp;A222))),8))</f>
        <v/>
      </c>
      <c r="K222" s="37" t="str">
        <f t="shared" ca="1" si="45"/>
        <v/>
      </c>
      <c r="L222" s="30" t="str">
        <f ca="1">IF(H222="","",COUNTIF(INDIRECT("H"&amp;2):INDIRECT("H"&amp;ROW()),"&gt; "))</f>
        <v/>
      </c>
      <c r="M222" s="30" t="str">
        <f t="shared" ca="1" si="46"/>
        <v/>
      </c>
      <c r="N222" s="30" t="str">
        <f ca="1">IF(K222="","",COUNTIF(INDIRECT("K"&amp;2):INDIRECT("K"&amp;ROW()),"&gt; "))</f>
        <v/>
      </c>
      <c r="O222" s="30" t="str">
        <f t="shared" ca="1" si="47"/>
        <v/>
      </c>
      <c r="P222" s="38"/>
      <c r="Q222" s="30" t="str">
        <f t="shared" ca="1" si="48"/>
        <v/>
      </c>
    </row>
    <row r="223" spans="1:17" ht="14.25" x14ac:dyDescent="0.2">
      <c r="A223" s="48"/>
      <c r="B223" s="30" t="str">
        <f t="shared" ca="1" si="43"/>
        <v/>
      </c>
      <c r="C223" s="48"/>
      <c r="D223" s="48"/>
      <c r="E223" s="40" t="str">
        <f>IF(A223=32,"EQ"&amp;COUNTIF($A$2:A223,32),"")</f>
        <v/>
      </c>
      <c r="F223" s="30" t="str">
        <f t="shared" si="49"/>
        <v/>
      </c>
      <c r="G223" s="17" t="str">
        <f t="shared" ca="1" si="50"/>
        <v/>
      </c>
      <c r="H223" s="37" t="str">
        <f t="shared" ca="1" si="44"/>
        <v/>
      </c>
      <c r="I223" s="30" t="str">
        <f t="shared" si="51"/>
        <v/>
      </c>
      <c r="J223" s="30" t="str">
        <f t="shared" ca="1" si="52"/>
        <v/>
      </c>
      <c r="K223" s="37" t="str">
        <f t="shared" ca="1" si="45"/>
        <v/>
      </c>
      <c r="L223" s="30" t="str">
        <f ca="1">IF(H223="","",COUNTIF(INDIRECT("H"&amp;2):INDIRECT("H"&amp;ROW()),"&gt; "))</f>
        <v/>
      </c>
      <c r="M223" s="30" t="str">
        <f t="shared" ca="1" si="46"/>
        <v/>
      </c>
      <c r="N223" s="30" t="str">
        <f ca="1">IF(K223="","",COUNTIF(INDIRECT("K"&amp;2):INDIRECT("K"&amp;ROW()),"&gt; "))</f>
        <v/>
      </c>
      <c r="O223" s="30" t="str">
        <f t="shared" ca="1" si="47"/>
        <v/>
      </c>
      <c r="P223" s="38"/>
      <c r="Q223" s="30" t="str">
        <f t="shared" ca="1" si="48"/>
        <v/>
      </c>
    </row>
    <row r="224" spans="1:17" ht="14.25" x14ac:dyDescent="0.2">
      <c r="A224" s="48"/>
      <c r="B224" s="30" t="str">
        <f t="shared" ca="1" si="43"/>
        <v/>
      </c>
      <c r="C224" s="48"/>
      <c r="D224" s="48"/>
      <c r="E224" s="40" t="str">
        <f>IF(A224=32,"EQ"&amp;COUNTIF($A$2:A224,32),"")</f>
        <v/>
      </c>
      <c r="F224" s="30" t="str">
        <f t="shared" si="49"/>
        <v/>
      </c>
      <c r="G224" s="17" t="str">
        <f t="shared" ca="1" si="50"/>
        <v/>
      </c>
      <c r="H224" s="37" t="str">
        <f t="shared" ca="1" si="44"/>
        <v/>
      </c>
      <c r="I224" s="30" t="str">
        <f t="shared" si="51"/>
        <v/>
      </c>
      <c r="J224" s="30" t="str">
        <f t="shared" ca="1" si="52"/>
        <v/>
      </c>
      <c r="K224" s="37" t="str">
        <f t="shared" ca="1" si="45"/>
        <v/>
      </c>
      <c r="L224" s="30" t="str">
        <f ca="1">IF(H224="","",COUNTIF(INDIRECT("H"&amp;2):INDIRECT("H"&amp;ROW()),"&gt; "))</f>
        <v/>
      </c>
      <c r="M224" s="30" t="str">
        <f t="shared" ca="1" si="46"/>
        <v/>
      </c>
      <c r="N224" s="30" t="str">
        <f ca="1">IF(K224="","",COUNTIF(INDIRECT("K"&amp;2):INDIRECT("K"&amp;ROW()),"&gt; "))</f>
        <v/>
      </c>
      <c r="O224" s="30" t="str">
        <f t="shared" ca="1" si="47"/>
        <v/>
      </c>
      <c r="P224" s="38"/>
      <c r="Q224" s="30" t="str">
        <f t="shared" ca="1" si="48"/>
        <v/>
      </c>
    </row>
    <row r="225" spans="1:17" ht="14.25" x14ac:dyDescent="0.2">
      <c r="A225" s="48"/>
      <c r="B225" s="30" t="str">
        <f t="shared" ca="1" si="43"/>
        <v/>
      </c>
      <c r="C225" s="48"/>
      <c r="D225" s="48"/>
      <c r="E225" s="40" t="str">
        <f>IF(A225=32,"EQ"&amp;COUNTIF($A$2:A225,32),"")</f>
        <v/>
      </c>
      <c r="F225" s="30" t="str">
        <f t="shared" si="49"/>
        <v/>
      </c>
      <c r="G225" s="17" t="str">
        <f t="shared" ca="1" si="50"/>
        <v/>
      </c>
      <c r="H225" s="37" t="str">
        <f t="shared" ca="1" si="44"/>
        <v/>
      </c>
      <c r="I225" s="30" t="str">
        <f t="shared" si="51"/>
        <v/>
      </c>
      <c r="J225" s="30" t="str">
        <f t="shared" ca="1" si="52"/>
        <v/>
      </c>
      <c r="K225" s="37" t="str">
        <f t="shared" ca="1" si="45"/>
        <v/>
      </c>
      <c r="L225" s="30" t="str">
        <f ca="1">IF(H225="","",COUNTIF(INDIRECT("H"&amp;2):INDIRECT("H"&amp;ROW()),"&gt; "))</f>
        <v/>
      </c>
      <c r="M225" s="30" t="str">
        <f t="shared" ca="1" si="46"/>
        <v/>
      </c>
      <c r="N225" s="30" t="str">
        <f ca="1">IF(K225="","",COUNTIF(INDIRECT("K"&amp;2):INDIRECT("K"&amp;ROW()),"&gt; "))</f>
        <v/>
      </c>
      <c r="O225" s="30" t="str">
        <f t="shared" ca="1" si="47"/>
        <v/>
      </c>
      <c r="P225" s="38"/>
      <c r="Q225" s="30" t="str">
        <f t="shared" ca="1" si="48"/>
        <v/>
      </c>
    </row>
    <row r="226" spans="1:17" ht="14.25" x14ac:dyDescent="0.2">
      <c r="A226" s="48"/>
      <c r="B226" s="30" t="str">
        <f t="shared" ca="1" si="43"/>
        <v/>
      </c>
      <c r="C226" s="48"/>
      <c r="D226" s="48"/>
      <c r="E226" s="40" t="str">
        <f>IF(A226=32,"EQ"&amp;COUNTIF($A$2:A226,32),"")</f>
        <v/>
      </c>
      <c r="F226" s="30" t="str">
        <f t="shared" si="49"/>
        <v/>
      </c>
      <c r="G226" s="17" t="str">
        <f t="shared" ca="1" si="50"/>
        <v/>
      </c>
      <c r="H226" s="37" t="str">
        <f t="shared" ca="1" si="44"/>
        <v/>
      </c>
      <c r="I226" s="30" t="str">
        <f t="shared" si="51"/>
        <v/>
      </c>
      <c r="J226" s="30" t="str">
        <f t="shared" ca="1" si="52"/>
        <v/>
      </c>
      <c r="K226" s="37" t="str">
        <f t="shared" ca="1" si="45"/>
        <v/>
      </c>
      <c r="L226" s="30" t="str">
        <f ca="1">IF(H226="","",COUNTIF(INDIRECT("H"&amp;2):INDIRECT("H"&amp;ROW()),"&gt; "))</f>
        <v/>
      </c>
      <c r="M226" s="30" t="str">
        <f t="shared" ca="1" si="46"/>
        <v/>
      </c>
      <c r="N226" s="30" t="str">
        <f ca="1">IF(K226="","",COUNTIF(INDIRECT("K"&amp;2):INDIRECT("K"&amp;ROW()),"&gt; "))</f>
        <v/>
      </c>
      <c r="O226" s="30" t="str">
        <f t="shared" ca="1" si="47"/>
        <v/>
      </c>
      <c r="P226" s="38"/>
      <c r="Q226" s="30" t="str">
        <f t="shared" ca="1" si="48"/>
        <v/>
      </c>
    </row>
    <row r="227" spans="1:17" ht="14.25" x14ac:dyDescent="0.2">
      <c r="A227" s="48"/>
      <c r="B227" s="30" t="str">
        <f t="shared" ca="1" si="43"/>
        <v/>
      </c>
      <c r="C227" s="48"/>
      <c r="D227" s="48"/>
      <c r="E227" s="40" t="str">
        <f>IF(A227=32,"EQ"&amp;COUNTIF($A$2:A227,32),"")</f>
        <v/>
      </c>
      <c r="F227" s="30" t="str">
        <f t="shared" si="49"/>
        <v/>
      </c>
      <c r="G227" s="17" t="str">
        <f t="shared" ca="1" si="50"/>
        <v/>
      </c>
      <c r="H227" s="37" t="str">
        <f t="shared" ca="1" si="44"/>
        <v/>
      </c>
      <c r="I227" s="30" t="str">
        <f t="shared" si="51"/>
        <v/>
      </c>
      <c r="J227" s="30" t="str">
        <f t="shared" ca="1" si="52"/>
        <v/>
      </c>
      <c r="K227" s="37" t="str">
        <f t="shared" ca="1" si="45"/>
        <v/>
      </c>
      <c r="L227" s="30" t="str">
        <f ca="1">IF(H227="","",COUNTIF(INDIRECT("H"&amp;2):INDIRECT("H"&amp;ROW()),"&gt; "))</f>
        <v/>
      </c>
      <c r="M227" s="30" t="str">
        <f t="shared" ca="1" si="46"/>
        <v/>
      </c>
      <c r="N227" s="30" t="str">
        <f ca="1">IF(K227="","",COUNTIF(INDIRECT("K"&amp;2):INDIRECT("K"&amp;ROW()),"&gt; "))</f>
        <v/>
      </c>
      <c r="O227" s="30" t="str">
        <f t="shared" ca="1" si="47"/>
        <v/>
      </c>
      <c r="P227" s="38"/>
      <c r="Q227" s="30" t="str">
        <f t="shared" ca="1" si="48"/>
        <v/>
      </c>
    </row>
    <row r="228" spans="1:17" ht="14.25" x14ac:dyDescent="0.2">
      <c r="A228" s="48"/>
      <c r="B228" s="30" t="str">
        <f t="shared" ca="1" si="43"/>
        <v/>
      </c>
      <c r="C228" s="48"/>
      <c r="D228" s="48"/>
      <c r="E228" s="40" t="str">
        <f>IF(A228=32,"EQ"&amp;COUNTIF($A$2:A228,32),"")</f>
        <v/>
      </c>
      <c r="F228" s="30" t="str">
        <f t="shared" si="49"/>
        <v/>
      </c>
      <c r="G228" s="17" t="str">
        <f t="shared" ca="1" si="50"/>
        <v/>
      </c>
      <c r="H228" s="37" t="str">
        <f t="shared" ca="1" si="44"/>
        <v/>
      </c>
      <c r="I228" s="30" t="str">
        <f t="shared" si="51"/>
        <v/>
      </c>
      <c r="J228" s="30" t="str">
        <f t="shared" ca="1" si="52"/>
        <v/>
      </c>
      <c r="K228" s="37" t="str">
        <f t="shared" ca="1" si="45"/>
        <v/>
      </c>
      <c r="L228" s="30" t="str">
        <f ca="1">IF(H228="","",COUNTIF(INDIRECT("H"&amp;2):INDIRECT("H"&amp;ROW()),"&gt; "))</f>
        <v/>
      </c>
      <c r="M228" s="30" t="str">
        <f t="shared" ca="1" si="46"/>
        <v/>
      </c>
      <c r="N228" s="30" t="str">
        <f ca="1">IF(K228="","",COUNTIF(INDIRECT("K"&amp;2):INDIRECT("K"&amp;ROW()),"&gt; "))</f>
        <v/>
      </c>
      <c r="O228" s="30" t="str">
        <f t="shared" ca="1" si="47"/>
        <v/>
      </c>
      <c r="P228" s="38"/>
      <c r="Q228" s="30" t="str">
        <f t="shared" ca="1" si="48"/>
        <v/>
      </c>
    </row>
    <row r="229" spans="1:17" ht="14.25" x14ac:dyDescent="0.2">
      <c r="A229" s="48"/>
      <c r="B229" s="30" t="str">
        <f t="shared" ca="1" si="43"/>
        <v/>
      </c>
      <c r="C229" s="48"/>
      <c r="D229" s="48"/>
      <c r="E229" s="40" t="str">
        <f>IF(A229=32,"EQ"&amp;COUNTIF($A$2:A229,32),"")</f>
        <v/>
      </c>
      <c r="F229" s="30" t="str">
        <f t="shared" si="49"/>
        <v/>
      </c>
      <c r="G229" s="17" t="str">
        <f t="shared" ca="1" si="50"/>
        <v/>
      </c>
      <c r="H229" s="37" t="str">
        <f t="shared" ca="1" si="44"/>
        <v/>
      </c>
      <c r="I229" s="30" t="str">
        <f t="shared" si="51"/>
        <v/>
      </c>
      <c r="J229" s="30" t="str">
        <f t="shared" ca="1" si="52"/>
        <v/>
      </c>
      <c r="K229" s="37" t="str">
        <f t="shared" ca="1" si="45"/>
        <v/>
      </c>
      <c r="L229" s="30" t="str">
        <f ca="1">IF(H229="","",COUNTIF(INDIRECT("H"&amp;2):INDIRECT("H"&amp;ROW()),"&gt; "))</f>
        <v/>
      </c>
      <c r="M229" s="30" t="str">
        <f t="shared" ca="1" si="46"/>
        <v/>
      </c>
      <c r="N229" s="30" t="str">
        <f ca="1">IF(K229="","",COUNTIF(INDIRECT("K"&amp;2):INDIRECT("K"&amp;ROW()),"&gt; "))</f>
        <v/>
      </c>
      <c r="O229" s="30" t="str">
        <f t="shared" ca="1" si="47"/>
        <v/>
      </c>
      <c r="P229" s="38"/>
      <c r="Q229" s="30" t="str">
        <f t="shared" ca="1" si="48"/>
        <v/>
      </c>
    </row>
    <row r="230" spans="1:17" ht="14.25" x14ac:dyDescent="0.2">
      <c r="A230" s="48"/>
      <c r="B230" s="30" t="str">
        <f t="shared" ca="1" si="43"/>
        <v/>
      </c>
      <c r="C230" s="48"/>
      <c r="D230" s="48"/>
      <c r="E230" s="40" t="str">
        <f>IF(A230=32,"EQ"&amp;COUNTIF($A$2:A230,32),"")</f>
        <v/>
      </c>
      <c r="F230" s="30" t="str">
        <f t="shared" si="49"/>
        <v/>
      </c>
      <c r="G230" s="17" t="str">
        <f t="shared" ca="1" si="50"/>
        <v/>
      </c>
      <c r="H230" s="37" t="str">
        <f t="shared" ca="1" si="44"/>
        <v/>
      </c>
      <c r="I230" s="30" t="str">
        <f t="shared" si="51"/>
        <v/>
      </c>
      <c r="J230" s="30" t="str">
        <f t="shared" ca="1" si="52"/>
        <v/>
      </c>
      <c r="K230" s="37" t="str">
        <f t="shared" ca="1" si="45"/>
        <v/>
      </c>
      <c r="L230" s="30" t="str">
        <f ca="1">IF(H230="","",COUNTIF(INDIRECT("H"&amp;2):INDIRECT("H"&amp;ROW()),"&gt; "))</f>
        <v/>
      </c>
      <c r="M230" s="30" t="str">
        <f t="shared" ca="1" si="46"/>
        <v/>
      </c>
      <c r="N230" s="30" t="str">
        <f ca="1">IF(K230="","",COUNTIF(INDIRECT("K"&amp;2):INDIRECT("K"&amp;ROW()),"&gt; "))</f>
        <v/>
      </c>
      <c r="O230" s="30" t="str">
        <f t="shared" ca="1" si="47"/>
        <v/>
      </c>
      <c r="P230" s="38"/>
      <c r="Q230" s="30" t="str">
        <f t="shared" ca="1" si="48"/>
        <v/>
      </c>
    </row>
    <row r="231" spans="1:17" ht="14.25" x14ac:dyDescent="0.2">
      <c r="A231" s="48"/>
      <c r="B231" s="30" t="str">
        <f t="shared" ca="1" si="43"/>
        <v/>
      </c>
      <c r="C231" s="48"/>
      <c r="D231" s="48"/>
      <c r="E231" s="40" t="str">
        <f>IF(A231=32,"EQ"&amp;COUNTIF($A$2:A231,32),"")</f>
        <v/>
      </c>
      <c r="F231" s="30" t="str">
        <f t="shared" si="49"/>
        <v/>
      </c>
      <c r="G231" s="17" t="str">
        <f t="shared" ca="1" si="50"/>
        <v/>
      </c>
      <c r="H231" s="37" t="str">
        <f t="shared" ca="1" si="44"/>
        <v/>
      </c>
      <c r="I231" s="30" t="str">
        <f t="shared" si="51"/>
        <v/>
      </c>
      <c r="J231" s="30" t="str">
        <f t="shared" ca="1" si="52"/>
        <v/>
      </c>
      <c r="K231" s="37" t="str">
        <f t="shared" ca="1" si="45"/>
        <v/>
      </c>
      <c r="L231" s="30" t="str">
        <f ca="1">IF(H231="","",COUNTIF(INDIRECT("H"&amp;2):INDIRECT("H"&amp;ROW()),"&gt; "))</f>
        <v/>
      </c>
      <c r="M231" s="30" t="str">
        <f t="shared" ca="1" si="46"/>
        <v/>
      </c>
      <c r="N231" s="30" t="str">
        <f ca="1">IF(K231="","",COUNTIF(INDIRECT("K"&amp;2):INDIRECT("K"&amp;ROW()),"&gt; "))</f>
        <v/>
      </c>
      <c r="O231" s="30" t="str">
        <f t="shared" ca="1" si="47"/>
        <v/>
      </c>
      <c r="P231" s="38"/>
      <c r="Q231" s="30" t="str">
        <f t="shared" ca="1" si="48"/>
        <v/>
      </c>
    </row>
    <row r="232" spans="1:17" ht="14.25" x14ac:dyDescent="0.2">
      <c r="A232" s="48"/>
      <c r="B232" s="30" t="str">
        <f t="shared" ca="1" si="43"/>
        <v/>
      </c>
      <c r="C232" s="48"/>
      <c r="D232" s="48"/>
      <c r="E232" s="40" t="str">
        <f>IF(A232=32,"EQ"&amp;COUNTIF($A$2:A232,32),"")</f>
        <v/>
      </c>
      <c r="F232" s="30" t="str">
        <f t="shared" si="49"/>
        <v/>
      </c>
      <c r="G232" s="17" t="str">
        <f t="shared" ca="1" si="50"/>
        <v/>
      </c>
      <c r="H232" s="37" t="str">
        <f t="shared" ca="1" si="44"/>
        <v/>
      </c>
      <c r="I232" s="30" t="str">
        <f t="shared" si="51"/>
        <v/>
      </c>
      <c r="J232" s="30" t="str">
        <f t="shared" ca="1" si="52"/>
        <v/>
      </c>
      <c r="K232" s="37" t="str">
        <f t="shared" ca="1" si="45"/>
        <v/>
      </c>
      <c r="L232" s="30" t="str">
        <f ca="1">IF(H232="","",COUNTIF(INDIRECT("H"&amp;2):INDIRECT("H"&amp;ROW()),"&gt; "))</f>
        <v/>
      </c>
      <c r="M232" s="30" t="str">
        <f t="shared" ca="1" si="46"/>
        <v/>
      </c>
      <c r="N232" s="30" t="str">
        <f ca="1">IF(K232="","",COUNTIF(INDIRECT("K"&amp;2):INDIRECT("K"&amp;ROW()),"&gt; "))</f>
        <v/>
      </c>
      <c r="O232" s="30" t="str">
        <f t="shared" ca="1" si="47"/>
        <v/>
      </c>
      <c r="P232" s="38"/>
      <c r="Q232" s="30" t="str">
        <f t="shared" ca="1" si="48"/>
        <v/>
      </c>
    </row>
    <row r="233" spans="1:17" ht="14.25" x14ac:dyDescent="0.2">
      <c r="A233" s="48"/>
      <c r="B233" s="30" t="str">
        <f t="shared" ca="1" si="43"/>
        <v/>
      </c>
      <c r="C233" s="48"/>
      <c r="D233" s="48"/>
      <c r="E233" s="40" t="str">
        <f>IF(A233=32,"EQ"&amp;COUNTIF($A$2:A233,32),"")</f>
        <v/>
      </c>
      <c r="F233" s="30" t="str">
        <f t="shared" si="49"/>
        <v/>
      </c>
      <c r="G233" s="17" t="str">
        <f t="shared" ca="1" si="50"/>
        <v/>
      </c>
      <c r="H233" s="37" t="str">
        <f t="shared" ca="1" si="44"/>
        <v/>
      </c>
      <c r="I233" s="30" t="str">
        <f t="shared" si="51"/>
        <v/>
      </c>
      <c r="J233" s="30" t="str">
        <f t="shared" ca="1" si="52"/>
        <v/>
      </c>
      <c r="K233" s="37" t="str">
        <f t="shared" ca="1" si="45"/>
        <v/>
      </c>
      <c r="L233" s="30" t="str">
        <f ca="1">IF(H233="","",COUNTIF(INDIRECT("H"&amp;2):INDIRECT("H"&amp;ROW()),"&gt; "))</f>
        <v/>
      </c>
      <c r="M233" s="30" t="str">
        <f t="shared" ca="1" si="46"/>
        <v/>
      </c>
      <c r="N233" s="30" t="str">
        <f ca="1">IF(K233="","",COUNTIF(INDIRECT("K"&amp;2):INDIRECT("K"&amp;ROW()),"&gt; "))</f>
        <v/>
      </c>
      <c r="O233" s="30" t="str">
        <f t="shared" ca="1" si="47"/>
        <v/>
      </c>
      <c r="P233" s="38"/>
      <c r="Q233" s="30" t="str">
        <f t="shared" ca="1" si="48"/>
        <v/>
      </c>
    </row>
    <row r="234" spans="1:17" ht="14.25" x14ac:dyDescent="0.2">
      <c r="A234" s="48"/>
      <c r="B234" s="30" t="str">
        <f t="shared" ca="1" si="43"/>
        <v/>
      </c>
      <c r="C234" s="48"/>
      <c r="D234" s="48"/>
      <c r="E234" s="40" t="str">
        <f>IF(A234=32,"EQ"&amp;COUNTIF($A$2:A234,32),"")</f>
        <v/>
      </c>
      <c r="F234" s="30" t="str">
        <f t="shared" si="49"/>
        <v/>
      </c>
      <c r="G234" s="17" t="str">
        <f t="shared" ca="1" si="50"/>
        <v/>
      </c>
      <c r="H234" s="37" t="str">
        <f t="shared" ca="1" si="44"/>
        <v/>
      </c>
      <c r="I234" s="30" t="str">
        <f t="shared" si="51"/>
        <v/>
      </c>
      <c r="J234" s="30" t="str">
        <f t="shared" ca="1" si="52"/>
        <v/>
      </c>
      <c r="K234" s="37" t="str">
        <f t="shared" ca="1" si="45"/>
        <v/>
      </c>
      <c r="L234" s="30" t="str">
        <f ca="1">IF(H234="","",COUNTIF(INDIRECT("H"&amp;2):INDIRECT("H"&amp;ROW()),"&gt; "))</f>
        <v/>
      </c>
      <c r="M234" s="30" t="str">
        <f t="shared" ca="1" si="46"/>
        <v/>
      </c>
      <c r="N234" s="30" t="str">
        <f ca="1">IF(K234="","",COUNTIF(INDIRECT("K"&amp;2):INDIRECT("K"&amp;ROW()),"&gt; "))</f>
        <v/>
      </c>
      <c r="O234" s="30" t="str">
        <f t="shared" ca="1" si="47"/>
        <v/>
      </c>
      <c r="P234" s="38"/>
      <c r="Q234" s="30" t="str">
        <f t="shared" ca="1" si="48"/>
        <v/>
      </c>
    </row>
    <row r="235" spans="1:17" ht="14.25" x14ac:dyDescent="0.2">
      <c r="A235" s="48"/>
      <c r="B235" s="30" t="str">
        <f t="shared" ca="1" si="43"/>
        <v/>
      </c>
      <c r="C235" s="48"/>
      <c r="D235" s="48"/>
      <c r="E235" s="40" t="str">
        <f>IF(A235=32,"EQ"&amp;COUNTIF($A$2:A235,32),"")</f>
        <v/>
      </c>
      <c r="F235" s="30" t="str">
        <f t="shared" si="49"/>
        <v/>
      </c>
      <c r="G235" s="17" t="str">
        <f t="shared" ca="1" si="50"/>
        <v/>
      </c>
      <c r="H235" s="37" t="str">
        <f t="shared" ca="1" si="44"/>
        <v/>
      </c>
      <c r="I235" s="30" t="str">
        <f t="shared" si="51"/>
        <v/>
      </c>
      <c r="J235" s="30" t="str">
        <f t="shared" ca="1" si="52"/>
        <v/>
      </c>
      <c r="K235" s="37" t="str">
        <f t="shared" ca="1" si="45"/>
        <v/>
      </c>
      <c r="L235" s="30" t="str">
        <f ca="1">IF(H235="","",COUNTIF(INDIRECT("H"&amp;2):INDIRECT("H"&amp;ROW()),"&gt; "))</f>
        <v/>
      </c>
      <c r="M235" s="30" t="str">
        <f t="shared" ca="1" si="46"/>
        <v/>
      </c>
      <c r="N235" s="30" t="str">
        <f ca="1">IF(K235="","",COUNTIF(INDIRECT("K"&amp;2):INDIRECT("K"&amp;ROW()),"&gt; "))</f>
        <v/>
      </c>
      <c r="O235" s="30" t="str">
        <f t="shared" ca="1" si="47"/>
        <v/>
      </c>
      <c r="P235" s="38"/>
      <c r="Q235" s="30" t="str">
        <f t="shared" ca="1" si="48"/>
        <v/>
      </c>
    </row>
    <row r="236" spans="1:17" ht="14.25" x14ac:dyDescent="0.2">
      <c r="A236" s="48"/>
      <c r="B236" s="30" t="str">
        <f t="shared" ca="1" si="43"/>
        <v/>
      </c>
      <c r="C236" s="48"/>
      <c r="D236" s="48"/>
      <c r="E236" s="40" t="str">
        <f>IF(A236=32,"EQ"&amp;COUNTIF($A$2:A236,32),"")</f>
        <v/>
      </c>
      <c r="F236" s="30" t="str">
        <f t="shared" si="49"/>
        <v/>
      </c>
      <c r="G236" s="17" t="str">
        <f t="shared" ca="1" si="50"/>
        <v/>
      </c>
      <c r="H236" s="37" t="str">
        <f t="shared" ca="1" si="44"/>
        <v/>
      </c>
      <c r="I236" s="30" t="str">
        <f t="shared" si="51"/>
        <v/>
      </c>
      <c r="J236" s="30" t="str">
        <f t="shared" ca="1" si="52"/>
        <v/>
      </c>
      <c r="K236" s="37" t="str">
        <f t="shared" ca="1" si="45"/>
        <v/>
      </c>
      <c r="L236" s="30" t="str">
        <f ca="1">IF(H236="","",COUNTIF(INDIRECT("H"&amp;2):INDIRECT("H"&amp;ROW()),"&gt; "))</f>
        <v/>
      </c>
      <c r="M236" s="30" t="str">
        <f t="shared" ca="1" si="46"/>
        <v/>
      </c>
      <c r="N236" s="30" t="str">
        <f ca="1">IF(K236="","",COUNTIF(INDIRECT("K"&amp;2):INDIRECT("K"&amp;ROW()),"&gt; "))</f>
        <v/>
      </c>
      <c r="O236" s="30" t="str">
        <f t="shared" ca="1" si="47"/>
        <v/>
      </c>
      <c r="P236" s="38"/>
      <c r="Q236" s="30" t="str">
        <f t="shared" ca="1" si="48"/>
        <v/>
      </c>
    </row>
    <row r="237" spans="1:17" ht="14.25" x14ac:dyDescent="0.2">
      <c r="A237" s="48"/>
      <c r="B237" s="30" t="str">
        <f t="shared" ca="1" si="43"/>
        <v/>
      </c>
      <c r="C237" s="48"/>
      <c r="D237" s="48"/>
      <c r="E237" s="40" t="str">
        <f>IF(A237=32,"EQ"&amp;COUNTIF($A$2:A237,32),"")</f>
        <v/>
      </c>
      <c r="F237" s="30" t="str">
        <f t="shared" si="49"/>
        <v/>
      </c>
      <c r="G237" s="17" t="str">
        <f t="shared" ca="1" si="50"/>
        <v/>
      </c>
      <c r="H237" s="37" t="str">
        <f t="shared" ca="1" si="44"/>
        <v/>
      </c>
      <c r="I237" s="30" t="str">
        <f t="shared" si="51"/>
        <v/>
      </c>
      <c r="J237" s="30" t="str">
        <f t="shared" ca="1" si="52"/>
        <v/>
      </c>
      <c r="K237" s="37" t="str">
        <f t="shared" ca="1" si="45"/>
        <v/>
      </c>
      <c r="L237" s="30" t="str">
        <f ca="1">IF(H237="","",COUNTIF(INDIRECT("H"&amp;2):INDIRECT("H"&amp;ROW()),"&gt; "))</f>
        <v/>
      </c>
      <c r="M237" s="30" t="str">
        <f t="shared" ca="1" si="46"/>
        <v/>
      </c>
      <c r="N237" s="30" t="str">
        <f ca="1">IF(K237="","",COUNTIF(INDIRECT("K"&amp;2):INDIRECT("K"&amp;ROW()),"&gt; "))</f>
        <v/>
      </c>
      <c r="O237" s="30" t="str">
        <f t="shared" ca="1" si="47"/>
        <v/>
      </c>
      <c r="P237" s="38"/>
      <c r="Q237" s="30" t="str">
        <f t="shared" ca="1" si="48"/>
        <v/>
      </c>
    </row>
    <row r="238" spans="1:17" ht="14.25" x14ac:dyDescent="0.2">
      <c r="A238" s="48"/>
      <c r="B238" s="30" t="str">
        <f t="shared" ca="1" si="43"/>
        <v/>
      </c>
      <c r="C238" s="48"/>
      <c r="D238" s="48"/>
      <c r="E238" s="40" t="str">
        <f>IF(A238=32,"EQ"&amp;COUNTIF($A$2:A238,32),"")</f>
        <v/>
      </c>
      <c r="F238" s="30" t="str">
        <f t="shared" si="49"/>
        <v/>
      </c>
      <c r="G238" s="17" t="str">
        <f t="shared" ca="1" si="50"/>
        <v/>
      </c>
      <c r="H238" s="37" t="str">
        <f t="shared" ca="1" si="44"/>
        <v/>
      </c>
      <c r="I238" s="30" t="str">
        <f t="shared" si="51"/>
        <v/>
      </c>
      <c r="J238" s="30" t="str">
        <f t="shared" ca="1" si="52"/>
        <v/>
      </c>
      <c r="K238" s="37" t="str">
        <f t="shared" ca="1" si="45"/>
        <v/>
      </c>
      <c r="L238" s="30" t="str">
        <f ca="1">IF(H238="","",COUNTIF(INDIRECT("H"&amp;2):INDIRECT("H"&amp;ROW()),"&gt; "))</f>
        <v/>
      </c>
      <c r="M238" s="30" t="str">
        <f t="shared" ca="1" si="46"/>
        <v/>
      </c>
      <c r="N238" s="30" t="str">
        <f ca="1">IF(K238="","",COUNTIF(INDIRECT("K"&amp;2):INDIRECT("K"&amp;ROW()),"&gt; "))</f>
        <v/>
      </c>
      <c r="O238" s="30" t="str">
        <f t="shared" ca="1" si="47"/>
        <v/>
      </c>
      <c r="P238" s="38"/>
      <c r="Q238" s="30" t="str">
        <f t="shared" ca="1" si="48"/>
        <v/>
      </c>
    </row>
    <row r="239" spans="1:17" ht="14.25" x14ac:dyDescent="0.2">
      <c r="A239" s="48"/>
      <c r="B239" s="30" t="str">
        <f t="shared" ca="1" si="43"/>
        <v/>
      </c>
      <c r="C239" s="48"/>
      <c r="D239" s="48"/>
      <c r="E239" s="40" t="str">
        <f>IF(A239=32,"EQ"&amp;COUNTIF($A$2:A239,32),"")</f>
        <v/>
      </c>
      <c r="F239" s="30" t="str">
        <f t="shared" si="49"/>
        <v/>
      </c>
      <c r="G239" s="17" t="str">
        <f t="shared" ca="1" si="50"/>
        <v/>
      </c>
      <c r="H239" s="37" t="str">
        <f t="shared" ca="1" si="44"/>
        <v/>
      </c>
      <c r="I239" s="30" t="str">
        <f t="shared" si="51"/>
        <v/>
      </c>
      <c r="J239" s="30" t="str">
        <f t="shared" ca="1" si="52"/>
        <v/>
      </c>
      <c r="K239" s="37" t="str">
        <f t="shared" ca="1" si="45"/>
        <v/>
      </c>
      <c r="L239" s="30" t="str">
        <f ca="1">IF(H239="","",COUNTIF(INDIRECT("H"&amp;2):INDIRECT("H"&amp;ROW()),"&gt; "))</f>
        <v/>
      </c>
      <c r="M239" s="30" t="str">
        <f t="shared" ca="1" si="46"/>
        <v/>
      </c>
      <c r="N239" s="30" t="str">
        <f ca="1">IF(K239="","",COUNTIF(INDIRECT("K"&amp;2):INDIRECT("K"&amp;ROW()),"&gt; "))</f>
        <v/>
      </c>
      <c r="O239" s="30" t="str">
        <f t="shared" ca="1" si="47"/>
        <v/>
      </c>
      <c r="P239" s="38"/>
      <c r="Q239" s="30" t="str">
        <f t="shared" ca="1" si="48"/>
        <v/>
      </c>
    </row>
    <row r="240" spans="1:17" ht="14.25" x14ac:dyDescent="0.2">
      <c r="A240" s="48"/>
      <c r="B240" s="30" t="str">
        <f t="shared" ca="1" si="43"/>
        <v/>
      </c>
      <c r="C240" s="48"/>
      <c r="D240" s="48"/>
      <c r="E240" s="40" t="str">
        <f>IF(A240=32,"EQ"&amp;COUNTIF($A$2:A240,32),"")</f>
        <v/>
      </c>
      <c r="F240" s="30" t="str">
        <f t="shared" si="49"/>
        <v/>
      </c>
      <c r="G240" s="17" t="str">
        <f t="shared" ca="1" si="50"/>
        <v/>
      </c>
      <c r="H240" s="37" t="str">
        <f t="shared" ca="1" si="44"/>
        <v/>
      </c>
      <c r="I240" s="30" t="str">
        <f t="shared" si="51"/>
        <v/>
      </c>
      <c r="J240" s="30" t="str">
        <f t="shared" ca="1" si="52"/>
        <v/>
      </c>
      <c r="K240" s="37" t="str">
        <f t="shared" ca="1" si="45"/>
        <v/>
      </c>
      <c r="L240" s="30" t="str">
        <f ca="1">IF(H240="","",COUNTIF(INDIRECT("H"&amp;2):INDIRECT("H"&amp;ROW()),"&gt; "))</f>
        <v/>
      </c>
      <c r="M240" s="30" t="str">
        <f t="shared" ca="1" si="46"/>
        <v/>
      </c>
      <c r="N240" s="30" t="str">
        <f ca="1">IF(K240="","",COUNTIF(INDIRECT("K"&amp;2):INDIRECT("K"&amp;ROW()),"&gt; "))</f>
        <v/>
      </c>
      <c r="O240" s="30" t="str">
        <f t="shared" ca="1" si="47"/>
        <v/>
      </c>
      <c r="P240" s="38"/>
      <c r="Q240" s="30" t="str">
        <f t="shared" ca="1" si="48"/>
        <v/>
      </c>
    </row>
    <row r="241" spans="1:17" ht="14.25" x14ac:dyDescent="0.2">
      <c r="A241" s="48"/>
      <c r="B241" s="30" t="str">
        <f t="shared" ca="1" si="43"/>
        <v/>
      </c>
      <c r="C241" s="48"/>
      <c r="D241" s="48"/>
      <c r="E241" s="40" t="str">
        <f>IF(A241=32,"EQ"&amp;COUNTIF($A$2:A241,32),"")</f>
        <v/>
      </c>
      <c r="F241" s="30" t="str">
        <f t="shared" si="49"/>
        <v/>
      </c>
      <c r="G241" s="17" t="str">
        <f t="shared" ca="1" si="50"/>
        <v/>
      </c>
      <c r="H241" s="37" t="str">
        <f t="shared" ca="1" si="44"/>
        <v/>
      </c>
      <c r="I241" s="30" t="str">
        <f t="shared" si="51"/>
        <v/>
      </c>
      <c r="J241" s="30" t="str">
        <f t="shared" ca="1" si="52"/>
        <v/>
      </c>
      <c r="K241" s="37" t="str">
        <f t="shared" ca="1" si="45"/>
        <v/>
      </c>
      <c r="L241" s="30" t="str">
        <f ca="1">IF(H241="","",COUNTIF(INDIRECT("H"&amp;2):INDIRECT("H"&amp;ROW()),"&gt; "))</f>
        <v/>
      </c>
      <c r="M241" s="30" t="str">
        <f t="shared" ca="1" si="46"/>
        <v/>
      </c>
      <c r="N241" s="30" t="str">
        <f ca="1">IF(K241="","",COUNTIF(INDIRECT("K"&amp;2):INDIRECT("K"&amp;ROW()),"&gt; "))</f>
        <v/>
      </c>
      <c r="O241" s="30" t="str">
        <f t="shared" ca="1" si="47"/>
        <v/>
      </c>
      <c r="P241" s="38"/>
      <c r="Q241" s="30" t="str">
        <f t="shared" ca="1" si="48"/>
        <v/>
      </c>
    </row>
    <row r="242" spans="1:17" ht="14.25" x14ac:dyDescent="0.2">
      <c r="A242" s="48"/>
      <c r="B242" s="30" t="str">
        <f t="shared" ca="1" si="43"/>
        <v/>
      </c>
      <c r="C242" s="48"/>
      <c r="D242" s="48"/>
      <c r="E242" s="40" t="str">
        <f>IF(A242=32,"EQ"&amp;COUNTIF($A$2:A242,32),"")</f>
        <v/>
      </c>
      <c r="F242" s="30" t="str">
        <f t="shared" si="49"/>
        <v/>
      </c>
      <c r="G242" s="17" t="str">
        <f t="shared" ca="1" si="50"/>
        <v/>
      </c>
      <c r="H242" s="37" t="str">
        <f t="shared" ca="1" si="44"/>
        <v/>
      </c>
      <c r="I242" s="30" t="str">
        <f t="shared" si="51"/>
        <v/>
      </c>
      <c r="J242" s="30" t="str">
        <f t="shared" ca="1" si="52"/>
        <v/>
      </c>
      <c r="K242" s="37" t="str">
        <f t="shared" ca="1" si="45"/>
        <v/>
      </c>
      <c r="L242" s="30" t="str">
        <f ca="1">IF(H242="","",COUNTIF(INDIRECT("H"&amp;2):INDIRECT("H"&amp;ROW()),"&gt; "))</f>
        <v/>
      </c>
      <c r="M242" s="30" t="str">
        <f t="shared" ca="1" si="46"/>
        <v/>
      </c>
      <c r="N242" s="30" t="str">
        <f ca="1">IF(K242="","",COUNTIF(INDIRECT("K"&amp;2):INDIRECT("K"&amp;ROW()),"&gt; "))</f>
        <v/>
      </c>
      <c r="O242" s="30" t="str">
        <f t="shared" ca="1" si="47"/>
        <v/>
      </c>
      <c r="P242" s="38"/>
      <c r="Q242" s="30" t="str">
        <f t="shared" ca="1" si="48"/>
        <v/>
      </c>
    </row>
    <row r="243" spans="1:17" ht="14.25" x14ac:dyDescent="0.2">
      <c r="A243" s="48"/>
      <c r="B243" s="30" t="str">
        <f t="shared" ca="1" si="43"/>
        <v/>
      </c>
      <c r="C243" s="48"/>
      <c r="D243" s="48"/>
      <c r="E243" s="40" t="str">
        <f>IF(A243=32,"EQ"&amp;COUNTIF($A$2:A243,32),"")</f>
        <v/>
      </c>
      <c r="F243" s="30" t="str">
        <f t="shared" si="49"/>
        <v/>
      </c>
      <c r="G243" s="17" t="str">
        <f t="shared" ca="1" si="50"/>
        <v/>
      </c>
      <c r="H243" s="37" t="str">
        <f t="shared" ca="1" si="44"/>
        <v/>
      </c>
      <c r="I243" s="30" t="str">
        <f t="shared" si="51"/>
        <v/>
      </c>
      <c r="J243" s="30" t="str">
        <f t="shared" ca="1" si="52"/>
        <v/>
      </c>
      <c r="K243" s="37" t="str">
        <f t="shared" ca="1" si="45"/>
        <v/>
      </c>
      <c r="L243" s="30" t="str">
        <f ca="1">IF(H243="","",COUNTIF(INDIRECT("H"&amp;2):INDIRECT("H"&amp;ROW()),"&gt; "))</f>
        <v/>
      </c>
      <c r="M243" s="30" t="str">
        <f t="shared" ca="1" si="46"/>
        <v/>
      </c>
      <c r="N243" s="30" t="str">
        <f ca="1">IF(K243="","",COUNTIF(INDIRECT("K"&amp;2):INDIRECT("K"&amp;ROW()),"&gt; "))</f>
        <v/>
      </c>
      <c r="O243" s="30" t="str">
        <f t="shared" ca="1" si="47"/>
        <v/>
      </c>
      <c r="P243" s="38"/>
      <c r="Q243" s="30" t="str">
        <f t="shared" ca="1" si="48"/>
        <v/>
      </c>
    </row>
    <row r="244" spans="1:17" ht="14.25" x14ac:dyDescent="0.2">
      <c r="A244" s="48"/>
      <c r="B244" s="30" t="str">
        <f t="shared" ca="1" si="43"/>
        <v/>
      </c>
      <c r="C244" s="48"/>
      <c r="D244" s="48"/>
      <c r="E244" s="40" t="str">
        <f>IF(A244=32,"EQ"&amp;COUNTIF($A$2:A244,32),"")</f>
        <v/>
      </c>
      <c r="F244" s="30" t="str">
        <f t="shared" si="49"/>
        <v/>
      </c>
      <c r="G244" s="17" t="str">
        <f t="shared" ca="1" si="50"/>
        <v/>
      </c>
      <c r="H244" s="37" t="str">
        <f t="shared" ca="1" si="44"/>
        <v/>
      </c>
      <c r="I244" s="30" t="str">
        <f t="shared" si="51"/>
        <v/>
      </c>
      <c r="J244" s="30" t="str">
        <f t="shared" ca="1" si="52"/>
        <v/>
      </c>
      <c r="K244" s="37" t="str">
        <f t="shared" ca="1" si="45"/>
        <v/>
      </c>
      <c r="L244" s="30" t="str">
        <f ca="1">IF(H244="","",COUNTIF(INDIRECT("H"&amp;2):INDIRECT("H"&amp;ROW()),"&gt; "))</f>
        <v/>
      </c>
      <c r="M244" s="30" t="str">
        <f t="shared" ca="1" si="46"/>
        <v/>
      </c>
      <c r="N244" s="30" t="str">
        <f ca="1">IF(K244="","",COUNTIF(INDIRECT("K"&amp;2):INDIRECT("K"&amp;ROW()),"&gt; "))</f>
        <v/>
      </c>
      <c r="O244" s="30" t="str">
        <f t="shared" ca="1" si="47"/>
        <v/>
      </c>
      <c r="P244" s="38"/>
      <c r="Q244" s="30" t="str">
        <f t="shared" ca="1" si="48"/>
        <v/>
      </c>
    </row>
    <row r="245" spans="1:17" ht="14.25" x14ac:dyDescent="0.2">
      <c r="A245" s="48"/>
      <c r="B245" s="30" t="str">
        <f t="shared" ca="1" si="43"/>
        <v/>
      </c>
      <c r="C245" s="48"/>
      <c r="D245" s="48"/>
      <c r="E245" s="40" t="str">
        <f>IF(A245=32,"EQ"&amp;COUNTIF($A$2:A245,32),"")</f>
        <v/>
      </c>
      <c r="F245" s="30" t="str">
        <f t="shared" si="49"/>
        <v/>
      </c>
      <c r="G245" s="17" t="str">
        <f t="shared" ca="1" si="50"/>
        <v/>
      </c>
      <c r="H245" s="37" t="str">
        <f t="shared" ca="1" si="44"/>
        <v/>
      </c>
      <c r="I245" s="30" t="str">
        <f t="shared" si="51"/>
        <v/>
      </c>
      <c r="J245" s="30" t="str">
        <f t="shared" ca="1" si="52"/>
        <v/>
      </c>
      <c r="K245" s="37" t="str">
        <f t="shared" ca="1" si="45"/>
        <v/>
      </c>
      <c r="L245" s="30" t="str">
        <f ca="1">IF(H245="","",COUNTIF(INDIRECT("H"&amp;2):INDIRECT("H"&amp;ROW()),"&gt; "))</f>
        <v/>
      </c>
      <c r="M245" s="30" t="str">
        <f t="shared" ca="1" si="46"/>
        <v/>
      </c>
      <c r="N245" s="30" t="str">
        <f ca="1">IF(K245="","",COUNTIF(INDIRECT("K"&amp;2):INDIRECT("K"&amp;ROW()),"&gt; "))</f>
        <v/>
      </c>
      <c r="O245" s="30" t="str">
        <f t="shared" ca="1" si="47"/>
        <v/>
      </c>
      <c r="P245" s="38"/>
      <c r="Q245" s="30" t="str">
        <f t="shared" ca="1" si="48"/>
        <v/>
      </c>
    </row>
    <row r="246" spans="1:17" ht="14.25" x14ac:dyDescent="0.2">
      <c r="A246" s="48"/>
      <c r="B246" s="30" t="str">
        <f t="shared" ca="1" si="43"/>
        <v/>
      </c>
      <c r="C246" s="48"/>
      <c r="D246" s="48"/>
      <c r="E246" s="40" t="str">
        <f>IF(A246=32,"EQ"&amp;COUNTIF($A$2:A246,32),"")</f>
        <v/>
      </c>
      <c r="F246" s="30" t="str">
        <f t="shared" si="49"/>
        <v/>
      </c>
      <c r="G246" s="17" t="str">
        <f t="shared" ca="1" si="50"/>
        <v/>
      </c>
      <c r="H246" s="37" t="str">
        <f t="shared" ca="1" si="44"/>
        <v/>
      </c>
      <c r="I246" s="30" t="str">
        <f t="shared" si="51"/>
        <v/>
      </c>
      <c r="J246" s="30" t="str">
        <f t="shared" ca="1" si="52"/>
        <v/>
      </c>
      <c r="K246" s="37" t="str">
        <f t="shared" ca="1" si="45"/>
        <v/>
      </c>
      <c r="L246" s="30" t="str">
        <f ca="1">IF(H246="","",COUNTIF(INDIRECT("H"&amp;2):INDIRECT("H"&amp;ROW()),"&gt; "))</f>
        <v/>
      </c>
      <c r="M246" s="30" t="str">
        <f t="shared" ca="1" si="46"/>
        <v/>
      </c>
      <c r="N246" s="30" t="str">
        <f ca="1">IF(K246="","",COUNTIF(INDIRECT("K"&amp;2):INDIRECT("K"&amp;ROW()),"&gt; "))</f>
        <v/>
      </c>
      <c r="O246" s="30" t="str">
        <f t="shared" ca="1" si="47"/>
        <v/>
      </c>
      <c r="P246" s="38"/>
      <c r="Q246" s="30" t="str">
        <f t="shared" ca="1" si="48"/>
        <v/>
      </c>
    </row>
    <row r="247" spans="1:17" ht="14.25" x14ac:dyDescent="0.2">
      <c r="A247" s="48"/>
      <c r="B247" s="30" t="str">
        <f t="shared" ca="1" si="43"/>
        <v/>
      </c>
      <c r="C247" s="48"/>
      <c r="D247" s="48"/>
      <c r="E247" s="40" t="str">
        <f>IF(A247=32,"EQ"&amp;COUNTIF($A$2:A247,32),"")</f>
        <v/>
      </c>
      <c r="F247" s="30" t="str">
        <f t="shared" si="49"/>
        <v/>
      </c>
      <c r="G247" s="17" t="str">
        <f t="shared" ca="1" si="50"/>
        <v/>
      </c>
      <c r="H247" s="37" t="str">
        <f t="shared" ca="1" si="44"/>
        <v/>
      </c>
      <c r="I247" s="30" t="str">
        <f t="shared" si="51"/>
        <v/>
      </c>
      <c r="J247" s="30" t="str">
        <f t="shared" ca="1" si="52"/>
        <v/>
      </c>
      <c r="K247" s="37" t="str">
        <f t="shared" ca="1" si="45"/>
        <v/>
      </c>
      <c r="L247" s="30" t="str">
        <f ca="1">IF(H247="","",COUNTIF(INDIRECT("H"&amp;2):INDIRECT("H"&amp;ROW()),"&gt; "))</f>
        <v/>
      </c>
      <c r="M247" s="30" t="str">
        <f t="shared" ca="1" si="46"/>
        <v/>
      </c>
      <c r="N247" s="30" t="str">
        <f ca="1">IF(K247="","",COUNTIF(INDIRECT("K"&amp;2):INDIRECT("K"&amp;ROW()),"&gt; "))</f>
        <v/>
      </c>
      <c r="O247" s="30" t="str">
        <f t="shared" ca="1" si="47"/>
        <v/>
      </c>
      <c r="P247" s="38"/>
      <c r="Q247" s="30" t="str">
        <f t="shared" ca="1" si="48"/>
        <v/>
      </c>
    </row>
    <row r="248" spans="1:17" ht="14.25" x14ac:dyDescent="0.2">
      <c r="A248" s="48"/>
      <c r="B248" s="30" t="str">
        <f t="shared" ca="1" si="43"/>
        <v/>
      </c>
      <c r="C248" s="48"/>
      <c r="D248" s="48"/>
      <c r="E248" s="40" t="str">
        <f>IF(A248=32,"EQ"&amp;COUNTIF($A$2:A248,32),"")</f>
        <v/>
      </c>
      <c r="F248" s="30" t="str">
        <f t="shared" si="49"/>
        <v/>
      </c>
      <c r="G248" s="17" t="str">
        <f t="shared" ca="1" si="50"/>
        <v/>
      </c>
      <c r="H248" s="37" t="str">
        <f t="shared" ca="1" si="44"/>
        <v/>
      </c>
      <c r="I248" s="30" t="str">
        <f t="shared" si="51"/>
        <v/>
      </c>
      <c r="J248" s="30" t="str">
        <f t="shared" ca="1" si="52"/>
        <v/>
      </c>
      <c r="K248" s="37" t="str">
        <f t="shared" ca="1" si="45"/>
        <v/>
      </c>
      <c r="L248" s="30" t="str">
        <f ca="1">IF(H248="","",COUNTIF(INDIRECT("H"&amp;2):INDIRECT("H"&amp;ROW()),"&gt; "))</f>
        <v/>
      </c>
      <c r="M248" s="30" t="str">
        <f t="shared" ca="1" si="46"/>
        <v/>
      </c>
      <c r="N248" s="30" t="str">
        <f ca="1">IF(K248="","",COUNTIF(INDIRECT("K"&amp;2):INDIRECT("K"&amp;ROW()),"&gt; "))</f>
        <v/>
      </c>
      <c r="O248" s="30" t="str">
        <f t="shared" ca="1" si="47"/>
        <v/>
      </c>
      <c r="P248" s="38"/>
      <c r="Q248" s="30" t="str">
        <f t="shared" ca="1" si="48"/>
        <v/>
      </c>
    </row>
    <row r="249" spans="1:17" ht="14.25" x14ac:dyDescent="0.2">
      <c r="A249" s="48"/>
      <c r="B249" s="30" t="str">
        <f t="shared" ca="1" si="43"/>
        <v/>
      </c>
      <c r="C249" s="48"/>
      <c r="D249" s="48"/>
      <c r="E249" s="40" t="str">
        <f>IF(A249=32,"EQ"&amp;COUNTIF($A$2:A249,32),"")</f>
        <v/>
      </c>
      <c r="F249" s="30" t="str">
        <f t="shared" si="49"/>
        <v/>
      </c>
      <c r="G249" s="17" t="str">
        <f t="shared" ca="1" si="50"/>
        <v/>
      </c>
      <c r="H249" s="37" t="str">
        <f t="shared" ca="1" si="44"/>
        <v/>
      </c>
      <c r="I249" s="30" t="str">
        <f t="shared" si="51"/>
        <v/>
      </c>
      <c r="J249" s="30" t="str">
        <f t="shared" ca="1" si="52"/>
        <v/>
      </c>
      <c r="K249" s="37" t="str">
        <f t="shared" ca="1" si="45"/>
        <v/>
      </c>
      <c r="L249" s="30" t="str">
        <f ca="1">IF(H249="","",COUNTIF(INDIRECT("H"&amp;2):INDIRECT("H"&amp;ROW()),"&gt; "))</f>
        <v/>
      </c>
      <c r="M249" s="30" t="str">
        <f t="shared" ca="1" si="46"/>
        <v/>
      </c>
      <c r="N249" s="30" t="str">
        <f ca="1">IF(K249="","",COUNTIF(INDIRECT("K"&amp;2):INDIRECT("K"&amp;ROW()),"&gt; "))</f>
        <v/>
      </c>
      <c r="O249" s="30" t="str">
        <f t="shared" ca="1" si="47"/>
        <v/>
      </c>
      <c r="P249" s="38"/>
      <c r="Q249" s="30" t="str">
        <f t="shared" ca="1" si="48"/>
        <v/>
      </c>
    </row>
    <row r="250" spans="1:17" ht="14.25" x14ac:dyDescent="0.2">
      <c r="A250" s="48"/>
      <c r="B250" s="30" t="str">
        <f t="shared" ca="1" si="43"/>
        <v/>
      </c>
      <c r="C250" s="48"/>
      <c r="D250" s="48"/>
      <c r="E250" s="40" t="str">
        <f>IF(A250=32,"EQ"&amp;COUNTIF($A$2:A250,32),"")</f>
        <v/>
      </c>
      <c r="F250" s="30" t="str">
        <f t="shared" si="49"/>
        <v/>
      </c>
      <c r="G250" s="17" t="str">
        <f t="shared" ca="1" si="50"/>
        <v/>
      </c>
      <c r="H250" s="37" t="str">
        <f t="shared" ca="1" si="44"/>
        <v/>
      </c>
      <c r="I250" s="30" t="str">
        <f t="shared" si="51"/>
        <v/>
      </c>
      <c r="J250" s="30" t="str">
        <f t="shared" ca="1" si="52"/>
        <v/>
      </c>
      <c r="K250" s="37" t="str">
        <f t="shared" ca="1" si="45"/>
        <v/>
      </c>
      <c r="L250" s="30" t="str">
        <f ca="1">IF(H250="","",COUNTIF(INDIRECT("H"&amp;2):INDIRECT("H"&amp;ROW()),"&gt; "))</f>
        <v/>
      </c>
      <c r="M250" s="30" t="str">
        <f t="shared" ca="1" si="46"/>
        <v/>
      </c>
      <c r="N250" s="30" t="str">
        <f ca="1">IF(K250="","",COUNTIF(INDIRECT("K"&amp;2):INDIRECT("K"&amp;ROW()),"&gt; "))</f>
        <v/>
      </c>
      <c r="O250" s="30" t="str">
        <f t="shared" ca="1" si="47"/>
        <v/>
      </c>
      <c r="P250" s="38"/>
      <c r="Q250" s="30" t="str">
        <f t="shared" ca="1" si="48"/>
        <v/>
      </c>
    </row>
    <row r="251" spans="1:17" ht="14.25" x14ac:dyDescent="0.2">
      <c r="A251" s="48"/>
      <c r="B251" s="30" t="str">
        <f t="shared" ca="1" si="43"/>
        <v/>
      </c>
      <c r="C251" s="48"/>
      <c r="D251" s="48"/>
      <c r="E251" s="40" t="str">
        <f>IF(A251=32,"EQ"&amp;COUNTIF($A$2:A251,32),"")</f>
        <v/>
      </c>
      <c r="F251" s="30" t="str">
        <f t="shared" si="49"/>
        <v/>
      </c>
      <c r="G251" s="17" t="str">
        <f t="shared" ca="1" si="50"/>
        <v/>
      </c>
      <c r="H251" s="37" t="str">
        <f t="shared" ca="1" si="44"/>
        <v/>
      </c>
      <c r="I251" s="30" t="str">
        <f t="shared" si="51"/>
        <v/>
      </c>
      <c r="J251" s="30" t="str">
        <f t="shared" ca="1" si="52"/>
        <v/>
      </c>
      <c r="K251" s="37" t="str">
        <f t="shared" ca="1" si="45"/>
        <v/>
      </c>
      <c r="L251" s="30" t="str">
        <f ca="1">IF(H251="","",COUNTIF(INDIRECT("H"&amp;2):INDIRECT("H"&amp;ROW()),"&gt; "))</f>
        <v/>
      </c>
      <c r="M251" s="30" t="str">
        <f t="shared" ca="1" si="46"/>
        <v/>
      </c>
      <c r="N251" s="30" t="str">
        <f ca="1">IF(K251="","",COUNTIF(INDIRECT("K"&amp;2):INDIRECT("K"&amp;ROW()),"&gt; "))</f>
        <v/>
      </c>
      <c r="O251" s="30" t="str">
        <f t="shared" ca="1" si="47"/>
        <v/>
      </c>
      <c r="P251" s="38"/>
      <c r="Q251" s="30" t="str">
        <f t="shared" ca="1" si="48"/>
        <v/>
      </c>
    </row>
    <row r="252" spans="1:17" ht="14.25" x14ac:dyDescent="0.2">
      <c r="A252" s="48"/>
      <c r="B252" s="30" t="str">
        <f t="shared" ca="1" si="43"/>
        <v/>
      </c>
      <c r="C252" s="48"/>
      <c r="D252" s="48"/>
      <c r="E252" s="40" t="str">
        <f>IF(A252=32,"EQ"&amp;COUNTIF($A$2:A252,32),"")</f>
        <v/>
      </c>
      <c r="F252" s="30" t="str">
        <f t="shared" si="49"/>
        <v/>
      </c>
      <c r="G252" s="17" t="str">
        <f t="shared" ca="1" si="50"/>
        <v/>
      </c>
      <c r="H252" s="37" t="str">
        <f t="shared" ca="1" si="44"/>
        <v/>
      </c>
      <c r="I252" s="30" t="str">
        <f t="shared" si="51"/>
        <v/>
      </c>
      <c r="J252" s="30" t="str">
        <f t="shared" ca="1" si="52"/>
        <v/>
      </c>
      <c r="K252" s="37" t="str">
        <f t="shared" ca="1" si="45"/>
        <v/>
      </c>
      <c r="L252" s="30" t="str">
        <f ca="1">IF(H252="","",COUNTIF(INDIRECT("H"&amp;2):INDIRECT("H"&amp;ROW()),"&gt; "))</f>
        <v/>
      </c>
      <c r="M252" s="30" t="str">
        <f t="shared" ca="1" si="46"/>
        <v/>
      </c>
      <c r="N252" s="30" t="str">
        <f ca="1">IF(K252="","",COUNTIF(INDIRECT("K"&amp;2):INDIRECT("K"&amp;ROW()),"&gt; "))</f>
        <v/>
      </c>
      <c r="O252" s="30" t="str">
        <f t="shared" ca="1" si="47"/>
        <v/>
      </c>
      <c r="P252" s="38"/>
      <c r="Q252" s="30" t="str">
        <f t="shared" ca="1" si="48"/>
        <v/>
      </c>
    </row>
    <row r="253" spans="1:17" ht="14.25" x14ac:dyDescent="0.2">
      <c r="A253" s="48"/>
      <c r="B253" s="30" t="str">
        <f t="shared" ca="1" si="43"/>
        <v/>
      </c>
      <c r="C253" s="48"/>
      <c r="D253" s="48"/>
      <c r="E253" s="40" t="str">
        <f>IF(A253=32,"EQ"&amp;COUNTIF($A$2:A253,32),"")</f>
        <v/>
      </c>
      <c r="F253" s="30" t="str">
        <f t="shared" si="49"/>
        <v/>
      </c>
      <c r="G253" s="17" t="str">
        <f t="shared" ca="1" si="50"/>
        <v/>
      </c>
      <c r="H253" s="37" t="str">
        <f t="shared" ca="1" si="44"/>
        <v/>
      </c>
      <c r="I253" s="30" t="str">
        <f t="shared" si="51"/>
        <v/>
      </c>
      <c r="J253" s="30" t="str">
        <f t="shared" ca="1" si="52"/>
        <v/>
      </c>
      <c r="K253" s="37" t="str">
        <f t="shared" ca="1" si="45"/>
        <v/>
      </c>
      <c r="L253" s="30" t="str">
        <f ca="1">IF(H253="","",COUNTIF(INDIRECT("H"&amp;2):INDIRECT("H"&amp;ROW()),"&gt; "))</f>
        <v/>
      </c>
      <c r="M253" s="30" t="str">
        <f t="shared" ca="1" si="46"/>
        <v/>
      </c>
      <c r="N253" s="30" t="str">
        <f ca="1">IF(K253="","",COUNTIF(INDIRECT("K"&amp;2):INDIRECT("K"&amp;ROW()),"&gt; "))</f>
        <v/>
      </c>
      <c r="O253" s="30" t="str">
        <f t="shared" ca="1" si="47"/>
        <v/>
      </c>
      <c r="P253" s="38"/>
      <c r="Q253" s="30" t="str">
        <f t="shared" ca="1" si="48"/>
        <v/>
      </c>
    </row>
    <row r="254" spans="1:17" ht="14.25" x14ac:dyDescent="0.2">
      <c r="A254" s="48"/>
      <c r="B254" s="30" t="str">
        <f t="shared" ca="1" si="43"/>
        <v/>
      </c>
      <c r="C254" s="48"/>
      <c r="D254" s="48"/>
      <c r="E254" s="40" t="str">
        <f>IF(A254=32,"EQ"&amp;COUNTIF($A$2:A254,32),"")</f>
        <v/>
      </c>
      <c r="F254" s="30" t="str">
        <f t="shared" si="49"/>
        <v/>
      </c>
      <c r="G254" s="17" t="str">
        <f t="shared" ca="1" si="50"/>
        <v/>
      </c>
      <c r="H254" s="37" t="str">
        <f t="shared" ca="1" si="44"/>
        <v/>
      </c>
      <c r="I254" s="30" t="str">
        <f t="shared" si="51"/>
        <v/>
      </c>
      <c r="J254" s="30" t="str">
        <f t="shared" ca="1" si="52"/>
        <v/>
      </c>
      <c r="K254" s="37" t="str">
        <f t="shared" ca="1" si="45"/>
        <v/>
      </c>
      <c r="L254" s="30" t="str">
        <f ca="1">IF(H254="","",COUNTIF(INDIRECT("H"&amp;2):INDIRECT("H"&amp;ROW()),"&gt; "))</f>
        <v/>
      </c>
      <c r="M254" s="30" t="str">
        <f t="shared" ca="1" si="46"/>
        <v/>
      </c>
      <c r="N254" s="30" t="str">
        <f ca="1">IF(K254="","",COUNTIF(INDIRECT("K"&amp;2):INDIRECT("K"&amp;ROW()),"&gt; "))</f>
        <v/>
      </c>
      <c r="O254" s="30" t="str">
        <f t="shared" ca="1" si="47"/>
        <v/>
      </c>
      <c r="P254" s="38"/>
      <c r="Q254" s="30" t="str">
        <f t="shared" ca="1" si="48"/>
        <v/>
      </c>
    </row>
    <row r="255" spans="1:17" ht="14.25" x14ac:dyDescent="0.2">
      <c r="A255" s="48"/>
      <c r="B255" s="30" t="str">
        <f t="shared" ca="1" si="43"/>
        <v/>
      </c>
      <c r="C255" s="48"/>
      <c r="D255" s="48"/>
      <c r="E255" s="40" t="str">
        <f>IF(A255=32,"EQ"&amp;COUNTIF($A$2:A255,32),"")</f>
        <v/>
      </c>
      <c r="F255" s="30" t="str">
        <f t="shared" si="49"/>
        <v/>
      </c>
      <c r="G255" s="17" t="str">
        <f t="shared" ca="1" si="50"/>
        <v/>
      </c>
      <c r="H255" s="37" t="str">
        <f t="shared" ca="1" si="44"/>
        <v/>
      </c>
      <c r="I255" s="30" t="str">
        <f t="shared" si="51"/>
        <v/>
      </c>
      <c r="J255" s="30" t="str">
        <f t="shared" ca="1" si="52"/>
        <v/>
      </c>
      <c r="K255" s="37" t="str">
        <f t="shared" ca="1" si="45"/>
        <v/>
      </c>
      <c r="L255" s="30" t="str">
        <f ca="1">IF(H255="","",COUNTIF(INDIRECT("H"&amp;2):INDIRECT("H"&amp;ROW()),"&gt; "))</f>
        <v/>
      </c>
      <c r="M255" s="30" t="str">
        <f t="shared" ca="1" si="46"/>
        <v/>
      </c>
      <c r="N255" s="30" t="str">
        <f ca="1">IF(K255="","",COUNTIF(INDIRECT("K"&amp;2):INDIRECT("K"&amp;ROW()),"&gt; "))</f>
        <v/>
      </c>
      <c r="O255" s="30" t="str">
        <f t="shared" ca="1" si="47"/>
        <v/>
      </c>
      <c r="P255" s="38"/>
      <c r="Q255" s="30" t="str">
        <f t="shared" ca="1" si="48"/>
        <v/>
      </c>
    </row>
    <row r="256" spans="1:17" ht="14.25" x14ac:dyDescent="0.2">
      <c r="A256" s="48"/>
      <c r="B256" s="30" t="str">
        <f t="shared" ca="1" si="43"/>
        <v/>
      </c>
      <c r="C256" s="48"/>
      <c r="D256" s="48"/>
      <c r="E256" s="40" t="str">
        <f>IF(A256=32,"EQ"&amp;COUNTIF($A$2:A256,32),"")</f>
        <v/>
      </c>
      <c r="F256" s="30" t="str">
        <f t="shared" si="49"/>
        <v/>
      </c>
      <c r="G256" s="17" t="str">
        <f t="shared" ca="1" si="50"/>
        <v/>
      </c>
      <c r="H256" s="37" t="str">
        <f t="shared" ca="1" si="44"/>
        <v/>
      </c>
      <c r="I256" s="30" t="str">
        <f t="shared" si="51"/>
        <v/>
      </c>
      <c r="J256" s="30" t="str">
        <f t="shared" ca="1" si="52"/>
        <v/>
      </c>
      <c r="K256" s="37" t="str">
        <f t="shared" ca="1" si="45"/>
        <v/>
      </c>
      <c r="L256" s="30" t="str">
        <f ca="1">IF(H256="","",COUNTIF(INDIRECT("H"&amp;2):INDIRECT("H"&amp;ROW()),"&gt; "))</f>
        <v/>
      </c>
      <c r="M256" s="30" t="str">
        <f t="shared" ca="1" si="46"/>
        <v/>
      </c>
      <c r="N256" s="30" t="str">
        <f ca="1">IF(K256="","",COUNTIF(INDIRECT("K"&amp;2):INDIRECT("K"&amp;ROW()),"&gt; "))</f>
        <v/>
      </c>
      <c r="O256" s="30" t="str">
        <f t="shared" ca="1" si="47"/>
        <v/>
      </c>
      <c r="P256" s="38"/>
      <c r="Q256" s="30" t="str">
        <f t="shared" ca="1" si="48"/>
        <v/>
      </c>
    </row>
    <row r="257" spans="1:17" ht="14.25" x14ac:dyDescent="0.2">
      <c r="A257" s="48"/>
      <c r="B257" s="30" t="str">
        <f t="shared" ca="1" si="43"/>
        <v/>
      </c>
      <c r="C257" s="48"/>
      <c r="D257" s="48"/>
      <c r="E257" s="40" t="str">
        <f>IF(A257=32,"EQ"&amp;COUNTIF($A$2:A257,32),"")</f>
        <v/>
      </c>
      <c r="F257" s="30" t="str">
        <f t="shared" si="49"/>
        <v/>
      </c>
      <c r="G257" s="17" t="str">
        <f t="shared" ca="1" si="50"/>
        <v/>
      </c>
      <c r="H257" s="37" t="str">
        <f t="shared" ca="1" si="44"/>
        <v/>
      </c>
      <c r="I257" s="30" t="str">
        <f t="shared" si="51"/>
        <v/>
      </c>
      <c r="J257" s="30" t="str">
        <f t="shared" ca="1" si="52"/>
        <v/>
      </c>
      <c r="K257" s="37" t="str">
        <f t="shared" ca="1" si="45"/>
        <v/>
      </c>
      <c r="L257" s="30" t="str">
        <f ca="1">IF(H257="","",COUNTIF(INDIRECT("H"&amp;2):INDIRECT("H"&amp;ROW()),"&gt; "))</f>
        <v/>
      </c>
      <c r="M257" s="30" t="str">
        <f t="shared" ca="1" si="46"/>
        <v/>
      </c>
      <c r="N257" s="30" t="str">
        <f ca="1">IF(K257="","",COUNTIF(INDIRECT("K"&amp;2):INDIRECT("K"&amp;ROW()),"&gt; "))</f>
        <v/>
      </c>
      <c r="O257" s="30" t="str">
        <f t="shared" ca="1" si="47"/>
        <v/>
      </c>
      <c r="P257" s="38"/>
      <c r="Q257" s="30" t="str">
        <f t="shared" ca="1" si="48"/>
        <v/>
      </c>
    </row>
    <row r="258" spans="1:17" ht="14.25" x14ac:dyDescent="0.2">
      <c r="A258" s="38"/>
      <c r="B258" s="38"/>
      <c r="C258" s="38"/>
      <c r="D258" s="38"/>
      <c r="E258" s="15"/>
      <c r="F258" s="30" t="str">
        <f t="shared" si="49"/>
        <v/>
      </c>
      <c r="G258" s="17" t="str">
        <f t="shared" ca="1" si="50"/>
        <v/>
      </c>
      <c r="H258" s="37" t="str">
        <f t="shared" ca="1" si="44"/>
        <v>0x01000068</v>
      </c>
      <c r="I258" s="30" t="str">
        <f t="shared" si="51"/>
        <v/>
      </c>
      <c r="J258" s="30" t="str">
        <f t="shared" ca="1" si="52"/>
        <v/>
      </c>
      <c r="K258" s="37" t="str">
        <f t="shared" ca="1" si="45"/>
        <v/>
      </c>
      <c r="L258" s="30">
        <f ca="1">IF(H258="","",COUNTIF(INDIRECT("H"&amp;2):INDIRECT("H"&amp;ROW()),"&gt; "))</f>
        <v>107</v>
      </c>
      <c r="M258" s="30" t="str">
        <f t="shared" ca="1" si="46"/>
        <v/>
      </c>
      <c r="N258" s="30" t="str">
        <f ca="1">IF(K258="","",COUNTIF(INDIRECT("K"&amp;2):INDIRECT("K"&amp;ROW()),"&gt; "))</f>
        <v/>
      </c>
      <c r="O258" s="30" t="str">
        <f t="shared" ca="1" si="47"/>
        <v/>
      </c>
      <c r="P258" s="38"/>
      <c r="Q258" s="30" t="str">
        <f t="shared" ca="1" si="48"/>
        <v/>
      </c>
    </row>
    <row r="259" spans="1:17" ht="14.25" x14ac:dyDescent="0.2">
      <c r="A259" s="38"/>
      <c r="B259" s="38"/>
      <c r="C259" s="38"/>
      <c r="D259" s="38"/>
      <c r="E259" s="15"/>
      <c r="F259" s="30" t="str">
        <f t="shared" si="49"/>
        <v/>
      </c>
      <c r="G259" s="17" t="str">
        <f t="shared" ca="1" si="50"/>
        <v/>
      </c>
      <c r="H259" s="37" t="str">
        <f t="shared" ref="H259:H322" ca="1" si="53">IF(MOD(ROW(),2)=0,INDIRECT("F"&amp;ROW()/2+1),INDIRECT("G"&amp;(ROW()-1)/2+1))</f>
        <v>0x1</v>
      </c>
      <c r="I259" s="30" t="str">
        <f t="shared" si="51"/>
        <v/>
      </c>
      <c r="J259" s="30" t="str">
        <f t="shared" ca="1" si="52"/>
        <v/>
      </c>
      <c r="K259" s="37" t="str">
        <f t="shared" ref="K259:K322" ca="1" si="54">IF(MOD(ROW(),2)=0,INDIRECT("I"&amp;ROW()/2+1),INDIRECT("J"&amp;(ROW()-1)/2+1))</f>
        <v/>
      </c>
      <c r="L259" s="30">
        <f ca="1">IF(H259="","",COUNTIF(INDIRECT("H"&amp;2):INDIRECT("H"&amp;ROW()),"&gt; "))</f>
        <v>108</v>
      </c>
      <c r="M259" s="30" t="str">
        <f t="shared" ref="M259:M300" ca="1" si="55">IF(ROW()&gt;COUNT(L:L)+1,"", INDIRECT("H"&amp;MATCH(ROW()-1,L:L,0 )))</f>
        <v/>
      </c>
      <c r="N259" s="30" t="str">
        <f ca="1">IF(K259="","",COUNTIF(INDIRECT("K"&amp;2):INDIRECT("K"&amp;ROW()),"&gt; "))</f>
        <v/>
      </c>
      <c r="O259" s="30" t="str">
        <f t="shared" ref="O259:O300" ca="1" si="56">IF(ROW()&gt;COUNT(N:N)+1,"", INDIRECT("K"&amp;MATCH(ROW()-1,N:N,0 )))</f>
        <v/>
      </c>
      <c r="P259" s="38"/>
      <c r="Q259" s="30" t="str">
        <f t="shared" ref="Q259:Q300" ca="1" si="57">IF(ROW()-1&lt;=(COUNTIF(M:M, "&gt; ")-1),("M"&amp;ROW()),IF(ROW()-1&gt;(COUNTIF(M:M, "&gt; ")+COUNTIF(O:O, "&gt; ")-2),"",("O"&amp;(ROW()-COUNTIF(M:M, "&gt; ")+1))))</f>
        <v/>
      </c>
    </row>
    <row r="260" spans="1:17" ht="14.25" x14ac:dyDescent="0.2">
      <c r="A260" s="38"/>
      <c r="B260" s="38"/>
      <c r="C260" s="38"/>
      <c r="D260" s="38"/>
      <c r="E260" s="15"/>
      <c r="F260" s="30" t="str">
        <f t="shared" si="49"/>
        <v/>
      </c>
      <c r="G260" s="17" t="str">
        <f t="shared" ca="1" si="50"/>
        <v/>
      </c>
      <c r="H260" s="37" t="str">
        <f t="shared" ca="1" si="53"/>
        <v/>
      </c>
      <c r="I260" s="30" t="str">
        <f t="shared" si="51"/>
        <v/>
      </c>
      <c r="J260" s="30" t="str">
        <f t="shared" ca="1" si="52"/>
        <v/>
      </c>
      <c r="K260" s="37" t="str">
        <f t="shared" ca="1" si="54"/>
        <v/>
      </c>
      <c r="L260" s="30" t="str">
        <f ca="1">IF(H260="","",COUNTIF(INDIRECT("H"&amp;2):INDIRECT("H"&amp;ROW()),"&gt; "))</f>
        <v/>
      </c>
      <c r="M260" s="30" t="str">
        <f t="shared" ca="1" si="55"/>
        <v/>
      </c>
      <c r="N260" s="30" t="str">
        <f ca="1">IF(K260="","",COUNTIF(INDIRECT("K"&amp;2):INDIRECT("K"&amp;ROW()),"&gt; "))</f>
        <v/>
      </c>
      <c r="O260" s="30" t="str">
        <f t="shared" ca="1" si="56"/>
        <v/>
      </c>
      <c r="P260" s="38"/>
      <c r="Q260" s="30" t="str">
        <f t="shared" ca="1" si="57"/>
        <v/>
      </c>
    </row>
    <row r="261" spans="1:17" ht="14.25" x14ac:dyDescent="0.2">
      <c r="A261" s="38"/>
      <c r="B261" s="38"/>
      <c r="C261" s="38"/>
      <c r="D261" s="38"/>
      <c r="E261" s="15"/>
      <c r="F261" s="30" t="str">
        <f t="shared" si="49"/>
        <v/>
      </c>
      <c r="G261" s="17" t="str">
        <f t="shared" ca="1" si="50"/>
        <v/>
      </c>
      <c r="H261" s="37" t="str">
        <f t="shared" ca="1" si="53"/>
        <v/>
      </c>
      <c r="I261" s="30" t="str">
        <f t="shared" si="51"/>
        <v/>
      </c>
      <c r="J261" s="30" t="str">
        <f t="shared" ca="1" si="52"/>
        <v/>
      </c>
      <c r="K261" s="37" t="str">
        <f t="shared" ca="1" si="54"/>
        <v/>
      </c>
      <c r="L261" s="30" t="str">
        <f ca="1">IF(H261="","",COUNTIF(INDIRECT("H"&amp;2):INDIRECT("H"&amp;ROW()),"&gt; "))</f>
        <v/>
      </c>
      <c r="M261" s="30" t="str">
        <f t="shared" ca="1" si="55"/>
        <v/>
      </c>
      <c r="N261" s="30" t="str">
        <f ca="1">IF(K261="","",COUNTIF(INDIRECT("K"&amp;2):INDIRECT("K"&amp;ROW()),"&gt; "))</f>
        <v/>
      </c>
      <c r="O261" s="30" t="str">
        <f t="shared" ca="1" si="56"/>
        <v/>
      </c>
      <c r="P261" s="38"/>
      <c r="Q261" s="30" t="str">
        <f t="shared" ca="1" si="57"/>
        <v/>
      </c>
    </row>
    <row r="262" spans="1:17" ht="14.25" x14ac:dyDescent="0.2">
      <c r="A262" s="38"/>
      <c r="B262" s="38"/>
      <c r="C262" s="38"/>
      <c r="D262" s="38"/>
      <c r="E262" s="15"/>
      <c r="F262" s="30" t="str">
        <f t="shared" si="49"/>
        <v/>
      </c>
      <c r="G262" s="17" t="str">
        <f t="shared" ca="1" si="50"/>
        <v/>
      </c>
      <c r="H262" s="37" t="str">
        <f t="shared" ca="1" si="53"/>
        <v>0x0100006A</v>
      </c>
      <c r="I262" s="30" t="str">
        <f t="shared" si="51"/>
        <v/>
      </c>
      <c r="J262" s="30" t="str">
        <f t="shared" ca="1" si="52"/>
        <v/>
      </c>
      <c r="K262" s="37" t="str">
        <f t="shared" ca="1" si="54"/>
        <v/>
      </c>
      <c r="L262" s="30">
        <f ca="1">IF(H262="","",COUNTIF(INDIRECT("H"&amp;2):INDIRECT("H"&amp;ROW()),"&gt; "))</f>
        <v>109</v>
      </c>
      <c r="M262" s="30" t="str">
        <f t="shared" ca="1" si="55"/>
        <v/>
      </c>
      <c r="N262" s="30" t="str">
        <f ca="1">IF(K262="","",COUNTIF(INDIRECT("K"&amp;2):INDIRECT("K"&amp;ROW()),"&gt; "))</f>
        <v/>
      </c>
      <c r="O262" s="30" t="str">
        <f t="shared" ca="1" si="56"/>
        <v/>
      </c>
      <c r="P262" s="38"/>
      <c r="Q262" s="30" t="str">
        <f t="shared" ca="1" si="57"/>
        <v/>
      </c>
    </row>
    <row r="263" spans="1:17" ht="14.25" x14ac:dyDescent="0.2">
      <c r="A263" s="38"/>
      <c r="B263" s="38"/>
      <c r="C263" s="38"/>
      <c r="D263" s="38"/>
      <c r="E263" s="15"/>
      <c r="F263" s="30" t="str">
        <f t="shared" si="49"/>
        <v/>
      </c>
      <c r="G263" s="17" t="str">
        <f t="shared" ca="1" si="50"/>
        <v/>
      </c>
      <c r="H263" s="37" t="str">
        <f t="shared" ca="1" si="53"/>
        <v>0x147AE14</v>
      </c>
      <c r="I263" s="30" t="str">
        <f t="shared" si="51"/>
        <v/>
      </c>
      <c r="J263" s="30" t="str">
        <f t="shared" ca="1" si="52"/>
        <v/>
      </c>
      <c r="K263" s="37" t="str">
        <f t="shared" ca="1" si="54"/>
        <v/>
      </c>
      <c r="L263" s="30">
        <f ca="1">IF(H263="","",COUNTIF(INDIRECT("H"&amp;2):INDIRECT("H"&amp;ROW()),"&gt; "))</f>
        <v>110</v>
      </c>
      <c r="M263" s="30" t="str">
        <f t="shared" ca="1" si="55"/>
        <v/>
      </c>
      <c r="N263" s="30" t="str">
        <f ca="1">IF(K263="","",COUNTIF(INDIRECT("K"&amp;2):INDIRECT("K"&amp;ROW()),"&gt; "))</f>
        <v/>
      </c>
      <c r="O263" s="30" t="str">
        <f t="shared" ca="1" si="56"/>
        <v/>
      </c>
      <c r="P263" s="38"/>
      <c r="Q263" s="30" t="str">
        <f t="shared" ca="1" si="57"/>
        <v/>
      </c>
    </row>
    <row r="264" spans="1:17" ht="14.25" x14ac:dyDescent="0.2">
      <c r="A264" s="38"/>
      <c r="B264" s="38"/>
      <c r="C264" s="38"/>
      <c r="D264" s="38"/>
      <c r="E264" s="15"/>
      <c r="F264" s="30" t="str">
        <f t="shared" si="49"/>
        <v/>
      </c>
      <c r="G264" s="17" t="str">
        <f t="shared" ca="1" si="50"/>
        <v/>
      </c>
      <c r="H264" s="37" t="str">
        <f t="shared" ca="1" si="53"/>
        <v>0x0100006B</v>
      </c>
      <c r="I264" s="30" t="str">
        <f t="shared" si="51"/>
        <v/>
      </c>
      <c r="J264" s="30" t="str">
        <f t="shared" ca="1" si="52"/>
        <v/>
      </c>
      <c r="K264" s="37" t="str">
        <f t="shared" ca="1" si="54"/>
        <v/>
      </c>
      <c r="L264" s="30">
        <f ca="1">IF(H264="","",COUNTIF(INDIRECT("H"&amp;2):INDIRECT("H"&amp;ROW()),"&gt; "))</f>
        <v>111</v>
      </c>
      <c r="M264" s="30" t="str">
        <f t="shared" ca="1" si="55"/>
        <v/>
      </c>
      <c r="N264" s="30" t="str">
        <f ca="1">IF(K264="","",COUNTIF(INDIRECT("K"&amp;2):INDIRECT("K"&amp;ROW()),"&gt; "))</f>
        <v/>
      </c>
      <c r="O264" s="30" t="str">
        <f t="shared" ca="1" si="56"/>
        <v/>
      </c>
      <c r="P264" s="38"/>
      <c r="Q264" s="30" t="str">
        <f t="shared" ca="1" si="57"/>
        <v/>
      </c>
    </row>
    <row r="265" spans="1:17" ht="14.25" x14ac:dyDescent="0.2">
      <c r="A265" s="38"/>
      <c r="B265" s="38"/>
      <c r="C265" s="38"/>
      <c r="D265" s="38"/>
      <c r="E265" s="15"/>
      <c r="F265" s="30" t="str">
        <f t="shared" si="49"/>
        <v/>
      </c>
      <c r="G265" s="17" t="str">
        <f t="shared" ca="1" si="50"/>
        <v/>
      </c>
      <c r="H265" s="37" t="str">
        <f t="shared" ca="1" si="53"/>
        <v>0x14</v>
      </c>
      <c r="I265" s="30" t="str">
        <f t="shared" si="51"/>
        <v/>
      </c>
      <c r="J265" s="30" t="str">
        <f t="shared" ca="1" si="52"/>
        <v/>
      </c>
      <c r="K265" s="37" t="str">
        <f t="shared" ca="1" si="54"/>
        <v/>
      </c>
      <c r="L265" s="30">
        <f ca="1">IF(H265="","",COUNTIF(INDIRECT("H"&amp;2):INDIRECT("H"&amp;ROW()),"&gt; "))</f>
        <v>112</v>
      </c>
      <c r="M265" s="30" t="str">
        <f t="shared" ca="1" si="55"/>
        <v/>
      </c>
      <c r="N265" s="30" t="str">
        <f ca="1">IF(K265="","",COUNTIF(INDIRECT("K"&amp;2):INDIRECT("K"&amp;ROW()),"&gt; "))</f>
        <v/>
      </c>
      <c r="O265" s="30" t="str">
        <f t="shared" ca="1" si="56"/>
        <v/>
      </c>
      <c r="P265" s="38"/>
      <c r="Q265" s="30" t="str">
        <f t="shared" ca="1" si="57"/>
        <v/>
      </c>
    </row>
    <row r="266" spans="1:17" ht="14.25" x14ac:dyDescent="0.2">
      <c r="A266" s="38"/>
      <c r="B266" s="38"/>
      <c r="C266" s="38"/>
      <c r="D266" s="38"/>
      <c r="E266" s="15"/>
      <c r="F266" s="30" t="str">
        <f t="shared" si="49"/>
        <v/>
      </c>
      <c r="G266" s="17" t="str">
        <f t="shared" ca="1" si="50"/>
        <v/>
      </c>
      <c r="H266" s="37" t="str">
        <f t="shared" ca="1" si="53"/>
        <v>0x0100006C</v>
      </c>
      <c r="I266" s="30" t="str">
        <f t="shared" si="51"/>
        <v/>
      </c>
      <c r="J266" s="30" t="str">
        <f t="shared" ca="1" si="52"/>
        <v/>
      </c>
      <c r="K266" s="37" t="str">
        <f t="shared" ca="1" si="54"/>
        <v/>
      </c>
      <c r="L266" s="30">
        <f ca="1">IF(H266="","",COUNTIF(INDIRECT("H"&amp;2):INDIRECT("H"&amp;ROW()),"&gt; "))</f>
        <v>113</v>
      </c>
      <c r="M266" s="30" t="str">
        <f t="shared" ca="1" si="55"/>
        <v/>
      </c>
      <c r="N266" s="30" t="str">
        <f ca="1">IF(K266="","",COUNTIF(INDIRECT("K"&amp;2):INDIRECT("K"&amp;ROW()),"&gt; "))</f>
        <v/>
      </c>
      <c r="O266" s="30" t="str">
        <f t="shared" ca="1" si="56"/>
        <v/>
      </c>
      <c r="P266" s="38"/>
      <c r="Q266" s="30" t="str">
        <f t="shared" ca="1" si="57"/>
        <v/>
      </c>
    </row>
    <row r="267" spans="1:17" ht="14.25" x14ac:dyDescent="0.2">
      <c r="A267" s="38"/>
      <c r="B267" s="38"/>
      <c r="C267" s="38"/>
      <c r="D267" s="38"/>
      <c r="E267" s="15"/>
      <c r="F267" s="30" t="str">
        <f t="shared" si="49"/>
        <v/>
      </c>
      <c r="G267" s="17" t="str">
        <f t="shared" ca="1" si="50"/>
        <v/>
      </c>
      <c r="H267" s="37" t="str">
        <f t="shared" ca="1" si="53"/>
        <v>0x14</v>
      </c>
      <c r="I267" s="30" t="str">
        <f t="shared" si="51"/>
        <v/>
      </c>
      <c r="J267" s="30" t="str">
        <f t="shared" ca="1" si="52"/>
        <v/>
      </c>
      <c r="K267" s="37" t="str">
        <f t="shared" ca="1" si="54"/>
        <v/>
      </c>
      <c r="L267" s="30">
        <f ca="1">IF(H267="","",COUNTIF(INDIRECT("H"&amp;2):INDIRECT("H"&amp;ROW()),"&gt; "))</f>
        <v>114</v>
      </c>
      <c r="M267" s="30" t="str">
        <f t="shared" ca="1" si="55"/>
        <v/>
      </c>
      <c r="N267" s="30" t="str">
        <f ca="1">IF(K267="","",COUNTIF(INDIRECT("K"&amp;2):INDIRECT("K"&amp;ROW()),"&gt; "))</f>
        <v/>
      </c>
      <c r="O267" s="30" t="str">
        <f t="shared" ca="1" si="56"/>
        <v/>
      </c>
      <c r="P267" s="38"/>
      <c r="Q267" s="30" t="str">
        <f t="shared" ca="1" si="57"/>
        <v/>
      </c>
    </row>
    <row r="268" spans="1:17" ht="14.25" x14ac:dyDescent="0.2">
      <c r="A268" s="38"/>
      <c r="B268" s="38"/>
      <c r="C268" s="38"/>
      <c r="D268" s="38"/>
      <c r="E268" s="15"/>
      <c r="F268" s="30" t="str">
        <f t="shared" si="49"/>
        <v/>
      </c>
      <c r="G268" s="17" t="str">
        <f t="shared" ca="1" si="50"/>
        <v/>
      </c>
      <c r="H268" s="37" t="str">
        <f t="shared" ca="1" si="53"/>
        <v/>
      </c>
      <c r="I268" s="30" t="str">
        <f t="shared" si="51"/>
        <v/>
      </c>
      <c r="J268" s="30" t="str">
        <f t="shared" ca="1" si="52"/>
        <v/>
      </c>
      <c r="K268" s="37" t="str">
        <f t="shared" ca="1" si="54"/>
        <v/>
      </c>
      <c r="L268" s="30" t="str">
        <f ca="1">IF(H268="","",COUNTIF(INDIRECT("H"&amp;2):INDIRECT("H"&amp;ROW()),"&gt; "))</f>
        <v/>
      </c>
      <c r="M268" s="30" t="str">
        <f t="shared" ca="1" si="55"/>
        <v/>
      </c>
      <c r="N268" s="30" t="str">
        <f ca="1">IF(K268="","",COUNTIF(INDIRECT("K"&amp;2):INDIRECT("K"&amp;ROW()),"&gt; "))</f>
        <v/>
      </c>
      <c r="O268" s="30" t="str">
        <f t="shared" ca="1" si="56"/>
        <v/>
      </c>
      <c r="P268" s="38"/>
      <c r="Q268" s="30" t="str">
        <f t="shared" ca="1" si="57"/>
        <v/>
      </c>
    </row>
    <row r="269" spans="1:17" ht="14.25" x14ac:dyDescent="0.2">
      <c r="A269" s="38"/>
      <c r="B269" s="38"/>
      <c r="C269" s="38"/>
      <c r="D269" s="38"/>
      <c r="E269" s="15"/>
      <c r="F269" s="30" t="str">
        <f t="shared" si="49"/>
        <v/>
      </c>
      <c r="G269" s="17" t="str">
        <f t="shared" ca="1" si="50"/>
        <v/>
      </c>
      <c r="H269" s="37" t="str">
        <f t="shared" ca="1" si="53"/>
        <v/>
      </c>
      <c r="I269" s="30" t="str">
        <f t="shared" si="51"/>
        <v/>
      </c>
      <c r="J269" s="30" t="str">
        <f t="shared" ca="1" si="52"/>
        <v/>
      </c>
      <c r="K269" s="37" t="str">
        <f t="shared" ca="1" si="54"/>
        <v/>
      </c>
      <c r="L269" s="30" t="str">
        <f ca="1">IF(H269="","",COUNTIF(INDIRECT("H"&amp;2):INDIRECT("H"&amp;ROW()),"&gt; "))</f>
        <v/>
      </c>
      <c r="M269" s="30" t="str">
        <f t="shared" ca="1" si="55"/>
        <v/>
      </c>
      <c r="N269" s="30" t="str">
        <f ca="1">IF(K269="","",COUNTIF(INDIRECT("K"&amp;2):INDIRECT("K"&amp;ROW()),"&gt; "))</f>
        <v/>
      </c>
      <c r="O269" s="30" t="str">
        <f t="shared" ca="1" si="56"/>
        <v/>
      </c>
      <c r="P269" s="38"/>
      <c r="Q269" s="30" t="str">
        <f t="shared" ca="1" si="57"/>
        <v/>
      </c>
    </row>
    <row r="270" spans="1:17" ht="14.25" x14ac:dyDescent="0.2">
      <c r="A270" s="38"/>
      <c r="B270" s="38"/>
      <c r="C270" s="38"/>
      <c r="D270" s="38"/>
      <c r="E270" s="15"/>
      <c r="F270" s="30" t="str">
        <f t="shared" si="49"/>
        <v/>
      </c>
      <c r="G270" s="17" t="str">
        <f t="shared" ca="1" si="50"/>
        <v/>
      </c>
      <c r="H270" s="37" t="str">
        <f t="shared" ca="1" si="53"/>
        <v>0x0100006E</v>
      </c>
      <c r="I270" s="30" t="str">
        <f t="shared" si="51"/>
        <v/>
      </c>
      <c r="J270" s="30" t="str">
        <f t="shared" ca="1" si="52"/>
        <v/>
      </c>
      <c r="K270" s="37" t="str">
        <f t="shared" ca="1" si="54"/>
        <v/>
      </c>
      <c r="L270" s="30">
        <f ca="1">IF(H270="","",COUNTIF(INDIRECT("H"&amp;2):INDIRECT("H"&amp;ROW()),"&gt; "))</f>
        <v>115</v>
      </c>
      <c r="M270" s="30" t="str">
        <f t="shared" ca="1" si="55"/>
        <v/>
      </c>
      <c r="N270" s="30" t="str">
        <f ca="1">IF(K270="","",COUNTIF(INDIRECT("K"&amp;2):INDIRECT("K"&amp;ROW()),"&gt; "))</f>
        <v/>
      </c>
      <c r="O270" s="30" t="str">
        <f t="shared" ca="1" si="56"/>
        <v/>
      </c>
      <c r="P270" s="38"/>
      <c r="Q270" s="30" t="str">
        <f t="shared" ca="1" si="57"/>
        <v/>
      </c>
    </row>
    <row r="271" spans="1:17" ht="14.25" x14ac:dyDescent="0.2">
      <c r="A271" s="38"/>
      <c r="B271" s="38"/>
      <c r="C271" s="38"/>
      <c r="D271" s="38"/>
      <c r="E271" s="15"/>
      <c r="F271" s="30" t="str">
        <f t="shared" si="49"/>
        <v/>
      </c>
      <c r="G271" s="17" t="str">
        <f t="shared" ca="1" si="50"/>
        <v/>
      </c>
      <c r="H271" s="37" t="str">
        <f t="shared" ca="1" si="53"/>
        <v>0x147AE14</v>
      </c>
      <c r="I271" s="30" t="str">
        <f t="shared" si="51"/>
        <v/>
      </c>
      <c r="J271" s="30" t="str">
        <f t="shared" ca="1" si="52"/>
        <v/>
      </c>
      <c r="K271" s="37" t="str">
        <f t="shared" ca="1" si="54"/>
        <v/>
      </c>
      <c r="L271" s="30">
        <f ca="1">IF(H271="","",COUNTIF(INDIRECT("H"&amp;2):INDIRECT("H"&amp;ROW()),"&gt; "))</f>
        <v>116</v>
      </c>
      <c r="M271" s="30" t="str">
        <f t="shared" ca="1" si="55"/>
        <v/>
      </c>
      <c r="N271" s="30" t="str">
        <f ca="1">IF(K271="","",COUNTIF(INDIRECT("K"&amp;2):INDIRECT("K"&amp;ROW()),"&gt; "))</f>
        <v/>
      </c>
      <c r="O271" s="30" t="str">
        <f t="shared" ca="1" si="56"/>
        <v/>
      </c>
      <c r="P271" s="38"/>
      <c r="Q271" s="30" t="str">
        <f t="shared" ca="1" si="57"/>
        <v/>
      </c>
    </row>
    <row r="272" spans="1:17" ht="14.25" x14ac:dyDescent="0.2">
      <c r="A272" s="38"/>
      <c r="B272" s="38"/>
      <c r="C272" s="38"/>
      <c r="D272" s="38"/>
      <c r="E272" s="15"/>
      <c r="F272" s="30" t="str">
        <f t="shared" si="49"/>
        <v/>
      </c>
      <c r="G272" s="17" t="str">
        <f t="shared" ca="1" si="50"/>
        <v/>
      </c>
      <c r="H272" s="37" t="str">
        <f t="shared" ca="1" si="53"/>
        <v/>
      </c>
      <c r="I272" s="30" t="str">
        <f t="shared" si="51"/>
        <v/>
      </c>
      <c r="J272" s="30" t="str">
        <f t="shared" ca="1" si="52"/>
        <v/>
      </c>
      <c r="K272" s="37" t="str">
        <f t="shared" ca="1" si="54"/>
        <v/>
      </c>
      <c r="L272" s="30" t="str">
        <f ca="1">IF(H272="","",COUNTIF(INDIRECT("H"&amp;2):INDIRECT("H"&amp;ROW()),"&gt; "))</f>
        <v/>
      </c>
      <c r="M272" s="30" t="str">
        <f t="shared" ca="1" si="55"/>
        <v/>
      </c>
      <c r="N272" s="30" t="str">
        <f ca="1">IF(K272="","",COUNTIF(INDIRECT("K"&amp;2):INDIRECT("K"&amp;ROW()),"&gt; "))</f>
        <v/>
      </c>
      <c r="O272" s="30" t="str">
        <f t="shared" ca="1" si="56"/>
        <v/>
      </c>
      <c r="P272" s="38"/>
      <c r="Q272" s="30" t="str">
        <f t="shared" ca="1" si="57"/>
        <v/>
      </c>
    </row>
    <row r="273" spans="1:17" ht="14.25" x14ac:dyDescent="0.2">
      <c r="A273" s="38"/>
      <c r="B273" s="38"/>
      <c r="C273" s="38"/>
      <c r="D273" s="38"/>
      <c r="E273" s="15"/>
      <c r="F273" s="30" t="str">
        <f t="shared" si="49"/>
        <v/>
      </c>
      <c r="G273" s="17" t="str">
        <f t="shared" ca="1" si="50"/>
        <v/>
      </c>
      <c r="H273" s="37" t="str">
        <f t="shared" ca="1" si="53"/>
        <v/>
      </c>
      <c r="I273" s="30" t="str">
        <f t="shared" si="51"/>
        <v/>
      </c>
      <c r="J273" s="30" t="str">
        <f t="shared" ca="1" si="52"/>
        <v/>
      </c>
      <c r="K273" s="37" t="str">
        <f t="shared" ca="1" si="54"/>
        <v/>
      </c>
      <c r="L273" s="30" t="str">
        <f ca="1">IF(H273="","",COUNTIF(INDIRECT("H"&amp;2):INDIRECT("H"&amp;ROW()),"&gt; "))</f>
        <v/>
      </c>
      <c r="M273" s="30" t="str">
        <f t="shared" ca="1" si="55"/>
        <v/>
      </c>
      <c r="N273" s="30" t="str">
        <f ca="1">IF(K273="","",COUNTIF(INDIRECT("K"&amp;2):INDIRECT("K"&amp;ROW()),"&gt; "))</f>
        <v/>
      </c>
      <c r="O273" s="30" t="str">
        <f t="shared" ca="1" si="56"/>
        <v/>
      </c>
      <c r="P273" s="38"/>
      <c r="Q273" s="30" t="str">
        <f t="shared" ca="1" si="57"/>
        <v/>
      </c>
    </row>
    <row r="274" spans="1:17" ht="14.25" x14ac:dyDescent="0.2">
      <c r="A274" s="38"/>
      <c r="B274" s="38"/>
      <c r="C274" s="38"/>
      <c r="D274" s="38"/>
      <c r="E274" s="15"/>
      <c r="F274" s="30" t="str">
        <f t="shared" si="49"/>
        <v/>
      </c>
      <c r="G274" s="17" t="str">
        <f t="shared" ca="1" si="50"/>
        <v/>
      </c>
      <c r="H274" s="37" t="str">
        <f t="shared" ca="1" si="53"/>
        <v/>
      </c>
      <c r="I274" s="30" t="str">
        <f t="shared" si="51"/>
        <v/>
      </c>
      <c r="J274" s="30" t="str">
        <f t="shared" ca="1" si="52"/>
        <v/>
      </c>
      <c r="K274" s="37" t="str">
        <f t="shared" ca="1" si="54"/>
        <v/>
      </c>
      <c r="L274" s="30" t="str">
        <f ca="1">IF(H274="","",COUNTIF(INDIRECT("H"&amp;2):INDIRECT("H"&amp;ROW()),"&gt; "))</f>
        <v/>
      </c>
      <c r="M274" s="30" t="str">
        <f t="shared" ca="1" si="55"/>
        <v/>
      </c>
      <c r="N274" s="30" t="str">
        <f ca="1">IF(K274="","",COUNTIF(INDIRECT("K"&amp;2):INDIRECT("K"&amp;ROW()),"&gt; "))</f>
        <v/>
      </c>
      <c r="O274" s="30" t="str">
        <f t="shared" ca="1" si="56"/>
        <v/>
      </c>
      <c r="P274" s="38"/>
      <c r="Q274" s="30" t="str">
        <f t="shared" ca="1" si="57"/>
        <v/>
      </c>
    </row>
    <row r="275" spans="1:17" ht="14.25" x14ac:dyDescent="0.2">
      <c r="A275" s="38"/>
      <c r="B275" s="38"/>
      <c r="C275" s="38"/>
      <c r="D275" s="38"/>
      <c r="E275" s="15"/>
      <c r="F275" s="30" t="str">
        <f t="shared" si="49"/>
        <v/>
      </c>
      <c r="G275" s="17" t="str">
        <f t="shared" ca="1" si="50"/>
        <v/>
      </c>
      <c r="H275" s="37" t="str">
        <f t="shared" ca="1" si="53"/>
        <v/>
      </c>
      <c r="I275" s="30" t="str">
        <f t="shared" si="51"/>
        <v/>
      </c>
      <c r="J275" s="30" t="str">
        <f t="shared" ca="1" si="52"/>
        <v/>
      </c>
      <c r="K275" s="37" t="str">
        <f t="shared" ca="1" si="54"/>
        <v/>
      </c>
      <c r="L275" s="30" t="str">
        <f ca="1">IF(H275="","",COUNTIF(INDIRECT("H"&amp;2):INDIRECT("H"&amp;ROW()),"&gt; "))</f>
        <v/>
      </c>
      <c r="M275" s="30" t="str">
        <f t="shared" ca="1" si="55"/>
        <v/>
      </c>
      <c r="N275" s="30" t="str">
        <f ca="1">IF(K275="","",COUNTIF(INDIRECT("K"&amp;2):INDIRECT("K"&amp;ROW()),"&gt; "))</f>
        <v/>
      </c>
      <c r="O275" s="30" t="str">
        <f t="shared" ca="1" si="56"/>
        <v/>
      </c>
      <c r="P275" s="38"/>
      <c r="Q275" s="30" t="str">
        <f t="shared" ca="1" si="57"/>
        <v/>
      </c>
    </row>
    <row r="276" spans="1:17" ht="14.25" x14ac:dyDescent="0.2">
      <c r="A276" s="38"/>
      <c r="B276" s="38"/>
      <c r="C276" s="38"/>
      <c r="D276" s="38"/>
      <c r="E276" s="15"/>
      <c r="F276" s="30" t="str">
        <f t="shared" si="49"/>
        <v/>
      </c>
      <c r="G276" s="17" t="str">
        <f t="shared" ca="1" si="50"/>
        <v/>
      </c>
      <c r="H276" s="37" t="str">
        <f t="shared" ca="1" si="53"/>
        <v/>
      </c>
      <c r="I276" s="30" t="str">
        <f t="shared" si="51"/>
        <v/>
      </c>
      <c r="J276" s="30" t="str">
        <f t="shared" ca="1" si="52"/>
        <v/>
      </c>
      <c r="K276" s="37" t="str">
        <f t="shared" ca="1" si="54"/>
        <v/>
      </c>
      <c r="L276" s="30" t="str">
        <f ca="1">IF(H276="","",COUNTIF(INDIRECT("H"&amp;2):INDIRECT("H"&amp;ROW()),"&gt; "))</f>
        <v/>
      </c>
      <c r="M276" s="30" t="str">
        <f t="shared" ca="1" si="55"/>
        <v/>
      </c>
      <c r="N276" s="30" t="str">
        <f ca="1">IF(K276="","",COUNTIF(INDIRECT("K"&amp;2):INDIRECT("K"&amp;ROW()),"&gt; "))</f>
        <v/>
      </c>
      <c r="O276" s="30" t="str">
        <f t="shared" ca="1" si="56"/>
        <v/>
      </c>
      <c r="P276" s="38"/>
      <c r="Q276" s="30" t="str">
        <f t="shared" ca="1" si="57"/>
        <v/>
      </c>
    </row>
    <row r="277" spans="1:17" ht="14.25" x14ac:dyDescent="0.2">
      <c r="A277" s="38"/>
      <c r="B277" s="38"/>
      <c r="C277" s="38"/>
      <c r="D277" s="38"/>
      <c r="E277" s="15"/>
      <c r="F277" s="30" t="str">
        <f t="shared" si="49"/>
        <v/>
      </c>
      <c r="G277" s="17" t="str">
        <f t="shared" ca="1" si="50"/>
        <v/>
      </c>
      <c r="H277" s="37" t="str">
        <f t="shared" ca="1" si="53"/>
        <v/>
      </c>
      <c r="I277" s="30" t="str">
        <f t="shared" si="51"/>
        <v/>
      </c>
      <c r="J277" s="30" t="str">
        <f t="shared" ca="1" si="52"/>
        <v/>
      </c>
      <c r="K277" s="37" t="str">
        <f t="shared" ca="1" si="54"/>
        <v/>
      </c>
      <c r="L277" s="30" t="str">
        <f ca="1">IF(H277="","",COUNTIF(INDIRECT("H"&amp;2):INDIRECT("H"&amp;ROW()),"&gt; "))</f>
        <v/>
      </c>
      <c r="M277" s="30" t="str">
        <f t="shared" ca="1" si="55"/>
        <v/>
      </c>
      <c r="N277" s="30" t="str">
        <f ca="1">IF(K277="","",COUNTIF(INDIRECT("K"&amp;2):INDIRECT("K"&amp;ROW()),"&gt; "))</f>
        <v/>
      </c>
      <c r="O277" s="30" t="str">
        <f t="shared" ca="1" si="56"/>
        <v/>
      </c>
      <c r="P277" s="38"/>
      <c r="Q277" s="30" t="str">
        <f t="shared" ca="1" si="57"/>
        <v/>
      </c>
    </row>
    <row r="278" spans="1:17" ht="14.25" x14ac:dyDescent="0.2">
      <c r="A278" s="38"/>
      <c r="B278" s="38"/>
      <c r="C278" s="38"/>
      <c r="D278" s="38"/>
      <c r="E278" s="15"/>
      <c r="F278" s="30" t="str">
        <f t="shared" si="49"/>
        <v/>
      </c>
      <c r="G278" s="17" t="str">
        <f t="shared" ca="1" si="50"/>
        <v/>
      </c>
      <c r="H278" s="37" t="str">
        <f t="shared" ca="1" si="53"/>
        <v/>
      </c>
      <c r="I278" s="30" t="str">
        <f t="shared" si="51"/>
        <v/>
      </c>
      <c r="J278" s="30" t="str">
        <f t="shared" ca="1" si="52"/>
        <v/>
      </c>
      <c r="K278" s="37" t="str">
        <f t="shared" ca="1" si="54"/>
        <v/>
      </c>
      <c r="L278" s="30" t="str">
        <f ca="1">IF(H278="","",COUNTIF(INDIRECT("H"&amp;2):INDIRECT("H"&amp;ROW()),"&gt; "))</f>
        <v/>
      </c>
      <c r="M278" s="30" t="str">
        <f t="shared" ca="1" si="55"/>
        <v/>
      </c>
      <c r="N278" s="30" t="str">
        <f ca="1">IF(K278="","",COUNTIF(INDIRECT("K"&amp;2):INDIRECT("K"&amp;ROW()),"&gt; "))</f>
        <v/>
      </c>
      <c r="O278" s="30" t="str">
        <f t="shared" ca="1" si="56"/>
        <v/>
      </c>
      <c r="P278" s="38"/>
      <c r="Q278" s="30" t="str">
        <f t="shared" ca="1" si="57"/>
        <v/>
      </c>
    </row>
    <row r="279" spans="1:17" ht="14.25" x14ac:dyDescent="0.2">
      <c r="A279" s="38"/>
      <c r="B279" s="38"/>
      <c r="C279" s="38"/>
      <c r="D279" s="38"/>
      <c r="E279" s="15"/>
      <c r="F279" s="30" t="str">
        <f t="shared" si="49"/>
        <v/>
      </c>
      <c r="G279" s="17" t="str">
        <f t="shared" ca="1" si="50"/>
        <v/>
      </c>
      <c r="H279" s="37" t="str">
        <f t="shared" ca="1" si="53"/>
        <v/>
      </c>
      <c r="I279" s="30" t="str">
        <f t="shared" si="51"/>
        <v/>
      </c>
      <c r="J279" s="30" t="str">
        <f t="shared" ca="1" si="52"/>
        <v/>
      </c>
      <c r="K279" s="37" t="str">
        <f t="shared" ca="1" si="54"/>
        <v/>
      </c>
      <c r="L279" s="30" t="str">
        <f ca="1">IF(H279="","",COUNTIF(INDIRECT("H"&amp;2):INDIRECT("H"&amp;ROW()),"&gt; "))</f>
        <v/>
      </c>
      <c r="M279" s="30" t="str">
        <f t="shared" ca="1" si="55"/>
        <v/>
      </c>
      <c r="N279" s="30" t="str">
        <f ca="1">IF(K279="","",COUNTIF(INDIRECT("K"&amp;2):INDIRECT("K"&amp;ROW()),"&gt; "))</f>
        <v/>
      </c>
      <c r="O279" s="30" t="str">
        <f t="shared" ca="1" si="56"/>
        <v/>
      </c>
      <c r="P279" s="38"/>
      <c r="Q279" s="30" t="str">
        <f t="shared" ca="1" si="57"/>
        <v/>
      </c>
    </row>
    <row r="280" spans="1:17" ht="14.25" x14ac:dyDescent="0.2">
      <c r="A280" s="38"/>
      <c r="B280" s="38"/>
      <c r="C280" s="38"/>
      <c r="D280" s="38"/>
      <c r="E280" s="15"/>
      <c r="F280" s="30" t="str">
        <f t="shared" si="49"/>
        <v/>
      </c>
      <c r="G280" s="17" t="str">
        <f t="shared" ca="1" si="50"/>
        <v/>
      </c>
      <c r="H280" s="37" t="str">
        <f t="shared" ca="1" si="53"/>
        <v/>
      </c>
      <c r="I280" s="30" t="str">
        <f t="shared" si="51"/>
        <v/>
      </c>
      <c r="J280" s="30" t="str">
        <f t="shared" ca="1" si="52"/>
        <v/>
      </c>
      <c r="K280" s="37" t="str">
        <f t="shared" ca="1" si="54"/>
        <v/>
      </c>
      <c r="L280" s="30" t="str">
        <f ca="1">IF(H280="","",COUNTIF(INDIRECT("H"&amp;2):INDIRECT("H"&amp;ROW()),"&gt; "))</f>
        <v/>
      </c>
      <c r="M280" s="30" t="str">
        <f t="shared" ca="1" si="55"/>
        <v/>
      </c>
      <c r="N280" s="30" t="str">
        <f ca="1">IF(K280="","",COUNTIF(INDIRECT("K"&amp;2):INDIRECT("K"&amp;ROW()),"&gt; "))</f>
        <v/>
      </c>
      <c r="O280" s="30" t="str">
        <f t="shared" ca="1" si="56"/>
        <v/>
      </c>
      <c r="P280" s="38"/>
      <c r="Q280" s="30" t="str">
        <f t="shared" ca="1" si="57"/>
        <v/>
      </c>
    </row>
    <row r="281" spans="1:17" ht="14.25" x14ac:dyDescent="0.2">
      <c r="A281" s="38"/>
      <c r="B281" s="38"/>
      <c r="C281" s="38"/>
      <c r="D281" s="38"/>
      <c r="E281" s="15"/>
      <c r="F281" s="30" t="str">
        <f t="shared" si="49"/>
        <v/>
      </c>
      <c r="G281" s="17" t="str">
        <f t="shared" ca="1" si="50"/>
        <v/>
      </c>
      <c r="H281" s="37" t="str">
        <f t="shared" ca="1" si="53"/>
        <v/>
      </c>
      <c r="I281" s="30" t="str">
        <f t="shared" si="51"/>
        <v/>
      </c>
      <c r="J281" s="30" t="str">
        <f t="shared" ca="1" si="52"/>
        <v/>
      </c>
      <c r="K281" s="37" t="str">
        <f t="shared" ca="1" si="54"/>
        <v/>
      </c>
      <c r="L281" s="30" t="str">
        <f ca="1">IF(H281="","",COUNTIF(INDIRECT("H"&amp;2):INDIRECT("H"&amp;ROW()),"&gt; "))</f>
        <v/>
      </c>
      <c r="M281" s="30" t="str">
        <f t="shared" ca="1" si="55"/>
        <v/>
      </c>
      <c r="N281" s="30" t="str">
        <f ca="1">IF(K281="","",COUNTIF(INDIRECT("K"&amp;2):INDIRECT("K"&amp;ROW()),"&gt; "))</f>
        <v/>
      </c>
      <c r="O281" s="30" t="str">
        <f t="shared" ca="1" si="56"/>
        <v/>
      </c>
      <c r="P281" s="38"/>
      <c r="Q281" s="30" t="str">
        <f t="shared" ca="1" si="57"/>
        <v/>
      </c>
    </row>
    <row r="282" spans="1:17" ht="14.25" x14ac:dyDescent="0.2">
      <c r="A282" s="38"/>
      <c r="B282" s="38"/>
      <c r="C282" s="38"/>
      <c r="D282" s="38"/>
      <c r="E282" s="15"/>
      <c r="F282" s="30" t="str">
        <f t="shared" si="49"/>
        <v/>
      </c>
      <c r="G282" s="17" t="str">
        <f t="shared" ca="1" si="50"/>
        <v/>
      </c>
      <c r="H282" s="37" t="str">
        <f t="shared" ca="1" si="53"/>
        <v/>
      </c>
      <c r="I282" s="30" t="str">
        <f t="shared" si="51"/>
        <v/>
      </c>
      <c r="J282" s="30" t="str">
        <f t="shared" ca="1" si="52"/>
        <v/>
      </c>
      <c r="K282" s="37" t="str">
        <f t="shared" ca="1" si="54"/>
        <v/>
      </c>
      <c r="L282" s="30" t="str">
        <f ca="1">IF(H282="","",COUNTIF(INDIRECT("H"&amp;2):INDIRECT("H"&amp;ROW()),"&gt; "))</f>
        <v/>
      </c>
      <c r="M282" s="30" t="str">
        <f t="shared" ca="1" si="55"/>
        <v/>
      </c>
      <c r="N282" s="30" t="str">
        <f ca="1">IF(K282="","",COUNTIF(INDIRECT("K"&amp;2):INDIRECT("K"&amp;ROW()),"&gt; "))</f>
        <v/>
      </c>
      <c r="O282" s="30" t="str">
        <f t="shared" ca="1" si="56"/>
        <v/>
      </c>
      <c r="P282" s="38"/>
      <c r="Q282" s="30" t="str">
        <f t="shared" ca="1" si="57"/>
        <v/>
      </c>
    </row>
    <row r="283" spans="1:17" ht="14.25" x14ac:dyDescent="0.2">
      <c r="A283" s="38"/>
      <c r="B283" s="38"/>
      <c r="C283" s="38"/>
      <c r="D283" s="38"/>
      <c r="E283" s="15"/>
      <c r="F283" s="30" t="str">
        <f t="shared" si="49"/>
        <v/>
      </c>
      <c r="G283" s="17" t="str">
        <f t="shared" ca="1" si="50"/>
        <v/>
      </c>
      <c r="H283" s="37" t="str">
        <f t="shared" ca="1" si="53"/>
        <v/>
      </c>
      <c r="I283" s="30" t="str">
        <f t="shared" si="51"/>
        <v/>
      </c>
      <c r="J283" s="30" t="str">
        <f t="shared" ca="1" si="52"/>
        <v/>
      </c>
      <c r="K283" s="37" t="str">
        <f t="shared" ca="1" si="54"/>
        <v/>
      </c>
      <c r="L283" s="30" t="str">
        <f ca="1">IF(H283="","",COUNTIF(INDIRECT("H"&amp;2):INDIRECT("H"&amp;ROW()),"&gt; "))</f>
        <v/>
      </c>
      <c r="M283" s="30" t="str">
        <f t="shared" ca="1" si="55"/>
        <v/>
      </c>
      <c r="N283" s="30" t="str">
        <f ca="1">IF(K283="","",COUNTIF(INDIRECT("K"&amp;2):INDIRECT("K"&amp;ROW()),"&gt; "))</f>
        <v/>
      </c>
      <c r="O283" s="30" t="str">
        <f t="shared" ca="1" si="56"/>
        <v/>
      </c>
      <c r="P283" s="38"/>
      <c r="Q283" s="30" t="str">
        <f t="shared" ca="1" si="57"/>
        <v/>
      </c>
    </row>
    <row r="284" spans="1:17" ht="14.25" x14ac:dyDescent="0.2">
      <c r="A284" s="38"/>
      <c r="B284" s="38"/>
      <c r="C284" s="38"/>
      <c r="D284" s="38"/>
      <c r="E284" s="15"/>
      <c r="F284" s="30" t="str">
        <f t="shared" si="49"/>
        <v/>
      </c>
      <c r="G284" s="17" t="str">
        <f t="shared" ca="1" si="50"/>
        <v/>
      </c>
      <c r="H284" s="37" t="str">
        <f t="shared" ca="1" si="53"/>
        <v/>
      </c>
      <c r="I284" s="30" t="str">
        <f t="shared" si="51"/>
        <v/>
      </c>
      <c r="J284" s="30" t="str">
        <f t="shared" ca="1" si="52"/>
        <v/>
      </c>
      <c r="K284" s="37" t="str">
        <f t="shared" ca="1" si="54"/>
        <v/>
      </c>
      <c r="L284" s="30" t="str">
        <f ca="1">IF(H284="","",COUNTIF(INDIRECT("H"&amp;2):INDIRECT("H"&amp;ROW()),"&gt; "))</f>
        <v/>
      </c>
      <c r="M284" s="30" t="str">
        <f t="shared" ca="1" si="55"/>
        <v/>
      </c>
      <c r="N284" s="30" t="str">
        <f ca="1">IF(K284="","",COUNTIF(INDIRECT("K"&amp;2):INDIRECT("K"&amp;ROW()),"&gt; "))</f>
        <v/>
      </c>
      <c r="O284" s="30" t="str">
        <f t="shared" ca="1" si="56"/>
        <v/>
      </c>
      <c r="P284" s="38"/>
      <c r="Q284" s="30" t="str">
        <f t="shared" ca="1" si="57"/>
        <v/>
      </c>
    </row>
    <row r="285" spans="1:17" ht="14.25" x14ac:dyDescent="0.2">
      <c r="A285" s="38"/>
      <c r="B285" s="38"/>
      <c r="C285" s="38"/>
      <c r="D285" s="38"/>
      <c r="E285" s="15"/>
      <c r="F285" s="30" t="str">
        <f t="shared" si="49"/>
        <v/>
      </c>
      <c r="G285" s="17" t="str">
        <f t="shared" ca="1" si="50"/>
        <v/>
      </c>
      <c r="H285" s="37" t="str">
        <f t="shared" ca="1" si="53"/>
        <v/>
      </c>
      <c r="I285" s="30" t="str">
        <f t="shared" si="51"/>
        <v/>
      </c>
      <c r="J285" s="30" t="str">
        <f t="shared" ca="1" si="52"/>
        <v/>
      </c>
      <c r="K285" s="37" t="str">
        <f t="shared" ca="1" si="54"/>
        <v/>
      </c>
      <c r="L285" s="30" t="str">
        <f ca="1">IF(H285="","",COUNTIF(INDIRECT("H"&amp;2):INDIRECT("H"&amp;ROW()),"&gt; "))</f>
        <v/>
      </c>
      <c r="M285" s="30" t="str">
        <f t="shared" ca="1" si="55"/>
        <v/>
      </c>
      <c r="N285" s="30" t="str">
        <f ca="1">IF(K285="","",COUNTIF(INDIRECT("K"&amp;2):INDIRECT("K"&amp;ROW()),"&gt; "))</f>
        <v/>
      </c>
      <c r="O285" s="30" t="str">
        <f t="shared" ca="1" si="56"/>
        <v/>
      </c>
      <c r="P285" s="38"/>
      <c r="Q285" s="30" t="str">
        <f t="shared" ca="1" si="57"/>
        <v/>
      </c>
    </row>
    <row r="286" spans="1:17" ht="14.25" x14ac:dyDescent="0.2">
      <c r="A286" s="38"/>
      <c r="B286" s="38"/>
      <c r="C286" s="38"/>
      <c r="D286" s="38"/>
      <c r="E286" s="15"/>
      <c r="F286" s="30" t="str">
        <f t="shared" ref="F286:F349" si="58">IF(C286="","","0x010000"&amp;DEC2HEX(A286,2))</f>
        <v/>
      </c>
      <c r="G286" s="17" t="str">
        <f t="shared" ref="G286:G349" ca="1" si="59">IF(C286="","","0x"&amp;RIGHT(DEC2HEX(C286*POWER(2,INDIRECT("DSM!C"&amp;A286))),8))</f>
        <v/>
      </c>
      <c r="H286" s="37" t="str">
        <f t="shared" ca="1" si="53"/>
        <v/>
      </c>
      <c r="I286" s="30" t="str">
        <f t="shared" ref="I286:I349" si="60">IF(D286="","","0x020000"&amp;DEC2HEX(A286,2))</f>
        <v/>
      </c>
      <c r="J286" s="30" t="str">
        <f t="shared" ref="J286:J349" ca="1" si="61">IF(D286="","","0x"&amp;RIGHT(DEC2HEX(D286*POWER(2,INDIRECT("DSM!C"&amp;A286))),8))</f>
        <v/>
      </c>
      <c r="K286" s="37" t="str">
        <f t="shared" ca="1" si="54"/>
        <v/>
      </c>
      <c r="L286" s="30" t="str">
        <f ca="1">IF(H286="","",COUNTIF(INDIRECT("H"&amp;2):INDIRECT("H"&amp;ROW()),"&gt; "))</f>
        <v/>
      </c>
      <c r="M286" s="30" t="str">
        <f t="shared" ca="1" si="55"/>
        <v/>
      </c>
      <c r="N286" s="30" t="str">
        <f ca="1">IF(K286="","",COUNTIF(INDIRECT("K"&amp;2):INDIRECT("K"&amp;ROW()),"&gt; "))</f>
        <v/>
      </c>
      <c r="O286" s="30" t="str">
        <f t="shared" ca="1" si="56"/>
        <v/>
      </c>
      <c r="P286" s="38"/>
      <c r="Q286" s="30" t="str">
        <f t="shared" ca="1" si="57"/>
        <v/>
      </c>
    </row>
    <row r="287" spans="1:17" ht="14.25" x14ac:dyDescent="0.2">
      <c r="A287" s="38"/>
      <c r="B287" s="38"/>
      <c r="C287" s="38"/>
      <c r="D287" s="38"/>
      <c r="E287" s="15"/>
      <c r="F287" s="30" t="str">
        <f t="shared" si="58"/>
        <v/>
      </c>
      <c r="G287" s="17" t="str">
        <f t="shared" ca="1" si="59"/>
        <v/>
      </c>
      <c r="H287" s="37" t="str">
        <f t="shared" ca="1" si="53"/>
        <v/>
      </c>
      <c r="I287" s="30" t="str">
        <f t="shared" si="60"/>
        <v/>
      </c>
      <c r="J287" s="30" t="str">
        <f t="shared" ca="1" si="61"/>
        <v/>
      </c>
      <c r="K287" s="37" t="str">
        <f t="shared" ca="1" si="54"/>
        <v/>
      </c>
      <c r="L287" s="30" t="str">
        <f ca="1">IF(H287="","",COUNTIF(INDIRECT("H"&amp;2):INDIRECT("H"&amp;ROW()),"&gt; "))</f>
        <v/>
      </c>
      <c r="M287" s="30" t="str">
        <f t="shared" ca="1" si="55"/>
        <v/>
      </c>
      <c r="N287" s="30" t="str">
        <f ca="1">IF(K287="","",COUNTIF(INDIRECT("K"&amp;2):INDIRECT("K"&amp;ROW()),"&gt; "))</f>
        <v/>
      </c>
      <c r="O287" s="30" t="str">
        <f t="shared" ca="1" si="56"/>
        <v/>
      </c>
      <c r="P287" s="38"/>
      <c r="Q287" s="30" t="str">
        <f t="shared" ca="1" si="57"/>
        <v/>
      </c>
    </row>
    <row r="288" spans="1:17" ht="14.25" x14ac:dyDescent="0.2">
      <c r="A288" s="38"/>
      <c r="B288" s="38"/>
      <c r="C288" s="38"/>
      <c r="D288" s="38"/>
      <c r="E288" s="15"/>
      <c r="F288" s="30" t="str">
        <f t="shared" si="58"/>
        <v/>
      </c>
      <c r="G288" s="17" t="str">
        <f t="shared" ca="1" si="59"/>
        <v/>
      </c>
      <c r="H288" s="37" t="str">
        <f t="shared" ca="1" si="53"/>
        <v/>
      </c>
      <c r="I288" s="30" t="str">
        <f t="shared" si="60"/>
        <v/>
      </c>
      <c r="J288" s="30" t="str">
        <f t="shared" ca="1" si="61"/>
        <v/>
      </c>
      <c r="K288" s="37" t="str">
        <f t="shared" ca="1" si="54"/>
        <v/>
      </c>
      <c r="L288" s="30" t="str">
        <f ca="1">IF(H288="","",COUNTIF(INDIRECT("H"&amp;2):INDIRECT("H"&amp;ROW()),"&gt; "))</f>
        <v/>
      </c>
      <c r="M288" s="30" t="str">
        <f t="shared" ca="1" si="55"/>
        <v/>
      </c>
      <c r="N288" s="30" t="str">
        <f ca="1">IF(K288="","",COUNTIF(INDIRECT("K"&amp;2):INDIRECT("K"&amp;ROW()),"&gt; "))</f>
        <v/>
      </c>
      <c r="O288" s="30" t="str">
        <f t="shared" ca="1" si="56"/>
        <v/>
      </c>
      <c r="P288" s="38"/>
      <c r="Q288" s="30" t="str">
        <f t="shared" ca="1" si="57"/>
        <v/>
      </c>
    </row>
    <row r="289" spans="1:17" ht="14.25" x14ac:dyDescent="0.2">
      <c r="A289" s="38"/>
      <c r="B289" s="38"/>
      <c r="C289" s="38"/>
      <c r="D289" s="38"/>
      <c r="E289" s="15"/>
      <c r="F289" s="30" t="str">
        <f t="shared" si="58"/>
        <v/>
      </c>
      <c r="G289" s="17" t="str">
        <f t="shared" ca="1" si="59"/>
        <v/>
      </c>
      <c r="H289" s="37" t="str">
        <f t="shared" ca="1" si="53"/>
        <v/>
      </c>
      <c r="I289" s="30" t="str">
        <f t="shared" si="60"/>
        <v/>
      </c>
      <c r="J289" s="30" t="str">
        <f t="shared" ca="1" si="61"/>
        <v/>
      </c>
      <c r="K289" s="37" t="str">
        <f t="shared" ca="1" si="54"/>
        <v/>
      </c>
      <c r="L289" s="30" t="str">
        <f ca="1">IF(H289="","",COUNTIF(INDIRECT("H"&amp;2):INDIRECT("H"&amp;ROW()),"&gt; "))</f>
        <v/>
      </c>
      <c r="M289" s="30" t="str">
        <f t="shared" ca="1" si="55"/>
        <v/>
      </c>
      <c r="N289" s="30" t="str">
        <f ca="1">IF(K289="","",COUNTIF(INDIRECT("K"&amp;2):INDIRECT("K"&amp;ROW()),"&gt; "))</f>
        <v/>
      </c>
      <c r="O289" s="30" t="str">
        <f t="shared" ca="1" si="56"/>
        <v/>
      </c>
      <c r="P289" s="38"/>
      <c r="Q289" s="30" t="str">
        <f t="shared" ca="1" si="57"/>
        <v/>
      </c>
    </row>
    <row r="290" spans="1:17" ht="14.25" x14ac:dyDescent="0.2">
      <c r="A290" s="38"/>
      <c r="B290" s="38"/>
      <c r="C290" s="38"/>
      <c r="D290" s="38"/>
      <c r="E290" s="15"/>
      <c r="F290" s="30" t="str">
        <f t="shared" si="58"/>
        <v/>
      </c>
      <c r="G290" s="17" t="str">
        <f t="shared" ca="1" si="59"/>
        <v/>
      </c>
      <c r="H290" s="37" t="str">
        <f t="shared" ca="1" si="53"/>
        <v/>
      </c>
      <c r="I290" s="30" t="str">
        <f t="shared" si="60"/>
        <v/>
      </c>
      <c r="J290" s="30" t="str">
        <f t="shared" ca="1" si="61"/>
        <v/>
      </c>
      <c r="K290" s="37" t="str">
        <f t="shared" ca="1" si="54"/>
        <v/>
      </c>
      <c r="L290" s="30" t="str">
        <f ca="1">IF(H290="","",COUNTIF(INDIRECT("H"&amp;2):INDIRECT("H"&amp;ROW()),"&gt; "))</f>
        <v/>
      </c>
      <c r="M290" s="30" t="str">
        <f t="shared" ca="1" si="55"/>
        <v/>
      </c>
      <c r="N290" s="30" t="str">
        <f ca="1">IF(K290="","",COUNTIF(INDIRECT("K"&amp;2):INDIRECT("K"&amp;ROW()),"&gt; "))</f>
        <v/>
      </c>
      <c r="O290" s="30" t="str">
        <f t="shared" ca="1" si="56"/>
        <v/>
      </c>
      <c r="P290" s="38"/>
      <c r="Q290" s="30" t="str">
        <f t="shared" ca="1" si="57"/>
        <v/>
      </c>
    </row>
    <row r="291" spans="1:17" ht="14.25" x14ac:dyDescent="0.2">
      <c r="A291" s="38"/>
      <c r="B291" s="38"/>
      <c r="C291" s="38"/>
      <c r="D291" s="38"/>
      <c r="E291" s="15"/>
      <c r="F291" s="30" t="str">
        <f t="shared" si="58"/>
        <v/>
      </c>
      <c r="G291" s="17" t="str">
        <f t="shared" ca="1" si="59"/>
        <v/>
      </c>
      <c r="H291" s="37" t="str">
        <f t="shared" ca="1" si="53"/>
        <v/>
      </c>
      <c r="I291" s="30" t="str">
        <f t="shared" si="60"/>
        <v/>
      </c>
      <c r="J291" s="30" t="str">
        <f t="shared" ca="1" si="61"/>
        <v/>
      </c>
      <c r="K291" s="37" t="str">
        <f t="shared" ca="1" si="54"/>
        <v/>
      </c>
      <c r="L291" s="30" t="str">
        <f ca="1">IF(H291="","",COUNTIF(INDIRECT("H"&amp;2):INDIRECT("H"&amp;ROW()),"&gt; "))</f>
        <v/>
      </c>
      <c r="M291" s="30" t="str">
        <f t="shared" ca="1" si="55"/>
        <v/>
      </c>
      <c r="N291" s="30" t="str">
        <f ca="1">IF(K291="","",COUNTIF(INDIRECT("K"&amp;2):INDIRECT("K"&amp;ROW()),"&gt; "))</f>
        <v/>
      </c>
      <c r="O291" s="30" t="str">
        <f t="shared" ca="1" si="56"/>
        <v/>
      </c>
      <c r="P291" s="38"/>
      <c r="Q291" s="30" t="str">
        <f t="shared" ca="1" si="57"/>
        <v/>
      </c>
    </row>
    <row r="292" spans="1:17" ht="14.25" x14ac:dyDescent="0.2">
      <c r="A292" s="38"/>
      <c r="B292" s="38"/>
      <c r="C292" s="38"/>
      <c r="D292" s="38"/>
      <c r="E292" s="15"/>
      <c r="F292" s="30" t="str">
        <f t="shared" si="58"/>
        <v/>
      </c>
      <c r="G292" s="17" t="str">
        <f t="shared" ca="1" si="59"/>
        <v/>
      </c>
      <c r="H292" s="37" t="str">
        <f t="shared" ca="1" si="53"/>
        <v/>
      </c>
      <c r="I292" s="30" t="str">
        <f t="shared" si="60"/>
        <v/>
      </c>
      <c r="J292" s="30" t="str">
        <f t="shared" ca="1" si="61"/>
        <v/>
      </c>
      <c r="K292" s="37" t="str">
        <f t="shared" ca="1" si="54"/>
        <v/>
      </c>
      <c r="L292" s="30" t="str">
        <f ca="1">IF(H292="","",COUNTIF(INDIRECT("H"&amp;2):INDIRECT("H"&amp;ROW()),"&gt; "))</f>
        <v/>
      </c>
      <c r="M292" s="30" t="str">
        <f t="shared" ca="1" si="55"/>
        <v/>
      </c>
      <c r="N292" s="30" t="str">
        <f ca="1">IF(K292="","",COUNTIF(INDIRECT("K"&amp;2):INDIRECT("K"&amp;ROW()),"&gt; "))</f>
        <v/>
      </c>
      <c r="O292" s="30" t="str">
        <f t="shared" ca="1" si="56"/>
        <v/>
      </c>
      <c r="P292" s="38"/>
      <c r="Q292" s="30" t="str">
        <f t="shared" ca="1" si="57"/>
        <v/>
      </c>
    </row>
    <row r="293" spans="1:17" ht="14.25" x14ac:dyDescent="0.2">
      <c r="A293" s="38"/>
      <c r="B293" s="38"/>
      <c r="C293" s="38"/>
      <c r="D293" s="38"/>
      <c r="E293" s="15"/>
      <c r="F293" s="30" t="str">
        <f t="shared" si="58"/>
        <v/>
      </c>
      <c r="G293" s="17" t="str">
        <f t="shared" ca="1" si="59"/>
        <v/>
      </c>
      <c r="H293" s="37" t="str">
        <f t="shared" ca="1" si="53"/>
        <v/>
      </c>
      <c r="I293" s="30" t="str">
        <f t="shared" si="60"/>
        <v/>
      </c>
      <c r="J293" s="30" t="str">
        <f t="shared" ca="1" si="61"/>
        <v/>
      </c>
      <c r="K293" s="37" t="str">
        <f t="shared" ca="1" si="54"/>
        <v/>
      </c>
      <c r="L293" s="30" t="str">
        <f ca="1">IF(H293="","",COUNTIF(INDIRECT("H"&amp;2):INDIRECT("H"&amp;ROW()),"&gt; "))</f>
        <v/>
      </c>
      <c r="M293" s="30" t="str">
        <f t="shared" ca="1" si="55"/>
        <v/>
      </c>
      <c r="N293" s="30" t="str">
        <f ca="1">IF(K293="","",COUNTIF(INDIRECT("K"&amp;2):INDIRECT("K"&amp;ROW()),"&gt; "))</f>
        <v/>
      </c>
      <c r="O293" s="30" t="str">
        <f t="shared" ca="1" si="56"/>
        <v/>
      </c>
      <c r="P293" s="38"/>
      <c r="Q293" s="30" t="str">
        <f t="shared" ca="1" si="57"/>
        <v/>
      </c>
    </row>
    <row r="294" spans="1:17" ht="14.25" x14ac:dyDescent="0.2">
      <c r="A294" s="38"/>
      <c r="B294" s="38"/>
      <c r="C294" s="38"/>
      <c r="D294" s="38"/>
      <c r="E294" s="15"/>
      <c r="F294" s="30" t="str">
        <f t="shared" si="58"/>
        <v/>
      </c>
      <c r="G294" s="17" t="str">
        <f t="shared" ca="1" si="59"/>
        <v/>
      </c>
      <c r="H294" s="37" t="str">
        <f t="shared" ca="1" si="53"/>
        <v/>
      </c>
      <c r="I294" s="30" t="str">
        <f t="shared" si="60"/>
        <v/>
      </c>
      <c r="J294" s="30" t="str">
        <f t="shared" ca="1" si="61"/>
        <v/>
      </c>
      <c r="K294" s="37" t="str">
        <f t="shared" ca="1" si="54"/>
        <v/>
      </c>
      <c r="L294" s="30" t="str">
        <f ca="1">IF(H294="","",COUNTIF(INDIRECT("H"&amp;2):INDIRECT("H"&amp;ROW()),"&gt; "))</f>
        <v/>
      </c>
      <c r="M294" s="30" t="str">
        <f t="shared" ca="1" si="55"/>
        <v/>
      </c>
      <c r="N294" s="30" t="str">
        <f ca="1">IF(K294="","",COUNTIF(INDIRECT("K"&amp;2):INDIRECT("K"&amp;ROW()),"&gt; "))</f>
        <v/>
      </c>
      <c r="O294" s="30" t="str">
        <f t="shared" ca="1" si="56"/>
        <v/>
      </c>
      <c r="P294" s="38"/>
      <c r="Q294" s="30" t="str">
        <f t="shared" ca="1" si="57"/>
        <v/>
      </c>
    </row>
    <row r="295" spans="1:17" ht="14.25" x14ac:dyDescent="0.2">
      <c r="A295" s="38"/>
      <c r="B295" s="38"/>
      <c r="C295" s="38"/>
      <c r="D295" s="38"/>
      <c r="E295" s="15"/>
      <c r="F295" s="30" t="str">
        <f t="shared" si="58"/>
        <v/>
      </c>
      <c r="G295" s="17" t="str">
        <f t="shared" ca="1" si="59"/>
        <v/>
      </c>
      <c r="H295" s="37" t="str">
        <f t="shared" ca="1" si="53"/>
        <v/>
      </c>
      <c r="I295" s="30" t="str">
        <f t="shared" si="60"/>
        <v/>
      </c>
      <c r="J295" s="30" t="str">
        <f t="shared" ca="1" si="61"/>
        <v/>
      </c>
      <c r="K295" s="37" t="str">
        <f t="shared" ca="1" si="54"/>
        <v/>
      </c>
      <c r="L295" s="30" t="str">
        <f ca="1">IF(H295="","",COUNTIF(INDIRECT("H"&amp;2):INDIRECT("H"&amp;ROW()),"&gt; "))</f>
        <v/>
      </c>
      <c r="M295" s="30" t="str">
        <f t="shared" ca="1" si="55"/>
        <v/>
      </c>
      <c r="N295" s="30" t="str">
        <f ca="1">IF(K295="","",COUNTIF(INDIRECT("K"&amp;2):INDIRECT("K"&amp;ROW()),"&gt; "))</f>
        <v/>
      </c>
      <c r="O295" s="30" t="str">
        <f t="shared" ca="1" si="56"/>
        <v/>
      </c>
      <c r="P295" s="38"/>
      <c r="Q295" s="30" t="str">
        <f t="shared" ca="1" si="57"/>
        <v/>
      </c>
    </row>
    <row r="296" spans="1:17" ht="14.25" x14ac:dyDescent="0.2">
      <c r="A296" s="38"/>
      <c r="B296" s="38"/>
      <c r="C296" s="38"/>
      <c r="D296" s="38"/>
      <c r="E296" s="15"/>
      <c r="F296" s="30" t="str">
        <f t="shared" si="58"/>
        <v/>
      </c>
      <c r="G296" s="17" t="str">
        <f t="shared" ca="1" si="59"/>
        <v/>
      </c>
      <c r="H296" s="37" t="str">
        <f t="shared" ca="1" si="53"/>
        <v/>
      </c>
      <c r="I296" s="30" t="str">
        <f t="shared" si="60"/>
        <v/>
      </c>
      <c r="J296" s="30" t="str">
        <f t="shared" ca="1" si="61"/>
        <v/>
      </c>
      <c r="K296" s="37" t="str">
        <f t="shared" ca="1" si="54"/>
        <v/>
      </c>
      <c r="L296" s="30" t="str">
        <f ca="1">IF(H296="","",COUNTIF(INDIRECT("H"&amp;2):INDIRECT("H"&amp;ROW()),"&gt; "))</f>
        <v/>
      </c>
      <c r="M296" s="30" t="str">
        <f t="shared" ca="1" si="55"/>
        <v/>
      </c>
      <c r="N296" s="30" t="str">
        <f ca="1">IF(K296="","",COUNTIF(INDIRECT("K"&amp;2):INDIRECT("K"&amp;ROW()),"&gt; "))</f>
        <v/>
      </c>
      <c r="O296" s="30" t="str">
        <f t="shared" ca="1" si="56"/>
        <v/>
      </c>
      <c r="P296" s="38"/>
      <c r="Q296" s="30" t="str">
        <f t="shared" ca="1" si="57"/>
        <v/>
      </c>
    </row>
    <row r="297" spans="1:17" ht="14.25" x14ac:dyDescent="0.2">
      <c r="A297" s="38"/>
      <c r="B297" s="38"/>
      <c r="C297" s="38"/>
      <c r="D297" s="38"/>
      <c r="E297" s="15"/>
      <c r="F297" s="30" t="str">
        <f t="shared" si="58"/>
        <v/>
      </c>
      <c r="G297" s="17" t="str">
        <f t="shared" ca="1" si="59"/>
        <v/>
      </c>
      <c r="H297" s="37" t="str">
        <f t="shared" ca="1" si="53"/>
        <v/>
      </c>
      <c r="I297" s="30" t="str">
        <f t="shared" si="60"/>
        <v/>
      </c>
      <c r="J297" s="30" t="str">
        <f t="shared" ca="1" si="61"/>
        <v/>
      </c>
      <c r="K297" s="37" t="str">
        <f t="shared" ca="1" si="54"/>
        <v/>
      </c>
      <c r="L297" s="30" t="str">
        <f ca="1">IF(H297="","",COUNTIF(INDIRECT("H"&amp;2):INDIRECT("H"&amp;ROW()),"&gt; "))</f>
        <v/>
      </c>
      <c r="M297" s="30" t="str">
        <f t="shared" ca="1" si="55"/>
        <v/>
      </c>
      <c r="N297" s="30" t="str">
        <f ca="1">IF(K297="","",COUNTIF(INDIRECT("K"&amp;2):INDIRECT("K"&amp;ROW()),"&gt; "))</f>
        <v/>
      </c>
      <c r="O297" s="30" t="str">
        <f t="shared" ca="1" si="56"/>
        <v/>
      </c>
      <c r="P297" s="38"/>
      <c r="Q297" s="30" t="str">
        <f t="shared" ca="1" si="57"/>
        <v/>
      </c>
    </row>
    <row r="298" spans="1:17" ht="14.25" x14ac:dyDescent="0.2">
      <c r="A298" s="38"/>
      <c r="B298" s="38"/>
      <c r="C298" s="38"/>
      <c r="D298" s="38"/>
      <c r="E298" s="15"/>
      <c r="F298" s="30" t="str">
        <f t="shared" si="58"/>
        <v/>
      </c>
      <c r="G298" s="17" t="str">
        <f t="shared" ca="1" si="59"/>
        <v/>
      </c>
      <c r="H298" s="37" t="str">
        <f t="shared" ca="1" si="53"/>
        <v/>
      </c>
      <c r="I298" s="30" t="str">
        <f t="shared" si="60"/>
        <v/>
      </c>
      <c r="J298" s="30" t="str">
        <f t="shared" ca="1" si="61"/>
        <v/>
      </c>
      <c r="K298" s="37" t="str">
        <f t="shared" ca="1" si="54"/>
        <v/>
      </c>
      <c r="L298" s="30" t="str">
        <f ca="1">IF(H298="","",COUNTIF(INDIRECT("H"&amp;2):INDIRECT("H"&amp;ROW()),"&gt; "))</f>
        <v/>
      </c>
      <c r="M298" s="30" t="str">
        <f t="shared" ca="1" si="55"/>
        <v/>
      </c>
      <c r="N298" s="30" t="str">
        <f ca="1">IF(K298="","",COUNTIF(INDIRECT("K"&amp;2):INDIRECT("K"&amp;ROW()),"&gt; "))</f>
        <v/>
      </c>
      <c r="O298" s="30" t="str">
        <f t="shared" ca="1" si="56"/>
        <v/>
      </c>
      <c r="P298" s="38"/>
      <c r="Q298" s="30" t="str">
        <f t="shared" ca="1" si="57"/>
        <v/>
      </c>
    </row>
    <row r="299" spans="1:17" ht="14.25" x14ac:dyDescent="0.2">
      <c r="A299" s="38"/>
      <c r="B299" s="38"/>
      <c r="C299" s="38"/>
      <c r="D299" s="38"/>
      <c r="E299" s="15"/>
      <c r="F299" s="30" t="str">
        <f t="shared" si="58"/>
        <v/>
      </c>
      <c r="G299" s="17" t="str">
        <f t="shared" ca="1" si="59"/>
        <v/>
      </c>
      <c r="H299" s="37" t="str">
        <f t="shared" ca="1" si="53"/>
        <v/>
      </c>
      <c r="I299" s="30" t="str">
        <f t="shared" si="60"/>
        <v/>
      </c>
      <c r="J299" s="30" t="str">
        <f t="shared" ca="1" si="61"/>
        <v/>
      </c>
      <c r="K299" s="37" t="str">
        <f t="shared" ca="1" si="54"/>
        <v/>
      </c>
      <c r="L299" s="30" t="str">
        <f ca="1">IF(H299="","",COUNTIF(INDIRECT("H"&amp;2):INDIRECT("H"&amp;ROW()),"&gt; "))</f>
        <v/>
      </c>
      <c r="M299" s="30" t="str">
        <f t="shared" ca="1" si="55"/>
        <v/>
      </c>
      <c r="N299" s="30" t="str">
        <f ca="1">IF(K299="","",COUNTIF(INDIRECT("K"&amp;2):INDIRECT("K"&amp;ROW()),"&gt; "))</f>
        <v/>
      </c>
      <c r="O299" s="30" t="str">
        <f t="shared" ca="1" si="56"/>
        <v/>
      </c>
      <c r="P299" s="38"/>
      <c r="Q299" s="30" t="str">
        <f t="shared" ca="1" si="57"/>
        <v/>
      </c>
    </row>
    <row r="300" spans="1:17" ht="14.25" x14ac:dyDescent="0.2">
      <c r="A300" s="38"/>
      <c r="B300" s="38"/>
      <c r="C300" s="38"/>
      <c r="D300" s="38"/>
      <c r="E300" s="15"/>
      <c r="F300" s="30" t="str">
        <f t="shared" si="58"/>
        <v/>
      </c>
      <c r="G300" s="17" t="str">
        <f t="shared" ca="1" si="59"/>
        <v/>
      </c>
      <c r="H300" s="37" t="str">
        <f t="shared" ca="1" si="53"/>
        <v/>
      </c>
      <c r="I300" s="30" t="str">
        <f t="shared" si="60"/>
        <v/>
      </c>
      <c r="J300" s="30" t="str">
        <f t="shared" ca="1" si="61"/>
        <v/>
      </c>
      <c r="K300" s="37" t="str">
        <f t="shared" ca="1" si="54"/>
        <v/>
      </c>
      <c r="L300" s="30" t="str">
        <f ca="1">IF(H300="","",COUNTIF(INDIRECT("H"&amp;2):INDIRECT("H"&amp;ROW()),"&gt; "))</f>
        <v/>
      </c>
      <c r="M300" s="30" t="str">
        <f t="shared" ca="1" si="55"/>
        <v/>
      </c>
      <c r="N300" s="30" t="str">
        <f ca="1">IF(K300="","",COUNTIF(INDIRECT("K"&amp;2):INDIRECT("K"&amp;ROW()),"&gt; "))</f>
        <v/>
      </c>
      <c r="O300" s="30" t="str">
        <f t="shared" ca="1" si="56"/>
        <v/>
      </c>
      <c r="P300" s="38"/>
      <c r="Q300" s="30" t="str">
        <f t="shared" ca="1" si="57"/>
        <v/>
      </c>
    </row>
    <row r="301" spans="1:17" ht="14.25" x14ac:dyDescent="0.2">
      <c r="A301" s="38"/>
      <c r="B301" s="38"/>
      <c r="C301" s="38"/>
      <c r="D301" s="38"/>
      <c r="F301" s="30" t="str">
        <f t="shared" si="58"/>
        <v/>
      </c>
      <c r="G301" s="17" t="str">
        <f t="shared" ca="1" si="59"/>
        <v/>
      </c>
      <c r="H301" s="37" t="str">
        <f t="shared" ca="1" si="53"/>
        <v/>
      </c>
      <c r="I301" s="30" t="str">
        <f t="shared" si="60"/>
        <v/>
      </c>
      <c r="J301" s="30" t="str">
        <f t="shared" ca="1" si="61"/>
        <v/>
      </c>
      <c r="K301" s="37" t="str">
        <f t="shared" ca="1" si="54"/>
        <v/>
      </c>
      <c r="L301" s="30" t="str">
        <f ca="1">IF(H301="","",COUNTIF(INDIRECT("H"&amp;2):INDIRECT("H"&amp;ROW()),"&gt; "))</f>
        <v/>
      </c>
      <c r="M301" s="30" t="str">
        <f t="shared" ref="M301:M364" ca="1" si="62">IF(ROW()&gt;COUNT(L:L)+1,"", INDIRECT("H"&amp;MATCH(ROW()-1,L:L,0 )))</f>
        <v/>
      </c>
      <c r="N301" s="30" t="str">
        <f ca="1">IF(K301="","",COUNTIF(INDIRECT("K"&amp;2):INDIRECT("K"&amp;ROW()),"&gt; "))</f>
        <v/>
      </c>
      <c r="O301" s="30" t="str">
        <f t="shared" ref="O301:O364" ca="1" si="63">IF(ROW()&gt;COUNT(N:N)+1,"", INDIRECT("K"&amp;MATCH(ROW()-1,N:N,0 )))</f>
        <v/>
      </c>
      <c r="P301" s="38"/>
      <c r="Q301" s="30" t="str">
        <f t="shared" ref="Q301:Q364" ca="1" si="64">IF(ROW()-1&lt;=(COUNTIF(M:M, "&gt; ")-1),("M"&amp;ROW()),IF(ROW()-1&gt;(COUNTIF(M:M, "&gt; ")+COUNTIF(O:O, "&gt; ")-2),"",("O"&amp;(ROW()-COUNTIF(M:M, "&gt; ")+1))))</f>
        <v/>
      </c>
    </row>
    <row r="302" spans="1:17" ht="14.25" x14ac:dyDescent="0.2">
      <c r="A302" s="38"/>
      <c r="B302" s="38"/>
      <c r="C302" s="38"/>
      <c r="D302" s="38"/>
      <c r="F302" s="30" t="str">
        <f t="shared" si="58"/>
        <v/>
      </c>
      <c r="G302" s="17" t="str">
        <f t="shared" ca="1" si="59"/>
        <v/>
      </c>
      <c r="H302" s="37" t="str">
        <f t="shared" ca="1" si="53"/>
        <v>0x0100007E</v>
      </c>
      <c r="I302" s="30" t="str">
        <f t="shared" si="60"/>
        <v/>
      </c>
      <c r="J302" s="30" t="str">
        <f t="shared" ca="1" si="61"/>
        <v/>
      </c>
      <c r="K302" s="37" t="str">
        <f t="shared" ca="1" si="54"/>
        <v/>
      </c>
      <c r="L302" s="30">
        <f ca="1">IF(H302="","",COUNTIF(INDIRECT("H"&amp;2):INDIRECT("H"&amp;ROW()),"&gt; "))</f>
        <v>117</v>
      </c>
      <c r="M302" s="30" t="str">
        <f t="shared" ca="1" si="62"/>
        <v/>
      </c>
      <c r="N302" s="30" t="str">
        <f ca="1">IF(K302="","",COUNTIF(INDIRECT("K"&amp;2):INDIRECT("K"&amp;ROW()),"&gt; "))</f>
        <v/>
      </c>
      <c r="O302" s="30" t="str">
        <f t="shared" ca="1" si="63"/>
        <v/>
      </c>
      <c r="P302" s="38"/>
      <c r="Q302" s="30" t="str">
        <f t="shared" ca="1" si="64"/>
        <v/>
      </c>
    </row>
    <row r="303" spans="1:17" ht="14.25" x14ac:dyDescent="0.2">
      <c r="A303" s="38"/>
      <c r="B303" s="38"/>
      <c r="C303" s="38"/>
      <c r="D303" s="38"/>
      <c r="F303" s="30" t="str">
        <f t="shared" si="58"/>
        <v/>
      </c>
      <c r="G303" s="17" t="str">
        <f t="shared" ca="1" si="59"/>
        <v/>
      </c>
      <c r="H303" s="37" t="str">
        <f t="shared" ca="1" si="53"/>
        <v>0x3AFB7E</v>
      </c>
      <c r="I303" s="30" t="str">
        <f t="shared" si="60"/>
        <v/>
      </c>
      <c r="J303" s="30" t="str">
        <f t="shared" ca="1" si="61"/>
        <v/>
      </c>
      <c r="K303" s="37" t="str">
        <f t="shared" ca="1" si="54"/>
        <v/>
      </c>
      <c r="L303" s="30">
        <f ca="1">IF(H303="","",COUNTIF(INDIRECT("H"&amp;2):INDIRECT("H"&amp;ROW()),"&gt; "))</f>
        <v>118</v>
      </c>
      <c r="M303" s="30" t="str">
        <f t="shared" ca="1" si="62"/>
        <v/>
      </c>
      <c r="N303" s="30" t="str">
        <f ca="1">IF(K303="","",COUNTIF(INDIRECT("K"&amp;2):INDIRECT("K"&amp;ROW()),"&gt; "))</f>
        <v/>
      </c>
      <c r="O303" s="30" t="str">
        <f t="shared" ca="1" si="63"/>
        <v/>
      </c>
      <c r="P303" s="38"/>
      <c r="Q303" s="30" t="str">
        <f t="shared" ca="1" si="64"/>
        <v/>
      </c>
    </row>
    <row r="304" spans="1:17" ht="14.25" x14ac:dyDescent="0.2">
      <c r="A304" s="38"/>
      <c r="B304" s="38"/>
      <c r="C304" s="38"/>
      <c r="D304" s="38"/>
      <c r="F304" s="30" t="str">
        <f t="shared" si="58"/>
        <v/>
      </c>
      <c r="G304" s="17" t="str">
        <f t="shared" ca="1" si="59"/>
        <v/>
      </c>
      <c r="H304" s="37" t="str">
        <f t="shared" ca="1" si="53"/>
        <v/>
      </c>
      <c r="I304" s="30" t="str">
        <f t="shared" si="60"/>
        <v/>
      </c>
      <c r="J304" s="30" t="str">
        <f t="shared" ca="1" si="61"/>
        <v/>
      </c>
      <c r="K304" s="37" t="str">
        <f t="shared" ca="1" si="54"/>
        <v/>
      </c>
      <c r="L304" s="30" t="str">
        <f ca="1">IF(H304="","",COUNTIF(INDIRECT("H"&amp;2):INDIRECT("H"&amp;ROW()),"&gt; "))</f>
        <v/>
      </c>
      <c r="M304" s="30" t="str">
        <f t="shared" ca="1" si="62"/>
        <v/>
      </c>
      <c r="N304" s="30" t="str">
        <f ca="1">IF(K304="","",COUNTIF(INDIRECT("K"&amp;2):INDIRECT("K"&amp;ROW()),"&gt; "))</f>
        <v/>
      </c>
      <c r="O304" s="30" t="str">
        <f t="shared" ca="1" si="63"/>
        <v/>
      </c>
      <c r="P304" s="38"/>
      <c r="Q304" s="30" t="str">
        <f t="shared" ca="1" si="64"/>
        <v/>
      </c>
    </row>
    <row r="305" spans="1:17" ht="14.25" x14ac:dyDescent="0.2">
      <c r="A305" s="38"/>
      <c r="B305" s="38"/>
      <c r="C305" s="38"/>
      <c r="D305" s="38"/>
      <c r="F305" s="30" t="str">
        <f t="shared" si="58"/>
        <v/>
      </c>
      <c r="G305" s="17" t="str">
        <f t="shared" ca="1" si="59"/>
        <v/>
      </c>
      <c r="H305" s="37" t="str">
        <f t="shared" ca="1" si="53"/>
        <v/>
      </c>
      <c r="I305" s="30" t="str">
        <f t="shared" si="60"/>
        <v/>
      </c>
      <c r="J305" s="30" t="str">
        <f t="shared" ca="1" si="61"/>
        <v/>
      </c>
      <c r="K305" s="37" t="str">
        <f t="shared" ca="1" si="54"/>
        <v/>
      </c>
      <c r="L305" s="30" t="str">
        <f ca="1">IF(H305="","",COUNTIF(INDIRECT("H"&amp;2):INDIRECT("H"&amp;ROW()),"&gt; "))</f>
        <v/>
      </c>
      <c r="M305" s="30" t="str">
        <f t="shared" ca="1" si="62"/>
        <v/>
      </c>
      <c r="N305" s="30" t="str">
        <f ca="1">IF(K305="","",COUNTIF(INDIRECT("K"&amp;2):INDIRECT("K"&amp;ROW()),"&gt; "))</f>
        <v/>
      </c>
      <c r="O305" s="30" t="str">
        <f t="shared" ca="1" si="63"/>
        <v/>
      </c>
      <c r="P305" s="38"/>
      <c r="Q305" s="30" t="str">
        <f t="shared" ca="1" si="64"/>
        <v/>
      </c>
    </row>
    <row r="306" spans="1:17" ht="14.25" x14ac:dyDescent="0.2">
      <c r="A306" s="38"/>
      <c r="B306" s="38"/>
      <c r="C306" s="38"/>
      <c r="D306" s="38"/>
      <c r="F306" s="30" t="str">
        <f t="shared" si="58"/>
        <v/>
      </c>
      <c r="G306" s="17" t="str">
        <f t="shared" ca="1" si="59"/>
        <v/>
      </c>
      <c r="H306" s="37" t="str">
        <f t="shared" ca="1" si="53"/>
        <v/>
      </c>
      <c r="I306" s="30" t="str">
        <f t="shared" si="60"/>
        <v/>
      </c>
      <c r="J306" s="30" t="str">
        <f t="shared" ca="1" si="61"/>
        <v/>
      </c>
      <c r="K306" s="37" t="str">
        <f t="shared" ca="1" si="54"/>
        <v/>
      </c>
      <c r="L306" s="30" t="str">
        <f ca="1">IF(H306="","",COUNTIF(INDIRECT("H"&amp;2):INDIRECT("H"&amp;ROW()),"&gt; "))</f>
        <v/>
      </c>
      <c r="M306" s="30" t="str">
        <f t="shared" ca="1" si="62"/>
        <v/>
      </c>
      <c r="N306" s="30" t="str">
        <f ca="1">IF(K306="","",COUNTIF(INDIRECT("K"&amp;2):INDIRECT("K"&amp;ROW()),"&gt; "))</f>
        <v/>
      </c>
      <c r="O306" s="30" t="str">
        <f t="shared" ca="1" si="63"/>
        <v/>
      </c>
      <c r="P306" s="38"/>
      <c r="Q306" s="30" t="str">
        <f t="shared" ca="1" si="64"/>
        <v/>
      </c>
    </row>
    <row r="307" spans="1:17" ht="14.25" x14ac:dyDescent="0.2">
      <c r="A307" s="38"/>
      <c r="B307" s="38"/>
      <c r="C307" s="38"/>
      <c r="D307" s="38"/>
      <c r="F307" s="30" t="str">
        <f t="shared" si="58"/>
        <v/>
      </c>
      <c r="G307" s="17" t="str">
        <f t="shared" ca="1" si="59"/>
        <v/>
      </c>
      <c r="H307" s="37" t="str">
        <f t="shared" ca="1" si="53"/>
        <v/>
      </c>
      <c r="I307" s="30" t="str">
        <f t="shared" si="60"/>
        <v/>
      </c>
      <c r="J307" s="30" t="str">
        <f t="shared" ca="1" si="61"/>
        <v/>
      </c>
      <c r="K307" s="37" t="str">
        <f t="shared" ca="1" si="54"/>
        <v/>
      </c>
      <c r="L307" s="30" t="str">
        <f ca="1">IF(H307="","",COUNTIF(INDIRECT("H"&amp;2):INDIRECT("H"&amp;ROW()),"&gt; "))</f>
        <v/>
      </c>
      <c r="M307" s="30" t="str">
        <f t="shared" ca="1" si="62"/>
        <v/>
      </c>
      <c r="N307" s="30" t="str">
        <f ca="1">IF(K307="","",COUNTIF(INDIRECT("K"&amp;2):INDIRECT("K"&amp;ROW()),"&gt; "))</f>
        <v/>
      </c>
      <c r="O307" s="30" t="str">
        <f t="shared" ca="1" si="63"/>
        <v/>
      </c>
      <c r="P307" s="38"/>
      <c r="Q307" s="30" t="str">
        <f t="shared" ca="1" si="64"/>
        <v/>
      </c>
    </row>
    <row r="308" spans="1:17" ht="14.25" x14ac:dyDescent="0.2">
      <c r="A308" s="38"/>
      <c r="B308" s="38"/>
      <c r="C308" s="38"/>
      <c r="D308" s="38"/>
      <c r="F308" s="30" t="str">
        <f t="shared" si="58"/>
        <v/>
      </c>
      <c r="G308" s="17" t="str">
        <f t="shared" ca="1" si="59"/>
        <v/>
      </c>
      <c r="H308" s="37" t="str">
        <f t="shared" ca="1" si="53"/>
        <v/>
      </c>
      <c r="I308" s="30" t="str">
        <f t="shared" si="60"/>
        <v/>
      </c>
      <c r="J308" s="30" t="str">
        <f t="shared" ca="1" si="61"/>
        <v/>
      </c>
      <c r="K308" s="37" t="str">
        <f t="shared" ca="1" si="54"/>
        <v/>
      </c>
      <c r="L308" s="30" t="str">
        <f ca="1">IF(H308="","",COUNTIF(INDIRECT("H"&amp;2):INDIRECT("H"&amp;ROW()),"&gt; "))</f>
        <v/>
      </c>
      <c r="M308" s="30" t="str">
        <f t="shared" ca="1" si="62"/>
        <v/>
      </c>
      <c r="N308" s="30" t="str">
        <f ca="1">IF(K308="","",COUNTIF(INDIRECT("K"&amp;2):INDIRECT("K"&amp;ROW()),"&gt; "))</f>
        <v/>
      </c>
      <c r="O308" s="30" t="str">
        <f t="shared" ca="1" si="63"/>
        <v/>
      </c>
      <c r="P308" s="38"/>
      <c r="Q308" s="30" t="str">
        <f t="shared" ca="1" si="64"/>
        <v/>
      </c>
    </row>
    <row r="309" spans="1:17" ht="14.25" x14ac:dyDescent="0.2">
      <c r="A309" s="38"/>
      <c r="B309" s="38"/>
      <c r="C309" s="38"/>
      <c r="D309" s="38"/>
      <c r="F309" s="30" t="str">
        <f t="shared" si="58"/>
        <v/>
      </c>
      <c r="G309" s="17" t="str">
        <f t="shared" ca="1" si="59"/>
        <v/>
      </c>
      <c r="H309" s="37" t="str">
        <f t="shared" ca="1" si="53"/>
        <v/>
      </c>
      <c r="I309" s="30" t="str">
        <f t="shared" si="60"/>
        <v/>
      </c>
      <c r="J309" s="30" t="str">
        <f t="shared" ca="1" si="61"/>
        <v/>
      </c>
      <c r="K309" s="37" t="str">
        <f t="shared" ca="1" si="54"/>
        <v/>
      </c>
      <c r="L309" s="30" t="str">
        <f ca="1">IF(H309="","",COUNTIF(INDIRECT("H"&amp;2):INDIRECT("H"&amp;ROW()),"&gt; "))</f>
        <v/>
      </c>
      <c r="M309" s="30" t="str">
        <f t="shared" ca="1" si="62"/>
        <v/>
      </c>
      <c r="N309" s="30" t="str">
        <f ca="1">IF(K309="","",COUNTIF(INDIRECT("K"&amp;2):INDIRECT("K"&amp;ROW()),"&gt; "))</f>
        <v/>
      </c>
      <c r="O309" s="30" t="str">
        <f t="shared" ca="1" si="63"/>
        <v/>
      </c>
      <c r="P309" s="38"/>
      <c r="Q309" s="30" t="str">
        <f t="shared" ca="1" si="64"/>
        <v/>
      </c>
    </row>
    <row r="310" spans="1:17" ht="14.25" x14ac:dyDescent="0.2">
      <c r="A310" s="38"/>
      <c r="B310" s="38"/>
      <c r="C310" s="38"/>
      <c r="D310" s="38"/>
      <c r="F310" s="30" t="str">
        <f t="shared" si="58"/>
        <v/>
      </c>
      <c r="G310" s="17" t="str">
        <f t="shared" ca="1" si="59"/>
        <v/>
      </c>
      <c r="H310" s="37" t="str">
        <f t="shared" ca="1" si="53"/>
        <v/>
      </c>
      <c r="I310" s="30" t="str">
        <f t="shared" si="60"/>
        <v/>
      </c>
      <c r="J310" s="30" t="str">
        <f t="shared" ca="1" si="61"/>
        <v/>
      </c>
      <c r="K310" s="37" t="str">
        <f t="shared" ca="1" si="54"/>
        <v/>
      </c>
      <c r="L310" s="30" t="str">
        <f ca="1">IF(H310="","",COUNTIF(INDIRECT("H"&amp;2):INDIRECT("H"&amp;ROW()),"&gt; "))</f>
        <v/>
      </c>
      <c r="M310" s="30" t="str">
        <f t="shared" ca="1" si="62"/>
        <v/>
      </c>
      <c r="N310" s="30" t="str">
        <f ca="1">IF(K310="","",COUNTIF(INDIRECT("K"&amp;2):INDIRECT("K"&amp;ROW()),"&gt; "))</f>
        <v/>
      </c>
      <c r="O310" s="30" t="str">
        <f t="shared" ca="1" si="63"/>
        <v/>
      </c>
      <c r="P310" s="38"/>
      <c r="Q310" s="30" t="str">
        <f t="shared" ca="1" si="64"/>
        <v/>
      </c>
    </row>
    <row r="311" spans="1:17" ht="14.25" x14ac:dyDescent="0.2">
      <c r="A311" s="38"/>
      <c r="B311" s="38"/>
      <c r="C311" s="38"/>
      <c r="D311" s="38"/>
      <c r="F311" s="30" t="str">
        <f t="shared" si="58"/>
        <v/>
      </c>
      <c r="G311" s="17" t="str">
        <f t="shared" ca="1" si="59"/>
        <v/>
      </c>
      <c r="H311" s="37" t="str">
        <f t="shared" ca="1" si="53"/>
        <v/>
      </c>
      <c r="I311" s="30" t="str">
        <f t="shared" si="60"/>
        <v/>
      </c>
      <c r="J311" s="30" t="str">
        <f t="shared" ca="1" si="61"/>
        <v/>
      </c>
      <c r="K311" s="37" t="str">
        <f t="shared" ca="1" si="54"/>
        <v/>
      </c>
      <c r="L311" s="30" t="str">
        <f ca="1">IF(H311="","",COUNTIF(INDIRECT("H"&amp;2):INDIRECT("H"&amp;ROW()),"&gt; "))</f>
        <v/>
      </c>
      <c r="M311" s="30" t="str">
        <f t="shared" ca="1" si="62"/>
        <v/>
      </c>
      <c r="N311" s="30" t="str">
        <f ca="1">IF(K311="","",COUNTIF(INDIRECT("K"&amp;2):INDIRECT("K"&amp;ROW()),"&gt; "))</f>
        <v/>
      </c>
      <c r="O311" s="30" t="str">
        <f t="shared" ca="1" si="63"/>
        <v/>
      </c>
      <c r="P311" s="38"/>
      <c r="Q311" s="30" t="str">
        <f t="shared" ca="1" si="64"/>
        <v/>
      </c>
    </row>
    <row r="312" spans="1:17" ht="14.25" x14ac:dyDescent="0.2">
      <c r="A312" s="38"/>
      <c r="B312" s="38"/>
      <c r="C312" s="38"/>
      <c r="D312" s="38"/>
      <c r="F312" s="30" t="str">
        <f t="shared" si="58"/>
        <v/>
      </c>
      <c r="G312" s="17" t="str">
        <f t="shared" ca="1" si="59"/>
        <v/>
      </c>
      <c r="H312" s="37" t="str">
        <f t="shared" ca="1" si="53"/>
        <v/>
      </c>
      <c r="I312" s="30" t="str">
        <f t="shared" si="60"/>
        <v/>
      </c>
      <c r="J312" s="30" t="str">
        <f t="shared" ca="1" si="61"/>
        <v/>
      </c>
      <c r="K312" s="37" t="str">
        <f t="shared" ca="1" si="54"/>
        <v/>
      </c>
      <c r="L312" s="30" t="str">
        <f ca="1">IF(H312="","",COUNTIF(INDIRECT("H"&amp;2):INDIRECT("H"&amp;ROW()),"&gt; "))</f>
        <v/>
      </c>
      <c r="M312" s="30" t="str">
        <f t="shared" ca="1" si="62"/>
        <v/>
      </c>
      <c r="N312" s="30" t="str">
        <f ca="1">IF(K312="","",COUNTIF(INDIRECT("K"&amp;2):INDIRECT("K"&amp;ROW()),"&gt; "))</f>
        <v/>
      </c>
      <c r="O312" s="30" t="str">
        <f t="shared" ca="1" si="63"/>
        <v/>
      </c>
      <c r="P312" s="38"/>
      <c r="Q312" s="30" t="str">
        <f t="shared" ca="1" si="64"/>
        <v/>
      </c>
    </row>
    <row r="313" spans="1:17" ht="14.25" x14ac:dyDescent="0.2">
      <c r="A313" s="38"/>
      <c r="B313" s="38"/>
      <c r="C313" s="38"/>
      <c r="D313" s="38"/>
      <c r="F313" s="30" t="str">
        <f t="shared" si="58"/>
        <v/>
      </c>
      <c r="G313" s="17" t="str">
        <f t="shared" ca="1" si="59"/>
        <v/>
      </c>
      <c r="H313" s="37" t="str">
        <f t="shared" ca="1" si="53"/>
        <v/>
      </c>
      <c r="I313" s="30" t="str">
        <f t="shared" si="60"/>
        <v/>
      </c>
      <c r="J313" s="30" t="str">
        <f t="shared" ca="1" si="61"/>
        <v/>
      </c>
      <c r="K313" s="37" t="str">
        <f t="shared" ca="1" si="54"/>
        <v/>
      </c>
      <c r="L313" s="30" t="str">
        <f ca="1">IF(H313="","",COUNTIF(INDIRECT("H"&amp;2):INDIRECT("H"&amp;ROW()),"&gt; "))</f>
        <v/>
      </c>
      <c r="M313" s="30" t="str">
        <f t="shared" ca="1" si="62"/>
        <v/>
      </c>
      <c r="N313" s="30" t="str">
        <f ca="1">IF(K313="","",COUNTIF(INDIRECT("K"&amp;2):INDIRECT("K"&amp;ROW()),"&gt; "))</f>
        <v/>
      </c>
      <c r="O313" s="30" t="str">
        <f t="shared" ca="1" si="63"/>
        <v/>
      </c>
      <c r="P313" s="38"/>
      <c r="Q313" s="30" t="str">
        <f t="shared" ca="1" si="64"/>
        <v/>
      </c>
    </row>
    <row r="314" spans="1:17" ht="14.25" x14ac:dyDescent="0.2">
      <c r="A314" s="38"/>
      <c r="B314" s="38"/>
      <c r="C314" s="38"/>
      <c r="D314" s="38"/>
      <c r="F314" s="30" t="str">
        <f t="shared" si="58"/>
        <v/>
      </c>
      <c r="G314" s="17" t="str">
        <f t="shared" ca="1" si="59"/>
        <v/>
      </c>
      <c r="H314" s="37" t="str">
        <f t="shared" ca="1" si="53"/>
        <v/>
      </c>
      <c r="I314" s="30" t="str">
        <f t="shared" si="60"/>
        <v/>
      </c>
      <c r="J314" s="30" t="str">
        <f t="shared" ca="1" si="61"/>
        <v/>
      </c>
      <c r="K314" s="37" t="str">
        <f t="shared" ca="1" si="54"/>
        <v/>
      </c>
      <c r="L314" s="30" t="str">
        <f ca="1">IF(H314="","",COUNTIF(INDIRECT("H"&amp;2):INDIRECT("H"&amp;ROW()),"&gt; "))</f>
        <v/>
      </c>
      <c r="M314" s="30" t="str">
        <f t="shared" ca="1" si="62"/>
        <v/>
      </c>
      <c r="N314" s="30" t="str">
        <f ca="1">IF(K314="","",COUNTIF(INDIRECT("K"&amp;2):INDIRECT("K"&amp;ROW()),"&gt; "))</f>
        <v/>
      </c>
      <c r="O314" s="30" t="str">
        <f t="shared" ca="1" si="63"/>
        <v/>
      </c>
      <c r="P314" s="38"/>
      <c r="Q314" s="30" t="str">
        <f t="shared" ca="1" si="64"/>
        <v/>
      </c>
    </row>
    <row r="315" spans="1:17" ht="14.25" x14ac:dyDescent="0.2">
      <c r="A315" s="38"/>
      <c r="B315" s="38"/>
      <c r="C315" s="38"/>
      <c r="D315" s="38"/>
      <c r="F315" s="30" t="str">
        <f t="shared" si="58"/>
        <v/>
      </c>
      <c r="G315" s="17" t="str">
        <f t="shared" ca="1" si="59"/>
        <v/>
      </c>
      <c r="H315" s="37" t="str">
        <f t="shared" ca="1" si="53"/>
        <v/>
      </c>
      <c r="I315" s="30" t="str">
        <f t="shared" si="60"/>
        <v/>
      </c>
      <c r="J315" s="30" t="str">
        <f t="shared" ca="1" si="61"/>
        <v/>
      </c>
      <c r="K315" s="37" t="str">
        <f t="shared" ca="1" si="54"/>
        <v/>
      </c>
      <c r="L315" s="30" t="str">
        <f ca="1">IF(H315="","",COUNTIF(INDIRECT("H"&amp;2):INDIRECT("H"&amp;ROW()),"&gt; "))</f>
        <v/>
      </c>
      <c r="M315" s="30" t="str">
        <f t="shared" ca="1" si="62"/>
        <v/>
      </c>
      <c r="N315" s="30" t="str">
        <f ca="1">IF(K315="","",COUNTIF(INDIRECT("K"&amp;2):INDIRECT("K"&amp;ROW()),"&gt; "))</f>
        <v/>
      </c>
      <c r="O315" s="30" t="str">
        <f t="shared" ca="1" si="63"/>
        <v/>
      </c>
      <c r="P315" s="38"/>
      <c r="Q315" s="30" t="str">
        <f t="shared" ca="1" si="64"/>
        <v/>
      </c>
    </row>
    <row r="316" spans="1:17" ht="14.25" x14ac:dyDescent="0.2">
      <c r="A316" s="38"/>
      <c r="B316" s="38"/>
      <c r="C316" s="38"/>
      <c r="D316" s="38"/>
      <c r="F316" s="30" t="str">
        <f t="shared" si="58"/>
        <v/>
      </c>
      <c r="G316" s="17" t="str">
        <f t="shared" ca="1" si="59"/>
        <v/>
      </c>
      <c r="H316" s="37" t="str">
        <f t="shared" ca="1" si="53"/>
        <v/>
      </c>
      <c r="I316" s="30" t="str">
        <f t="shared" si="60"/>
        <v/>
      </c>
      <c r="J316" s="30" t="str">
        <f t="shared" ca="1" si="61"/>
        <v/>
      </c>
      <c r="K316" s="37" t="str">
        <f t="shared" ca="1" si="54"/>
        <v/>
      </c>
      <c r="L316" s="30" t="str">
        <f ca="1">IF(H316="","",COUNTIF(INDIRECT("H"&amp;2):INDIRECT("H"&amp;ROW()),"&gt; "))</f>
        <v/>
      </c>
      <c r="M316" s="30" t="str">
        <f t="shared" ca="1" si="62"/>
        <v/>
      </c>
      <c r="N316" s="30" t="str">
        <f ca="1">IF(K316="","",COUNTIF(INDIRECT("K"&amp;2):INDIRECT("K"&amp;ROW()),"&gt; "))</f>
        <v/>
      </c>
      <c r="O316" s="30" t="str">
        <f t="shared" ca="1" si="63"/>
        <v/>
      </c>
      <c r="P316" s="38"/>
      <c r="Q316" s="30" t="str">
        <f t="shared" ca="1" si="64"/>
        <v/>
      </c>
    </row>
    <row r="317" spans="1:17" ht="14.25" x14ac:dyDescent="0.2">
      <c r="A317" s="38"/>
      <c r="B317" s="38"/>
      <c r="C317" s="38"/>
      <c r="D317" s="38"/>
      <c r="F317" s="30" t="str">
        <f t="shared" si="58"/>
        <v/>
      </c>
      <c r="G317" s="17" t="str">
        <f t="shared" ca="1" si="59"/>
        <v/>
      </c>
      <c r="H317" s="37" t="str">
        <f t="shared" ca="1" si="53"/>
        <v/>
      </c>
      <c r="I317" s="30" t="str">
        <f t="shared" si="60"/>
        <v/>
      </c>
      <c r="J317" s="30" t="str">
        <f t="shared" ca="1" si="61"/>
        <v/>
      </c>
      <c r="K317" s="37" t="str">
        <f t="shared" ca="1" si="54"/>
        <v/>
      </c>
      <c r="L317" s="30" t="str">
        <f ca="1">IF(H317="","",COUNTIF(INDIRECT("H"&amp;2):INDIRECT("H"&amp;ROW()),"&gt; "))</f>
        <v/>
      </c>
      <c r="M317" s="30" t="str">
        <f t="shared" ca="1" si="62"/>
        <v/>
      </c>
      <c r="N317" s="30" t="str">
        <f ca="1">IF(K317="","",COUNTIF(INDIRECT("K"&amp;2):INDIRECT("K"&amp;ROW()),"&gt; "))</f>
        <v/>
      </c>
      <c r="O317" s="30" t="str">
        <f t="shared" ca="1" si="63"/>
        <v/>
      </c>
      <c r="P317" s="38"/>
      <c r="Q317" s="30" t="str">
        <f t="shared" ca="1" si="64"/>
        <v/>
      </c>
    </row>
    <row r="318" spans="1:17" ht="14.25" x14ac:dyDescent="0.2">
      <c r="F318" s="30" t="str">
        <f t="shared" si="58"/>
        <v/>
      </c>
      <c r="G318" s="17" t="str">
        <f t="shared" ca="1" si="59"/>
        <v/>
      </c>
      <c r="H318" s="37" t="str">
        <f t="shared" ca="1" si="53"/>
        <v/>
      </c>
      <c r="I318" s="30" t="str">
        <f t="shared" si="60"/>
        <v/>
      </c>
      <c r="J318" s="30" t="str">
        <f t="shared" ca="1" si="61"/>
        <v/>
      </c>
      <c r="K318" s="37" t="str">
        <f t="shared" ca="1" si="54"/>
        <v/>
      </c>
      <c r="L318" s="30" t="str">
        <f ca="1">IF(H318="","",COUNTIF(INDIRECT("H"&amp;2):INDIRECT("H"&amp;ROW()),"&gt; "))</f>
        <v/>
      </c>
      <c r="M318" s="30" t="str">
        <f t="shared" ca="1" si="62"/>
        <v/>
      </c>
      <c r="N318" s="30" t="str">
        <f ca="1">IF(K318="","",COUNTIF(INDIRECT("K"&amp;2):INDIRECT("K"&amp;ROW()),"&gt; "))</f>
        <v/>
      </c>
      <c r="O318" s="30" t="str">
        <f t="shared" ca="1" si="63"/>
        <v/>
      </c>
      <c r="P318" s="38"/>
      <c r="Q318" s="30" t="str">
        <f t="shared" ca="1" si="64"/>
        <v/>
      </c>
    </row>
    <row r="319" spans="1:17" ht="14.25" x14ac:dyDescent="0.2">
      <c r="F319" s="30" t="str">
        <f t="shared" si="58"/>
        <v/>
      </c>
      <c r="G319" s="17" t="str">
        <f t="shared" ca="1" si="59"/>
        <v/>
      </c>
      <c r="H319" s="37" t="str">
        <f t="shared" ca="1" si="53"/>
        <v/>
      </c>
      <c r="I319" s="30" t="str">
        <f t="shared" si="60"/>
        <v/>
      </c>
      <c r="J319" s="30" t="str">
        <f t="shared" ca="1" si="61"/>
        <v/>
      </c>
      <c r="K319" s="37" t="str">
        <f t="shared" ca="1" si="54"/>
        <v/>
      </c>
      <c r="L319" s="30" t="str">
        <f ca="1">IF(H319="","",COUNTIF(INDIRECT("H"&amp;2):INDIRECT("H"&amp;ROW()),"&gt; "))</f>
        <v/>
      </c>
      <c r="M319" s="30" t="str">
        <f t="shared" ca="1" si="62"/>
        <v/>
      </c>
      <c r="N319" s="30" t="str">
        <f ca="1">IF(K319="","",COUNTIF(INDIRECT("K"&amp;2):INDIRECT("K"&amp;ROW()),"&gt; "))</f>
        <v/>
      </c>
      <c r="O319" s="30" t="str">
        <f t="shared" ca="1" si="63"/>
        <v/>
      </c>
      <c r="P319" s="38"/>
      <c r="Q319" s="30" t="str">
        <f t="shared" ca="1" si="64"/>
        <v/>
      </c>
    </row>
    <row r="320" spans="1:17" ht="14.25" x14ac:dyDescent="0.2">
      <c r="F320" s="30" t="str">
        <f t="shared" si="58"/>
        <v/>
      </c>
      <c r="G320" s="17" t="str">
        <f t="shared" ca="1" si="59"/>
        <v/>
      </c>
      <c r="H320" s="37" t="str">
        <f t="shared" ca="1" si="53"/>
        <v/>
      </c>
      <c r="I320" s="30" t="str">
        <f t="shared" si="60"/>
        <v/>
      </c>
      <c r="J320" s="30" t="str">
        <f t="shared" ca="1" si="61"/>
        <v/>
      </c>
      <c r="K320" s="37" t="str">
        <f t="shared" ca="1" si="54"/>
        <v/>
      </c>
      <c r="L320" s="30" t="str">
        <f ca="1">IF(H320="","",COUNTIF(INDIRECT("H"&amp;2):INDIRECT("H"&amp;ROW()),"&gt; "))</f>
        <v/>
      </c>
      <c r="M320" s="30" t="str">
        <f t="shared" ca="1" si="62"/>
        <v/>
      </c>
      <c r="N320" s="30" t="str">
        <f ca="1">IF(K320="","",COUNTIF(INDIRECT("K"&amp;2):INDIRECT("K"&amp;ROW()),"&gt; "))</f>
        <v/>
      </c>
      <c r="O320" s="30" t="str">
        <f t="shared" ca="1" si="63"/>
        <v/>
      </c>
      <c r="P320" s="38"/>
      <c r="Q320" s="30" t="str">
        <f t="shared" ca="1" si="64"/>
        <v/>
      </c>
    </row>
    <row r="321" spans="6:17" ht="14.25" x14ac:dyDescent="0.2">
      <c r="F321" s="30" t="str">
        <f t="shared" si="58"/>
        <v/>
      </c>
      <c r="G321" s="17" t="str">
        <f t="shared" ca="1" si="59"/>
        <v/>
      </c>
      <c r="H321" s="37" t="str">
        <f t="shared" ca="1" si="53"/>
        <v/>
      </c>
      <c r="I321" s="30" t="str">
        <f t="shared" si="60"/>
        <v/>
      </c>
      <c r="J321" s="30" t="str">
        <f t="shared" ca="1" si="61"/>
        <v/>
      </c>
      <c r="K321" s="37" t="str">
        <f t="shared" ca="1" si="54"/>
        <v/>
      </c>
      <c r="L321" s="30" t="str">
        <f ca="1">IF(H321="","",COUNTIF(INDIRECT("H"&amp;2):INDIRECT("H"&amp;ROW()),"&gt; "))</f>
        <v/>
      </c>
      <c r="M321" s="30" t="str">
        <f t="shared" ca="1" si="62"/>
        <v/>
      </c>
      <c r="N321" s="30" t="str">
        <f ca="1">IF(K321="","",COUNTIF(INDIRECT("K"&amp;2):INDIRECT("K"&amp;ROW()),"&gt; "))</f>
        <v/>
      </c>
      <c r="O321" s="30" t="str">
        <f t="shared" ca="1" si="63"/>
        <v/>
      </c>
      <c r="P321" s="38"/>
      <c r="Q321" s="30" t="str">
        <f t="shared" ca="1" si="64"/>
        <v/>
      </c>
    </row>
    <row r="322" spans="6:17" ht="14.25" x14ac:dyDescent="0.2">
      <c r="F322" s="30" t="str">
        <f t="shared" si="58"/>
        <v/>
      </c>
      <c r="G322" s="17" t="str">
        <f t="shared" ca="1" si="59"/>
        <v/>
      </c>
      <c r="H322" s="37" t="str">
        <f t="shared" ca="1" si="53"/>
        <v/>
      </c>
      <c r="I322" s="30" t="str">
        <f t="shared" si="60"/>
        <v/>
      </c>
      <c r="J322" s="30" t="str">
        <f t="shared" ca="1" si="61"/>
        <v/>
      </c>
      <c r="K322" s="37" t="str">
        <f t="shared" ca="1" si="54"/>
        <v/>
      </c>
      <c r="L322" s="30" t="str">
        <f ca="1">IF(H322="","",COUNTIF(INDIRECT("H"&amp;2):INDIRECT("H"&amp;ROW()),"&gt; "))</f>
        <v/>
      </c>
      <c r="M322" s="30" t="str">
        <f t="shared" ca="1" si="62"/>
        <v/>
      </c>
      <c r="N322" s="30" t="str">
        <f ca="1">IF(K322="","",COUNTIF(INDIRECT("K"&amp;2):INDIRECT("K"&amp;ROW()),"&gt; "))</f>
        <v/>
      </c>
      <c r="O322" s="30" t="str">
        <f t="shared" ca="1" si="63"/>
        <v/>
      </c>
      <c r="P322" s="38"/>
      <c r="Q322" s="30" t="str">
        <f t="shared" ca="1" si="64"/>
        <v/>
      </c>
    </row>
    <row r="323" spans="6:17" ht="14.25" x14ac:dyDescent="0.2">
      <c r="F323" s="30" t="str">
        <f t="shared" si="58"/>
        <v/>
      </c>
      <c r="G323" s="17" t="str">
        <f t="shared" ca="1" si="59"/>
        <v/>
      </c>
      <c r="H323" s="37" t="str">
        <f t="shared" ref="H323:H386" ca="1" si="65">IF(MOD(ROW(),2)=0,INDIRECT("F"&amp;ROW()/2+1),INDIRECT("G"&amp;(ROW()-1)/2+1))</f>
        <v/>
      </c>
      <c r="I323" s="30" t="str">
        <f t="shared" si="60"/>
        <v/>
      </c>
      <c r="J323" s="30" t="str">
        <f t="shared" ca="1" si="61"/>
        <v/>
      </c>
      <c r="K323" s="37" t="str">
        <f t="shared" ref="K323:K386" ca="1" si="66">IF(MOD(ROW(),2)=0,INDIRECT("I"&amp;ROW()/2+1),INDIRECT("J"&amp;(ROW()-1)/2+1))</f>
        <v/>
      </c>
      <c r="L323" s="30" t="str">
        <f ca="1">IF(H323="","",COUNTIF(INDIRECT("H"&amp;2):INDIRECT("H"&amp;ROW()),"&gt; "))</f>
        <v/>
      </c>
      <c r="M323" s="30" t="str">
        <f t="shared" ca="1" si="62"/>
        <v/>
      </c>
      <c r="N323" s="30" t="str">
        <f ca="1">IF(K323="","",COUNTIF(INDIRECT("K"&amp;2):INDIRECT("K"&amp;ROW()),"&gt; "))</f>
        <v/>
      </c>
      <c r="O323" s="30" t="str">
        <f t="shared" ca="1" si="63"/>
        <v/>
      </c>
      <c r="P323" s="38"/>
      <c r="Q323" s="30" t="str">
        <f t="shared" ca="1" si="64"/>
        <v/>
      </c>
    </row>
    <row r="324" spans="6:17" ht="14.25" x14ac:dyDescent="0.2">
      <c r="F324" s="30" t="str">
        <f t="shared" si="58"/>
        <v/>
      </c>
      <c r="G324" s="17" t="str">
        <f t="shared" ca="1" si="59"/>
        <v/>
      </c>
      <c r="H324" s="37" t="str">
        <f t="shared" ca="1" si="65"/>
        <v/>
      </c>
      <c r="I324" s="30" t="str">
        <f t="shared" si="60"/>
        <v/>
      </c>
      <c r="J324" s="30" t="str">
        <f t="shared" ca="1" si="61"/>
        <v/>
      </c>
      <c r="K324" s="37" t="str">
        <f t="shared" ca="1" si="66"/>
        <v/>
      </c>
      <c r="L324" s="30" t="str">
        <f ca="1">IF(H324="","",COUNTIF(INDIRECT("H"&amp;2):INDIRECT("H"&amp;ROW()),"&gt; "))</f>
        <v/>
      </c>
      <c r="M324" s="30" t="str">
        <f t="shared" ca="1" si="62"/>
        <v/>
      </c>
      <c r="N324" s="30" t="str">
        <f ca="1">IF(K324="","",COUNTIF(INDIRECT("K"&amp;2):INDIRECT("K"&amp;ROW()),"&gt; "))</f>
        <v/>
      </c>
      <c r="O324" s="30" t="str">
        <f t="shared" ca="1" si="63"/>
        <v/>
      </c>
      <c r="P324" s="38"/>
      <c r="Q324" s="30" t="str">
        <f t="shared" ca="1" si="64"/>
        <v/>
      </c>
    </row>
    <row r="325" spans="6:17" ht="14.25" x14ac:dyDescent="0.2">
      <c r="F325" s="30" t="str">
        <f t="shared" si="58"/>
        <v/>
      </c>
      <c r="G325" s="17" t="str">
        <f t="shared" ca="1" si="59"/>
        <v/>
      </c>
      <c r="H325" s="37" t="str">
        <f t="shared" ca="1" si="65"/>
        <v/>
      </c>
      <c r="I325" s="30" t="str">
        <f t="shared" si="60"/>
        <v/>
      </c>
      <c r="J325" s="30" t="str">
        <f t="shared" ca="1" si="61"/>
        <v/>
      </c>
      <c r="K325" s="37" t="str">
        <f t="shared" ca="1" si="66"/>
        <v/>
      </c>
      <c r="L325" s="30" t="str">
        <f ca="1">IF(H325="","",COUNTIF(INDIRECT("H"&amp;2):INDIRECT("H"&amp;ROW()),"&gt; "))</f>
        <v/>
      </c>
      <c r="M325" s="30" t="str">
        <f t="shared" ca="1" si="62"/>
        <v/>
      </c>
      <c r="N325" s="30" t="str">
        <f ca="1">IF(K325="","",COUNTIF(INDIRECT("K"&amp;2):INDIRECT("K"&amp;ROW()),"&gt; "))</f>
        <v/>
      </c>
      <c r="O325" s="30" t="str">
        <f t="shared" ca="1" si="63"/>
        <v/>
      </c>
      <c r="P325" s="38"/>
      <c r="Q325" s="30" t="str">
        <f t="shared" ca="1" si="64"/>
        <v/>
      </c>
    </row>
    <row r="326" spans="6:17" ht="14.25" x14ac:dyDescent="0.2">
      <c r="F326" s="30" t="str">
        <f t="shared" si="58"/>
        <v/>
      </c>
      <c r="G326" s="17" t="str">
        <f t="shared" ca="1" si="59"/>
        <v/>
      </c>
      <c r="H326" s="37" t="str">
        <f t="shared" ca="1" si="65"/>
        <v/>
      </c>
      <c r="I326" s="30" t="str">
        <f t="shared" si="60"/>
        <v/>
      </c>
      <c r="J326" s="30" t="str">
        <f t="shared" ca="1" si="61"/>
        <v/>
      </c>
      <c r="K326" s="37" t="str">
        <f t="shared" ca="1" si="66"/>
        <v/>
      </c>
      <c r="L326" s="30" t="str">
        <f ca="1">IF(H326="","",COUNTIF(INDIRECT("H"&amp;2):INDIRECT("H"&amp;ROW()),"&gt; "))</f>
        <v/>
      </c>
      <c r="M326" s="30" t="str">
        <f t="shared" ca="1" si="62"/>
        <v/>
      </c>
      <c r="N326" s="30" t="str">
        <f ca="1">IF(K326="","",COUNTIF(INDIRECT("K"&amp;2):INDIRECT("K"&amp;ROW()),"&gt; "))</f>
        <v/>
      </c>
      <c r="O326" s="30" t="str">
        <f t="shared" ca="1" si="63"/>
        <v/>
      </c>
      <c r="P326" s="38"/>
      <c r="Q326" s="30" t="str">
        <f t="shared" ca="1" si="64"/>
        <v/>
      </c>
    </row>
    <row r="327" spans="6:17" ht="14.25" x14ac:dyDescent="0.2">
      <c r="F327" s="30" t="str">
        <f t="shared" si="58"/>
        <v/>
      </c>
      <c r="G327" s="17" t="str">
        <f t="shared" ca="1" si="59"/>
        <v/>
      </c>
      <c r="H327" s="37" t="str">
        <f t="shared" ca="1" si="65"/>
        <v/>
      </c>
      <c r="I327" s="30" t="str">
        <f t="shared" si="60"/>
        <v/>
      </c>
      <c r="J327" s="30" t="str">
        <f t="shared" ca="1" si="61"/>
        <v/>
      </c>
      <c r="K327" s="37" t="str">
        <f t="shared" ca="1" si="66"/>
        <v/>
      </c>
      <c r="L327" s="30" t="str">
        <f ca="1">IF(H327="","",COUNTIF(INDIRECT("H"&amp;2):INDIRECT("H"&amp;ROW()),"&gt; "))</f>
        <v/>
      </c>
      <c r="M327" s="30" t="str">
        <f t="shared" ca="1" si="62"/>
        <v/>
      </c>
      <c r="N327" s="30" t="str">
        <f ca="1">IF(K327="","",COUNTIF(INDIRECT("K"&amp;2):INDIRECT("K"&amp;ROW()),"&gt; "))</f>
        <v/>
      </c>
      <c r="O327" s="30" t="str">
        <f t="shared" ca="1" si="63"/>
        <v/>
      </c>
      <c r="P327" s="38"/>
      <c r="Q327" s="30" t="str">
        <f t="shared" ca="1" si="64"/>
        <v/>
      </c>
    </row>
    <row r="328" spans="6:17" ht="14.25" x14ac:dyDescent="0.2">
      <c r="F328" s="30" t="str">
        <f t="shared" si="58"/>
        <v/>
      </c>
      <c r="G328" s="17" t="str">
        <f t="shared" ca="1" si="59"/>
        <v/>
      </c>
      <c r="H328" s="37" t="str">
        <f t="shared" ca="1" si="65"/>
        <v/>
      </c>
      <c r="I328" s="30" t="str">
        <f t="shared" si="60"/>
        <v/>
      </c>
      <c r="J328" s="30" t="str">
        <f t="shared" ca="1" si="61"/>
        <v/>
      </c>
      <c r="K328" s="37" t="str">
        <f t="shared" ca="1" si="66"/>
        <v/>
      </c>
      <c r="L328" s="30" t="str">
        <f ca="1">IF(H328="","",COUNTIF(INDIRECT("H"&amp;2):INDIRECT("H"&amp;ROW()),"&gt; "))</f>
        <v/>
      </c>
      <c r="M328" s="30" t="str">
        <f t="shared" ca="1" si="62"/>
        <v/>
      </c>
      <c r="N328" s="30" t="str">
        <f ca="1">IF(K328="","",COUNTIF(INDIRECT("K"&amp;2):INDIRECT("K"&amp;ROW()),"&gt; "))</f>
        <v/>
      </c>
      <c r="O328" s="30" t="str">
        <f t="shared" ca="1" si="63"/>
        <v/>
      </c>
      <c r="P328" s="38"/>
      <c r="Q328" s="30" t="str">
        <f t="shared" ca="1" si="64"/>
        <v/>
      </c>
    </row>
    <row r="329" spans="6:17" ht="14.25" x14ac:dyDescent="0.2">
      <c r="F329" s="30" t="str">
        <f t="shared" si="58"/>
        <v/>
      </c>
      <c r="G329" s="17" t="str">
        <f t="shared" ca="1" si="59"/>
        <v/>
      </c>
      <c r="H329" s="37" t="str">
        <f t="shared" ca="1" si="65"/>
        <v/>
      </c>
      <c r="I329" s="30" t="str">
        <f t="shared" si="60"/>
        <v/>
      </c>
      <c r="J329" s="30" t="str">
        <f t="shared" ca="1" si="61"/>
        <v/>
      </c>
      <c r="K329" s="37" t="str">
        <f t="shared" ca="1" si="66"/>
        <v/>
      </c>
      <c r="L329" s="30" t="str">
        <f ca="1">IF(H329="","",COUNTIF(INDIRECT("H"&amp;2):INDIRECT("H"&amp;ROW()),"&gt; "))</f>
        <v/>
      </c>
      <c r="M329" s="30" t="str">
        <f t="shared" ca="1" si="62"/>
        <v/>
      </c>
      <c r="N329" s="30" t="str">
        <f ca="1">IF(K329="","",COUNTIF(INDIRECT("K"&amp;2):INDIRECT("K"&amp;ROW()),"&gt; "))</f>
        <v/>
      </c>
      <c r="O329" s="30" t="str">
        <f t="shared" ca="1" si="63"/>
        <v/>
      </c>
      <c r="P329" s="38"/>
      <c r="Q329" s="30" t="str">
        <f t="shared" ca="1" si="64"/>
        <v/>
      </c>
    </row>
    <row r="330" spans="6:17" ht="14.25" x14ac:dyDescent="0.2">
      <c r="F330" s="30" t="str">
        <f t="shared" si="58"/>
        <v/>
      </c>
      <c r="G330" s="17" t="str">
        <f t="shared" ca="1" si="59"/>
        <v/>
      </c>
      <c r="H330" s="37" t="str">
        <f t="shared" ca="1" si="65"/>
        <v/>
      </c>
      <c r="I330" s="30" t="str">
        <f t="shared" si="60"/>
        <v/>
      </c>
      <c r="J330" s="30" t="str">
        <f t="shared" ca="1" si="61"/>
        <v/>
      </c>
      <c r="K330" s="37" t="str">
        <f t="shared" ca="1" si="66"/>
        <v/>
      </c>
      <c r="L330" s="30" t="str">
        <f ca="1">IF(H330="","",COUNTIF(INDIRECT("H"&amp;2):INDIRECT("H"&amp;ROW()),"&gt; "))</f>
        <v/>
      </c>
      <c r="M330" s="30" t="str">
        <f t="shared" ca="1" si="62"/>
        <v/>
      </c>
      <c r="N330" s="30" t="str">
        <f ca="1">IF(K330="","",COUNTIF(INDIRECT("K"&amp;2):INDIRECT("K"&amp;ROW()),"&gt; "))</f>
        <v/>
      </c>
      <c r="O330" s="30" t="str">
        <f t="shared" ca="1" si="63"/>
        <v/>
      </c>
      <c r="P330" s="38"/>
      <c r="Q330" s="30" t="str">
        <f t="shared" ca="1" si="64"/>
        <v/>
      </c>
    </row>
    <row r="331" spans="6:17" ht="14.25" x14ac:dyDescent="0.2">
      <c r="F331" s="30" t="str">
        <f t="shared" si="58"/>
        <v/>
      </c>
      <c r="G331" s="17" t="str">
        <f t="shared" ca="1" si="59"/>
        <v/>
      </c>
      <c r="H331" s="37" t="str">
        <f t="shared" ca="1" si="65"/>
        <v/>
      </c>
      <c r="I331" s="30" t="str">
        <f t="shared" si="60"/>
        <v/>
      </c>
      <c r="J331" s="30" t="str">
        <f t="shared" ca="1" si="61"/>
        <v/>
      </c>
      <c r="K331" s="37" t="str">
        <f t="shared" ca="1" si="66"/>
        <v/>
      </c>
      <c r="L331" s="30" t="str">
        <f ca="1">IF(H331="","",COUNTIF(INDIRECT("H"&amp;2):INDIRECT("H"&amp;ROW()),"&gt; "))</f>
        <v/>
      </c>
      <c r="M331" s="30" t="str">
        <f t="shared" ca="1" si="62"/>
        <v/>
      </c>
      <c r="N331" s="30" t="str">
        <f ca="1">IF(K331="","",COUNTIF(INDIRECT("K"&amp;2):INDIRECT("K"&amp;ROW()),"&gt; "))</f>
        <v/>
      </c>
      <c r="O331" s="30" t="str">
        <f t="shared" ca="1" si="63"/>
        <v/>
      </c>
      <c r="P331" s="38"/>
      <c r="Q331" s="30" t="str">
        <f t="shared" ca="1" si="64"/>
        <v/>
      </c>
    </row>
    <row r="332" spans="6:17" ht="14.25" x14ac:dyDescent="0.2">
      <c r="F332" s="30" t="str">
        <f t="shared" si="58"/>
        <v/>
      </c>
      <c r="G332" s="17" t="str">
        <f t="shared" ca="1" si="59"/>
        <v/>
      </c>
      <c r="H332" s="37" t="str">
        <f t="shared" ca="1" si="65"/>
        <v/>
      </c>
      <c r="I332" s="30" t="str">
        <f t="shared" si="60"/>
        <v/>
      </c>
      <c r="J332" s="30" t="str">
        <f t="shared" ca="1" si="61"/>
        <v/>
      </c>
      <c r="K332" s="37" t="str">
        <f t="shared" ca="1" si="66"/>
        <v/>
      </c>
      <c r="L332" s="30" t="str">
        <f ca="1">IF(H332="","",COUNTIF(INDIRECT("H"&amp;2):INDIRECT("H"&amp;ROW()),"&gt; "))</f>
        <v/>
      </c>
      <c r="M332" s="30" t="str">
        <f t="shared" ca="1" si="62"/>
        <v/>
      </c>
      <c r="N332" s="30" t="str">
        <f ca="1">IF(K332="","",COUNTIF(INDIRECT("K"&amp;2):INDIRECT("K"&amp;ROW()),"&gt; "))</f>
        <v/>
      </c>
      <c r="O332" s="30" t="str">
        <f t="shared" ca="1" si="63"/>
        <v/>
      </c>
      <c r="P332" s="38"/>
      <c r="Q332" s="30" t="str">
        <f t="shared" ca="1" si="64"/>
        <v/>
      </c>
    </row>
    <row r="333" spans="6:17" ht="14.25" x14ac:dyDescent="0.2">
      <c r="F333" s="30" t="str">
        <f t="shared" si="58"/>
        <v/>
      </c>
      <c r="G333" s="17" t="str">
        <f t="shared" ca="1" si="59"/>
        <v/>
      </c>
      <c r="H333" s="37" t="str">
        <f t="shared" ca="1" si="65"/>
        <v/>
      </c>
      <c r="I333" s="30" t="str">
        <f t="shared" si="60"/>
        <v/>
      </c>
      <c r="J333" s="30" t="str">
        <f t="shared" ca="1" si="61"/>
        <v/>
      </c>
      <c r="K333" s="37" t="str">
        <f t="shared" ca="1" si="66"/>
        <v/>
      </c>
      <c r="L333" s="30" t="str">
        <f ca="1">IF(H333="","",COUNTIF(INDIRECT("H"&amp;2):INDIRECT("H"&amp;ROW()),"&gt; "))</f>
        <v/>
      </c>
      <c r="M333" s="30" t="str">
        <f t="shared" ca="1" si="62"/>
        <v/>
      </c>
      <c r="N333" s="30" t="str">
        <f ca="1">IF(K333="","",COUNTIF(INDIRECT("K"&amp;2):INDIRECT("K"&amp;ROW()),"&gt; "))</f>
        <v/>
      </c>
      <c r="O333" s="30" t="str">
        <f t="shared" ca="1" si="63"/>
        <v/>
      </c>
      <c r="P333" s="38"/>
      <c r="Q333" s="30" t="str">
        <f t="shared" ca="1" si="64"/>
        <v/>
      </c>
    </row>
    <row r="334" spans="6:17" ht="14.25" x14ac:dyDescent="0.2">
      <c r="F334" s="30" t="str">
        <f t="shared" si="58"/>
        <v/>
      </c>
      <c r="G334" s="17" t="str">
        <f t="shared" ca="1" si="59"/>
        <v/>
      </c>
      <c r="H334" s="37" t="str">
        <f t="shared" ca="1" si="65"/>
        <v/>
      </c>
      <c r="I334" s="30" t="str">
        <f t="shared" si="60"/>
        <v/>
      </c>
      <c r="J334" s="30" t="str">
        <f t="shared" ca="1" si="61"/>
        <v/>
      </c>
      <c r="K334" s="37" t="str">
        <f t="shared" ca="1" si="66"/>
        <v/>
      </c>
      <c r="L334" s="30" t="str">
        <f ca="1">IF(H334="","",COUNTIF(INDIRECT("H"&amp;2):INDIRECT("H"&amp;ROW()),"&gt; "))</f>
        <v/>
      </c>
      <c r="M334" s="30" t="str">
        <f t="shared" ca="1" si="62"/>
        <v/>
      </c>
      <c r="N334" s="30" t="str">
        <f ca="1">IF(K334="","",COUNTIF(INDIRECT("K"&amp;2):INDIRECT("K"&amp;ROW()),"&gt; "))</f>
        <v/>
      </c>
      <c r="O334" s="30" t="str">
        <f t="shared" ca="1" si="63"/>
        <v/>
      </c>
      <c r="P334" s="38"/>
      <c r="Q334" s="30" t="str">
        <f t="shared" ca="1" si="64"/>
        <v/>
      </c>
    </row>
    <row r="335" spans="6:17" ht="14.25" x14ac:dyDescent="0.2">
      <c r="F335" s="30" t="str">
        <f t="shared" si="58"/>
        <v/>
      </c>
      <c r="G335" s="17" t="str">
        <f t="shared" ca="1" si="59"/>
        <v/>
      </c>
      <c r="H335" s="37" t="str">
        <f t="shared" ca="1" si="65"/>
        <v/>
      </c>
      <c r="I335" s="30" t="str">
        <f t="shared" si="60"/>
        <v/>
      </c>
      <c r="J335" s="30" t="str">
        <f t="shared" ca="1" si="61"/>
        <v/>
      </c>
      <c r="K335" s="37" t="str">
        <f t="shared" ca="1" si="66"/>
        <v/>
      </c>
      <c r="L335" s="30" t="str">
        <f ca="1">IF(H335="","",COUNTIF(INDIRECT("H"&amp;2):INDIRECT("H"&amp;ROW()),"&gt; "))</f>
        <v/>
      </c>
      <c r="M335" s="30" t="str">
        <f t="shared" ca="1" si="62"/>
        <v/>
      </c>
      <c r="N335" s="30" t="str">
        <f ca="1">IF(K335="","",COUNTIF(INDIRECT("K"&amp;2):INDIRECT("K"&amp;ROW()),"&gt; "))</f>
        <v/>
      </c>
      <c r="O335" s="30" t="str">
        <f t="shared" ca="1" si="63"/>
        <v/>
      </c>
      <c r="P335" s="38"/>
      <c r="Q335" s="30" t="str">
        <f t="shared" ca="1" si="64"/>
        <v/>
      </c>
    </row>
    <row r="336" spans="6:17" ht="14.25" x14ac:dyDescent="0.2">
      <c r="F336" s="30" t="str">
        <f t="shared" si="58"/>
        <v/>
      </c>
      <c r="G336" s="17" t="str">
        <f t="shared" ca="1" si="59"/>
        <v/>
      </c>
      <c r="H336" s="37" t="str">
        <f t="shared" ca="1" si="65"/>
        <v/>
      </c>
      <c r="I336" s="30" t="str">
        <f t="shared" si="60"/>
        <v/>
      </c>
      <c r="J336" s="30" t="str">
        <f t="shared" ca="1" si="61"/>
        <v/>
      </c>
      <c r="K336" s="37" t="str">
        <f t="shared" ca="1" si="66"/>
        <v/>
      </c>
      <c r="L336" s="30" t="str">
        <f ca="1">IF(H336="","",COUNTIF(INDIRECT("H"&amp;2):INDIRECT("H"&amp;ROW()),"&gt; "))</f>
        <v/>
      </c>
      <c r="M336" s="30" t="str">
        <f t="shared" ca="1" si="62"/>
        <v/>
      </c>
      <c r="N336" s="30" t="str">
        <f ca="1">IF(K336="","",COUNTIF(INDIRECT("K"&amp;2):INDIRECT("K"&amp;ROW()),"&gt; "))</f>
        <v/>
      </c>
      <c r="O336" s="30" t="str">
        <f t="shared" ca="1" si="63"/>
        <v/>
      </c>
      <c r="P336" s="38"/>
      <c r="Q336" s="30" t="str">
        <f t="shared" ca="1" si="64"/>
        <v/>
      </c>
    </row>
    <row r="337" spans="6:17" ht="14.25" x14ac:dyDescent="0.2">
      <c r="F337" s="30" t="str">
        <f t="shared" si="58"/>
        <v/>
      </c>
      <c r="G337" s="17" t="str">
        <f t="shared" ca="1" si="59"/>
        <v/>
      </c>
      <c r="H337" s="37" t="str">
        <f t="shared" ca="1" si="65"/>
        <v/>
      </c>
      <c r="I337" s="30" t="str">
        <f t="shared" si="60"/>
        <v/>
      </c>
      <c r="J337" s="30" t="str">
        <f t="shared" ca="1" si="61"/>
        <v/>
      </c>
      <c r="K337" s="37" t="str">
        <f t="shared" ca="1" si="66"/>
        <v/>
      </c>
      <c r="L337" s="30" t="str">
        <f ca="1">IF(H337="","",COUNTIF(INDIRECT("H"&amp;2):INDIRECT("H"&amp;ROW()),"&gt; "))</f>
        <v/>
      </c>
      <c r="M337" s="30" t="str">
        <f t="shared" ca="1" si="62"/>
        <v/>
      </c>
      <c r="N337" s="30" t="str">
        <f ca="1">IF(K337="","",COUNTIF(INDIRECT("K"&amp;2):INDIRECT("K"&amp;ROW()),"&gt; "))</f>
        <v/>
      </c>
      <c r="O337" s="30" t="str">
        <f t="shared" ca="1" si="63"/>
        <v/>
      </c>
      <c r="P337" s="38"/>
      <c r="Q337" s="30" t="str">
        <f t="shared" ca="1" si="64"/>
        <v/>
      </c>
    </row>
    <row r="338" spans="6:17" ht="14.25" x14ac:dyDescent="0.2">
      <c r="F338" s="30" t="str">
        <f t="shared" si="58"/>
        <v/>
      </c>
      <c r="G338" s="17" t="str">
        <f t="shared" ca="1" si="59"/>
        <v/>
      </c>
      <c r="H338" s="37" t="str">
        <f t="shared" ca="1" si="65"/>
        <v/>
      </c>
      <c r="I338" s="30" t="str">
        <f t="shared" si="60"/>
        <v/>
      </c>
      <c r="J338" s="30" t="str">
        <f t="shared" ca="1" si="61"/>
        <v/>
      </c>
      <c r="K338" s="37" t="str">
        <f t="shared" ca="1" si="66"/>
        <v/>
      </c>
      <c r="L338" s="30" t="str">
        <f ca="1">IF(H338="","",COUNTIF(INDIRECT("H"&amp;2):INDIRECT("H"&amp;ROW()),"&gt; "))</f>
        <v/>
      </c>
      <c r="M338" s="30" t="str">
        <f t="shared" ca="1" si="62"/>
        <v/>
      </c>
      <c r="N338" s="30" t="str">
        <f ca="1">IF(K338="","",COUNTIF(INDIRECT("K"&amp;2):INDIRECT("K"&amp;ROW()),"&gt; "))</f>
        <v/>
      </c>
      <c r="O338" s="30" t="str">
        <f t="shared" ca="1" si="63"/>
        <v/>
      </c>
      <c r="P338" s="38"/>
      <c r="Q338" s="30" t="str">
        <f t="shared" ca="1" si="64"/>
        <v/>
      </c>
    </row>
    <row r="339" spans="6:17" ht="14.25" x14ac:dyDescent="0.2">
      <c r="F339" s="30" t="str">
        <f t="shared" si="58"/>
        <v/>
      </c>
      <c r="G339" s="17" t="str">
        <f t="shared" ca="1" si="59"/>
        <v/>
      </c>
      <c r="H339" s="37" t="str">
        <f t="shared" ca="1" si="65"/>
        <v/>
      </c>
      <c r="I339" s="30" t="str">
        <f t="shared" si="60"/>
        <v/>
      </c>
      <c r="J339" s="30" t="str">
        <f t="shared" ca="1" si="61"/>
        <v/>
      </c>
      <c r="K339" s="37" t="str">
        <f t="shared" ca="1" si="66"/>
        <v/>
      </c>
      <c r="L339" s="30" t="str">
        <f ca="1">IF(H339="","",COUNTIF(INDIRECT("H"&amp;2):INDIRECT("H"&amp;ROW()),"&gt; "))</f>
        <v/>
      </c>
      <c r="M339" s="30" t="str">
        <f t="shared" ca="1" si="62"/>
        <v/>
      </c>
      <c r="N339" s="30" t="str">
        <f ca="1">IF(K339="","",COUNTIF(INDIRECT("K"&amp;2):INDIRECT("K"&amp;ROW()),"&gt; "))</f>
        <v/>
      </c>
      <c r="O339" s="30" t="str">
        <f t="shared" ca="1" si="63"/>
        <v/>
      </c>
      <c r="P339" s="38"/>
      <c r="Q339" s="30" t="str">
        <f t="shared" ca="1" si="64"/>
        <v/>
      </c>
    </row>
    <row r="340" spans="6:17" ht="14.25" x14ac:dyDescent="0.2">
      <c r="F340" s="30" t="str">
        <f t="shared" si="58"/>
        <v/>
      </c>
      <c r="G340" s="17" t="str">
        <f t="shared" ca="1" si="59"/>
        <v/>
      </c>
      <c r="H340" s="37" t="str">
        <f t="shared" ca="1" si="65"/>
        <v/>
      </c>
      <c r="I340" s="30" t="str">
        <f t="shared" si="60"/>
        <v/>
      </c>
      <c r="J340" s="30" t="str">
        <f t="shared" ca="1" si="61"/>
        <v/>
      </c>
      <c r="K340" s="37" t="str">
        <f t="shared" ca="1" si="66"/>
        <v/>
      </c>
      <c r="L340" s="30" t="str">
        <f ca="1">IF(H340="","",COUNTIF(INDIRECT("H"&amp;2):INDIRECT("H"&amp;ROW()),"&gt; "))</f>
        <v/>
      </c>
      <c r="M340" s="30" t="str">
        <f t="shared" ca="1" si="62"/>
        <v/>
      </c>
      <c r="N340" s="30" t="str">
        <f ca="1">IF(K340="","",COUNTIF(INDIRECT("K"&amp;2):INDIRECT("K"&amp;ROW()),"&gt; "))</f>
        <v/>
      </c>
      <c r="O340" s="30" t="str">
        <f t="shared" ca="1" si="63"/>
        <v/>
      </c>
      <c r="P340" s="38"/>
      <c r="Q340" s="30" t="str">
        <f t="shared" ca="1" si="64"/>
        <v/>
      </c>
    </row>
    <row r="341" spans="6:17" ht="14.25" x14ac:dyDescent="0.2">
      <c r="F341" s="30" t="str">
        <f t="shared" si="58"/>
        <v/>
      </c>
      <c r="G341" s="17" t="str">
        <f t="shared" ca="1" si="59"/>
        <v/>
      </c>
      <c r="H341" s="37" t="str">
        <f t="shared" ca="1" si="65"/>
        <v/>
      </c>
      <c r="I341" s="30" t="str">
        <f t="shared" si="60"/>
        <v/>
      </c>
      <c r="J341" s="30" t="str">
        <f t="shared" ca="1" si="61"/>
        <v/>
      </c>
      <c r="K341" s="37" t="str">
        <f t="shared" ca="1" si="66"/>
        <v/>
      </c>
      <c r="L341" s="30" t="str">
        <f ca="1">IF(H341="","",COUNTIF(INDIRECT("H"&amp;2):INDIRECT("H"&amp;ROW()),"&gt; "))</f>
        <v/>
      </c>
      <c r="M341" s="30" t="str">
        <f t="shared" ca="1" si="62"/>
        <v/>
      </c>
      <c r="N341" s="30" t="str">
        <f ca="1">IF(K341="","",COUNTIF(INDIRECT("K"&amp;2):INDIRECT("K"&amp;ROW()),"&gt; "))</f>
        <v/>
      </c>
      <c r="O341" s="30" t="str">
        <f t="shared" ca="1" si="63"/>
        <v/>
      </c>
      <c r="P341" s="38"/>
      <c r="Q341" s="30" t="str">
        <f t="shared" ca="1" si="64"/>
        <v/>
      </c>
    </row>
    <row r="342" spans="6:17" ht="14.25" x14ac:dyDescent="0.2">
      <c r="F342" s="30" t="str">
        <f t="shared" si="58"/>
        <v/>
      </c>
      <c r="G342" s="17" t="str">
        <f t="shared" ca="1" si="59"/>
        <v/>
      </c>
      <c r="H342" s="37" t="str">
        <f t="shared" ca="1" si="65"/>
        <v/>
      </c>
      <c r="I342" s="30" t="str">
        <f t="shared" si="60"/>
        <v/>
      </c>
      <c r="J342" s="30" t="str">
        <f t="shared" ca="1" si="61"/>
        <v/>
      </c>
      <c r="K342" s="37" t="str">
        <f t="shared" ca="1" si="66"/>
        <v/>
      </c>
      <c r="L342" s="30" t="str">
        <f ca="1">IF(H342="","",COUNTIF(INDIRECT("H"&amp;2):INDIRECT("H"&amp;ROW()),"&gt; "))</f>
        <v/>
      </c>
      <c r="M342" s="30" t="str">
        <f t="shared" ca="1" si="62"/>
        <v/>
      </c>
      <c r="N342" s="30" t="str">
        <f ca="1">IF(K342="","",COUNTIF(INDIRECT("K"&amp;2):INDIRECT("K"&amp;ROW()),"&gt; "))</f>
        <v/>
      </c>
      <c r="O342" s="30" t="str">
        <f t="shared" ca="1" si="63"/>
        <v/>
      </c>
      <c r="P342" s="38"/>
      <c r="Q342" s="30" t="str">
        <f t="shared" ca="1" si="64"/>
        <v/>
      </c>
    </row>
    <row r="343" spans="6:17" ht="14.25" x14ac:dyDescent="0.2">
      <c r="F343" s="30" t="str">
        <f t="shared" si="58"/>
        <v/>
      </c>
      <c r="G343" s="17" t="str">
        <f t="shared" ca="1" si="59"/>
        <v/>
      </c>
      <c r="H343" s="37" t="str">
        <f t="shared" ca="1" si="65"/>
        <v/>
      </c>
      <c r="I343" s="30" t="str">
        <f t="shared" si="60"/>
        <v/>
      </c>
      <c r="J343" s="30" t="str">
        <f t="shared" ca="1" si="61"/>
        <v/>
      </c>
      <c r="K343" s="37" t="str">
        <f t="shared" ca="1" si="66"/>
        <v/>
      </c>
      <c r="L343" s="30" t="str">
        <f ca="1">IF(H343="","",COUNTIF(INDIRECT("H"&amp;2):INDIRECT("H"&amp;ROW()),"&gt; "))</f>
        <v/>
      </c>
      <c r="M343" s="30" t="str">
        <f t="shared" ca="1" si="62"/>
        <v/>
      </c>
      <c r="N343" s="30" t="str">
        <f ca="1">IF(K343="","",COUNTIF(INDIRECT("K"&amp;2):INDIRECT("K"&amp;ROW()),"&gt; "))</f>
        <v/>
      </c>
      <c r="O343" s="30" t="str">
        <f t="shared" ca="1" si="63"/>
        <v/>
      </c>
      <c r="P343" s="38"/>
      <c r="Q343" s="30" t="str">
        <f t="shared" ca="1" si="64"/>
        <v/>
      </c>
    </row>
    <row r="344" spans="6:17" ht="14.25" x14ac:dyDescent="0.2">
      <c r="F344" s="30" t="str">
        <f t="shared" si="58"/>
        <v/>
      </c>
      <c r="G344" s="17" t="str">
        <f t="shared" ca="1" si="59"/>
        <v/>
      </c>
      <c r="H344" s="37" t="str">
        <f t="shared" ca="1" si="65"/>
        <v/>
      </c>
      <c r="I344" s="30" t="str">
        <f t="shared" si="60"/>
        <v/>
      </c>
      <c r="J344" s="30" t="str">
        <f t="shared" ca="1" si="61"/>
        <v/>
      </c>
      <c r="K344" s="37" t="str">
        <f t="shared" ca="1" si="66"/>
        <v/>
      </c>
      <c r="L344" s="30" t="str">
        <f ca="1">IF(H344="","",COUNTIF(INDIRECT("H"&amp;2):INDIRECT("H"&amp;ROW()),"&gt; "))</f>
        <v/>
      </c>
      <c r="M344" s="30" t="str">
        <f t="shared" ca="1" si="62"/>
        <v/>
      </c>
      <c r="N344" s="30" t="str">
        <f ca="1">IF(K344="","",COUNTIF(INDIRECT("K"&amp;2):INDIRECT("K"&amp;ROW()),"&gt; "))</f>
        <v/>
      </c>
      <c r="O344" s="30" t="str">
        <f t="shared" ca="1" si="63"/>
        <v/>
      </c>
      <c r="P344" s="38"/>
      <c r="Q344" s="30" t="str">
        <f t="shared" ca="1" si="64"/>
        <v/>
      </c>
    </row>
    <row r="345" spans="6:17" ht="14.25" x14ac:dyDescent="0.2">
      <c r="F345" s="30" t="str">
        <f t="shared" si="58"/>
        <v/>
      </c>
      <c r="G345" s="17" t="str">
        <f t="shared" ca="1" si="59"/>
        <v/>
      </c>
      <c r="H345" s="37" t="str">
        <f t="shared" ca="1" si="65"/>
        <v/>
      </c>
      <c r="I345" s="30" t="str">
        <f t="shared" si="60"/>
        <v/>
      </c>
      <c r="J345" s="30" t="str">
        <f t="shared" ca="1" si="61"/>
        <v/>
      </c>
      <c r="K345" s="37" t="str">
        <f t="shared" ca="1" si="66"/>
        <v/>
      </c>
      <c r="L345" s="30" t="str">
        <f ca="1">IF(H345="","",COUNTIF(INDIRECT("H"&amp;2):INDIRECT("H"&amp;ROW()),"&gt; "))</f>
        <v/>
      </c>
      <c r="M345" s="30" t="str">
        <f t="shared" ca="1" si="62"/>
        <v/>
      </c>
      <c r="N345" s="30" t="str">
        <f ca="1">IF(K345="","",COUNTIF(INDIRECT("K"&amp;2):INDIRECT("K"&amp;ROW()),"&gt; "))</f>
        <v/>
      </c>
      <c r="O345" s="30" t="str">
        <f t="shared" ca="1" si="63"/>
        <v/>
      </c>
      <c r="P345" s="38"/>
      <c r="Q345" s="30" t="str">
        <f t="shared" ca="1" si="64"/>
        <v/>
      </c>
    </row>
    <row r="346" spans="6:17" ht="14.25" x14ac:dyDescent="0.2">
      <c r="F346" s="30" t="str">
        <f t="shared" si="58"/>
        <v/>
      </c>
      <c r="G346" s="17" t="str">
        <f t="shared" ca="1" si="59"/>
        <v/>
      </c>
      <c r="H346" s="37" t="str">
        <f t="shared" ca="1" si="65"/>
        <v/>
      </c>
      <c r="I346" s="30" t="str">
        <f t="shared" si="60"/>
        <v/>
      </c>
      <c r="J346" s="30" t="str">
        <f t="shared" ca="1" si="61"/>
        <v/>
      </c>
      <c r="K346" s="37" t="str">
        <f t="shared" ca="1" si="66"/>
        <v/>
      </c>
      <c r="L346" s="30" t="str">
        <f ca="1">IF(H346="","",COUNTIF(INDIRECT("H"&amp;2):INDIRECT("H"&amp;ROW()),"&gt; "))</f>
        <v/>
      </c>
      <c r="M346" s="30" t="str">
        <f t="shared" ca="1" si="62"/>
        <v/>
      </c>
      <c r="N346" s="30" t="str">
        <f ca="1">IF(K346="","",COUNTIF(INDIRECT("K"&amp;2):INDIRECT("K"&amp;ROW()),"&gt; "))</f>
        <v/>
      </c>
      <c r="O346" s="30" t="str">
        <f t="shared" ca="1" si="63"/>
        <v/>
      </c>
      <c r="P346" s="38"/>
      <c r="Q346" s="30" t="str">
        <f t="shared" ca="1" si="64"/>
        <v/>
      </c>
    </row>
    <row r="347" spans="6:17" ht="14.25" x14ac:dyDescent="0.2">
      <c r="F347" s="30" t="str">
        <f t="shared" si="58"/>
        <v/>
      </c>
      <c r="G347" s="17" t="str">
        <f t="shared" ca="1" si="59"/>
        <v/>
      </c>
      <c r="H347" s="37" t="str">
        <f t="shared" ca="1" si="65"/>
        <v/>
      </c>
      <c r="I347" s="30" t="str">
        <f t="shared" si="60"/>
        <v/>
      </c>
      <c r="J347" s="30" t="str">
        <f t="shared" ca="1" si="61"/>
        <v/>
      </c>
      <c r="K347" s="37" t="str">
        <f t="shared" ca="1" si="66"/>
        <v/>
      </c>
      <c r="L347" s="30" t="str">
        <f ca="1">IF(H347="","",COUNTIF(INDIRECT("H"&amp;2):INDIRECT("H"&amp;ROW()),"&gt; "))</f>
        <v/>
      </c>
      <c r="M347" s="30" t="str">
        <f t="shared" ca="1" si="62"/>
        <v/>
      </c>
      <c r="N347" s="30" t="str">
        <f ca="1">IF(K347="","",COUNTIF(INDIRECT("K"&amp;2):INDIRECT("K"&amp;ROW()),"&gt; "))</f>
        <v/>
      </c>
      <c r="O347" s="30" t="str">
        <f t="shared" ca="1" si="63"/>
        <v/>
      </c>
      <c r="P347" s="38"/>
      <c r="Q347" s="30" t="str">
        <f t="shared" ca="1" si="64"/>
        <v/>
      </c>
    </row>
    <row r="348" spans="6:17" ht="14.25" x14ac:dyDescent="0.2">
      <c r="F348" s="30" t="str">
        <f t="shared" si="58"/>
        <v/>
      </c>
      <c r="G348" s="17" t="str">
        <f t="shared" ca="1" si="59"/>
        <v/>
      </c>
      <c r="H348" s="37" t="str">
        <f t="shared" ca="1" si="65"/>
        <v>0x01000086</v>
      </c>
      <c r="I348" s="30" t="str">
        <f t="shared" si="60"/>
        <v/>
      </c>
      <c r="J348" s="30" t="str">
        <f t="shared" ca="1" si="61"/>
        <v/>
      </c>
      <c r="K348" s="37" t="str">
        <f t="shared" ca="1" si="66"/>
        <v/>
      </c>
      <c r="L348" s="30">
        <f ca="1">IF(H348="","",COUNTIF(INDIRECT("H"&amp;2):INDIRECT("H"&amp;ROW()),"&gt; "))</f>
        <v>119</v>
      </c>
      <c r="M348" s="30" t="str">
        <f t="shared" ca="1" si="62"/>
        <v/>
      </c>
      <c r="N348" s="30" t="str">
        <f ca="1">IF(K348="","",COUNTIF(INDIRECT("K"&amp;2):INDIRECT("K"&amp;ROW()),"&gt; "))</f>
        <v/>
      </c>
      <c r="O348" s="30" t="str">
        <f t="shared" ca="1" si="63"/>
        <v/>
      </c>
      <c r="P348" s="38"/>
      <c r="Q348" s="30" t="str">
        <f t="shared" ca="1" si="64"/>
        <v/>
      </c>
    </row>
    <row r="349" spans="6:17" ht="14.25" x14ac:dyDescent="0.2">
      <c r="F349" s="30" t="str">
        <f t="shared" si="58"/>
        <v/>
      </c>
      <c r="G349" s="17" t="str">
        <f t="shared" ca="1" si="59"/>
        <v/>
      </c>
      <c r="H349" s="37" t="str">
        <f t="shared" ca="1" si="65"/>
        <v>0x1</v>
      </c>
      <c r="I349" s="30" t="str">
        <f t="shared" si="60"/>
        <v/>
      </c>
      <c r="J349" s="30" t="str">
        <f t="shared" ca="1" si="61"/>
        <v/>
      </c>
      <c r="K349" s="37" t="str">
        <f t="shared" ca="1" si="66"/>
        <v/>
      </c>
      <c r="L349" s="30">
        <f ca="1">IF(H349="","",COUNTIF(INDIRECT("H"&amp;2):INDIRECT("H"&amp;ROW()),"&gt; "))</f>
        <v>120</v>
      </c>
      <c r="M349" s="30" t="str">
        <f t="shared" ca="1" si="62"/>
        <v/>
      </c>
      <c r="N349" s="30" t="str">
        <f ca="1">IF(K349="","",COUNTIF(INDIRECT("K"&amp;2):INDIRECT("K"&amp;ROW()),"&gt; "))</f>
        <v/>
      </c>
      <c r="O349" s="30" t="str">
        <f t="shared" ca="1" si="63"/>
        <v/>
      </c>
      <c r="P349" s="38"/>
      <c r="Q349" s="30" t="str">
        <f t="shared" ca="1" si="64"/>
        <v/>
      </c>
    </row>
    <row r="350" spans="6:17" ht="14.25" x14ac:dyDescent="0.2">
      <c r="F350" s="30" t="str">
        <f t="shared" ref="F350:F413" si="67">IF(C350="","","0x010000"&amp;DEC2HEX(A350,2))</f>
        <v/>
      </c>
      <c r="G350" s="17" t="str">
        <f t="shared" ref="G350:G413" ca="1" si="68">IF(C350="","","0x"&amp;RIGHT(DEC2HEX(C350*POWER(2,INDIRECT("DSM!C"&amp;A350))),8))</f>
        <v/>
      </c>
      <c r="H350" s="37" t="str">
        <f t="shared" ca="1" si="65"/>
        <v>0x01000057</v>
      </c>
      <c r="I350" s="30" t="str">
        <f t="shared" ref="I350:I413" si="69">IF(D350="","","0x020000"&amp;DEC2HEX(A350,2))</f>
        <v/>
      </c>
      <c r="J350" s="30" t="str">
        <f t="shared" ref="J350:J413" ca="1" si="70">IF(D350="","","0x"&amp;RIGHT(DEC2HEX(D350*POWER(2,INDIRECT("DSM!C"&amp;A350))),8))</f>
        <v/>
      </c>
      <c r="K350" s="37" t="str">
        <f t="shared" ca="1" si="66"/>
        <v/>
      </c>
      <c r="L350" s="30">
        <f ca="1">IF(H350="","",COUNTIF(INDIRECT("H"&amp;2):INDIRECT("H"&amp;ROW()),"&gt; "))</f>
        <v>121</v>
      </c>
      <c r="M350" s="30" t="str">
        <f t="shared" ca="1" si="62"/>
        <v/>
      </c>
      <c r="N350" s="30" t="str">
        <f ca="1">IF(K350="","",COUNTIF(INDIRECT("K"&amp;2):INDIRECT("K"&amp;ROW()),"&gt; "))</f>
        <v/>
      </c>
      <c r="O350" s="30" t="str">
        <f t="shared" ca="1" si="63"/>
        <v/>
      </c>
      <c r="P350" s="38"/>
      <c r="Q350" s="30" t="str">
        <f t="shared" ca="1" si="64"/>
        <v/>
      </c>
    </row>
    <row r="351" spans="6:17" ht="14.25" x14ac:dyDescent="0.2">
      <c r="F351" s="30" t="str">
        <f t="shared" si="67"/>
        <v/>
      </c>
      <c r="G351" s="17" t="str">
        <f t="shared" ca="1" si="68"/>
        <v/>
      </c>
      <c r="H351" s="37" t="str">
        <f t="shared" ca="1" si="65"/>
        <v>0x5DC00</v>
      </c>
      <c r="I351" s="30" t="str">
        <f t="shared" si="69"/>
        <v/>
      </c>
      <c r="J351" s="30" t="str">
        <f t="shared" ca="1" si="70"/>
        <v/>
      </c>
      <c r="K351" s="37" t="str">
        <f t="shared" ca="1" si="66"/>
        <v/>
      </c>
      <c r="L351" s="30">
        <f ca="1">IF(H351="","",COUNTIF(INDIRECT("H"&amp;2):INDIRECT("H"&amp;ROW()),"&gt; "))</f>
        <v>122</v>
      </c>
      <c r="M351" s="30" t="str">
        <f t="shared" ca="1" si="62"/>
        <v/>
      </c>
      <c r="N351" s="30" t="str">
        <f ca="1">IF(K351="","",COUNTIF(INDIRECT("K"&amp;2):INDIRECT("K"&amp;ROW()),"&gt; "))</f>
        <v/>
      </c>
      <c r="O351" s="30" t="str">
        <f t="shared" ca="1" si="63"/>
        <v/>
      </c>
      <c r="P351" s="38"/>
      <c r="Q351" s="30" t="str">
        <f t="shared" ca="1" si="64"/>
        <v/>
      </c>
    </row>
    <row r="352" spans="6:17" ht="14.25" x14ac:dyDescent="0.2">
      <c r="F352" s="30" t="str">
        <f t="shared" si="67"/>
        <v/>
      </c>
      <c r="G352" s="17" t="str">
        <f t="shared" ca="1" si="68"/>
        <v/>
      </c>
      <c r="H352" s="37" t="str">
        <f t="shared" ca="1" si="65"/>
        <v>0x01000085</v>
      </c>
      <c r="I352" s="30" t="str">
        <f t="shared" si="69"/>
        <v/>
      </c>
      <c r="J352" s="30" t="str">
        <f t="shared" ca="1" si="70"/>
        <v/>
      </c>
      <c r="K352" s="37" t="str">
        <f t="shared" ca="1" si="66"/>
        <v/>
      </c>
      <c r="L352" s="30">
        <f ca="1">IF(H352="","",COUNTIF(INDIRECT("H"&amp;2):INDIRECT("H"&amp;ROW()),"&gt; "))</f>
        <v>123</v>
      </c>
      <c r="M352" s="30" t="str">
        <f t="shared" ca="1" si="62"/>
        <v/>
      </c>
      <c r="N352" s="30" t="str">
        <f ca="1">IF(K352="","",COUNTIF(INDIRECT("K"&amp;2):INDIRECT("K"&amp;ROW()),"&gt; "))</f>
        <v/>
      </c>
      <c r="O352" s="30" t="str">
        <f t="shared" ca="1" si="63"/>
        <v/>
      </c>
      <c r="P352" s="38"/>
      <c r="Q352" s="30" t="str">
        <f t="shared" ca="1" si="64"/>
        <v/>
      </c>
    </row>
    <row r="353" spans="6:17" ht="14.25" x14ac:dyDescent="0.2">
      <c r="F353" s="30" t="str">
        <f t="shared" si="67"/>
        <v/>
      </c>
      <c r="G353" s="17" t="str">
        <f t="shared" ca="1" si="68"/>
        <v/>
      </c>
      <c r="H353" s="37" t="str">
        <f t="shared" ca="1" si="65"/>
        <v>0x50000000</v>
      </c>
      <c r="I353" s="30" t="str">
        <f t="shared" si="69"/>
        <v/>
      </c>
      <c r="J353" s="30" t="str">
        <f t="shared" ca="1" si="70"/>
        <v/>
      </c>
      <c r="K353" s="37" t="str">
        <f t="shared" ca="1" si="66"/>
        <v/>
      </c>
      <c r="L353" s="30">
        <f ca="1">IF(H353="","",COUNTIF(INDIRECT("H"&amp;2):INDIRECT("H"&amp;ROW()),"&gt; "))</f>
        <v>124</v>
      </c>
      <c r="M353" s="30" t="str">
        <f t="shared" ca="1" si="62"/>
        <v/>
      </c>
      <c r="N353" s="30" t="str">
        <f ca="1">IF(K353="","",COUNTIF(INDIRECT("K"&amp;2):INDIRECT("K"&amp;ROW()),"&gt; "))</f>
        <v/>
      </c>
      <c r="O353" s="30" t="str">
        <f t="shared" ca="1" si="63"/>
        <v/>
      </c>
      <c r="P353" s="38"/>
      <c r="Q353" s="30" t="str">
        <f t="shared" ca="1" si="64"/>
        <v/>
      </c>
    </row>
    <row r="354" spans="6:17" ht="14.25" x14ac:dyDescent="0.2">
      <c r="F354" s="30" t="str">
        <f t="shared" si="67"/>
        <v/>
      </c>
      <c r="G354" s="17" t="str">
        <f t="shared" ca="1" si="68"/>
        <v/>
      </c>
      <c r="H354" s="37" t="str">
        <f t="shared" ca="1" si="65"/>
        <v>0x01000094</v>
      </c>
      <c r="I354" s="30" t="str">
        <f t="shared" si="69"/>
        <v/>
      </c>
      <c r="J354" s="30" t="str">
        <f t="shared" ca="1" si="70"/>
        <v/>
      </c>
      <c r="K354" s="37" t="str">
        <f t="shared" ca="1" si="66"/>
        <v/>
      </c>
      <c r="L354" s="30">
        <f ca="1">IF(H354="","",COUNTIF(INDIRECT("H"&amp;2):INDIRECT("H"&amp;ROW()),"&gt; "))</f>
        <v>125</v>
      </c>
      <c r="M354" s="30" t="str">
        <f t="shared" ca="1" si="62"/>
        <v/>
      </c>
      <c r="N354" s="30" t="str">
        <f ca="1">IF(K354="","",COUNTIF(INDIRECT("K"&amp;2):INDIRECT("K"&amp;ROW()),"&gt; "))</f>
        <v/>
      </c>
      <c r="O354" s="30" t="str">
        <f t="shared" ca="1" si="63"/>
        <v/>
      </c>
      <c r="P354" s="38"/>
      <c r="Q354" s="30" t="str">
        <f t="shared" ca="1" si="64"/>
        <v/>
      </c>
    </row>
    <row r="355" spans="6:17" ht="14.25" x14ac:dyDescent="0.2">
      <c r="F355" s="30" t="str">
        <f t="shared" si="67"/>
        <v/>
      </c>
      <c r="G355" s="17" t="str">
        <f t="shared" ca="1" si="68"/>
        <v/>
      </c>
      <c r="H355" s="37" t="str">
        <f t="shared" ca="1" si="65"/>
        <v>0x51EB85</v>
      </c>
      <c r="I355" s="30" t="str">
        <f t="shared" si="69"/>
        <v/>
      </c>
      <c r="J355" s="30" t="str">
        <f t="shared" ca="1" si="70"/>
        <v/>
      </c>
      <c r="K355" s="37" t="str">
        <f t="shared" ca="1" si="66"/>
        <v/>
      </c>
      <c r="L355" s="30">
        <f ca="1">IF(H355="","",COUNTIF(INDIRECT("H"&amp;2):INDIRECT("H"&amp;ROW()),"&gt; "))</f>
        <v>126</v>
      </c>
      <c r="M355" s="30" t="str">
        <f t="shared" ca="1" si="62"/>
        <v/>
      </c>
      <c r="N355" s="30" t="str">
        <f ca="1">IF(K355="","",COUNTIF(INDIRECT("K"&amp;2):INDIRECT("K"&amp;ROW()),"&gt; "))</f>
        <v/>
      </c>
      <c r="O355" s="30" t="str">
        <f t="shared" ca="1" si="63"/>
        <v/>
      </c>
      <c r="P355" s="38"/>
      <c r="Q355" s="30" t="str">
        <f t="shared" ca="1" si="64"/>
        <v/>
      </c>
    </row>
    <row r="356" spans="6:17" ht="14.25" x14ac:dyDescent="0.2">
      <c r="F356" s="30" t="str">
        <f t="shared" si="67"/>
        <v/>
      </c>
      <c r="G356" s="17" t="str">
        <f t="shared" ca="1" si="68"/>
        <v/>
      </c>
      <c r="H356" s="37" t="str">
        <f t="shared" ca="1" si="65"/>
        <v>0x01000086</v>
      </c>
      <c r="I356" s="30" t="str">
        <f t="shared" si="69"/>
        <v/>
      </c>
      <c r="J356" s="30" t="str">
        <f t="shared" ca="1" si="70"/>
        <v/>
      </c>
      <c r="K356" s="37" t="str">
        <f t="shared" ca="1" si="66"/>
        <v/>
      </c>
      <c r="L356" s="30">
        <f ca="1">IF(H356="","",COUNTIF(INDIRECT("H"&amp;2):INDIRECT("H"&amp;ROW()),"&gt; "))</f>
        <v>127</v>
      </c>
      <c r="M356" s="30" t="str">
        <f t="shared" ca="1" si="62"/>
        <v/>
      </c>
      <c r="N356" s="30" t="str">
        <f ca="1">IF(K356="","",COUNTIF(INDIRECT("K"&amp;2):INDIRECT("K"&amp;ROW()),"&gt; "))</f>
        <v/>
      </c>
      <c r="O356" s="30" t="str">
        <f t="shared" ca="1" si="63"/>
        <v/>
      </c>
      <c r="P356" s="38"/>
      <c r="Q356" s="30" t="str">
        <f t="shared" ca="1" si="64"/>
        <v/>
      </c>
    </row>
    <row r="357" spans="6:17" ht="14.25" x14ac:dyDescent="0.2">
      <c r="F357" s="30" t="str">
        <f t="shared" si="67"/>
        <v/>
      </c>
      <c r="G357" s="17" t="str">
        <f t="shared" ca="1" si="68"/>
        <v/>
      </c>
      <c r="H357" s="37" t="str">
        <f t="shared" ca="1" si="65"/>
        <v>0x2</v>
      </c>
      <c r="I357" s="30" t="str">
        <f t="shared" si="69"/>
        <v/>
      </c>
      <c r="J357" s="30" t="str">
        <f t="shared" ca="1" si="70"/>
        <v/>
      </c>
      <c r="K357" s="37" t="str">
        <f t="shared" ca="1" si="66"/>
        <v/>
      </c>
      <c r="L357" s="30">
        <f ca="1">IF(H357="","",COUNTIF(INDIRECT("H"&amp;2):INDIRECT("H"&amp;ROW()),"&gt; "))</f>
        <v>128</v>
      </c>
      <c r="M357" s="30" t="str">
        <f t="shared" ca="1" si="62"/>
        <v/>
      </c>
      <c r="N357" s="30" t="str">
        <f ca="1">IF(K357="","",COUNTIF(INDIRECT("K"&amp;2):INDIRECT("K"&amp;ROW()),"&gt; "))</f>
        <v/>
      </c>
      <c r="O357" s="30" t="str">
        <f t="shared" ca="1" si="63"/>
        <v/>
      </c>
      <c r="P357" s="38"/>
      <c r="Q357" s="30" t="str">
        <f t="shared" ca="1" si="64"/>
        <v/>
      </c>
    </row>
    <row r="358" spans="6:17" ht="14.25" x14ac:dyDescent="0.2">
      <c r="F358" s="30" t="str">
        <f t="shared" si="67"/>
        <v/>
      </c>
      <c r="G358" s="17" t="str">
        <f t="shared" ca="1" si="68"/>
        <v/>
      </c>
      <c r="H358" s="37" t="str">
        <f t="shared" ca="1" si="65"/>
        <v>0x01000057</v>
      </c>
      <c r="I358" s="30" t="str">
        <f t="shared" si="69"/>
        <v/>
      </c>
      <c r="J358" s="30" t="str">
        <f t="shared" ca="1" si="70"/>
        <v/>
      </c>
      <c r="K358" s="37" t="str">
        <f t="shared" ca="1" si="66"/>
        <v/>
      </c>
      <c r="L358" s="30">
        <f ca="1">IF(H358="","",COUNTIF(INDIRECT("H"&amp;2):INDIRECT("H"&amp;ROW()),"&gt; "))</f>
        <v>129</v>
      </c>
      <c r="M358" s="30" t="str">
        <f t="shared" ca="1" si="62"/>
        <v/>
      </c>
      <c r="N358" s="30" t="str">
        <f ca="1">IF(K358="","",COUNTIF(INDIRECT("K"&amp;2):INDIRECT("K"&amp;ROW()),"&gt; "))</f>
        <v/>
      </c>
      <c r="O358" s="30" t="str">
        <f t="shared" ca="1" si="63"/>
        <v/>
      </c>
      <c r="P358" s="38"/>
      <c r="Q358" s="30" t="str">
        <f t="shared" ca="1" si="64"/>
        <v/>
      </c>
    </row>
    <row r="359" spans="6:17" ht="14.25" x14ac:dyDescent="0.2">
      <c r="F359" s="30" t="str">
        <f t="shared" si="67"/>
        <v/>
      </c>
      <c r="G359" s="17" t="str">
        <f t="shared" ca="1" si="68"/>
        <v/>
      </c>
      <c r="H359" s="37" t="str">
        <f t="shared" ca="1" si="65"/>
        <v>0x44C00</v>
      </c>
      <c r="I359" s="30" t="str">
        <f t="shared" si="69"/>
        <v/>
      </c>
      <c r="J359" s="30" t="str">
        <f t="shared" ca="1" si="70"/>
        <v/>
      </c>
      <c r="K359" s="37" t="str">
        <f t="shared" ca="1" si="66"/>
        <v/>
      </c>
      <c r="L359" s="30">
        <f ca="1">IF(H359="","",COUNTIF(INDIRECT("H"&amp;2):INDIRECT("H"&amp;ROW()),"&gt; "))</f>
        <v>130</v>
      </c>
      <c r="M359" s="30" t="str">
        <f t="shared" ca="1" si="62"/>
        <v/>
      </c>
      <c r="N359" s="30" t="str">
        <f ca="1">IF(K359="","",COUNTIF(INDIRECT("K"&amp;2):INDIRECT("K"&amp;ROW()),"&gt; "))</f>
        <v/>
      </c>
      <c r="O359" s="30" t="str">
        <f t="shared" ca="1" si="63"/>
        <v/>
      </c>
      <c r="P359" s="38"/>
      <c r="Q359" s="30" t="str">
        <f t="shared" ca="1" si="64"/>
        <v/>
      </c>
    </row>
    <row r="360" spans="6:17" ht="14.25" x14ac:dyDescent="0.2">
      <c r="F360" s="30" t="str">
        <f t="shared" si="67"/>
        <v/>
      </c>
      <c r="G360" s="17" t="str">
        <f t="shared" ca="1" si="68"/>
        <v/>
      </c>
      <c r="H360" s="37" t="str">
        <f t="shared" ca="1" si="65"/>
        <v>0x01000085</v>
      </c>
      <c r="I360" s="30" t="str">
        <f t="shared" si="69"/>
        <v/>
      </c>
      <c r="J360" s="30" t="str">
        <f t="shared" ca="1" si="70"/>
        <v/>
      </c>
      <c r="K360" s="37" t="str">
        <f t="shared" ca="1" si="66"/>
        <v/>
      </c>
      <c r="L360" s="30">
        <f ca="1">IF(H360="","",COUNTIF(INDIRECT("H"&amp;2):INDIRECT("H"&amp;ROW()),"&gt; "))</f>
        <v>131</v>
      </c>
      <c r="M360" s="30" t="str">
        <f t="shared" ca="1" si="62"/>
        <v/>
      </c>
      <c r="N360" s="30" t="str">
        <f ca="1">IF(K360="","",COUNTIF(INDIRECT("K"&amp;2):INDIRECT("K"&amp;ROW()),"&gt; "))</f>
        <v/>
      </c>
      <c r="O360" s="30" t="str">
        <f t="shared" ca="1" si="63"/>
        <v/>
      </c>
      <c r="P360" s="38"/>
      <c r="Q360" s="30" t="str">
        <f t="shared" ca="1" si="64"/>
        <v/>
      </c>
    </row>
    <row r="361" spans="6:17" ht="14.25" x14ac:dyDescent="0.2">
      <c r="F361" s="30" t="str">
        <f t="shared" si="67"/>
        <v/>
      </c>
      <c r="G361" s="17" t="str">
        <f t="shared" ca="1" si="68"/>
        <v/>
      </c>
      <c r="H361" s="37" t="str">
        <f t="shared" ca="1" si="65"/>
        <v>0x30000000</v>
      </c>
      <c r="I361" s="30" t="str">
        <f t="shared" si="69"/>
        <v/>
      </c>
      <c r="J361" s="30" t="str">
        <f t="shared" ca="1" si="70"/>
        <v/>
      </c>
      <c r="K361" s="37" t="str">
        <f t="shared" ca="1" si="66"/>
        <v/>
      </c>
      <c r="L361" s="30">
        <f ca="1">IF(H361="","",COUNTIF(INDIRECT("H"&amp;2):INDIRECT("H"&amp;ROW()),"&gt; "))</f>
        <v>132</v>
      </c>
      <c r="M361" s="30" t="str">
        <f t="shared" ca="1" si="62"/>
        <v/>
      </c>
      <c r="N361" s="30" t="str">
        <f ca="1">IF(K361="","",COUNTIF(INDIRECT("K"&amp;2):INDIRECT("K"&amp;ROW()),"&gt; "))</f>
        <v/>
      </c>
      <c r="O361" s="30" t="str">
        <f t="shared" ca="1" si="63"/>
        <v/>
      </c>
      <c r="P361" s="38"/>
      <c r="Q361" s="30" t="str">
        <f t="shared" ca="1" si="64"/>
        <v/>
      </c>
    </row>
    <row r="362" spans="6:17" ht="14.25" x14ac:dyDescent="0.2">
      <c r="F362" s="30" t="str">
        <f t="shared" si="67"/>
        <v/>
      </c>
      <c r="G362" s="17" t="str">
        <f t="shared" ca="1" si="68"/>
        <v/>
      </c>
      <c r="H362" s="37" t="str">
        <f t="shared" ca="1" si="65"/>
        <v>0x01000094</v>
      </c>
      <c r="I362" s="30" t="str">
        <f t="shared" si="69"/>
        <v/>
      </c>
      <c r="J362" s="30" t="str">
        <f t="shared" ca="1" si="70"/>
        <v/>
      </c>
      <c r="K362" s="37" t="str">
        <f t="shared" ca="1" si="66"/>
        <v/>
      </c>
      <c r="L362" s="30">
        <f ca="1">IF(H362="","",COUNTIF(INDIRECT("H"&amp;2):INDIRECT("H"&amp;ROW()),"&gt; "))</f>
        <v>133</v>
      </c>
      <c r="M362" s="30" t="str">
        <f t="shared" ca="1" si="62"/>
        <v/>
      </c>
      <c r="N362" s="30" t="str">
        <f ca="1">IF(K362="","",COUNTIF(INDIRECT("K"&amp;2):INDIRECT("K"&amp;ROW()),"&gt; "))</f>
        <v/>
      </c>
      <c r="O362" s="30" t="str">
        <f t="shared" ca="1" si="63"/>
        <v/>
      </c>
      <c r="P362" s="38"/>
      <c r="Q362" s="30" t="str">
        <f t="shared" ca="1" si="64"/>
        <v/>
      </c>
    </row>
    <row r="363" spans="6:17" ht="14.25" x14ac:dyDescent="0.2">
      <c r="F363" s="30" t="str">
        <f t="shared" si="67"/>
        <v/>
      </c>
      <c r="G363" s="17" t="str">
        <f t="shared" ca="1" si="68"/>
        <v/>
      </c>
      <c r="H363" s="37" t="str">
        <f t="shared" ca="1" si="65"/>
        <v>0x28F5C2</v>
      </c>
      <c r="I363" s="30" t="str">
        <f t="shared" si="69"/>
        <v/>
      </c>
      <c r="J363" s="30" t="str">
        <f t="shared" ca="1" si="70"/>
        <v/>
      </c>
      <c r="K363" s="37" t="str">
        <f t="shared" ca="1" si="66"/>
        <v/>
      </c>
      <c r="L363" s="30">
        <f ca="1">IF(H363="","",COUNTIF(INDIRECT("H"&amp;2):INDIRECT("H"&amp;ROW()),"&gt; "))</f>
        <v>134</v>
      </c>
      <c r="M363" s="30" t="str">
        <f t="shared" ca="1" si="62"/>
        <v/>
      </c>
      <c r="N363" s="30" t="str">
        <f ca="1">IF(K363="","",COUNTIF(INDIRECT("K"&amp;2):INDIRECT("K"&amp;ROW()),"&gt; "))</f>
        <v/>
      </c>
      <c r="O363" s="30" t="str">
        <f t="shared" ca="1" si="63"/>
        <v/>
      </c>
      <c r="P363" s="38"/>
      <c r="Q363" s="30" t="str">
        <f t="shared" ca="1" si="64"/>
        <v/>
      </c>
    </row>
    <row r="364" spans="6:17" ht="14.25" x14ac:dyDescent="0.2">
      <c r="F364" s="30" t="str">
        <f t="shared" si="67"/>
        <v/>
      </c>
      <c r="G364" s="17" t="str">
        <f t="shared" ca="1" si="68"/>
        <v/>
      </c>
      <c r="H364" s="37" t="str">
        <f t="shared" ca="1" si="65"/>
        <v>0x01000093</v>
      </c>
      <c r="I364" s="30" t="str">
        <f t="shared" si="69"/>
        <v/>
      </c>
      <c r="J364" s="30" t="str">
        <f t="shared" ca="1" si="70"/>
        <v/>
      </c>
      <c r="K364" s="37" t="str">
        <f t="shared" ca="1" si="66"/>
        <v/>
      </c>
      <c r="L364" s="30">
        <f ca="1">IF(H364="","",COUNTIF(INDIRECT("H"&amp;2):INDIRECT("H"&amp;ROW()),"&gt; "))</f>
        <v>135</v>
      </c>
      <c r="M364" s="30" t="str">
        <f t="shared" ca="1" si="62"/>
        <v/>
      </c>
      <c r="N364" s="30" t="str">
        <f ca="1">IF(K364="","",COUNTIF(INDIRECT("K"&amp;2):INDIRECT("K"&amp;ROW()),"&gt; "))</f>
        <v/>
      </c>
      <c r="O364" s="30" t="str">
        <f t="shared" ca="1" si="63"/>
        <v/>
      </c>
      <c r="P364" s="38"/>
      <c r="Q364" s="30" t="str">
        <f t="shared" ca="1" si="64"/>
        <v/>
      </c>
    </row>
    <row r="365" spans="6:17" ht="14.25" x14ac:dyDescent="0.2">
      <c r="F365" s="30" t="str">
        <f t="shared" si="67"/>
        <v/>
      </c>
      <c r="G365" s="17" t="str">
        <f t="shared" ca="1" si="68"/>
        <v/>
      </c>
      <c r="H365" s="37" t="str">
        <f t="shared" ca="1" si="65"/>
        <v>0x3</v>
      </c>
      <c r="I365" s="30" t="str">
        <f t="shared" si="69"/>
        <v/>
      </c>
      <c r="J365" s="30" t="str">
        <f t="shared" ca="1" si="70"/>
        <v/>
      </c>
      <c r="K365" s="37" t="str">
        <f t="shared" ca="1" si="66"/>
        <v/>
      </c>
      <c r="L365" s="30">
        <f ca="1">IF(H365="","",COUNTIF(INDIRECT("H"&amp;2):INDIRECT("H"&amp;ROW()),"&gt; "))</f>
        <v>136</v>
      </c>
      <c r="M365" s="30" t="str">
        <f t="shared" ref="M365:M400" ca="1" si="71">IF(ROW()&gt;COUNT(L:L)+1,"", INDIRECT("H"&amp;MATCH(ROW()-1,L:L,0 )))</f>
        <v/>
      </c>
      <c r="N365" s="30" t="str">
        <f ca="1">IF(K365="","",COUNTIF(INDIRECT("K"&amp;2):INDIRECT("K"&amp;ROW()),"&gt; "))</f>
        <v/>
      </c>
      <c r="O365" s="30" t="str">
        <f t="shared" ref="O365:O400" ca="1" si="72">IF(ROW()&gt;COUNT(N:N)+1,"", INDIRECT("K"&amp;MATCH(ROW()-1,N:N,0 )))</f>
        <v/>
      </c>
      <c r="P365" s="38"/>
      <c r="Q365" s="30" t="str">
        <f t="shared" ref="Q365:Q400" ca="1" si="73">IF(ROW()-1&lt;=(COUNTIF(M:M, "&gt; ")-1),("M"&amp;ROW()),IF(ROW()-1&gt;(COUNTIF(M:M, "&gt; ")+COUNTIF(O:O, "&gt; ")-2),"",("O"&amp;(ROW()-COUNTIF(M:M, "&gt; ")+1))))</f>
        <v/>
      </c>
    </row>
    <row r="366" spans="6:17" ht="14.25" x14ac:dyDescent="0.2">
      <c r="F366" s="30" t="str">
        <f t="shared" si="67"/>
        <v/>
      </c>
      <c r="G366" s="17" t="str">
        <f t="shared" ca="1" si="68"/>
        <v/>
      </c>
      <c r="H366" s="37" t="str">
        <f t="shared" ca="1" si="65"/>
        <v/>
      </c>
      <c r="I366" s="30" t="str">
        <f t="shared" si="69"/>
        <v/>
      </c>
      <c r="J366" s="30" t="str">
        <f t="shared" ca="1" si="70"/>
        <v/>
      </c>
      <c r="K366" s="37" t="str">
        <f t="shared" ca="1" si="66"/>
        <v/>
      </c>
      <c r="L366" s="30" t="str">
        <f ca="1">IF(H366="","",COUNTIF(INDIRECT("H"&amp;2):INDIRECT("H"&amp;ROW()),"&gt; "))</f>
        <v/>
      </c>
      <c r="M366" s="30" t="str">
        <f t="shared" ca="1" si="71"/>
        <v/>
      </c>
      <c r="N366" s="30" t="str">
        <f ca="1">IF(K366="","",COUNTIF(INDIRECT("K"&amp;2):INDIRECT("K"&amp;ROW()),"&gt; "))</f>
        <v/>
      </c>
      <c r="O366" s="30" t="str">
        <f t="shared" ca="1" si="72"/>
        <v/>
      </c>
      <c r="P366" s="38"/>
      <c r="Q366" s="30" t="str">
        <f t="shared" ca="1" si="73"/>
        <v/>
      </c>
    </row>
    <row r="367" spans="6:17" ht="14.25" x14ac:dyDescent="0.2">
      <c r="F367" s="30" t="str">
        <f t="shared" si="67"/>
        <v/>
      </c>
      <c r="G367" s="17" t="str">
        <f t="shared" ca="1" si="68"/>
        <v/>
      </c>
      <c r="H367" s="37" t="str">
        <f t="shared" ca="1" si="65"/>
        <v/>
      </c>
      <c r="I367" s="30" t="str">
        <f t="shared" si="69"/>
        <v/>
      </c>
      <c r="J367" s="30" t="str">
        <f t="shared" ca="1" si="70"/>
        <v/>
      </c>
      <c r="K367" s="37" t="str">
        <f t="shared" ca="1" si="66"/>
        <v/>
      </c>
      <c r="L367" s="30" t="str">
        <f ca="1">IF(H367="","",COUNTIF(INDIRECT("H"&amp;2):INDIRECT("H"&amp;ROW()),"&gt; "))</f>
        <v/>
      </c>
      <c r="M367" s="30" t="str">
        <f t="shared" ca="1" si="71"/>
        <v/>
      </c>
      <c r="N367" s="30" t="str">
        <f ca="1">IF(K367="","",COUNTIF(INDIRECT("K"&amp;2):INDIRECT("K"&amp;ROW()),"&gt; "))</f>
        <v/>
      </c>
      <c r="O367" s="30" t="str">
        <f t="shared" ca="1" si="72"/>
        <v/>
      </c>
      <c r="P367" s="38"/>
      <c r="Q367" s="30" t="str">
        <f t="shared" ca="1" si="73"/>
        <v/>
      </c>
    </row>
    <row r="368" spans="6:17" ht="14.25" x14ac:dyDescent="0.2">
      <c r="F368" s="30" t="str">
        <f t="shared" si="67"/>
        <v/>
      </c>
      <c r="G368" s="17" t="str">
        <f t="shared" ca="1" si="68"/>
        <v/>
      </c>
      <c r="H368" s="37" t="str">
        <f t="shared" ca="1" si="65"/>
        <v/>
      </c>
      <c r="I368" s="30" t="str">
        <f t="shared" si="69"/>
        <v/>
      </c>
      <c r="J368" s="30" t="str">
        <f t="shared" ca="1" si="70"/>
        <v/>
      </c>
      <c r="K368" s="37" t="str">
        <f t="shared" ca="1" si="66"/>
        <v/>
      </c>
      <c r="L368" s="30" t="str">
        <f ca="1">IF(H368="","",COUNTIF(INDIRECT("H"&amp;2):INDIRECT("H"&amp;ROW()),"&gt; "))</f>
        <v/>
      </c>
      <c r="M368" s="30" t="str">
        <f t="shared" ca="1" si="71"/>
        <v/>
      </c>
      <c r="N368" s="30" t="str">
        <f ca="1">IF(K368="","",COUNTIF(INDIRECT("K"&amp;2):INDIRECT("K"&amp;ROW()),"&gt; "))</f>
        <v/>
      </c>
      <c r="O368" s="30" t="str">
        <f t="shared" ca="1" si="72"/>
        <v/>
      </c>
      <c r="P368" s="38"/>
      <c r="Q368" s="30" t="str">
        <f t="shared" ca="1" si="73"/>
        <v/>
      </c>
    </row>
    <row r="369" spans="6:17" ht="14.25" x14ac:dyDescent="0.2">
      <c r="F369" s="30" t="str">
        <f t="shared" si="67"/>
        <v/>
      </c>
      <c r="G369" s="17" t="str">
        <f t="shared" ca="1" si="68"/>
        <v/>
      </c>
      <c r="H369" s="37" t="str">
        <f t="shared" ca="1" si="65"/>
        <v/>
      </c>
      <c r="I369" s="30" t="str">
        <f t="shared" si="69"/>
        <v/>
      </c>
      <c r="J369" s="30" t="str">
        <f t="shared" ca="1" si="70"/>
        <v/>
      </c>
      <c r="K369" s="37" t="str">
        <f t="shared" ca="1" si="66"/>
        <v/>
      </c>
      <c r="L369" s="30" t="str">
        <f ca="1">IF(H369="","",COUNTIF(INDIRECT("H"&amp;2):INDIRECT("H"&amp;ROW()),"&gt; "))</f>
        <v/>
      </c>
      <c r="M369" s="30" t="str">
        <f t="shared" ca="1" si="71"/>
        <v/>
      </c>
      <c r="N369" s="30" t="str">
        <f ca="1">IF(K369="","",COUNTIF(INDIRECT("K"&amp;2):INDIRECT("K"&amp;ROW()),"&gt; "))</f>
        <v/>
      </c>
      <c r="O369" s="30" t="str">
        <f t="shared" ca="1" si="72"/>
        <v/>
      </c>
      <c r="P369" s="38"/>
      <c r="Q369" s="30" t="str">
        <f t="shared" ca="1" si="73"/>
        <v/>
      </c>
    </row>
    <row r="370" spans="6:17" ht="14.25" x14ac:dyDescent="0.2">
      <c r="F370" s="30" t="str">
        <f t="shared" si="67"/>
        <v/>
      </c>
      <c r="G370" s="17" t="str">
        <f t="shared" ca="1" si="68"/>
        <v/>
      </c>
      <c r="H370" s="37" t="str">
        <f t="shared" ca="1" si="65"/>
        <v/>
      </c>
      <c r="I370" s="30" t="str">
        <f t="shared" si="69"/>
        <v/>
      </c>
      <c r="J370" s="30" t="str">
        <f t="shared" ca="1" si="70"/>
        <v/>
      </c>
      <c r="K370" s="37" t="str">
        <f t="shared" ca="1" si="66"/>
        <v/>
      </c>
      <c r="L370" s="30" t="str">
        <f ca="1">IF(H370="","",COUNTIF(INDIRECT("H"&amp;2):INDIRECT("H"&amp;ROW()),"&gt; "))</f>
        <v/>
      </c>
      <c r="M370" s="30" t="str">
        <f t="shared" ca="1" si="71"/>
        <v/>
      </c>
      <c r="N370" s="30" t="str">
        <f ca="1">IF(K370="","",COUNTIF(INDIRECT("K"&amp;2):INDIRECT("K"&amp;ROW()),"&gt; "))</f>
        <v/>
      </c>
      <c r="O370" s="30" t="str">
        <f t="shared" ca="1" si="72"/>
        <v/>
      </c>
      <c r="P370" s="38"/>
      <c r="Q370" s="30" t="str">
        <f t="shared" ca="1" si="73"/>
        <v/>
      </c>
    </row>
    <row r="371" spans="6:17" ht="14.25" x14ac:dyDescent="0.2">
      <c r="F371" s="30" t="str">
        <f t="shared" si="67"/>
        <v/>
      </c>
      <c r="G371" s="17" t="str">
        <f t="shared" ca="1" si="68"/>
        <v/>
      </c>
      <c r="H371" s="37" t="str">
        <f t="shared" ca="1" si="65"/>
        <v/>
      </c>
      <c r="I371" s="30" t="str">
        <f t="shared" si="69"/>
        <v/>
      </c>
      <c r="J371" s="30" t="str">
        <f t="shared" ca="1" si="70"/>
        <v/>
      </c>
      <c r="K371" s="37" t="str">
        <f t="shared" ca="1" si="66"/>
        <v/>
      </c>
      <c r="L371" s="30" t="str">
        <f ca="1">IF(H371="","",COUNTIF(INDIRECT("H"&amp;2):INDIRECT("H"&amp;ROW()),"&gt; "))</f>
        <v/>
      </c>
      <c r="M371" s="30" t="str">
        <f t="shared" ca="1" si="71"/>
        <v/>
      </c>
      <c r="N371" s="30" t="str">
        <f ca="1">IF(K371="","",COUNTIF(INDIRECT("K"&amp;2):INDIRECT("K"&amp;ROW()),"&gt; "))</f>
        <v/>
      </c>
      <c r="O371" s="30" t="str">
        <f t="shared" ca="1" si="72"/>
        <v/>
      </c>
      <c r="P371" s="38"/>
      <c r="Q371" s="30" t="str">
        <f t="shared" ca="1" si="73"/>
        <v/>
      </c>
    </row>
    <row r="372" spans="6:17" ht="14.25" x14ac:dyDescent="0.2">
      <c r="F372" s="30" t="str">
        <f t="shared" si="67"/>
        <v/>
      </c>
      <c r="G372" s="17" t="str">
        <f t="shared" ca="1" si="68"/>
        <v/>
      </c>
      <c r="H372" s="37" t="str">
        <f t="shared" ca="1" si="65"/>
        <v/>
      </c>
      <c r="I372" s="30" t="str">
        <f t="shared" si="69"/>
        <v/>
      </c>
      <c r="J372" s="30" t="str">
        <f t="shared" ca="1" si="70"/>
        <v/>
      </c>
      <c r="K372" s="37" t="str">
        <f t="shared" ca="1" si="66"/>
        <v/>
      </c>
      <c r="L372" s="30" t="str">
        <f ca="1">IF(H372="","",COUNTIF(INDIRECT("H"&amp;2):INDIRECT("H"&amp;ROW()),"&gt; "))</f>
        <v/>
      </c>
      <c r="M372" s="30" t="str">
        <f t="shared" ca="1" si="71"/>
        <v/>
      </c>
      <c r="N372" s="30" t="str">
        <f ca="1">IF(K372="","",COUNTIF(INDIRECT("K"&amp;2):INDIRECT("K"&amp;ROW()),"&gt; "))</f>
        <v/>
      </c>
      <c r="O372" s="30" t="str">
        <f t="shared" ca="1" si="72"/>
        <v/>
      </c>
      <c r="P372" s="38"/>
      <c r="Q372" s="30" t="str">
        <f t="shared" ca="1" si="73"/>
        <v/>
      </c>
    </row>
    <row r="373" spans="6:17" ht="14.25" x14ac:dyDescent="0.2">
      <c r="F373" s="30" t="str">
        <f t="shared" si="67"/>
        <v/>
      </c>
      <c r="G373" s="17" t="str">
        <f t="shared" ca="1" si="68"/>
        <v/>
      </c>
      <c r="H373" s="37" t="str">
        <f t="shared" ca="1" si="65"/>
        <v/>
      </c>
      <c r="I373" s="30" t="str">
        <f t="shared" si="69"/>
        <v/>
      </c>
      <c r="J373" s="30" t="str">
        <f t="shared" ca="1" si="70"/>
        <v/>
      </c>
      <c r="K373" s="37" t="str">
        <f t="shared" ca="1" si="66"/>
        <v/>
      </c>
      <c r="L373" s="30" t="str">
        <f ca="1">IF(H373="","",COUNTIF(INDIRECT("H"&amp;2):INDIRECT("H"&amp;ROW()),"&gt; "))</f>
        <v/>
      </c>
      <c r="M373" s="30" t="str">
        <f t="shared" ca="1" si="71"/>
        <v/>
      </c>
      <c r="N373" s="30" t="str">
        <f ca="1">IF(K373="","",COUNTIF(INDIRECT("K"&amp;2):INDIRECT("K"&amp;ROW()),"&gt; "))</f>
        <v/>
      </c>
      <c r="O373" s="30" t="str">
        <f t="shared" ca="1" si="72"/>
        <v/>
      </c>
      <c r="P373" s="38"/>
      <c r="Q373" s="30" t="str">
        <f t="shared" ca="1" si="73"/>
        <v/>
      </c>
    </row>
    <row r="374" spans="6:17" ht="14.25" x14ac:dyDescent="0.2">
      <c r="F374" s="30" t="str">
        <f t="shared" si="67"/>
        <v/>
      </c>
      <c r="G374" s="17" t="str">
        <f t="shared" ca="1" si="68"/>
        <v/>
      </c>
      <c r="H374" s="37" t="str">
        <f t="shared" ca="1" si="65"/>
        <v/>
      </c>
      <c r="I374" s="30" t="str">
        <f t="shared" si="69"/>
        <v/>
      </c>
      <c r="J374" s="30" t="str">
        <f t="shared" ca="1" si="70"/>
        <v/>
      </c>
      <c r="K374" s="37" t="str">
        <f t="shared" ca="1" si="66"/>
        <v/>
      </c>
      <c r="L374" s="30" t="str">
        <f ca="1">IF(H374="","",COUNTIF(INDIRECT("H"&amp;2):INDIRECT("H"&amp;ROW()),"&gt; "))</f>
        <v/>
      </c>
      <c r="M374" s="30" t="str">
        <f t="shared" ca="1" si="71"/>
        <v/>
      </c>
      <c r="N374" s="30" t="str">
        <f ca="1">IF(K374="","",COUNTIF(INDIRECT("K"&amp;2):INDIRECT("K"&amp;ROW()),"&gt; "))</f>
        <v/>
      </c>
      <c r="O374" s="30" t="str">
        <f t="shared" ca="1" si="72"/>
        <v/>
      </c>
      <c r="P374" s="38"/>
      <c r="Q374" s="30" t="str">
        <f t="shared" ca="1" si="73"/>
        <v/>
      </c>
    </row>
    <row r="375" spans="6:17" ht="14.25" x14ac:dyDescent="0.2">
      <c r="F375" s="30" t="str">
        <f t="shared" si="67"/>
        <v/>
      </c>
      <c r="G375" s="17" t="str">
        <f t="shared" ca="1" si="68"/>
        <v/>
      </c>
      <c r="H375" s="37" t="str">
        <f t="shared" ca="1" si="65"/>
        <v/>
      </c>
      <c r="I375" s="30" t="str">
        <f t="shared" si="69"/>
        <v/>
      </c>
      <c r="J375" s="30" t="str">
        <f t="shared" ca="1" si="70"/>
        <v/>
      </c>
      <c r="K375" s="37" t="str">
        <f t="shared" ca="1" si="66"/>
        <v/>
      </c>
      <c r="L375" s="30" t="str">
        <f ca="1">IF(H375="","",COUNTIF(INDIRECT("H"&amp;2):INDIRECT("H"&amp;ROW()),"&gt; "))</f>
        <v/>
      </c>
      <c r="M375" s="30" t="str">
        <f t="shared" ca="1" si="71"/>
        <v/>
      </c>
      <c r="N375" s="30" t="str">
        <f ca="1">IF(K375="","",COUNTIF(INDIRECT("K"&amp;2):INDIRECT("K"&amp;ROW()),"&gt; "))</f>
        <v/>
      </c>
      <c r="O375" s="30" t="str">
        <f t="shared" ca="1" si="72"/>
        <v/>
      </c>
      <c r="P375" s="38"/>
      <c r="Q375" s="30" t="str">
        <f t="shared" ca="1" si="73"/>
        <v/>
      </c>
    </row>
    <row r="376" spans="6:17" ht="14.25" x14ac:dyDescent="0.2">
      <c r="F376" s="30" t="str">
        <f t="shared" si="67"/>
        <v/>
      </c>
      <c r="G376" s="17" t="str">
        <f t="shared" ca="1" si="68"/>
        <v/>
      </c>
      <c r="H376" s="37" t="str">
        <f t="shared" ca="1" si="65"/>
        <v/>
      </c>
      <c r="I376" s="30" t="str">
        <f t="shared" si="69"/>
        <v/>
      </c>
      <c r="J376" s="30" t="str">
        <f t="shared" ca="1" si="70"/>
        <v/>
      </c>
      <c r="K376" s="37" t="str">
        <f t="shared" ca="1" si="66"/>
        <v/>
      </c>
      <c r="L376" s="30" t="str">
        <f ca="1">IF(H376="","",COUNTIF(INDIRECT("H"&amp;2):INDIRECT("H"&amp;ROW()),"&gt; "))</f>
        <v/>
      </c>
      <c r="M376" s="30" t="str">
        <f t="shared" ca="1" si="71"/>
        <v/>
      </c>
      <c r="N376" s="30" t="str">
        <f ca="1">IF(K376="","",COUNTIF(INDIRECT("K"&amp;2):INDIRECT("K"&amp;ROW()),"&gt; "))</f>
        <v/>
      </c>
      <c r="O376" s="30" t="str">
        <f t="shared" ca="1" si="72"/>
        <v/>
      </c>
      <c r="P376" s="38"/>
      <c r="Q376" s="30" t="str">
        <f t="shared" ca="1" si="73"/>
        <v/>
      </c>
    </row>
    <row r="377" spans="6:17" ht="14.25" x14ac:dyDescent="0.2">
      <c r="F377" s="30" t="str">
        <f t="shared" si="67"/>
        <v/>
      </c>
      <c r="G377" s="17" t="str">
        <f t="shared" ca="1" si="68"/>
        <v/>
      </c>
      <c r="H377" s="37" t="str">
        <f t="shared" ca="1" si="65"/>
        <v/>
      </c>
      <c r="I377" s="30" t="str">
        <f t="shared" si="69"/>
        <v/>
      </c>
      <c r="J377" s="30" t="str">
        <f t="shared" ca="1" si="70"/>
        <v/>
      </c>
      <c r="K377" s="37" t="str">
        <f t="shared" ca="1" si="66"/>
        <v/>
      </c>
      <c r="L377" s="30" t="str">
        <f ca="1">IF(H377="","",COUNTIF(INDIRECT("H"&amp;2):INDIRECT("H"&amp;ROW()),"&gt; "))</f>
        <v/>
      </c>
      <c r="M377" s="30" t="str">
        <f t="shared" ca="1" si="71"/>
        <v/>
      </c>
      <c r="N377" s="30" t="str">
        <f ca="1">IF(K377="","",COUNTIF(INDIRECT("K"&amp;2):INDIRECT("K"&amp;ROW()),"&gt; "))</f>
        <v/>
      </c>
      <c r="O377" s="30" t="str">
        <f t="shared" ca="1" si="72"/>
        <v/>
      </c>
      <c r="P377" s="38"/>
      <c r="Q377" s="30" t="str">
        <f t="shared" ca="1" si="73"/>
        <v/>
      </c>
    </row>
    <row r="378" spans="6:17" ht="14.25" x14ac:dyDescent="0.2">
      <c r="F378" s="30" t="str">
        <f t="shared" si="67"/>
        <v/>
      </c>
      <c r="G378" s="17" t="str">
        <f t="shared" ca="1" si="68"/>
        <v/>
      </c>
      <c r="H378" s="37" t="str">
        <f t="shared" ca="1" si="65"/>
        <v/>
      </c>
      <c r="I378" s="30" t="str">
        <f t="shared" si="69"/>
        <v/>
      </c>
      <c r="J378" s="30" t="str">
        <f t="shared" ca="1" si="70"/>
        <v/>
      </c>
      <c r="K378" s="37" t="str">
        <f t="shared" ca="1" si="66"/>
        <v/>
      </c>
      <c r="L378" s="30" t="str">
        <f ca="1">IF(H378="","",COUNTIF(INDIRECT("H"&amp;2):INDIRECT("H"&amp;ROW()),"&gt; "))</f>
        <v/>
      </c>
      <c r="M378" s="30" t="str">
        <f t="shared" ca="1" si="71"/>
        <v/>
      </c>
      <c r="N378" s="30" t="str">
        <f ca="1">IF(K378="","",COUNTIF(INDIRECT("K"&amp;2):INDIRECT("K"&amp;ROW()),"&gt; "))</f>
        <v/>
      </c>
      <c r="O378" s="30" t="str">
        <f t="shared" ca="1" si="72"/>
        <v/>
      </c>
      <c r="P378" s="38"/>
      <c r="Q378" s="30" t="str">
        <f t="shared" ca="1" si="73"/>
        <v/>
      </c>
    </row>
    <row r="379" spans="6:17" ht="14.25" x14ac:dyDescent="0.2">
      <c r="F379" s="30" t="str">
        <f t="shared" si="67"/>
        <v/>
      </c>
      <c r="G379" s="17" t="str">
        <f t="shared" ca="1" si="68"/>
        <v/>
      </c>
      <c r="H379" s="37" t="str">
        <f t="shared" ca="1" si="65"/>
        <v/>
      </c>
      <c r="I379" s="30" t="str">
        <f t="shared" si="69"/>
        <v/>
      </c>
      <c r="J379" s="30" t="str">
        <f t="shared" ca="1" si="70"/>
        <v/>
      </c>
      <c r="K379" s="37" t="str">
        <f t="shared" ca="1" si="66"/>
        <v/>
      </c>
      <c r="L379" s="30" t="str">
        <f ca="1">IF(H379="","",COUNTIF(INDIRECT("H"&amp;2):INDIRECT("H"&amp;ROW()),"&gt; "))</f>
        <v/>
      </c>
      <c r="M379" s="30" t="str">
        <f t="shared" ca="1" si="71"/>
        <v/>
      </c>
      <c r="N379" s="30" t="str">
        <f ca="1">IF(K379="","",COUNTIF(INDIRECT("K"&amp;2):INDIRECT("K"&amp;ROW()),"&gt; "))</f>
        <v/>
      </c>
      <c r="O379" s="30" t="str">
        <f t="shared" ca="1" si="72"/>
        <v/>
      </c>
      <c r="P379" s="38"/>
      <c r="Q379" s="30" t="str">
        <f t="shared" ca="1" si="73"/>
        <v/>
      </c>
    </row>
    <row r="380" spans="6:17" ht="14.25" x14ac:dyDescent="0.2">
      <c r="F380" s="30" t="str">
        <f t="shared" si="67"/>
        <v/>
      </c>
      <c r="G380" s="17" t="str">
        <f t="shared" ca="1" si="68"/>
        <v/>
      </c>
      <c r="H380" s="37" t="str">
        <f t="shared" ca="1" si="65"/>
        <v/>
      </c>
      <c r="I380" s="30" t="str">
        <f t="shared" si="69"/>
        <v/>
      </c>
      <c r="J380" s="30" t="str">
        <f t="shared" ca="1" si="70"/>
        <v/>
      </c>
      <c r="K380" s="37" t="str">
        <f t="shared" ca="1" si="66"/>
        <v/>
      </c>
      <c r="L380" s="30" t="str">
        <f ca="1">IF(H380="","",COUNTIF(INDIRECT("H"&amp;2):INDIRECT("H"&amp;ROW()),"&gt; "))</f>
        <v/>
      </c>
      <c r="M380" s="30" t="str">
        <f t="shared" ca="1" si="71"/>
        <v/>
      </c>
      <c r="N380" s="30" t="str">
        <f ca="1">IF(K380="","",COUNTIF(INDIRECT("K"&amp;2):INDIRECT("K"&amp;ROW()),"&gt; "))</f>
        <v/>
      </c>
      <c r="O380" s="30" t="str">
        <f t="shared" ca="1" si="72"/>
        <v/>
      </c>
      <c r="P380" s="38"/>
      <c r="Q380" s="30" t="str">
        <f t="shared" ca="1" si="73"/>
        <v/>
      </c>
    </row>
    <row r="381" spans="6:17" ht="14.25" x14ac:dyDescent="0.2">
      <c r="F381" s="30" t="str">
        <f t="shared" si="67"/>
        <v/>
      </c>
      <c r="G381" s="17" t="str">
        <f t="shared" ca="1" si="68"/>
        <v/>
      </c>
      <c r="H381" s="37" t="str">
        <f t="shared" ca="1" si="65"/>
        <v/>
      </c>
      <c r="I381" s="30" t="str">
        <f t="shared" si="69"/>
        <v/>
      </c>
      <c r="J381" s="30" t="str">
        <f t="shared" ca="1" si="70"/>
        <v/>
      </c>
      <c r="K381" s="37" t="str">
        <f t="shared" ca="1" si="66"/>
        <v/>
      </c>
      <c r="L381" s="30" t="str">
        <f ca="1">IF(H381="","",COUNTIF(INDIRECT("H"&amp;2):INDIRECT("H"&amp;ROW()),"&gt; "))</f>
        <v/>
      </c>
      <c r="M381" s="30" t="str">
        <f t="shared" ca="1" si="71"/>
        <v/>
      </c>
      <c r="N381" s="30" t="str">
        <f ca="1">IF(K381="","",COUNTIF(INDIRECT("K"&amp;2):INDIRECT("K"&amp;ROW()),"&gt; "))</f>
        <v/>
      </c>
      <c r="O381" s="30" t="str">
        <f t="shared" ca="1" si="72"/>
        <v/>
      </c>
      <c r="P381" s="38"/>
      <c r="Q381" s="30" t="str">
        <f t="shared" ca="1" si="73"/>
        <v/>
      </c>
    </row>
    <row r="382" spans="6:17" ht="14.25" x14ac:dyDescent="0.2">
      <c r="F382" s="30" t="str">
        <f t="shared" si="67"/>
        <v/>
      </c>
      <c r="G382" s="17" t="str">
        <f t="shared" ca="1" si="68"/>
        <v/>
      </c>
      <c r="H382" s="37" t="str">
        <f t="shared" ca="1" si="65"/>
        <v/>
      </c>
      <c r="I382" s="30" t="str">
        <f t="shared" si="69"/>
        <v/>
      </c>
      <c r="J382" s="30" t="str">
        <f t="shared" ca="1" si="70"/>
        <v/>
      </c>
      <c r="K382" s="37" t="str">
        <f t="shared" ca="1" si="66"/>
        <v/>
      </c>
      <c r="L382" s="30" t="str">
        <f ca="1">IF(H382="","",COUNTIF(INDIRECT("H"&amp;2):INDIRECT("H"&amp;ROW()),"&gt; "))</f>
        <v/>
      </c>
      <c r="M382" s="30" t="str">
        <f t="shared" ca="1" si="71"/>
        <v/>
      </c>
      <c r="N382" s="30" t="str">
        <f ca="1">IF(K382="","",COUNTIF(INDIRECT("K"&amp;2):INDIRECT("K"&amp;ROW()),"&gt; "))</f>
        <v/>
      </c>
      <c r="O382" s="30" t="str">
        <f t="shared" ca="1" si="72"/>
        <v/>
      </c>
      <c r="P382" s="38"/>
      <c r="Q382" s="30" t="str">
        <f t="shared" ca="1" si="73"/>
        <v/>
      </c>
    </row>
    <row r="383" spans="6:17" ht="14.25" x14ac:dyDescent="0.2">
      <c r="F383" s="30" t="str">
        <f t="shared" si="67"/>
        <v/>
      </c>
      <c r="G383" s="17" t="str">
        <f t="shared" ca="1" si="68"/>
        <v/>
      </c>
      <c r="H383" s="37" t="str">
        <f t="shared" ca="1" si="65"/>
        <v/>
      </c>
      <c r="I383" s="30" t="str">
        <f t="shared" si="69"/>
        <v/>
      </c>
      <c r="J383" s="30" t="str">
        <f t="shared" ca="1" si="70"/>
        <v/>
      </c>
      <c r="K383" s="37" t="str">
        <f t="shared" ca="1" si="66"/>
        <v/>
      </c>
      <c r="L383" s="30" t="str">
        <f ca="1">IF(H383="","",COUNTIF(INDIRECT("H"&amp;2):INDIRECT("H"&amp;ROW()),"&gt; "))</f>
        <v/>
      </c>
      <c r="M383" s="30" t="str">
        <f t="shared" ca="1" si="71"/>
        <v/>
      </c>
      <c r="N383" s="30" t="str">
        <f ca="1">IF(K383="","",COUNTIF(INDIRECT("K"&amp;2):INDIRECT("K"&amp;ROW()),"&gt; "))</f>
        <v/>
      </c>
      <c r="O383" s="30" t="str">
        <f t="shared" ca="1" si="72"/>
        <v/>
      </c>
      <c r="P383" s="38"/>
      <c r="Q383" s="30" t="str">
        <f t="shared" ca="1" si="73"/>
        <v/>
      </c>
    </row>
    <row r="384" spans="6:17" ht="14.25" x14ac:dyDescent="0.2">
      <c r="F384" s="30" t="str">
        <f t="shared" si="67"/>
        <v/>
      </c>
      <c r="G384" s="17" t="str">
        <f t="shared" ca="1" si="68"/>
        <v/>
      </c>
      <c r="H384" s="37" t="str">
        <f t="shared" ca="1" si="65"/>
        <v/>
      </c>
      <c r="I384" s="30" t="str">
        <f t="shared" si="69"/>
        <v/>
      </c>
      <c r="J384" s="30" t="str">
        <f t="shared" ca="1" si="70"/>
        <v/>
      </c>
      <c r="K384" s="37" t="str">
        <f t="shared" ca="1" si="66"/>
        <v/>
      </c>
      <c r="L384" s="30" t="str">
        <f ca="1">IF(H384="","",COUNTIF(INDIRECT("H"&amp;2):INDIRECT("H"&amp;ROW()),"&gt; "))</f>
        <v/>
      </c>
      <c r="M384" s="30" t="str">
        <f t="shared" ca="1" si="71"/>
        <v/>
      </c>
      <c r="N384" s="30" t="str">
        <f ca="1">IF(K384="","",COUNTIF(INDIRECT("K"&amp;2):INDIRECT("K"&amp;ROW()),"&gt; "))</f>
        <v/>
      </c>
      <c r="O384" s="30" t="str">
        <f t="shared" ca="1" si="72"/>
        <v/>
      </c>
      <c r="P384" s="38"/>
      <c r="Q384" s="30" t="str">
        <f t="shared" ca="1" si="73"/>
        <v/>
      </c>
    </row>
    <row r="385" spans="6:17" ht="14.25" x14ac:dyDescent="0.2">
      <c r="F385" s="30" t="str">
        <f t="shared" si="67"/>
        <v/>
      </c>
      <c r="G385" s="17" t="str">
        <f t="shared" ca="1" si="68"/>
        <v/>
      </c>
      <c r="H385" s="37" t="str">
        <f t="shared" ca="1" si="65"/>
        <v/>
      </c>
      <c r="I385" s="30" t="str">
        <f t="shared" si="69"/>
        <v/>
      </c>
      <c r="J385" s="30" t="str">
        <f t="shared" ca="1" si="70"/>
        <v/>
      </c>
      <c r="K385" s="37" t="str">
        <f t="shared" ca="1" si="66"/>
        <v/>
      </c>
      <c r="L385" s="30" t="str">
        <f ca="1">IF(H385="","",COUNTIF(INDIRECT("H"&amp;2):INDIRECT("H"&amp;ROW()),"&gt; "))</f>
        <v/>
      </c>
      <c r="M385" s="30" t="str">
        <f t="shared" ca="1" si="71"/>
        <v/>
      </c>
      <c r="N385" s="30" t="str">
        <f ca="1">IF(K385="","",COUNTIF(INDIRECT("K"&amp;2):INDIRECT("K"&amp;ROW()),"&gt; "))</f>
        <v/>
      </c>
      <c r="O385" s="30" t="str">
        <f t="shared" ca="1" si="72"/>
        <v/>
      </c>
      <c r="P385" s="38"/>
      <c r="Q385" s="30" t="str">
        <f t="shared" ca="1" si="73"/>
        <v/>
      </c>
    </row>
    <row r="386" spans="6:17" ht="14.25" x14ac:dyDescent="0.2">
      <c r="F386" s="30" t="str">
        <f t="shared" si="67"/>
        <v/>
      </c>
      <c r="G386" s="17" t="str">
        <f t="shared" ca="1" si="68"/>
        <v/>
      </c>
      <c r="H386" s="37" t="str">
        <f t="shared" ca="1" si="65"/>
        <v/>
      </c>
      <c r="I386" s="30" t="str">
        <f t="shared" si="69"/>
        <v/>
      </c>
      <c r="J386" s="30" t="str">
        <f t="shared" ca="1" si="70"/>
        <v/>
      </c>
      <c r="K386" s="37" t="str">
        <f t="shared" ca="1" si="66"/>
        <v/>
      </c>
      <c r="L386" s="30" t="str">
        <f ca="1">IF(H386="","",COUNTIF(INDIRECT("H"&amp;2):INDIRECT("H"&amp;ROW()),"&gt; "))</f>
        <v/>
      </c>
      <c r="M386" s="30" t="str">
        <f t="shared" ca="1" si="71"/>
        <v/>
      </c>
      <c r="N386" s="30" t="str">
        <f ca="1">IF(K386="","",COUNTIF(INDIRECT("K"&amp;2):INDIRECT("K"&amp;ROW()),"&gt; "))</f>
        <v/>
      </c>
      <c r="O386" s="30" t="str">
        <f t="shared" ca="1" si="72"/>
        <v/>
      </c>
      <c r="P386" s="38"/>
      <c r="Q386" s="30" t="str">
        <f t="shared" ca="1" si="73"/>
        <v/>
      </c>
    </row>
    <row r="387" spans="6:17" ht="14.25" x14ac:dyDescent="0.2">
      <c r="F387" s="30" t="str">
        <f t="shared" si="67"/>
        <v/>
      </c>
      <c r="G387" s="17" t="str">
        <f t="shared" ca="1" si="68"/>
        <v/>
      </c>
      <c r="H387" s="37" t="str">
        <f t="shared" ref="H387:H450" ca="1" si="74">IF(MOD(ROW(),2)=0,INDIRECT("F"&amp;ROW()/2+1),INDIRECT("G"&amp;(ROW()-1)/2+1))</f>
        <v/>
      </c>
      <c r="I387" s="30" t="str">
        <f t="shared" si="69"/>
        <v/>
      </c>
      <c r="J387" s="30" t="str">
        <f t="shared" ca="1" si="70"/>
        <v/>
      </c>
      <c r="K387" s="37" t="str">
        <f t="shared" ref="K387:K450" ca="1" si="75">IF(MOD(ROW(),2)=0,INDIRECT("I"&amp;ROW()/2+1),INDIRECT("J"&amp;(ROW()-1)/2+1))</f>
        <v/>
      </c>
      <c r="L387" s="30" t="str">
        <f ca="1">IF(H387="","",COUNTIF(INDIRECT("H"&amp;2):INDIRECT("H"&amp;ROW()),"&gt; "))</f>
        <v/>
      </c>
      <c r="M387" s="30" t="str">
        <f t="shared" ca="1" si="71"/>
        <v/>
      </c>
      <c r="N387" s="30" t="str">
        <f ca="1">IF(K387="","",COUNTIF(INDIRECT("K"&amp;2):INDIRECT("K"&amp;ROW()),"&gt; "))</f>
        <v/>
      </c>
      <c r="O387" s="30" t="str">
        <f t="shared" ca="1" si="72"/>
        <v/>
      </c>
      <c r="P387" s="38"/>
      <c r="Q387" s="30" t="str">
        <f t="shared" ca="1" si="73"/>
        <v/>
      </c>
    </row>
    <row r="388" spans="6:17" ht="14.25" x14ac:dyDescent="0.2">
      <c r="F388" s="30" t="str">
        <f t="shared" si="67"/>
        <v/>
      </c>
      <c r="G388" s="17" t="str">
        <f t="shared" ca="1" si="68"/>
        <v/>
      </c>
      <c r="H388" s="37" t="str">
        <f t="shared" ca="1" si="74"/>
        <v/>
      </c>
      <c r="I388" s="30" t="str">
        <f t="shared" si="69"/>
        <v/>
      </c>
      <c r="J388" s="30" t="str">
        <f t="shared" ca="1" si="70"/>
        <v/>
      </c>
      <c r="K388" s="37" t="str">
        <f t="shared" ca="1" si="75"/>
        <v/>
      </c>
      <c r="L388" s="30" t="str">
        <f ca="1">IF(H388="","",COUNTIF(INDIRECT("H"&amp;2):INDIRECT("H"&amp;ROW()),"&gt; "))</f>
        <v/>
      </c>
      <c r="M388" s="30" t="str">
        <f t="shared" ca="1" si="71"/>
        <v/>
      </c>
      <c r="N388" s="30" t="str">
        <f ca="1">IF(K388="","",COUNTIF(INDIRECT("K"&amp;2):INDIRECT("K"&amp;ROW()),"&gt; "))</f>
        <v/>
      </c>
      <c r="O388" s="30" t="str">
        <f t="shared" ca="1" si="72"/>
        <v/>
      </c>
      <c r="P388" s="38"/>
      <c r="Q388" s="30" t="str">
        <f t="shared" ca="1" si="73"/>
        <v/>
      </c>
    </row>
    <row r="389" spans="6:17" ht="14.25" x14ac:dyDescent="0.2">
      <c r="F389" s="30" t="str">
        <f t="shared" si="67"/>
        <v/>
      </c>
      <c r="G389" s="17" t="str">
        <f t="shared" ca="1" si="68"/>
        <v/>
      </c>
      <c r="H389" s="37" t="str">
        <f t="shared" ca="1" si="74"/>
        <v/>
      </c>
      <c r="I389" s="30" t="str">
        <f t="shared" si="69"/>
        <v/>
      </c>
      <c r="J389" s="30" t="str">
        <f t="shared" ca="1" si="70"/>
        <v/>
      </c>
      <c r="K389" s="37" t="str">
        <f t="shared" ca="1" si="75"/>
        <v/>
      </c>
      <c r="L389" s="30" t="str">
        <f ca="1">IF(H389="","",COUNTIF(INDIRECT("H"&amp;2):INDIRECT("H"&amp;ROW()),"&gt; "))</f>
        <v/>
      </c>
      <c r="M389" s="30" t="str">
        <f t="shared" ca="1" si="71"/>
        <v/>
      </c>
      <c r="N389" s="30" t="str">
        <f ca="1">IF(K389="","",COUNTIF(INDIRECT("K"&amp;2):INDIRECT("K"&amp;ROW()),"&gt; "))</f>
        <v/>
      </c>
      <c r="O389" s="30" t="str">
        <f t="shared" ca="1" si="72"/>
        <v/>
      </c>
      <c r="P389" s="38"/>
      <c r="Q389" s="30" t="str">
        <f t="shared" ca="1" si="73"/>
        <v/>
      </c>
    </row>
    <row r="390" spans="6:17" ht="14.25" x14ac:dyDescent="0.2">
      <c r="F390" s="30" t="str">
        <f t="shared" si="67"/>
        <v/>
      </c>
      <c r="G390" s="17" t="str">
        <f t="shared" ca="1" si="68"/>
        <v/>
      </c>
      <c r="H390" s="37" t="str">
        <f t="shared" ca="1" si="74"/>
        <v/>
      </c>
      <c r="I390" s="30" t="str">
        <f t="shared" si="69"/>
        <v/>
      </c>
      <c r="J390" s="30" t="str">
        <f t="shared" ca="1" si="70"/>
        <v/>
      </c>
      <c r="K390" s="37" t="str">
        <f t="shared" ca="1" si="75"/>
        <v/>
      </c>
      <c r="L390" s="30" t="str">
        <f ca="1">IF(H390="","",COUNTIF(INDIRECT("H"&amp;2):INDIRECT("H"&amp;ROW()),"&gt; "))</f>
        <v/>
      </c>
      <c r="M390" s="30" t="str">
        <f t="shared" ca="1" si="71"/>
        <v/>
      </c>
      <c r="N390" s="30" t="str">
        <f ca="1">IF(K390="","",COUNTIF(INDIRECT("K"&amp;2):INDIRECT("K"&amp;ROW()),"&gt; "))</f>
        <v/>
      </c>
      <c r="O390" s="30" t="str">
        <f t="shared" ca="1" si="72"/>
        <v/>
      </c>
      <c r="P390" s="38"/>
      <c r="Q390" s="30" t="str">
        <f t="shared" ca="1" si="73"/>
        <v/>
      </c>
    </row>
    <row r="391" spans="6:17" ht="14.25" x14ac:dyDescent="0.2">
      <c r="F391" s="30" t="str">
        <f t="shared" si="67"/>
        <v/>
      </c>
      <c r="G391" s="17" t="str">
        <f t="shared" ca="1" si="68"/>
        <v/>
      </c>
      <c r="H391" s="37" t="str">
        <f t="shared" ca="1" si="74"/>
        <v/>
      </c>
      <c r="I391" s="30" t="str">
        <f t="shared" si="69"/>
        <v/>
      </c>
      <c r="J391" s="30" t="str">
        <f t="shared" ca="1" si="70"/>
        <v/>
      </c>
      <c r="K391" s="37" t="str">
        <f t="shared" ca="1" si="75"/>
        <v/>
      </c>
      <c r="L391" s="30" t="str">
        <f ca="1">IF(H391="","",COUNTIF(INDIRECT("H"&amp;2):INDIRECT("H"&amp;ROW()),"&gt; "))</f>
        <v/>
      </c>
      <c r="M391" s="30" t="str">
        <f t="shared" ca="1" si="71"/>
        <v/>
      </c>
      <c r="N391" s="30" t="str">
        <f ca="1">IF(K391="","",COUNTIF(INDIRECT("K"&amp;2):INDIRECT("K"&amp;ROW()),"&gt; "))</f>
        <v/>
      </c>
      <c r="O391" s="30" t="str">
        <f t="shared" ca="1" si="72"/>
        <v/>
      </c>
      <c r="P391" s="38"/>
      <c r="Q391" s="30" t="str">
        <f t="shared" ca="1" si="73"/>
        <v/>
      </c>
    </row>
    <row r="392" spans="6:17" ht="14.25" x14ac:dyDescent="0.2">
      <c r="F392" s="30" t="str">
        <f t="shared" si="67"/>
        <v/>
      </c>
      <c r="G392" s="17" t="str">
        <f t="shared" ca="1" si="68"/>
        <v/>
      </c>
      <c r="H392" s="37" t="str">
        <f t="shared" ca="1" si="74"/>
        <v/>
      </c>
      <c r="I392" s="30" t="str">
        <f t="shared" si="69"/>
        <v/>
      </c>
      <c r="J392" s="30" t="str">
        <f t="shared" ca="1" si="70"/>
        <v/>
      </c>
      <c r="K392" s="37" t="str">
        <f t="shared" ca="1" si="75"/>
        <v/>
      </c>
      <c r="L392" s="30" t="str">
        <f ca="1">IF(H392="","",COUNTIF(INDIRECT("H"&amp;2):INDIRECT("H"&amp;ROW()),"&gt; "))</f>
        <v/>
      </c>
      <c r="M392" s="30" t="str">
        <f t="shared" ca="1" si="71"/>
        <v/>
      </c>
      <c r="N392" s="30" t="str">
        <f ca="1">IF(K392="","",COUNTIF(INDIRECT("K"&amp;2):INDIRECT("K"&amp;ROW()),"&gt; "))</f>
        <v/>
      </c>
      <c r="O392" s="30" t="str">
        <f t="shared" ca="1" si="72"/>
        <v/>
      </c>
      <c r="P392" s="38"/>
      <c r="Q392" s="30" t="str">
        <f t="shared" ca="1" si="73"/>
        <v/>
      </c>
    </row>
    <row r="393" spans="6:17" ht="14.25" x14ac:dyDescent="0.2">
      <c r="F393" s="30" t="str">
        <f t="shared" si="67"/>
        <v/>
      </c>
      <c r="G393" s="17" t="str">
        <f t="shared" ca="1" si="68"/>
        <v/>
      </c>
      <c r="H393" s="37" t="str">
        <f t="shared" ca="1" si="74"/>
        <v/>
      </c>
      <c r="I393" s="30" t="str">
        <f t="shared" si="69"/>
        <v/>
      </c>
      <c r="J393" s="30" t="str">
        <f t="shared" ca="1" si="70"/>
        <v/>
      </c>
      <c r="K393" s="37" t="str">
        <f t="shared" ca="1" si="75"/>
        <v/>
      </c>
      <c r="L393" s="30" t="str">
        <f ca="1">IF(H393="","",COUNTIF(INDIRECT("H"&amp;2):INDIRECT("H"&amp;ROW()),"&gt; "))</f>
        <v/>
      </c>
      <c r="M393" s="30" t="str">
        <f t="shared" ca="1" si="71"/>
        <v/>
      </c>
      <c r="N393" s="30" t="str">
        <f ca="1">IF(K393="","",COUNTIF(INDIRECT("K"&amp;2):INDIRECT("K"&amp;ROW()),"&gt; "))</f>
        <v/>
      </c>
      <c r="O393" s="30" t="str">
        <f t="shared" ca="1" si="72"/>
        <v/>
      </c>
      <c r="P393" s="38"/>
      <c r="Q393" s="30" t="str">
        <f t="shared" ca="1" si="73"/>
        <v/>
      </c>
    </row>
    <row r="394" spans="6:17" ht="14.25" x14ac:dyDescent="0.2">
      <c r="F394" s="30" t="str">
        <f t="shared" si="67"/>
        <v/>
      </c>
      <c r="G394" s="17" t="str">
        <f t="shared" ca="1" si="68"/>
        <v/>
      </c>
      <c r="H394" s="37" t="str">
        <f t="shared" ca="1" si="74"/>
        <v/>
      </c>
      <c r="I394" s="30" t="str">
        <f t="shared" si="69"/>
        <v/>
      </c>
      <c r="J394" s="30" t="str">
        <f t="shared" ca="1" si="70"/>
        <v/>
      </c>
      <c r="K394" s="37" t="str">
        <f t="shared" ca="1" si="75"/>
        <v/>
      </c>
      <c r="L394" s="30" t="str">
        <f ca="1">IF(H394="","",COUNTIF(INDIRECT("H"&amp;2):INDIRECT("H"&amp;ROW()),"&gt; "))</f>
        <v/>
      </c>
      <c r="M394" s="30" t="str">
        <f t="shared" ca="1" si="71"/>
        <v/>
      </c>
      <c r="N394" s="30" t="str">
        <f ca="1">IF(K394="","",COUNTIF(INDIRECT("K"&amp;2):INDIRECT("K"&amp;ROW()),"&gt; "))</f>
        <v/>
      </c>
      <c r="O394" s="30" t="str">
        <f t="shared" ca="1" si="72"/>
        <v/>
      </c>
      <c r="P394" s="38"/>
      <c r="Q394" s="30" t="str">
        <f t="shared" ca="1" si="73"/>
        <v/>
      </c>
    </row>
    <row r="395" spans="6:17" ht="14.25" x14ac:dyDescent="0.2">
      <c r="F395" s="30" t="str">
        <f t="shared" si="67"/>
        <v/>
      </c>
      <c r="G395" s="17" t="str">
        <f t="shared" ca="1" si="68"/>
        <v/>
      </c>
      <c r="H395" s="37" t="str">
        <f t="shared" ca="1" si="74"/>
        <v/>
      </c>
      <c r="I395" s="30" t="str">
        <f t="shared" si="69"/>
        <v/>
      </c>
      <c r="J395" s="30" t="str">
        <f t="shared" ca="1" si="70"/>
        <v/>
      </c>
      <c r="K395" s="37" t="str">
        <f t="shared" ca="1" si="75"/>
        <v/>
      </c>
      <c r="L395" s="30" t="str">
        <f ca="1">IF(H395="","",COUNTIF(INDIRECT("H"&amp;2):INDIRECT("H"&amp;ROW()),"&gt; "))</f>
        <v/>
      </c>
      <c r="M395" s="30" t="str">
        <f t="shared" ca="1" si="71"/>
        <v/>
      </c>
      <c r="N395" s="30" t="str">
        <f ca="1">IF(K395="","",COUNTIF(INDIRECT("K"&amp;2):INDIRECT("K"&amp;ROW()),"&gt; "))</f>
        <v/>
      </c>
      <c r="O395" s="30" t="str">
        <f t="shared" ca="1" si="72"/>
        <v/>
      </c>
      <c r="P395" s="38"/>
      <c r="Q395" s="30" t="str">
        <f t="shared" ca="1" si="73"/>
        <v/>
      </c>
    </row>
    <row r="396" spans="6:17" ht="14.25" x14ac:dyDescent="0.2">
      <c r="F396" s="30" t="str">
        <f t="shared" si="67"/>
        <v/>
      </c>
      <c r="G396" s="17" t="str">
        <f t="shared" ca="1" si="68"/>
        <v/>
      </c>
      <c r="H396" s="37" t="str">
        <f t="shared" ca="1" si="74"/>
        <v/>
      </c>
      <c r="I396" s="30" t="str">
        <f t="shared" si="69"/>
        <v/>
      </c>
      <c r="J396" s="30" t="str">
        <f t="shared" ca="1" si="70"/>
        <v/>
      </c>
      <c r="K396" s="37" t="str">
        <f t="shared" ca="1" si="75"/>
        <v/>
      </c>
      <c r="L396" s="30" t="str">
        <f ca="1">IF(H396="","",COUNTIF(INDIRECT("H"&amp;2):INDIRECT("H"&amp;ROW()),"&gt; "))</f>
        <v/>
      </c>
      <c r="M396" s="30" t="str">
        <f t="shared" ca="1" si="71"/>
        <v/>
      </c>
      <c r="N396" s="30" t="str">
        <f ca="1">IF(K396="","",COUNTIF(INDIRECT("K"&amp;2):INDIRECT("K"&amp;ROW()),"&gt; "))</f>
        <v/>
      </c>
      <c r="O396" s="30" t="str">
        <f t="shared" ca="1" si="72"/>
        <v/>
      </c>
      <c r="P396" s="38"/>
      <c r="Q396" s="30" t="str">
        <f t="shared" ca="1" si="73"/>
        <v/>
      </c>
    </row>
    <row r="397" spans="6:17" ht="14.25" x14ac:dyDescent="0.2">
      <c r="F397" s="30" t="str">
        <f t="shared" si="67"/>
        <v/>
      </c>
      <c r="G397" s="17" t="str">
        <f t="shared" ca="1" si="68"/>
        <v/>
      </c>
      <c r="H397" s="37" t="str">
        <f t="shared" ca="1" si="74"/>
        <v/>
      </c>
      <c r="I397" s="30" t="str">
        <f t="shared" si="69"/>
        <v/>
      </c>
      <c r="J397" s="30" t="str">
        <f t="shared" ca="1" si="70"/>
        <v/>
      </c>
      <c r="K397" s="37" t="str">
        <f t="shared" ca="1" si="75"/>
        <v/>
      </c>
      <c r="L397" s="30" t="str">
        <f ca="1">IF(H397="","",COUNTIF(INDIRECT("H"&amp;2):INDIRECT("H"&amp;ROW()),"&gt; "))</f>
        <v/>
      </c>
      <c r="M397" s="30" t="str">
        <f t="shared" ca="1" si="71"/>
        <v/>
      </c>
      <c r="N397" s="30" t="str">
        <f ca="1">IF(K397="","",COUNTIF(INDIRECT("K"&amp;2):INDIRECT("K"&amp;ROW()),"&gt; "))</f>
        <v/>
      </c>
      <c r="O397" s="30" t="str">
        <f t="shared" ca="1" si="72"/>
        <v/>
      </c>
      <c r="P397" s="38"/>
      <c r="Q397" s="30" t="str">
        <f t="shared" ca="1" si="73"/>
        <v/>
      </c>
    </row>
    <row r="398" spans="6:17" ht="14.25" x14ac:dyDescent="0.2">
      <c r="F398" s="30" t="str">
        <f t="shared" si="67"/>
        <v/>
      </c>
      <c r="G398" s="17" t="str">
        <f t="shared" ca="1" si="68"/>
        <v/>
      </c>
      <c r="H398" s="37" t="str">
        <f t="shared" ca="1" si="74"/>
        <v/>
      </c>
      <c r="I398" s="30" t="str">
        <f t="shared" si="69"/>
        <v/>
      </c>
      <c r="J398" s="30" t="str">
        <f t="shared" ca="1" si="70"/>
        <v/>
      </c>
      <c r="K398" s="37" t="str">
        <f t="shared" ca="1" si="75"/>
        <v/>
      </c>
      <c r="L398" s="30" t="str">
        <f ca="1">IF(H398="","",COUNTIF(INDIRECT("H"&amp;2):INDIRECT("H"&amp;ROW()),"&gt; "))</f>
        <v/>
      </c>
      <c r="M398" s="30" t="str">
        <f t="shared" ca="1" si="71"/>
        <v/>
      </c>
      <c r="N398" s="30" t="str">
        <f ca="1">IF(K398="","",COUNTIF(INDIRECT("K"&amp;2):INDIRECT("K"&amp;ROW()),"&gt; "))</f>
        <v/>
      </c>
      <c r="O398" s="30" t="str">
        <f t="shared" ca="1" si="72"/>
        <v/>
      </c>
      <c r="P398" s="38"/>
      <c r="Q398" s="30" t="str">
        <f t="shared" ca="1" si="73"/>
        <v/>
      </c>
    </row>
    <row r="399" spans="6:17" ht="14.25" x14ac:dyDescent="0.2">
      <c r="F399" s="30" t="str">
        <f t="shared" si="67"/>
        <v/>
      </c>
      <c r="G399" s="17" t="str">
        <f t="shared" ca="1" si="68"/>
        <v/>
      </c>
      <c r="H399" s="37" t="str">
        <f t="shared" ca="1" si="74"/>
        <v/>
      </c>
      <c r="I399" s="30" t="str">
        <f t="shared" si="69"/>
        <v/>
      </c>
      <c r="J399" s="30" t="str">
        <f t="shared" ca="1" si="70"/>
        <v/>
      </c>
      <c r="K399" s="37" t="str">
        <f t="shared" ca="1" si="75"/>
        <v/>
      </c>
      <c r="L399" s="30" t="str">
        <f ca="1">IF(H399="","",COUNTIF(INDIRECT("H"&amp;2):INDIRECT("H"&amp;ROW()),"&gt; "))</f>
        <v/>
      </c>
      <c r="M399" s="30" t="str">
        <f t="shared" ca="1" si="71"/>
        <v/>
      </c>
      <c r="N399" s="30" t="str">
        <f ca="1">IF(K399="","",COUNTIF(INDIRECT("K"&amp;2):INDIRECT("K"&amp;ROW()),"&gt; "))</f>
        <v/>
      </c>
      <c r="O399" s="30" t="str">
        <f t="shared" ca="1" si="72"/>
        <v/>
      </c>
      <c r="P399" s="38"/>
      <c r="Q399" s="30" t="str">
        <f t="shared" ca="1" si="73"/>
        <v/>
      </c>
    </row>
    <row r="400" spans="6:17" ht="14.25" x14ac:dyDescent="0.2">
      <c r="F400" s="30" t="str">
        <f t="shared" si="67"/>
        <v/>
      </c>
      <c r="G400" s="17" t="str">
        <f t="shared" ca="1" si="68"/>
        <v/>
      </c>
      <c r="H400" s="37" t="str">
        <f t="shared" ca="1" si="74"/>
        <v/>
      </c>
      <c r="I400" s="30" t="str">
        <f t="shared" si="69"/>
        <v/>
      </c>
      <c r="J400" s="30" t="str">
        <f t="shared" ca="1" si="70"/>
        <v/>
      </c>
      <c r="K400" s="37" t="str">
        <f t="shared" ca="1" si="75"/>
        <v/>
      </c>
      <c r="L400" s="30" t="str">
        <f ca="1">IF(H400="","",COUNTIF(INDIRECT("H"&amp;2):INDIRECT("H"&amp;ROW()),"&gt; "))</f>
        <v/>
      </c>
      <c r="M400" s="30" t="str">
        <f t="shared" ca="1" si="71"/>
        <v/>
      </c>
      <c r="N400" s="30" t="str">
        <f ca="1">IF(K400="","",COUNTIF(INDIRECT("K"&amp;2):INDIRECT("K"&amp;ROW()),"&gt; "))</f>
        <v/>
      </c>
      <c r="O400" s="30" t="str">
        <f t="shared" ca="1" si="72"/>
        <v/>
      </c>
      <c r="P400" s="38"/>
      <c r="Q400" s="30" t="str">
        <f t="shared" ca="1" si="73"/>
        <v/>
      </c>
    </row>
    <row r="401" spans="6:17" ht="14.25" x14ac:dyDescent="0.2">
      <c r="F401" s="30" t="str">
        <f t="shared" si="67"/>
        <v/>
      </c>
      <c r="G401" s="17" t="str">
        <f t="shared" ca="1" si="68"/>
        <v/>
      </c>
      <c r="H401" s="37" t="str">
        <f t="shared" ca="1" si="74"/>
        <v/>
      </c>
      <c r="I401" s="30" t="str">
        <f t="shared" si="69"/>
        <v/>
      </c>
      <c r="J401" s="30" t="str">
        <f t="shared" ca="1" si="70"/>
        <v/>
      </c>
      <c r="K401" s="37" t="str">
        <f t="shared" ca="1" si="75"/>
        <v/>
      </c>
      <c r="L401" s="30" t="str">
        <f ca="1">IF(H401="","",COUNTIF(INDIRECT("H"&amp;2):INDIRECT("H"&amp;ROW()),"&gt; "))</f>
        <v/>
      </c>
      <c r="M401" s="30" t="str">
        <f t="shared" ref="M401:M464" ca="1" si="76">IF(ROW()&gt;COUNT(L:L)+1,"", INDIRECT("H"&amp;MATCH(ROW()-1,L:L,0 )))</f>
        <v/>
      </c>
      <c r="N401" s="30" t="str">
        <f ca="1">IF(K401="","",COUNTIF(INDIRECT("K"&amp;2):INDIRECT("K"&amp;ROW()),"&gt; "))</f>
        <v/>
      </c>
      <c r="O401" s="30" t="str">
        <f t="shared" ref="O401:O464" ca="1" si="77">IF(ROW()&gt;COUNT(N:N)+1,"", INDIRECT("K"&amp;MATCH(ROW()-1,N:N,0 )))</f>
        <v/>
      </c>
      <c r="P401" s="38"/>
      <c r="Q401" s="30" t="str">
        <f t="shared" ref="Q401:Q464" ca="1" si="78">IF(ROW()-1&lt;=(COUNTIF(M:M, "&gt; ")-1),("M"&amp;ROW()),IF(ROW()-1&gt;(COUNTIF(M:M, "&gt; ")+COUNTIF(O:O, "&gt; ")-2),"",("O"&amp;(ROW()-COUNTIF(M:M, "&gt; ")+1))))</f>
        <v/>
      </c>
    </row>
    <row r="402" spans="6:17" ht="14.25" x14ac:dyDescent="0.2">
      <c r="F402" s="30" t="str">
        <f t="shared" si="67"/>
        <v/>
      </c>
      <c r="G402" s="17" t="str">
        <f t="shared" ca="1" si="68"/>
        <v/>
      </c>
      <c r="H402" s="37" t="str">
        <f t="shared" ca="1" si="74"/>
        <v/>
      </c>
      <c r="I402" s="30" t="str">
        <f t="shared" si="69"/>
        <v/>
      </c>
      <c r="J402" s="30" t="str">
        <f t="shared" ca="1" si="70"/>
        <v/>
      </c>
      <c r="K402" s="37" t="str">
        <f t="shared" ca="1" si="75"/>
        <v/>
      </c>
      <c r="L402" s="30" t="str">
        <f ca="1">IF(H402="","",COUNTIF(INDIRECT("H"&amp;2):INDIRECT("H"&amp;ROW()),"&gt; "))</f>
        <v/>
      </c>
      <c r="M402" s="30" t="str">
        <f t="shared" ca="1" si="76"/>
        <v/>
      </c>
      <c r="N402" s="30" t="str">
        <f ca="1">IF(K402="","",COUNTIF(INDIRECT("K"&amp;2):INDIRECT("K"&amp;ROW()),"&gt; "))</f>
        <v/>
      </c>
      <c r="O402" s="30" t="str">
        <f t="shared" ca="1" si="77"/>
        <v/>
      </c>
      <c r="P402" s="38"/>
      <c r="Q402" s="30" t="str">
        <f t="shared" ca="1" si="78"/>
        <v/>
      </c>
    </row>
    <row r="403" spans="6:17" ht="14.25" x14ac:dyDescent="0.2">
      <c r="F403" s="30" t="str">
        <f t="shared" si="67"/>
        <v/>
      </c>
      <c r="G403" s="17" t="str">
        <f t="shared" ca="1" si="68"/>
        <v/>
      </c>
      <c r="H403" s="37" t="str">
        <f t="shared" ca="1" si="74"/>
        <v/>
      </c>
      <c r="I403" s="30" t="str">
        <f t="shared" si="69"/>
        <v/>
      </c>
      <c r="J403" s="30" t="str">
        <f t="shared" ca="1" si="70"/>
        <v/>
      </c>
      <c r="K403" s="37" t="str">
        <f t="shared" ca="1" si="75"/>
        <v/>
      </c>
      <c r="L403" s="30" t="str">
        <f ca="1">IF(H403="","",COUNTIF(INDIRECT("H"&amp;2):INDIRECT("H"&amp;ROW()),"&gt; "))</f>
        <v/>
      </c>
      <c r="M403" s="30" t="str">
        <f t="shared" ca="1" si="76"/>
        <v/>
      </c>
      <c r="N403" s="30" t="str">
        <f ca="1">IF(K403="","",COUNTIF(INDIRECT("K"&amp;2):INDIRECT("K"&amp;ROW()),"&gt; "))</f>
        <v/>
      </c>
      <c r="O403" s="30" t="str">
        <f t="shared" ca="1" si="77"/>
        <v/>
      </c>
      <c r="P403" s="38"/>
      <c r="Q403" s="30" t="str">
        <f t="shared" ca="1" si="78"/>
        <v/>
      </c>
    </row>
    <row r="404" spans="6:17" ht="14.25" x14ac:dyDescent="0.2">
      <c r="F404" s="30" t="str">
        <f t="shared" si="67"/>
        <v/>
      </c>
      <c r="G404" s="17" t="str">
        <f t="shared" ca="1" si="68"/>
        <v/>
      </c>
      <c r="H404" s="37" t="str">
        <f t="shared" ca="1" si="74"/>
        <v/>
      </c>
      <c r="I404" s="30" t="str">
        <f t="shared" si="69"/>
        <v/>
      </c>
      <c r="J404" s="30" t="str">
        <f t="shared" ca="1" si="70"/>
        <v/>
      </c>
      <c r="K404" s="37" t="str">
        <f t="shared" ca="1" si="75"/>
        <v/>
      </c>
      <c r="L404" s="30" t="str">
        <f ca="1">IF(H404="","",COUNTIF(INDIRECT("H"&amp;2):INDIRECT("H"&amp;ROW()),"&gt; "))</f>
        <v/>
      </c>
      <c r="M404" s="30" t="str">
        <f t="shared" ca="1" si="76"/>
        <v/>
      </c>
      <c r="N404" s="30" t="str">
        <f ca="1">IF(K404="","",COUNTIF(INDIRECT("K"&amp;2):INDIRECT("K"&amp;ROW()),"&gt; "))</f>
        <v/>
      </c>
      <c r="O404" s="30" t="str">
        <f t="shared" ca="1" si="77"/>
        <v/>
      </c>
      <c r="P404" s="38"/>
      <c r="Q404" s="30" t="str">
        <f t="shared" ca="1" si="78"/>
        <v/>
      </c>
    </row>
    <row r="405" spans="6:17" ht="14.25" x14ac:dyDescent="0.2">
      <c r="F405" s="30" t="str">
        <f t="shared" si="67"/>
        <v/>
      </c>
      <c r="G405" s="17" t="str">
        <f t="shared" ca="1" si="68"/>
        <v/>
      </c>
      <c r="H405" s="37" t="str">
        <f t="shared" ca="1" si="74"/>
        <v/>
      </c>
      <c r="I405" s="30" t="str">
        <f t="shared" si="69"/>
        <v/>
      </c>
      <c r="J405" s="30" t="str">
        <f t="shared" ca="1" si="70"/>
        <v/>
      </c>
      <c r="K405" s="37" t="str">
        <f t="shared" ca="1" si="75"/>
        <v/>
      </c>
      <c r="L405" s="30" t="str">
        <f ca="1">IF(H405="","",COUNTIF(INDIRECT("H"&amp;2):INDIRECT("H"&amp;ROW()),"&gt; "))</f>
        <v/>
      </c>
      <c r="M405" s="30" t="str">
        <f t="shared" ca="1" si="76"/>
        <v/>
      </c>
      <c r="N405" s="30" t="str">
        <f ca="1">IF(K405="","",COUNTIF(INDIRECT("K"&amp;2):INDIRECT("K"&amp;ROW()),"&gt; "))</f>
        <v/>
      </c>
      <c r="O405" s="30" t="str">
        <f t="shared" ca="1" si="77"/>
        <v/>
      </c>
      <c r="P405" s="38"/>
      <c r="Q405" s="30" t="str">
        <f t="shared" ca="1" si="78"/>
        <v/>
      </c>
    </row>
    <row r="406" spans="6:17" ht="14.25" x14ac:dyDescent="0.2">
      <c r="F406" s="30" t="str">
        <f t="shared" si="67"/>
        <v/>
      </c>
      <c r="G406" s="17" t="str">
        <f t="shared" ca="1" si="68"/>
        <v/>
      </c>
      <c r="H406" s="37" t="str">
        <f t="shared" ca="1" si="74"/>
        <v/>
      </c>
      <c r="I406" s="30" t="str">
        <f t="shared" si="69"/>
        <v/>
      </c>
      <c r="J406" s="30" t="str">
        <f t="shared" ca="1" si="70"/>
        <v/>
      </c>
      <c r="K406" s="37" t="str">
        <f t="shared" ca="1" si="75"/>
        <v/>
      </c>
      <c r="L406" s="30" t="str">
        <f ca="1">IF(H406="","",COUNTIF(INDIRECT("H"&amp;2):INDIRECT("H"&amp;ROW()),"&gt; "))</f>
        <v/>
      </c>
      <c r="M406" s="30" t="str">
        <f t="shared" ca="1" si="76"/>
        <v/>
      </c>
      <c r="N406" s="30" t="str">
        <f ca="1">IF(K406="","",COUNTIF(INDIRECT("K"&amp;2):INDIRECT("K"&amp;ROW()),"&gt; "))</f>
        <v/>
      </c>
      <c r="O406" s="30" t="str">
        <f t="shared" ca="1" si="77"/>
        <v/>
      </c>
      <c r="P406" s="38"/>
      <c r="Q406" s="30" t="str">
        <f t="shared" ca="1" si="78"/>
        <v/>
      </c>
    </row>
    <row r="407" spans="6:17" ht="14.25" x14ac:dyDescent="0.2">
      <c r="F407" s="30" t="str">
        <f t="shared" si="67"/>
        <v/>
      </c>
      <c r="G407" s="17" t="str">
        <f t="shared" ca="1" si="68"/>
        <v/>
      </c>
      <c r="H407" s="37" t="str">
        <f t="shared" ca="1" si="74"/>
        <v/>
      </c>
      <c r="I407" s="30" t="str">
        <f t="shared" si="69"/>
        <v/>
      </c>
      <c r="J407" s="30" t="str">
        <f t="shared" ca="1" si="70"/>
        <v/>
      </c>
      <c r="K407" s="37" t="str">
        <f t="shared" ca="1" si="75"/>
        <v/>
      </c>
      <c r="L407" s="30" t="str">
        <f ca="1">IF(H407="","",COUNTIF(INDIRECT("H"&amp;2):INDIRECT("H"&amp;ROW()),"&gt; "))</f>
        <v/>
      </c>
      <c r="M407" s="30" t="str">
        <f t="shared" ca="1" si="76"/>
        <v/>
      </c>
      <c r="N407" s="30" t="str">
        <f ca="1">IF(K407="","",COUNTIF(INDIRECT("K"&amp;2):INDIRECT("K"&amp;ROW()),"&gt; "))</f>
        <v/>
      </c>
      <c r="O407" s="30" t="str">
        <f t="shared" ca="1" si="77"/>
        <v/>
      </c>
      <c r="P407" s="38"/>
      <c r="Q407" s="30" t="str">
        <f t="shared" ca="1" si="78"/>
        <v/>
      </c>
    </row>
    <row r="408" spans="6:17" ht="14.25" x14ac:dyDescent="0.2">
      <c r="F408" s="30" t="str">
        <f t="shared" si="67"/>
        <v/>
      </c>
      <c r="G408" s="17" t="str">
        <f t="shared" ca="1" si="68"/>
        <v/>
      </c>
      <c r="H408" s="37" t="str">
        <f t="shared" ca="1" si="74"/>
        <v/>
      </c>
      <c r="I408" s="30" t="str">
        <f t="shared" si="69"/>
        <v/>
      </c>
      <c r="J408" s="30" t="str">
        <f t="shared" ca="1" si="70"/>
        <v/>
      </c>
      <c r="K408" s="37" t="str">
        <f t="shared" ca="1" si="75"/>
        <v/>
      </c>
      <c r="L408" s="30" t="str">
        <f ca="1">IF(H408="","",COUNTIF(INDIRECT("H"&amp;2):INDIRECT("H"&amp;ROW()),"&gt; "))</f>
        <v/>
      </c>
      <c r="M408" s="30" t="str">
        <f t="shared" ca="1" si="76"/>
        <v/>
      </c>
      <c r="N408" s="30" t="str">
        <f ca="1">IF(K408="","",COUNTIF(INDIRECT("K"&amp;2):INDIRECT("K"&amp;ROW()),"&gt; "))</f>
        <v/>
      </c>
      <c r="O408" s="30" t="str">
        <f t="shared" ca="1" si="77"/>
        <v/>
      </c>
      <c r="P408" s="38"/>
      <c r="Q408" s="30" t="str">
        <f t="shared" ca="1" si="78"/>
        <v/>
      </c>
    </row>
    <row r="409" spans="6:17" ht="14.25" x14ac:dyDescent="0.2">
      <c r="F409" s="30" t="str">
        <f t="shared" si="67"/>
        <v/>
      </c>
      <c r="G409" s="17" t="str">
        <f t="shared" ca="1" si="68"/>
        <v/>
      </c>
      <c r="H409" s="37" t="str">
        <f t="shared" ca="1" si="74"/>
        <v/>
      </c>
      <c r="I409" s="30" t="str">
        <f t="shared" si="69"/>
        <v/>
      </c>
      <c r="J409" s="30" t="str">
        <f t="shared" ca="1" si="70"/>
        <v/>
      </c>
      <c r="K409" s="37" t="str">
        <f t="shared" ca="1" si="75"/>
        <v/>
      </c>
      <c r="L409" s="30" t="str">
        <f ca="1">IF(H409="","",COUNTIF(INDIRECT("H"&amp;2):INDIRECT("H"&amp;ROW()),"&gt; "))</f>
        <v/>
      </c>
      <c r="M409" s="30" t="str">
        <f t="shared" ca="1" si="76"/>
        <v/>
      </c>
      <c r="N409" s="30" t="str">
        <f ca="1">IF(K409="","",COUNTIF(INDIRECT("K"&amp;2):INDIRECT("K"&amp;ROW()),"&gt; "))</f>
        <v/>
      </c>
      <c r="O409" s="30" t="str">
        <f t="shared" ca="1" si="77"/>
        <v/>
      </c>
      <c r="P409" s="38"/>
      <c r="Q409" s="30" t="str">
        <f t="shared" ca="1" si="78"/>
        <v/>
      </c>
    </row>
    <row r="410" spans="6:17" ht="14.25" x14ac:dyDescent="0.2">
      <c r="F410" s="30" t="str">
        <f t="shared" si="67"/>
        <v/>
      </c>
      <c r="G410" s="17" t="str">
        <f t="shared" ca="1" si="68"/>
        <v/>
      </c>
      <c r="H410" s="37" t="str">
        <f t="shared" ca="1" si="74"/>
        <v/>
      </c>
      <c r="I410" s="30" t="str">
        <f t="shared" si="69"/>
        <v/>
      </c>
      <c r="J410" s="30" t="str">
        <f t="shared" ca="1" si="70"/>
        <v/>
      </c>
      <c r="K410" s="37" t="str">
        <f t="shared" ca="1" si="75"/>
        <v/>
      </c>
      <c r="L410" s="30" t="str">
        <f ca="1">IF(H410="","",COUNTIF(INDIRECT("H"&amp;2):INDIRECT("H"&amp;ROW()),"&gt; "))</f>
        <v/>
      </c>
      <c r="M410" s="30" t="str">
        <f t="shared" ca="1" si="76"/>
        <v/>
      </c>
      <c r="N410" s="30" t="str">
        <f ca="1">IF(K410="","",COUNTIF(INDIRECT("K"&amp;2):INDIRECT("K"&amp;ROW()),"&gt; "))</f>
        <v/>
      </c>
      <c r="O410" s="30" t="str">
        <f t="shared" ca="1" si="77"/>
        <v/>
      </c>
      <c r="P410" s="38"/>
      <c r="Q410" s="30" t="str">
        <f t="shared" ca="1" si="78"/>
        <v/>
      </c>
    </row>
    <row r="411" spans="6:17" ht="14.25" x14ac:dyDescent="0.2">
      <c r="F411" s="30" t="str">
        <f t="shared" si="67"/>
        <v/>
      </c>
      <c r="G411" s="17" t="str">
        <f t="shared" ca="1" si="68"/>
        <v/>
      </c>
      <c r="H411" s="37" t="str">
        <f t="shared" ca="1" si="74"/>
        <v/>
      </c>
      <c r="I411" s="30" t="str">
        <f t="shared" si="69"/>
        <v/>
      </c>
      <c r="J411" s="30" t="str">
        <f t="shared" ca="1" si="70"/>
        <v/>
      </c>
      <c r="K411" s="37" t="str">
        <f t="shared" ca="1" si="75"/>
        <v/>
      </c>
      <c r="L411" s="30" t="str">
        <f ca="1">IF(H411="","",COUNTIF(INDIRECT("H"&amp;2):INDIRECT("H"&amp;ROW()),"&gt; "))</f>
        <v/>
      </c>
      <c r="M411" s="30" t="str">
        <f t="shared" ca="1" si="76"/>
        <v/>
      </c>
      <c r="N411" s="30" t="str">
        <f ca="1">IF(K411="","",COUNTIF(INDIRECT("K"&amp;2):INDIRECT("K"&amp;ROW()),"&gt; "))</f>
        <v/>
      </c>
      <c r="O411" s="30" t="str">
        <f t="shared" ca="1" si="77"/>
        <v/>
      </c>
      <c r="P411" s="38"/>
      <c r="Q411" s="30" t="str">
        <f t="shared" ca="1" si="78"/>
        <v/>
      </c>
    </row>
    <row r="412" spans="6:17" ht="14.25" x14ac:dyDescent="0.2">
      <c r="F412" s="30" t="str">
        <f t="shared" si="67"/>
        <v/>
      </c>
      <c r="G412" s="17" t="str">
        <f t="shared" ca="1" si="68"/>
        <v/>
      </c>
      <c r="H412" s="37" t="str">
        <f t="shared" ca="1" si="74"/>
        <v/>
      </c>
      <c r="I412" s="30" t="str">
        <f t="shared" si="69"/>
        <v/>
      </c>
      <c r="J412" s="30" t="str">
        <f t="shared" ca="1" si="70"/>
        <v/>
      </c>
      <c r="K412" s="37" t="str">
        <f t="shared" ca="1" si="75"/>
        <v/>
      </c>
      <c r="L412" s="30" t="str">
        <f ca="1">IF(H412="","",COUNTIF(INDIRECT("H"&amp;2):INDIRECT("H"&amp;ROW()),"&gt; "))</f>
        <v/>
      </c>
      <c r="M412" s="30" t="str">
        <f t="shared" ca="1" si="76"/>
        <v/>
      </c>
      <c r="N412" s="30" t="str">
        <f ca="1">IF(K412="","",COUNTIF(INDIRECT("K"&amp;2):INDIRECT("K"&amp;ROW()),"&gt; "))</f>
        <v/>
      </c>
      <c r="O412" s="30" t="str">
        <f t="shared" ca="1" si="77"/>
        <v/>
      </c>
      <c r="P412" s="38"/>
      <c r="Q412" s="30" t="str">
        <f t="shared" ca="1" si="78"/>
        <v/>
      </c>
    </row>
    <row r="413" spans="6:17" ht="14.25" x14ac:dyDescent="0.2">
      <c r="F413" s="30" t="str">
        <f t="shared" si="67"/>
        <v/>
      </c>
      <c r="G413" s="17" t="str">
        <f t="shared" ca="1" si="68"/>
        <v/>
      </c>
      <c r="H413" s="37" t="str">
        <f t="shared" ca="1" si="74"/>
        <v/>
      </c>
      <c r="I413" s="30" t="str">
        <f t="shared" si="69"/>
        <v/>
      </c>
      <c r="J413" s="30" t="str">
        <f t="shared" ca="1" si="70"/>
        <v/>
      </c>
      <c r="K413" s="37" t="str">
        <f t="shared" ca="1" si="75"/>
        <v/>
      </c>
      <c r="L413" s="30" t="str">
        <f ca="1">IF(H413="","",COUNTIF(INDIRECT("H"&amp;2):INDIRECT("H"&amp;ROW()),"&gt; "))</f>
        <v/>
      </c>
      <c r="M413" s="30" t="str">
        <f t="shared" ca="1" si="76"/>
        <v/>
      </c>
      <c r="N413" s="30" t="str">
        <f ca="1">IF(K413="","",COUNTIF(INDIRECT("K"&amp;2):INDIRECT("K"&amp;ROW()),"&gt; "))</f>
        <v/>
      </c>
      <c r="O413" s="30" t="str">
        <f t="shared" ca="1" si="77"/>
        <v/>
      </c>
      <c r="P413" s="38"/>
      <c r="Q413" s="30" t="str">
        <f t="shared" ca="1" si="78"/>
        <v/>
      </c>
    </row>
    <row r="414" spans="6:17" ht="14.25" x14ac:dyDescent="0.2">
      <c r="F414" s="30" t="str">
        <f t="shared" ref="F414:F477" si="79">IF(C414="","","0x010000"&amp;DEC2HEX(A414,2))</f>
        <v/>
      </c>
      <c r="G414" s="17" t="str">
        <f t="shared" ref="G414:G477" ca="1" si="80">IF(C414="","","0x"&amp;RIGHT(DEC2HEX(C414*POWER(2,INDIRECT("DSM!C"&amp;A414))),8))</f>
        <v/>
      </c>
      <c r="H414" s="37" t="str">
        <f t="shared" ca="1" si="74"/>
        <v/>
      </c>
      <c r="I414" s="30" t="str">
        <f t="shared" ref="I414:I477" si="81">IF(D414="","","0x020000"&amp;DEC2HEX(A414,2))</f>
        <v/>
      </c>
      <c r="J414" s="30" t="str">
        <f t="shared" ref="J414:J477" ca="1" si="82">IF(D414="","","0x"&amp;RIGHT(DEC2HEX(D414*POWER(2,INDIRECT("DSM!C"&amp;A414))),8))</f>
        <v/>
      </c>
      <c r="K414" s="37" t="str">
        <f t="shared" ca="1" si="75"/>
        <v/>
      </c>
      <c r="L414" s="30" t="str">
        <f ca="1">IF(H414="","",COUNTIF(INDIRECT("H"&amp;2):INDIRECT("H"&amp;ROW()),"&gt; "))</f>
        <v/>
      </c>
      <c r="M414" s="30" t="str">
        <f t="shared" ca="1" si="76"/>
        <v/>
      </c>
      <c r="N414" s="30" t="str">
        <f ca="1">IF(K414="","",COUNTIF(INDIRECT("K"&amp;2):INDIRECT("K"&amp;ROW()),"&gt; "))</f>
        <v/>
      </c>
      <c r="O414" s="30" t="str">
        <f t="shared" ca="1" si="77"/>
        <v/>
      </c>
      <c r="P414" s="38"/>
      <c r="Q414" s="30" t="str">
        <f t="shared" ca="1" si="78"/>
        <v/>
      </c>
    </row>
    <row r="415" spans="6:17" ht="14.25" x14ac:dyDescent="0.2">
      <c r="F415" s="30" t="str">
        <f t="shared" si="79"/>
        <v/>
      </c>
      <c r="G415" s="17" t="str">
        <f t="shared" ca="1" si="80"/>
        <v/>
      </c>
      <c r="H415" s="37" t="str">
        <f t="shared" ca="1" si="74"/>
        <v/>
      </c>
      <c r="I415" s="30" t="str">
        <f t="shared" si="81"/>
        <v/>
      </c>
      <c r="J415" s="30" t="str">
        <f t="shared" ca="1" si="82"/>
        <v/>
      </c>
      <c r="K415" s="37" t="str">
        <f t="shared" ca="1" si="75"/>
        <v/>
      </c>
      <c r="L415" s="30" t="str">
        <f ca="1">IF(H415="","",COUNTIF(INDIRECT("H"&amp;2):INDIRECT("H"&amp;ROW()),"&gt; "))</f>
        <v/>
      </c>
      <c r="M415" s="30" t="str">
        <f t="shared" ca="1" si="76"/>
        <v/>
      </c>
      <c r="N415" s="30" t="str">
        <f ca="1">IF(K415="","",COUNTIF(INDIRECT("K"&amp;2):INDIRECT("K"&amp;ROW()),"&gt; "))</f>
        <v/>
      </c>
      <c r="O415" s="30" t="str">
        <f t="shared" ca="1" si="77"/>
        <v/>
      </c>
      <c r="P415" s="38"/>
      <c r="Q415" s="30" t="str">
        <f t="shared" ca="1" si="78"/>
        <v/>
      </c>
    </row>
    <row r="416" spans="6:17" ht="14.25" x14ac:dyDescent="0.2">
      <c r="F416" s="30" t="str">
        <f t="shared" si="79"/>
        <v/>
      </c>
      <c r="G416" s="17" t="str">
        <f t="shared" ca="1" si="80"/>
        <v/>
      </c>
      <c r="H416" s="37" t="str">
        <f t="shared" ca="1" si="74"/>
        <v/>
      </c>
      <c r="I416" s="30" t="str">
        <f t="shared" si="81"/>
        <v/>
      </c>
      <c r="J416" s="30" t="str">
        <f t="shared" ca="1" si="82"/>
        <v/>
      </c>
      <c r="K416" s="37" t="str">
        <f t="shared" ca="1" si="75"/>
        <v/>
      </c>
      <c r="L416" s="30" t="str">
        <f ca="1">IF(H416="","",COUNTIF(INDIRECT("H"&amp;2):INDIRECT("H"&amp;ROW()),"&gt; "))</f>
        <v/>
      </c>
      <c r="M416" s="30" t="str">
        <f t="shared" ca="1" si="76"/>
        <v/>
      </c>
      <c r="N416" s="30" t="str">
        <f ca="1">IF(K416="","",COUNTIF(INDIRECT("K"&amp;2):INDIRECT("K"&amp;ROW()),"&gt; "))</f>
        <v/>
      </c>
      <c r="O416" s="30" t="str">
        <f t="shared" ca="1" si="77"/>
        <v/>
      </c>
      <c r="P416" s="38"/>
      <c r="Q416" s="30" t="str">
        <f t="shared" ca="1" si="78"/>
        <v/>
      </c>
    </row>
    <row r="417" spans="6:17" ht="14.25" x14ac:dyDescent="0.2">
      <c r="F417" s="30" t="str">
        <f t="shared" si="79"/>
        <v/>
      </c>
      <c r="G417" s="17" t="str">
        <f t="shared" ca="1" si="80"/>
        <v/>
      </c>
      <c r="H417" s="37" t="str">
        <f t="shared" ca="1" si="74"/>
        <v/>
      </c>
      <c r="I417" s="30" t="str">
        <f t="shared" si="81"/>
        <v/>
      </c>
      <c r="J417" s="30" t="str">
        <f t="shared" ca="1" si="82"/>
        <v/>
      </c>
      <c r="K417" s="37" t="str">
        <f t="shared" ca="1" si="75"/>
        <v/>
      </c>
      <c r="L417" s="30" t="str">
        <f ca="1">IF(H417="","",COUNTIF(INDIRECT("H"&amp;2):INDIRECT("H"&amp;ROW()),"&gt; "))</f>
        <v/>
      </c>
      <c r="M417" s="30" t="str">
        <f t="shared" ca="1" si="76"/>
        <v/>
      </c>
      <c r="N417" s="30" t="str">
        <f ca="1">IF(K417="","",COUNTIF(INDIRECT("K"&amp;2):INDIRECT("K"&amp;ROW()),"&gt; "))</f>
        <v/>
      </c>
      <c r="O417" s="30" t="str">
        <f t="shared" ca="1" si="77"/>
        <v/>
      </c>
      <c r="P417" s="38"/>
      <c r="Q417" s="30" t="str">
        <f t="shared" ca="1" si="78"/>
        <v/>
      </c>
    </row>
    <row r="418" spans="6:17" ht="14.25" x14ac:dyDescent="0.2">
      <c r="F418" s="30" t="str">
        <f t="shared" si="79"/>
        <v/>
      </c>
      <c r="G418" s="17" t="str">
        <f t="shared" ca="1" si="80"/>
        <v/>
      </c>
      <c r="H418" s="37" t="str">
        <f t="shared" ca="1" si="74"/>
        <v/>
      </c>
      <c r="I418" s="30" t="str">
        <f t="shared" si="81"/>
        <v/>
      </c>
      <c r="J418" s="30" t="str">
        <f t="shared" ca="1" si="82"/>
        <v/>
      </c>
      <c r="K418" s="37" t="str">
        <f t="shared" ca="1" si="75"/>
        <v/>
      </c>
      <c r="L418" s="30" t="str">
        <f ca="1">IF(H418="","",COUNTIF(INDIRECT("H"&amp;2):INDIRECT("H"&amp;ROW()),"&gt; "))</f>
        <v/>
      </c>
      <c r="M418" s="30" t="str">
        <f t="shared" ca="1" si="76"/>
        <v/>
      </c>
      <c r="N418" s="30" t="str">
        <f ca="1">IF(K418="","",COUNTIF(INDIRECT("K"&amp;2):INDIRECT("K"&amp;ROW()),"&gt; "))</f>
        <v/>
      </c>
      <c r="O418" s="30" t="str">
        <f t="shared" ca="1" si="77"/>
        <v/>
      </c>
      <c r="P418" s="38"/>
      <c r="Q418" s="30" t="str">
        <f t="shared" ca="1" si="78"/>
        <v/>
      </c>
    </row>
    <row r="419" spans="6:17" ht="14.25" x14ac:dyDescent="0.2">
      <c r="F419" s="30" t="str">
        <f t="shared" si="79"/>
        <v/>
      </c>
      <c r="G419" s="17" t="str">
        <f t="shared" ca="1" si="80"/>
        <v/>
      </c>
      <c r="H419" s="37" t="str">
        <f t="shared" ca="1" si="74"/>
        <v/>
      </c>
      <c r="I419" s="30" t="str">
        <f t="shared" si="81"/>
        <v/>
      </c>
      <c r="J419" s="30" t="str">
        <f t="shared" ca="1" si="82"/>
        <v/>
      </c>
      <c r="K419" s="37" t="str">
        <f t="shared" ca="1" si="75"/>
        <v/>
      </c>
      <c r="L419" s="30" t="str">
        <f ca="1">IF(H419="","",COUNTIF(INDIRECT("H"&amp;2):INDIRECT("H"&amp;ROW()),"&gt; "))</f>
        <v/>
      </c>
      <c r="M419" s="30" t="str">
        <f t="shared" ca="1" si="76"/>
        <v/>
      </c>
      <c r="N419" s="30" t="str">
        <f ca="1">IF(K419="","",COUNTIF(INDIRECT("K"&amp;2):INDIRECT("K"&amp;ROW()),"&gt; "))</f>
        <v/>
      </c>
      <c r="O419" s="30" t="str">
        <f t="shared" ca="1" si="77"/>
        <v/>
      </c>
      <c r="P419" s="38"/>
      <c r="Q419" s="30" t="str">
        <f t="shared" ca="1" si="78"/>
        <v/>
      </c>
    </row>
    <row r="420" spans="6:17" ht="14.25" x14ac:dyDescent="0.2">
      <c r="F420" s="30" t="str">
        <f t="shared" si="79"/>
        <v/>
      </c>
      <c r="G420" s="17" t="str">
        <f t="shared" ca="1" si="80"/>
        <v/>
      </c>
      <c r="H420" s="37" t="str">
        <f t="shared" ca="1" si="74"/>
        <v/>
      </c>
      <c r="I420" s="30" t="str">
        <f t="shared" si="81"/>
        <v/>
      </c>
      <c r="J420" s="30" t="str">
        <f t="shared" ca="1" si="82"/>
        <v/>
      </c>
      <c r="K420" s="37" t="str">
        <f t="shared" ca="1" si="75"/>
        <v/>
      </c>
      <c r="L420" s="30" t="str">
        <f ca="1">IF(H420="","",COUNTIF(INDIRECT("H"&amp;2):INDIRECT("H"&amp;ROW()),"&gt; "))</f>
        <v/>
      </c>
      <c r="M420" s="30" t="str">
        <f t="shared" ca="1" si="76"/>
        <v/>
      </c>
      <c r="N420" s="30" t="str">
        <f ca="1">IF(K420="","",COUNTIF(INDIRECT("K"&amp;2):INDIRECT("K"&amp;ROW()),"&gt; "))</f>
        <v/>
      </c>
      <c r="O420" s="30" t="str">
        <f t="shared" ca="1" si="77"/>
        <v/>
      </c>
      <c r="P420" s="38"/>
      <c r="Q420" s="30" t="str">
        <f t="shared" ca="1" si="78"/>
        <v/>
      </c>
    </row>
    <row r="421" spans="6:17" ht="14.25" x14ac:dyDescent="0.2">
      <c r="F421" s="30" t="str">
        <f t="shared" si="79"/>
        <v/>
      </c>
      <c r="G421" s="17" t="str">
        <f t="shared" ca="1" si="80"/>
        <v/>
      </c>
      <c r="H421" s="37" t="str">
        <f t="shared" ca="1" si="74"/>
        <v/>
      </c>
      <c r="I421" s="30" t="str">
        <f t="shared" si="81"/>
        <v/>
      </c>
      <c r="J421" s="30" t="str">
        <f t="shared" ca="1" si="82"/>
        <v/>
      </c>
      <c r="K421" s="37" t="str">
        <f t="shared" ca="1" si="75"/>
        <v/>
      </c>
      <c r="L421" s="30" t="str">
        <f ca="1">IF(H421="","",COUNTIF(INDIRECT("H"&amp;2):INDIRECT("H"&amp;ROW()),"&gt; "))</f>
        <v/>
      </c>
      <c r="M421" s="30" t="str">
        <f t="shared" ca="1" si="76"/>
        <v/>
      </c>
      <c r="N421" s="30" t="str">
        <f ca="1">IF(K421="","",COUNTIF(INDIRECT("K"&amp;2):INDIRECT("K"&amp;ROW()),"&gt; "))</f>
        <v/>
      </c>
      <c r="O421" s="30" t="str">
        <f t="shared" ca="1" si="77"/>
        <v/>
      </c>
      <c r="P421" s="38"/>
      <c r="Q421" s="30" t="str">
        <f t="shared" ca="1" si="78"/>
        <v/>
      </c>
    </row>
    <row r="422" spans="6:17" ht="14.25" x14ac:dyDescent="0.2">
      <c r="F422" s="30" t="str">
        <f t="shared" si="79"/>
        <v/>
      </c>
      <c r="G422" s="17" t="str">
        <f t="shared" ca="1" si="80"/>
        <v/>
      </c>
      <c r="H422" s="37" t="str">
        <f t="shared" ca="1" si="74"/>
        <v/>
      </c>
      <c r="I422" s="30" t="str">
        <f t="shared" si="81"/>
        <v/>
      </c>
      <c r="J422" s="30" t="str">
        <f t="shared" ca="1" si="82"/>
        <v/>
      </c>
      <c r="K422" s="37" t="str">
        <f t="shared" ca="1" si="75"/>
        <v/>
      </c>
      <c r="L422" s="30" t="str">
        <f ca="1">IF(H422="","",COUNTIF(INDIRECT("H"&amp;2):INDIRECT("H"&amp;ROW()),"&gt; "))</f>
        <v/>
      </c>
      <c r="M422" s="30" t="str">
        <f t="shared" ca="1" si="76"/>
        <v/>
      </c>
      <c r="N422" s="30" t="str">
        <f ca="1">IF(K422="","",COUNTIF(INDIRECT("K"&amp;2):INDIRECT("K"&amp;ROW()),"&gt; "))</f>
        <v/>
      </c>
      <c r="O422" s="30" t="str">
        <f t="shared" ca="1" si="77"/>
        <v/>
      </c>
      <c r="P422" s="38"/>
      <c r="Q422" s="30" t="str">
        <f t="shared" ca="1" si="78"/>
        <v/>
      </c>
    </row>
    <row r="423" spans="6:17" ht="14.25" x14ac:dyDescent="0.2">
      <c r="F423" s="30" t="str">
        <f t="shared" si="79"/>
        <v/>
      </c>
      <c r="G423" s="17" t="str">
        <f t="shared" ca="1" si="80"/>
        <v/>
      </c>
      <c r="H423" s="37" t="str">
        <f t="shared" ca="1" si="74"/>
        <v/>
      </c>
      <c r="I423" s="30" t="str">
        <f t="shared" si="81"/>
        <v/>
      </c>
      <c r="J423" s="30" t="str">
        <f t="shared" ca="1" si="82"/>
        <v/>
      </c>
      <c r="K423" s="37" t="str">
        <f t="shared" ca="1" si="75"/>
        <v/>
      </c>
      <c r="L423" s="30" t="str">
        <f ca="1">IF(H423="","",COUNTIF(INDIRECT("H"&amp;2):INDIRECT("H"&amp;ROW()),"&gt; "))</f>
        <v/>
      </c>
      <c r="M423" s="30" t="str">
        <f t="shared" ca="1" si="76"/>
        <v/>
      </c>
      <c r="N423" s="30" t="str">
        <f ca="1">IF(K423="","",COUNTIF(INDIRECT("K"&amp;2):INDIRECT("K"&amp;ROW()),"&gt; "))</f>
        <v/>
      </c>
      <c r="O423" s="30" t="str">
        <f t="shared" ca="1" si="77"/>
        <v/>
      </c>
      <c r="P423" s="38"/>
      <c r="Q423" s="30" t="str">
        <f t="shared" ca="1" si="78"/>
        <v/>
      </c>
    </row>
    <row r="424" spans="6:17" ht="14.25" x14ac:dyDescent="0.2">
      <c r="F424" s="30" t="str">
        <f t="shared" si="79"/>
        <v/>
      </c>
      <c r="G424" s="17" t="str">
        <f t="shared" ca="1" si="80"/>
        <v/>
      </c>
      <c r="H424" s="37" t="str">
        <f t="shared" ca="1" si="74"/>
        <v/>
      </c>
      <c r="I424" s="30" t="str">
        <f t="shared" si="81"/>
        <v/>
      </c>
      <c r="J424" s="30" t="str">
        <f t="shared" ca="1" si="82"/>
        <v/>
      </c>
      <c r="K424" s="37" t="str">
        <f t="shared" ca="1" si="75"/>
        <v/>
      </c>
      <c r="L424" s="30" t="str">
        <f ca="1">IF(H424="","",COUNTIF(INDIRECT("H"&amp;2):INDIRECT("H"&amp;ROW()),"&gt; "))</f>
        <v/>
      </c>
      <c r="M424" s="30" t="str">
        <f t="shared" ca="1" si="76"/>
        <v/>
      </c>
      <c r="N424" s="30" t="str">
        <f ca="1">IF(K424="","",COUNTIF(INDIRECT("K"&amp;2):INDIRECT("K"&amp;ROW()),"&gt; "))</f>
        <v/>
      </c>
      <c r="O424" s="30" t="str">
        <f t="shared" ca="1" si="77"/>
        <v/>
      </c>
      <c r="P424" s="38"/>
      <c r="Q424" s="30" t="str">
        <f t="shared" ca="1" si="78"/>
        <v/>
      </c>
    </row>
    <row r="425" spans="6:17" ht="14.25" x14ac:dyDescent="0.2">
      <c r="F425" s="30" t="str">
        <f t="shared" si="79"/>
        <v/>
      </c>
      <c r="G425" s="17" t="str">
        <f t="shared" ca="1" si="80"/>
        <v/>
      </c>
      <c r="H425" s="37" t="str">
        <f t="shared" ca="1" si="74"/>
        <v/>
      </c>
      <c r="I425" s="30" t="str">
        <f t="shared" si="81"/>
        <v/>
      </c>
      <c r="J425" s="30" t="str">
        <f t="shared" ca="1" si="82"/>
        <v/>
      </c>
      <c r="K425" s="37" t="str">
        <f t="shared" ca="1" si="75"/>
        <v/>
      </c>
      <c r="L425" s="30" t="str">
        <f ca="1">IF(H425="","",COUNTIF(INDIRECT("H"&amp;2):INDIRECT("H"&amp;ROW()),"&gt; "))</f>
        <v/>
      </c>
      <c r="M425" s="30" t="str">
        <f t="shared" ca="1" si="76"/>
        <v/>
      </c>
      <c r="N425" s="30" t="str">
        <f ca="1">IF(K425="","",COUNTIF(INDIRECT("K"&amp;2):INDIRECT("K"&amp;ROW()),"&gt; "))</f>
        <v/>
      </c>
      <c r="O425" s="30" t="str">
        <f t="shared" ca="1" si="77"/>
        <v/>
      </c>
      <c r="P425" s="38"/>
      <c r="Q425" s="30" t="str">
        <f t="shared" ca="1" si="78"/>
        <v/>
      </c>
    </row>
    <row r="426" spans="6:17" ht="14.25" x14ac:dyDescent="0.2">
      <c r="F426" s="30" t="str">
        <f t="shared" si="79"/>
        <v/>
      </c>
      <c r="G426" s="17" t="str">
        <f t="shared" ca="1" si="80"/>
        <v/>
      </c>
      <c r="H426" s="37" t="str">
        <f t="shared" ca="1" si="74"/>
        <v/>
      </c>
      <c r="I426" s="30" t="str">
        <f t="shared" si="81"/>
        <v/>
      </c>
      <c r="J426" s="30" t="str">
        <f t="shared" ca="1" si="82"/>
        <v/>
      </c>
      <c r="K426" s="37" t="str">
        <f t="shared" ca="1" si="75"/>
        <v/>
      </c>
      <c r="L426" s="30" t="str">
        <f ca="1">IF(H426="","",COUNTIF(INDIRECT("H"&amp;2):INDIRECT("H"&amp;ROW()),"&gt; "))</f>
        <v/>
      </c>
      <c r="M426" s="30" t="str">
        <f t="shared" ca="1" si="76"/>
        <v/>
      </c>
      <c r="N426" s="30" t="str">
        <f ca="1">IF(K426="","",COUNTIF(INDIRECT("K"&amp;2):INDIRECT("K"&amp;ROW()),"&gt; "))</f>
        <v/>
      </c>
      <c r="O426" s="30" t="str">
        <f t="shared" ca="1" si="77"/>
        <v/>
      </c>
      <c r="P426" s="38"/>
      <c r="Q426" s="30" t="str">
        <f t="shared" ca="1" si="78"/>
        <v/>
      </c>
    </row>
    <row r="427" spans="6:17" ht="14.25" x14ac:dyDescent="0.2">
      <c r="F427" s="30" t="str">
        <f t="shared" si="79"/>
        <v/>
      </c>
      <c r="G427" s="17" t="str">
        <f t="shared" ca="1" si="80"/>
        <v/>
      </c>
      <c r="H427" s="37" t="str">
        <f t="shared" ca="1" si="74"/>
        <v/>
      </c>
      <c r="I427" s="30" t="str">
        <f t="shared" si="81"/>
        <v/>
      </c>
      <c r="J427" s="30" t="str">
        <f t="shared" ca="1" si="82"/>
        <v/>
      </c>
      <c r="K427" s="37" t="str">
        <f t="shared" ca="1" si="75"/>
        <v/>
      </c>
      <c r="L427" s="30" t="str">
        <f ca="1">IF(H427="","",COUNTIF(INDIRECT("H"&amp;2):INDIRECT("H"&amp;ROW()),"&gt; "))</f>
        <v/>
      </c>
      <c r="M427" s="30" t="str">
        <f t="shared" ca="1" si="76"/>
        <v/>
      </c>
      <c r="N427" s="30" t="str">
        <f ca="1">IF(K427="","",COUNTIF(INDIRECT("K"&amp;2):INDIRECT("K"&amp;ROW()),"&gt; "))</f>
        <v/>
      </c>
      <c r="O427" s="30" t="str">
        <f t="shared" ca="1" si="77"/>
        <v/>
      </c>
      <c r="P427" s="38"/>
      <c r="Q427" s="30" t="str">
        <f t="shared" ca="1" si="78"/>
        <v/>
      </c>
    </row>
    <row r="428" spans="6:17" ht="14.25" x14ac:dyDescent="0.2">
      <c r="F428" s="30" t="str">
        <f t="shared" si="79"/>
        <v/>
      </c>
      <c r="G428" s="17" t="str">
        <f t="shared" ca="1" si="80"/>
        <v/>
      </c>
      <c r="H428" s="37" t="str">
        <f t="shared" ca="1" si="74"/>
        <v/>
      </c>
      <c r="I428" s="30" t="str">
        <f t="shared" si="81"/>
        <v/>
      </c>
      <c r="J428" s="30" t="str">
        <f t="shared" ca="1" si="82"/>
        <v/>
      </c>
      <c r="K428" s="37" t="str">
        <f t="shared" ca="1" si="75"/>
        <v/>
      </c>
      <c r="L428" s="30" t="str">
        <f ca="1">IF(H428="","",COUNTIF(INDIRECT("H"&amp;2):INDIRECT("H"&amp;ROW()),"&gt; "))</f>
        <v/>
      </c>
      <c r="M428" s="30" t="str">
        <f t="shared" ca="1" si="76"/>
        <v/>
      </c>
      <c r="N428" s="30" t="str">
        <f ca="1">IF(K428="","",COUNTIF(INDIRECT("K"&amp;2):INDIRECT("K"&amp;ROW()),"&gt; "))</f>
        <v/>
      </c>
      <c r="O428" s="30" t="str">
        <f t="shared" ca="1" si="77"/>
        <v/>
      </c>
      <c r="P428" s="38"/>
      <c r="Q428" s="30" t="str">
        <f t="shared" ca="1" si="78"/>
        <v/>
      </c>
    </row>
    <row r="429" spans="6:17" ht="14.25" x14ac:dyDescent="0.2">
      <c r="F429" s="30" t="str">
        <f t="shared" si="79"/>
        <v/>
      </c>
      <c r="G429" s="17" t="str">
        <f t="shared" ca="1" si="80"/>
        <v/>
      </c>
      <c r="H429" s="37" t="str">
        <f t="shared" ca="1" si="74"/>
        <v/>
      </c>
      <c r="I429" s="30" t="str">
        <f t="shared" si="81"/>
        <v/>
      </c>
      <c r="J429" s="30" t="str">
        <f t="shared" ca="1" si="82"/>
        <v/>
      </c>
      <c r="K429" s="37" t="str">
        <f t="shared" ca="1" si="75"/>
        <v/>
      </c>
      <c r="L429" s="30" t="str">
        <f ca="1">IF(H429="","",COUNTIF(INDIRECT("H"&amp;2):INDIRECT("H"&amp;ROW()),"&gt; "))</f>
        <v/>
      </c>
      <c r="M429" s="30" t="str">
        <f t="shared" ca="1" si="76"/>
        <v/>
      </c>
      <c r="N429" s="30" t="str">
        <f ca="1">IF(K429="","",COUNTIF(INDIRECT("K"&amp;2):INDIRECT("K"&amp;ROW()),"&gt; "))</f>
        <v/>
      </c>
      <c r="O429" s="30" t="str">
        <f t="shared" ca="1" si="77"/>
        <v/>
      </c>
      <c r="P429" s="38"/>
      <c r="Q429" s="30" t="str">
        <f t="shared" ca="1" si="78"/>
        <v/>
      </c>
    </row>
    <row r="430" spans="6:17" ht="14.25" x14ac:dyDescent="0.2">
      <c r="F430" s="30" t="str">
        <f t="shared" si="79"/>
        <v/>
      </c>
      <c r="G430" s="17" t="str">
        <f t="shared" ca="1" si="80"/>
        <v/>
      </c>
      <c r="H430" s="37" t="str">
        <f t="shared" ca="1" si="74"/>
        <v/>
      </c>
      <c r="I430" s="30" t="str">
        <f t="shared" si="81"/>
        <v/>
      </c>
      <c r="J430" s="30" t="str">
        <f t="shared" ca="1" si="82"/>
        <v/>
      </c>
      <c r="K430" s="37" t="str">
        <f t="shared" ca="1" si="75"/>
        <v/>
      </c>
      <c r="L430" s="30" t="str">
        <f ca="1">IF(H430="","",COUNTIF(INDIRECT("H"&amp;2):INDIRECT("H"&amp;ROW()),"&gt; "))</f>
        <v/>
      </c>
      <c r="M430" s="30" t="str">
        <f t="shared" ca="1" si="76"/>
        <v/>
      </c>
      <c r="N430" s="30" t="str">
        <f ca="1">IF(K430="","",COUNTIF(INDIRECT("K"&amp;2):INDIRECT("K"&amp;ROW()),"&gt; "))</f>
        <v/>
      </c>
      <c r="O430" s="30" t="str">
        <f t="shared" ca="1" si="77"/>
        <v/>
      </c>
      <c r="P430" s="38"/>
      <c r="Q430" s="30" t="str">
        <f t="shared" ca="1" si="78"/>
        <v/>
      </c>
    </row>
    <row r="431" spans="6:17" ht="14.25" x14ac:dyDescent="0.2">
      <c r="F431" s="30" t="str">
        <f t="shared" si="79"/>
        <v/>
      </c>
      <c r="G431" s="17" t="str">
        <f t="shared" ca="1" si="80"/>
        <v/>
      </c>
      <c r="H431" s="37" t="str">
        <f t="shared" ca="1" si="74"/>
        <v/>
      </c>
      <c r="I431" s="30" t="str">
        <f t="shared" si="81"/>
        <v/>
      </c>
      <c r="J431" s="30" t="str">
        <f t="shared" ca="1" si="82"/>
        <v/>
      </c>
      <c r="K431" s="37" t="str">
        <f t="shared" ca="1" si="75"/>
        <v/>
      </c>
      <c r="L431" s="30" t="str">
        <f ca="1">IF(H431="","",COUNTIF(INDIRECT("H"&amp;2):INDIRECT("H"&amp;ROW()),"&gt; "))</f>
        <v/>
      </c>
      <c r="M431" s="30" t="str">
        <f t="shared" ca="1" si="76"/>
        <v/>
      </c>
      <c r="N431" s="30" t="str">
        <f ca="1">IF(K431="","",COUNTIF(INDIRECT("K"&amp;2):INDIRECT("K"&amp;ROW()),"&gt; "))</f>
        <v/>
      </c>
      <c r="O431" s="30" t="str">
        <f t="shared" ca="1" si="77"/>
        <v/>
      </c>
      <c r="P431" s="38"/>
      <c r="Q431" s="30" t="str">
        <f t="shared" ca="1" si="78"/>
        <v/>
      </c>
    </row>
    <row r="432" spans="6:17" ht="14.25" x14ac:dyDescent="0.2">
      <c r="F432" s="30" t="str">
        <f t="shared" si="79"/>
        <v/>
      </c>
      <c r="G432" s="17" t="str">
        <f t="shared" ca="1" si="80"/>
        <v/>
      </c>
      <c r="H432" s="37" t="str">
        <f t="shared" ca="1" si="74"/>
        <v/>
      </c>
      <c r="I432" s="30" t="str">
        <f t="shared" si="81"/>
        <v/>
      </c>
      <c r="J432" s="30" t="str">
        <f t="shared" ca="1" si="82"/>
        <v/>
      </c>
      <c r="K432" s="37" t="str">
        <f t="shared" ca="1" si="75"/>
        <v/>
      </c>
      <c r="L432" s="30" t="str">
        <f ca="1">IF(H432="","",COUNTIF(INDIRECT("H"&amp;2):INDIRECT("H"&amp;ROW()),"&gt; "))</f>
        <v/>
      </c>
      <c r="M432" s="30" t="str">
        <f t="shared" ca="1" si="76"/>
        <v/>
      </c>
      <c r="N432" s="30" t="str">
        <f ca="1">IF(K432="","",COUNTIF(INDIRECT("K"&amp;2):INDIRECT("K"&amp;ROW()),"&gt; "))</f>
        <v/>
      </c>
      <c r="O432" s="30" t="str">
        <f t="shared" ca="1" si="77"/>
        <v/>
      </c>
      <c r="P432" s="38"/>
      <c r="Q432" s="30" t="str">
        <f t="shared" ca="1" si="78"/>
        <v/>
      </c>
    </row>
    <row r="433" spans="6:17" ht="14.25" x14ac:dyDescent="0.2">
      <c r="F433" s="30" t="str">
        <f t="shared" si="79"/>
        <v/>
      </c>
      <c r="G433" s="17" t="str">
        <f t="shared" ca="1" si="80"/>
        <v/>
      </c>
      <c r="H433" s="37" t="str">
        <f t="shared" ca="1" si="74"/>
        <v/>
      </c>
      <c r="I433" s="30" t="str">
        <f t="shared" si="81"/>
        <v/>
      </c>
      <c r="J433" s="30" t="str">
        <f t="shared" ca="1" si="82"/>
        <v/>
      </c>
      <c r="K433" s="37" t="str">
        <f t="shared" ca="1" si="75"/>
        <v/>
      </c>
      <c r="L433" s="30" t="str">
        <f ca="1">IF(H433="","",COUNTIF(INDIRECT("H"&amp;2):INDIRECT("H"&amp;ROW()),"&gt; "))</f>
        <v/>
      </c>
      <c r="M433" s="30" t="str">
        <f t="shared" ca="1" si="76"/>
        <v/>
      </c>
      <c r="N433" s="30" t="str">
        <f ca="1">IF(K433="","",COUNTIF(INDIRECT("K"&amp;2):INDIRECT("K"&amp;ROW()),"&gt; "))</f>
        <v/>
      </c>
      <c r="O433" s="30" t="str">
        <f t="shared" ca="1" si="77"/>
        <v/>
      </c>
      <c r="P433" s="38"/>
      <c r="Q433" s="30" t="str">
        <f t="shared" ca="1" si="78"/>
        <v/>
      </c>
    </row>
    <row r="434" spans="6:17" ht="14.25" x14ac:dyDescent="0.2">
      <c r="F434" s="30" t="str">
        <f t="shared" si="79"/>
        <v/>
      </c>
      <c r="G434" s="17" t="str">
        <f t="shared" ca="1" si="80"/>
        <v/>
      </c>
      <c r="H434" s="37" t="str">
        <f t="shared" ca="1" si="74"/>
        <v/>
      </c>
      <c r="I434" s="30" t="str">
        <f t="shared" si="81"/>
        <v/>
      </c>
      <c r="J434" s="30" t="str">
        <f t="shared" ca="1" si="82"/>
        <v/>
      </c>
      <c r="K434" s="37" t="str">
        <f t="shared" ca="1" si="75"/>
        <v/>
      </c>
      <c r="L434" s="30" t="str">
        <f ca="1">IF(H434="","",COUNTIF(INDIRECT("H"&amp;2):INDIRECT("H"&amp;ROW()),"&gt; "))</f>
        <v/>
      </c>
      <c r="M434" s="30" t="str">
        <f t="shared" ca="1" si="76"/>
        <v/>
      </c>
      <c r="N434" s="30" t="str">
        <f ca="1">IF(K434="","",COUNTIF(INDIRECT("K"&amp;2):INDIRECT("K"&amp;ROW()),"&gt; "))</f>
        <v/>
      </c>
      <c r="O434" s="30" t="str">
        <f t="shared" ca="1" si="77"/>
        <v/>
      </c>
      <c r="P434" s="38"/>
      <c r="Q434" s="30" t="str">
        <f t="shared" ca="1" si="78"/>
        <v/>
      </c>
    </row>
    <row r="435" spans="6:17" ht="14.25" x14ac:dyDescent="0.2">
      <c r="F435" s="30" t="str">
        <f t="shared" si="79"/>
        <v/>
      </c>
      <c r="G435" s="17" t="str">
        <f t="shared" ca="1" si="80"/>
        <v/>
      </c>
      <c r="H435" s="37" t="str">
        <f t="shared" ca="1" si="74"/>
        <v/>
      </c>
      <c r="I435" s="30" t="str">
        <f t="shared" si="81"/>
        <v/>
      </c>
      <c r="J435" s="30" t="str">
        <f t="shared" ca="1" si="82"/>
        <v/>
      </c>
      <c r="K435" s="37" t="str">
        <f t="shared" ca="1" si="75"/>
        <v/>
      </c>
      <c r="L435" s="30" t="str">
        <f ca="1">IF(H435="","",COUNTIF(INDIRECT("H"&amp;2):INDIRECT("H"&amp;ROW()),"&gt; "))</f>
        <v/>
      </c>
      <c r="M435" s="30" t="str">
        <f t="shared" ca="1" si="76"/>
        <v/>
      </c>
      <c r="N435" s="30" t="str">
        <f ca="1">IF(K435="","",COUNTIF(INDIRECT("K"&amp;2):INDIRECT("K"&amp;ROW()),"&gt; "))</f>
        <v/>
      </c>
      <c r="O435" s="30" t="str">
        <f t="shared" ca="1" si="77"/>
        <v/>
      </c>
      <c r="P435" s="38"/>
      <c r="Q435" s="30" t="str">
        <f t="shared" ca="1" si="78"/>
        <v/>
      </c>
    </row>
    <row r="436" spans="6:17" ht="14.25" x14ac:dyDescent="0.2">
      <c r="F436" s="30" t="str">
        <f t="shared" si="79"/>
        <v/>
      </c>
      <c r="G436" s="17" t="str">
        <f t="shared" ca="1" si="80"/>
        <v/>
      </c>
      <c r="H436" s="37" t="str">
        <f t="shared" ca="1" si="74"/>
        <v/>
      </c>
      <c r="I436" s="30" t="str">
        <f t="shared" si="81"/>
        <v/>
      </c>
      <c r="J436" s="30" t="str">
        <f t="shared" ca="1" si="82"/>
        <v/>
      </c>
      <c r="K436" s="37" t="str">
        <f t="shared" ca="1" si="75"/>
        <v/>
      </c>
      <c r="L436" s="30" t="str">
        <f ca="1">IF(H436="","",COUNTIF(INDIRECT("H"&amp;2):INDIRECT("H"&amp;ROW()),"&gt; "))</f>
        <v/>
      </c>
      <c r="M436" s="30" t="str">
        <f t="shared" ca="1" si="76"/>
        <v/>
      </c>
      <c r="N436" s="30" t="str">
        <f ca="1">IF(K436="","",COUNTIF(INDIRECT("K"&amp;2):INDIRECT("K"&amp;ROW()),"&gt; "))</f>
        <v/>
      </c>
      <c r="O436" s="30" t="str">
        <f t="shared" ca="1" si="77"/>
        <v/>
      </c>
      <c r="P436" s="38"/>
      <c r="Q436" s="30" t="str">
        <f t="shared" ca="1" si="78"/>
        <v/>
      </c>
    </row>
    <row r="437" spans="6:17" ht="14.25" x14ac:dyDescent="0.2">
      <c r="F437" s="30" t="str">
        <f t="shared" si="79"/>
        <v/>
      </c>
      <c r="G437" s="17" t="str">
        <f t="shared" ca="1" si="80"/>
        <v/>
      </c>
      <c r="H437" s="37" t="str">
        <f t="shared" ca="1" si="74"/>
        <v/>
      </c>
      <c r="I437" s="30" t="str">
        <f t="shared" si="81"/>
        <v/>
      </c>
      <c r="J437" s="30" t="str">
        <f t="shared" ca="1" si="82"/>
        <v/>
      </c>
      <c r="K437" s="37" t="str">
        <f t="shared" ca="1" si="75"/>
        <v/>
      </c>
      <c r="L437" s="30" t="str">
        <f ca="1">IF(H437="","",COUNTIF(INDIRECT("H"&amp;2):INDIRECT("H"&amp;ROW()),"&gt; "))</f>
        <v/>
      </c>
      <c r="M437" s="30" t="str">
        <f t="shared" ca="1" si="76"/>
        <v/>
      </c>
      <c r="N437" s="30" t="str">
        <f ca="1">IF(K437="","",COUNTIF(INDIRECT("K"&amp;2):INDIRECT("K"&amp;ROW()),"&gt; "))</f>
        <v/>
      </c>
      <c r="O437" s="30" t="str">
        <f t="shared" ca="1" si="77"/>
        <v/>
      </c>
      <c r="P437" s="38"/>
      <c r="Q437" s="30" t="str">
        <f t="shared" ca="1" si="78"/>
        <v/>
      </c>
    </row>
    <row r="438" spans="6:17" ht="14.25" x14ac:dyDescent="0.2">
      <c r="F438" s="30" t="str">
        <f t="shared" si="79"/>
        <v/>
      </c>
      <c r="G438" s="17" t="str">
        <f t="shared" ca="1" si="80"/>
        <v/>
      </c>
      <c r="H438" s="37" t="str">
        <f t="shared" ca="1" si="74"/>
        <v/>
      </c>
      <c r="I438" s="30" t="str">
        <f t="shared" si="81"/>
        <v/>
      </c>
      <c r="J438" s="30" t="str">
        <f t="shared" ca="1" si="82"/>
        <v/>
      </c>
      <c r="K438" s="37" t="str">
        <f t="shared" ca="1" si="75"/>
        <v/>
      </c>
      <c r="L438" s="30" t="str">
        <f ca="1">IF(H438="","",COUNTIF(INDIRECT("H"&amp;2):INDIRECT("H"&amp;ROW()),"&gt; "))</f>
        <v/>
      </c>
      <c r="M438" s="30" t="str">
        <f t="shared" ca="1" si="76"/>
        <v/>
      </c>
      <c r="N438" s="30" t="str">
        <f ca="1">IF(K438="","",COUNTIF(INDIRECT("K"&amp;2):INDIRECT("K"&amp;ROW()),"&gt; "))</f>
        <v/>
      </c>
      <c r="O438" s="30" t="str">
        <f t="shared" ca="1" si="77"/>
        <v/>
      </c>
      <c r="P438" s="38"/>
      <c r="Q438" s="30" t="str">
        <f t="shared" ca="1" si="78"/>
        <v/>
      </c>
    </row>
    <row r="439" spans="6:17" ht="14.25" x14ac:dyDescent="0.2">
      <c r="F439" s="30" t="str">
        <f t="shared" si="79"/>
        <v/>
      </c>
      <c r="G439" s="17" t="str">
        <f t="shared" ca="1" si="80"/>
        <v/>
      </c>
      <c r="H439" s="37" t="str">
        <f t="shared" ca="1" si="74"/>
        <v/>
      </c>
      <c r="I439" s="30" t="str">
        <f t="shared" si="81"/>
        <v/>
      </c>
      <c r="J439" s="30" t="str">
        <f t="shared" ca="1" si="82"/>
        <v/>
      </c>
      <c r="K439" s="37" t="str">
        <f t="shared" ca="1" si="75"/>
        <v/>
      </c>
      <c r="L439" s="30" t="str">
        <f ca="1">IF(H439="","",COUNTIF(INDIRECT("H"&amp;2):INDIRECT("H"&amp;ROW()),"&gt; "))</f>
        <v/>
      </c>
      <c r="M439" s="30" t="str">
        <f t="shared" ca="1" si="76"/>
        <v/>
      </c>
      <c r="N439" s="30" t="str">
        <f ca="1">IF(K439="","",COUNTIF(INDIRECT("K"&amp;2):INDIRECT("K"&amp;ROW()),"&gt; "))</f>
        <v/>
      </c>
      <c r="O439" s="30" t="str">
        <f t="shared" ca="1" si="77"/>
        <v/>
      </c>
      <c r="P439" s="38"/>
      <c r="Q439" s="30" t="str">
        <f t="shared" ca="1" si="78"/>
        <v/>
      </c>
    </row>
    <row r="440" spans="6:17" ht="14.25" x14ac:dyDescent="0.2">
      <c r="F440" s="30" t="str">
        <f t="shared" si="79"/>
        <v/>
      </c>
      <c r="G440" s="17" t="str">
        <f t="shared" ca="1" si="80"/>
        <v/>
      </c>
      <c r="H440" s="37" t="str">
        <f t="shared" ca="1" si="74"/>
        <v/>
      </c>
      <c r="I440" s="30" t="str">
        <f t="shared" si="81"/>
        <v/>
      </c>
      <c r="J440" s="30" t="str">
        <f t="shared" ca="1" si="82"/>
        <v/>
      </c>
      <c r="K440" s="37" t="str">
        <f t="shared" ca="1" si="75"/>
        <v/>
      </c>
      <c r="L440" s="30" t="str">
        <f ca="1">IF(H440="","",COUNTIF(INDIRECT("H"&amp;2):INDIRECT("H"&amp;ROW()),"&gt; "))</f>
        <v/>
      </c>
      <c r="M440" s="30" t="str">
        <f t="shared" ca="1" si="76"/>
        <v/>
      </c>
      <c r="N440" s="30" t="str">
        <f ca="1">IF(K440="","",COUNTIF(INDIRECT("K"&amp;2):INDIRECT("K"&amp;ROW()),"&gt; "))</f>
        <v/>
      </c>
      <c r="O440" s="30" t="str">
        <f t="shared" ca="1" si="77"/>
        <v/>
      </c>
      <c r="P440" s="38"/>
      <c r="Q440" s="30" t="str">
        <f t="shared" ca="1" si="78"/>
        <v/>
      </c>
    </row>
    <row r="441" spans="6:17" ht="14.25" x14ac:dyDescent="0.2">
      <c r="F441" s="30" t="str">
        <f t="shared" si="79"/>
        <v/>
      </c>
      <c r="G441" s="17" t="str">
        <f t="shared" ca="1" si="80"/>
        <v/>
      </c>
      <c r="H441" s="37" t="str">
        <f t="shared" ca="1" si="74"/>
        <v/>
      </c>
      <c r="I441" s="30" t="str">
        <f t="shared" si="81"/>
        <v/>
      </c>
      <c r="J441" s="30" t="str">
        <f t="shared" ca="1" si="82"/>
        <v/>
      </c>
      <c r="K441" s="37" t="str">
        <f t="shared" ca="1" si="75"/>
        <v/>
      </c>
      <c r="L441" s="30" t="str">
        <f ca="1">IF(H441="","",COUNTIF(INDIRECT("H"&amp;2):INDIRECT("H"&amp;ROW()),"&gt; "))</f>
        <v/>
      </c>
      <c r="M441" s="30" t="str">
        <f t="shared" ca="1" si="76"/>
        <v/>
      </c>
      <c r="N441" s="30" t="str">
        <f ca="1">IF(K441="","",COUNTIF(INDIRECT("K"&amp;2):INDIRECT("K"&amp;ROW()),"&gt; "))</f>
        <v/>
      </c>
      <c r="O441" s="30" t="str">
        <f t="shared" ca="1" si="77"/>
        <v/>
      </c>
      <c r="P441" s="38"/>
      <c r="Q441" s="30" t="str">
        <f t="shared" ca="1" si="78"/>
        <v/>
      </c>
    </row>
    <row r="442" spans="6:17" ht="14.25" x14ac:dyDescent="0.2">
      <c r="F442" s="30" t="str">
        <f t="shared" si="79"/>
        <v/>
      </c>
      <c r="G442" s="17" t="str">
        <f t="shared" ca="1" si="80"/>
        <v/>
      </c>
      <c r="H442" s="37" t="str">
        <f t="shared" ca="1" si="74"/>
        <v/>
      </c>
      <c r="I442" s="30" t="str">
        <f t="shared" si="81"/>
        <v/>
      </c>
      <c r="J442" s="30" t="str">
        <f t="shared" ca="1" si="82"/>
        <v/>
      </c>
      <c r="K442" s="37" t="str">
        <f t="shared" ca="1" si="75"/>
        <v/>
      </c>
      <c r="L442" s="30" t="str">
        <f ca="1">IF(H442="","",COUNTIF(INDIRECT("H"&amp;2):INDIRECT("H"&amp;ROW()),"&gt; "))</f>
        <v/>
      </c>
      <c r="M442" s="30" t="str">
        <f t="shared" ca="1" si="76"/>
        <v/>
      </c>
      <c r="N442" s="30" t="str">
        <f ca="1">IF(K442="","",COUNTIF(INDIRECT("K"&amp;2):INDIRECT("K"&amp;ROW()),"&gt; "))</f>
        <v/>
      </c>
      <c r="O442" s="30" t="str">
        <f t="shared" ca="1" si="77"/>
        <v/>
      </c>
      <c r="P442" s="38"/>
      <c r="Q442" s="30" t="str">
        <f t="shared" ca="1" si="78"/>
        <v/>
      </c>
    </row>
    <row r="443" spans="6:17" ht="14.25" x14ac:dyDescent="0.2">
      <c r="F443" s="30" t="str">
        <f t="shared" si="79"/>
        <v/>
      </c>
      <c r="G443" s="17" t="str">
        <f t="shared" ca="1" si="80"/>
        <v/>
      </c>
      <c r="H443" s="37" t="str">
        <f t="shared" ca="1" si="74"/>
        <v/>
      </c>
      <c r="I443" s="30" t="str">
        <f t="shared" si="81"/>
        <v/>
      </c>
      <c r="J443" s="30" t="str">
        <f t="shared" ca="1" si="82"/>
        <v/>
      </c>
      <c r="K443" s="37" t="str">
        <f t="shared" ca="1" si="75"/>
        <v/>
      </c>
      <c r="L443" s="30" t="str">
        <f ca="1">IF(H443="","",COUNTIF(INDIRECT("H"&amp;2):INDIRECT("H"&amp;ROW()),"&gt; "))</f>
        <v/>
      </c>
      <c r="M443" s="30" t="str">
        <f t="shared" ca="1" si="76"/>
        <v/>
      </c>
      <c r="N443" s="30" t="str">
        <f ca="1">IF(K443="","",COUNTIF(INDIRECT("K"&amp;2):INDIRECT("K"&amp;ROW()),"&gt; "))</f>
        <v/>
      </c>
      <c r="O443" s="30" t="str">
        <f t="shared" ca="1" si="77"/>
        <v/>
      </c>
      <c r="P443" s="38"/>
      <c r="Q443" s="30" t="str">
        <f t="shared" ca="1" si="78"/>
        <v/>
      </c>
    </row>
    <row r="444" spans="6:17" ht="14.25" x14ac:dyDescent="0.2">
      <c r="F444" s="30" t="str">
        <f t="shared" si="79"/>
        <v/>
      </c>
      <c r="G444" s="17" t="str">
        <f t="shared" ca="1" si="80"/>
        <v/>
      </c>
      <c r="H444" s="37" t="str">
        <f t="shared" ca="1" si="74"/>
        <v/>
      </c>
      <c r="I444" s="30" t="str">
        <f t="shared" si="81"/>
        <v/>
      </c>
      <c r="J444" s="30" t="str">
        <f t="shared" ca="1" si="82"/>
        <v/>
      </c>
      <c r="K444" s="37" t="str">
        <f t="shared" ca="1" si="75"/>
        <v/>
      </c>
      <c r="L444" s="30" t="str">
        <f ca="1">IF(H444="","",COUNTIF(INDIRECT("H"&amp;2):INDIRECT("H"&amp;ROW()),"&gt; "))</f>
        <v/>
      </c>
      <c r="M444" s="30" t="str">
        <f t="shared" ca="1" si="76"/>
        <v/>
      </c>
      <c r="N444" s="30" t="str">
        <f ca="1">IF(K444="","",COUNTIF(INDIRECT("K"&amp;2):INDIRECT("K"&amp;ROW()),"&gt; "))</f>
        <v/>
      </c>
      <c r="O444" s="30" t="str">
        <f t="shared" ca="1" si="77"/>
        <v/>
      </c>
      <c r="P444" s="38"/>
      <c r="Q444" s="30" t="str">
        <f t="shared" ca="1" si="78"/>
        <v/>
      </c>
    </row>
    <row r="445" spans="6:17" ht="14.25" x14ac:dyDescent="0.2">
      <c r="F445" s="30" t="str">
        <f t="shared" si="79"/>
        <v/>
      </c>
      <c r="G445" s="17" t="str">
        <f t="shared" ca="1" si="80"/>
        <v/>
      </c>
      <c r="H445" s="37" t="str">
        <f t="shared" ca="1" si="74"/>
        <v/>
      </c>
      <c r="I445" s="30" t="str">
        <f t="shared" si="81"/>
        <v/>
      </c>
      <c r="J445" s="30" t="str">
        <f t="shared" ca="1" si="82"/>
        <v/>
      </c>
      <c r="K445" s="37" t="str">
        <f t="shared" ca="1" si="75"/>
        <v/>
      </c>
      <c r="L445" s="30" t="str">
        <f ca="1">IF(H445="","",COUNTIF(INDIRECT("H"&amp;2):INDIRECT("H"&amp;ROW()),"&gt; "))</f>
        <v/>
      </c>
      <c r="M445" s="30" t="str">
        <f t="shared" ca="1" si="76"/>
        <v/>
      </c>
      <c r="N445" s="30" t="str">
        <f ca="1">IF(K445="","",COUNTIF(INDIRECT("K"&amp;2):INDIRECT("K"&amp;ROW()),"&gt; "))</f>
        <v/>
      </c>
      <c r="O445" s="30" t="str">
        <f t="shared" ca="1" si="77"/>
        <v/>
      </c>
      <c r="P445" s="38"/>
      <c r="Q445" s="30" t="str">
        <f t="shared" ca="1" si="78"/>
        <v/>
      </c>
    </row>
    <row r="446" spans="6:17" ht="14.25" x14ac:dyDescent="0.2">
      <c r="F446" s="30" t="str">
        <f t="shared" si="79"/>
        <v/>
      </c>
      <c r="G446" s="17" t="str">
        <f t="shared" ca="1" si="80"/>
        <v/>
      </c>
      <c r="H446" s="37" t="str">
        <f t="shared" ca="1" si="74"/>
        <v/>
      </c>
      <c r="I446" s="30" t="str">
        <f t="shared" si="81"/>
        <v/>
      </c>
      <c r="J446" s="30" t="str">
        <f t="shared" ca="1" si="82"/>
        <v/>
      </c>
      <c r="K446" s="37" t="str">
        <f t="shared" ca="1" si="75"/>
        <v/>
      </c>
      <c r="L446" s="30" t="str">
        <f ca="1">IF(H446="","",COUNTIF(INDIRECT("H"&amp;2):INDIRECT("H"&amp;ROW()),"&gt; "))</f>
        <v/>
      </c>
      <c r="M446" s="30" t="str">
        <f t="shared" ca="1" si="76"/>
        <v/>
      </c>
      <c r="N446" s="30" t="str">
        <f ca="1">IF(K446="","",COUNTIF(INDIRECT("K"&amp;2):INDIRECT("K"&amp;ROW()),"&gt; "))</f>
        <v/>
      </c>
      <c r="O446" s="30" t="str">
        <f t="shared" ca="1" si="77"/>
        <v/>
      </c>
      <c r="P446" s="38"/>
      <c r="Q446" s="30" t="str">
        <f t="shared" ca="1" si="78"/>
        <v/>
      </c>
    </row>
    <row r="447" spans="6:17" ht="14.25" x14ac:dyDescent="0.2">
      <c r="F447" s="30" t="str">
        <f t="shared" si="79"/>
        <v/>
      </c>
      <c r="G447" s="17" t="str">
        <f t="shared" ca="1" si="80"/>
        <v/>
      </c>
      <c r="H447" s="37" t="str">
        <f t="shared" ca="1" si="74"/>
        <v/>
      </c>
      <c r="I447" s="30" t="str">
        <f t="shared" si="81"/>
        <v/>
      </c>
      <c r="J447" s="30" t="str">
        <f t="shared" ca="1" si="82"/>
        <v/>
      </c>
      <c r="K447" s="37" t="str">
        <f t="shared" ca="1" si="75"/>
        <v/>
      </c>
      <c r="L447" s="30" t="str">
        <f ca="1">IF(H447="","",COUNTIF(INDIRECT("H"&amp;2):INDIRECT("H"&amp;ROW()),"&gt; "))</f>
        <v/>
      </c>
      <c r="M447" s="30" t="str">
        <f t="shared" ca="1" si="76"/>
        <v/>
      </c>
      <c r="N447" s="30" t="str">
        <f ca="1">IF(K447="","",COUNTIF(INDIRECT("K"&amp;2):INDIRECT("K"&amp;ROW()),"&gt; "))</f>
        <v/>
      </c>
      <c r="O447" s="30" t="str">
        <f t="shared" ca="1" si="77"/>
        <v/>
      </c>
      <c r="P447" s="38"/>
      <c r="Q447" s="30" t="str">
        <f t="shared" ca="1" si="78"/>
        <v/>
      </c>
    </row>
    <row r="448" spans="6:17" ht="14.25" x14ac:dyDescent="0.2">
      <c r="F448" s="30" t="str">
        <f t="shared" si="79"/>
        <v/>
      </c>
      <c r="G448" s="17" t="str">
        <f t="shared" ca="1" si="80"/>
        <v/>
      </c>
      <c r="H448" s="37" t="str">
        <f t="shared" ca="1" si="74"/>
        <v/>
      </c>
      <c r="I448" s="30" t="str">
        <f t="shared" si="81"/>
        <v/>
      </c>
      <c r="J448" s="30" t="str">
        <f t="shared" ca="1" si="82"/>
        <v/>
      </c>
      <c r="K448" s="37" t="str">
        <f t="shared" ca="1" si="75"/>
        <v/>
      </c>
      <c r="L448" s="30" t="str">
        <f ca="1">IF(H448="","",COUNTIF(INDIRECT("H"&amp;2):INDIRECT("H"&amp;ROW()),"&gt; "))</f>
        <v/>
      </c>
      <c r="M448" s="30" t="str">
        <f t="shared" ca="1" si="76"/>
        <v/>
      </c>
      <c r="N448" s="30" t="str">
        <f ca="1">IF(K448="","",COUNTIF(INDIRECT("K"&amp;2):INDIRECT("K"&amp;ROW()),"&gt; "))</f>
        <v/>
      </c>
      <c r="O448" s="30" t="str">
        <f t="shared" ca="1" si="77"/>
        <v/>
      </c>
      <c r="P448" s="38"/>
      <c r="Q448" s="30" t="str">
        <f t="shared" ca="1" si="78"/>
        <v/>
      </c>
    </row>
    <row r="449" spans="6:17" ht="14.25" x14ac:dyDescent="0.2">
      <c r="F449" s="30" t="str">
        <f t="shared" si="79"/>
        <v/>
      </c>
      <c r="G449" s="17" t="str">
        <f t="shared" ca="1" si="80"/>
        <v/>
      </c>
      <c r="H449" s="37" t="str">
        <f t="shared" ca="1" si="74"/>
        <v/>
      </c>
      <c r="I449" s="30" t="str">
        <f t="shared" si="81"/>
        <v/>
      </c>
      <c r="J449" s="30" t="str">
        <f t="shared" ca="1" si="82"/>
        <v/>
      </c>
      <c r="K449" s="37" t="str">
        <f t="shared" ca="1" si="75"/>
        <v/>
      </c>
      <c r="L449" s="30" t="str">
        <f ca="1">IF(H449="","",COUNTIF(INDIRECT("H"&amp;2):INDIRECT("H"&amp;ROW()),"&gt; "))</f>
        <v/>
      </c>
      <c r="M449" s="30" t="str">
        <f t="shared" ca="1" si="76"/>
        <v/>
      </c>
      <c r="N449" s="30" t="str">
        <f ca="1">IF(K449="","",COUNTIF(INDIRECT("K"&amp;2):INDIRECT("K"&amp;ROW()),"&gt; "))</f>
        <v/>
      </c>
      <c r="O449" s="30" t="str">
        <f t="shared" ca="1" si="77"/>
        <v/>
      </c>
      <c r="P449" s="38"/>
      <c r="Q449" s="30" t="str">
        <f t="shared" ca="1" si="78"/>
        <v/>
      </c>
    </row>
    <row r="450" spans="6:17" ht="14.25" x14ac:dyDescent="0.2">
      <c r="F450" s="30" t="str">
        <f t="shared" si="79"/>
        <v/>
      </c>
      <c r="G450" s="17" t="str">
        <f t="shared" ca="1" si="80"/>
        <v/>
      </c>
      <c r="H450" s="37" t="str">
        <f t="shared" ca="1" si="74"/>
        <v/>
      </c>
      <c r="I450" s="30" t="str">
        <f t="shared" si="81"/>
        <v/>
      </c>
      <c r="J450" s="30" t="str">
        <f t="shared" ca="1" si="82"/>
        <v/>
      </c>
      <c r="K450" s="37" t="str">
        <f t="shared" ca="1" si="75"/>
        <v/>
      </c>
      <c r="L450" s="30" t="str">
        <f ca="1">IF(H450="","",COUNTIF(INDIRECT("H"&amp;2):INDIRECT("H"&amp;ROW()),"&gt; "))</f>
        <v/>
      </c>
      <c r="M450" s="30" t="str">
        <f t="shared" ca="1" si="76"/>
        <v/>
      </c>
      <c r="N450" s="30" t="str">
        <f ca="1">IF(K450="","",COUNTIF(INDIRECT("K"&amp;2):INDIRECT("K"&amp;ROW()),"&gt; "))</f>
        <v/>
      </c>
      <c r="O450" s="30" t="str">
        <f t="shared" ca="1" si="77"/>
        <v/>
      </c>
      <c r="P450" s="38"/>
      <c r="Q450" s="30" t="str">
        <f t="shared" ca="1" si="78"/>
        <v/>
      </c>
    </row>
    <row r="451" spans="6:17" ht="14.25" x14ac:dyDescent="0.2">
      <c r="F451" s="30" t="str">
        <f t="shared" si="79"/>
        <v/>
      </c>
      <c r="G451" s="17" t="str">
        <f t="shared" ca="1" si="80"/>
        <v/>
      </c>
      <c r="H451" s="37" t="str">
        <f t="shared" ref="H451:H513" ca="1" si="83">IF(MOD(ROW(),2)=0,INDIRECT("F"&amp;ROW()/2+1),INDIRECT("G"&amp;(ROW()-1)/2+1))</f>
        <v/>
      </c>
      <c r="I451" s="30" t="str">
        <f t="shared" si="81"/>
        <v/>
      </c>
      <c r="J451" s="30" t="str">
        <f t="shared" ca="1" si="82"/>
        <v/>
      </c>
      <c r="K451" s="37" t="str">
        <f t="shared" ref="K451:K513" ca="1" si="84">IF(MOD(ROW(),2)=0,INDIRECT("I"&amp;ROW()/2+1),INDIRECT("J"&amp;(ROW()-1)/2+1))</f>
        <v/>
      </c>
      <c r="L451" s="30" t="str">
        <f ca="1">IF(H451="","",COUNTIF(INDIRECT("H"&amp;2):INDIRECT("H"&amp;ROW()),"&gt; "))</f>
        <v/>
      </c>
      <c r="M451" s="30" t="str">
        <f t="shared" ca="1" si="76"/>
        <v/>
      </c>
      <c r="N451" s="30" t="str">
        <f ca="1">IF(K451="","",COUNTIF(INDIRECT("K"&amp;2):INDIRECT("K"&amp;ROW()),"&gt; "))</f>
        <v/>
      </c>
      <c r="O451" s="30" t="str">
        <f t="shared" ca="1" si="77"/>
        <v/>
      </c>
      <c r="P451" s="38"/>
      <c r="Q451" s="30" t="str">
        <f t="shared" ca="1" si="78"/>
        <v/>
      </c>
    </row>
    <row r="452" spans="6:17" ht="14.25" x14ac:dyDescent="0.2">
      <c r="F452" s="30" t="str">
        <f t="shared" si="79"/>
        <v/>
      </c>
      <c r="G452" s="17" t="str">
        <f t="shared" ca="1" si="80"/>
        <v/>
      </c>
      <c r="H452" s="37" t="str">
        <f t="shared" ca="1" si="83"/>
        <v/>
      </c>
      <c r="I452" s="30" t="str">
        <f t="shared" si="81"/>
        <v/>
      </c>
      <c r="J452" s="30" t="str">
        <f t="shared" ca="1" si="82"/>
        <v/>
      </c>
      <c r="K452" s="37" t="str">
        <f t="shared" ca="1" si="84"/>
        <v/>
      </c>
      <c r="L452" s="30" t="str">
        <f ca="1">IF(H452="","",COUNTIF(INDIRECT("H"&amp;2):INDIRECT("H"&amp;ROW()),"&gt; "))</f>
        <v/>
      </c>
      <c r="M452" s="30" t="str">
        <f t="shared" ca="1" si="76"/>
        <v/>
      </c>
      <c r="N452" s="30" t="str">
        <f ca="1">IF(K452="","",COUNTIF(INDIRECT("K"&amp;2):INDIRECT("K"&amp;ROW()),"&gt; "))</f>
        <v/>
      </c>
      <c r="O452" s="30" t="str">
        <f t="shared" ca="1" si="77"/>
        <v/>
      </c>
      <c r="P452" s="38"/>
      <c r="Q452" s="30" t="str">
        <f t="shared" ca="1" si="78"/>
        <v/>
      </c>
    </row>
    <row r="453" spans="6:17" ht="14.25" x14ac:dyDescent="0.2">
      <c r="F453" s="30" t="str">
        <f t="shared" si="79"/>
        <v/>
      </c>
      <c r="G453" s="17" t="str">
        <f t="shared" ca="1" si="80"/>
        <v/>
      </c>
      <c r="H453" s="37" t="str">
        <f t="shared" ca="1" si="83"/>
        <v/>
      </c>
      <c r="I453" s="30" t="str">
        <f t="shared" si="81"/>
        <v/>
      </c>
      <c r="J453" s="30" t="str">
        <f t="shared" ca="1" si="82"/>
        <v/>
      </c>
      <c r="K453" s="37" t="str">
        <f t="shared" ca="1" si="84"/>
        <v/>
      </c>
      <c r="L453" s="30" t="str">
        <f ca="1">IF(H453="","",COUNTIF(INDIRECT("H"&amp;2):INDIRECT("H"&amp;ROW()),"&gt; "))</f>
        <v/>
      </c>
      <c r="M453" s="30" t="str">
        <f t="shared" ca="1" si="76"/>
        <v/>
      </c>
      <c r="N453" s="30" t="str">
        <f ca="1">IF(K453="","",COUNTIF(INDIRECT("K"&amp;2):INDIRECT("K"&amp;ROW()),"&gt; "))</f>
        <v/>
      </c>
      <c r="O453" s="30" t="str">
        <f t="shared" ca="1" si="77"/>
        <v/>
      </c>
      <c r="P453" s="38"/>
      <c r="Q453" s="30" t="str">
        <f t="shared" ca="1" si="78"/>
        <v/>
      </c>
    </row>
    <row r="454" spans="6:17" ht="14.25" x14ac:dyDescent="0.2">
      <c r="F454" s="30" t="str">
        <f t="shared" si="79"/>
        <v/>
      </c>
      <c r="G454" s="17" t="str">
        <f t="shared" ca="1" si="80"/>
        <v/>
      </c>
      <c r="H454" s="37" t="str">
        <f t="shared" ca="1" si="83"/>
        <v/>
      </c>
      <c r="I454" s="30" t="str">
        <f t="shared" si="81"/>
        <v/>
      </c>
      <c r="J454" s="30" t="str">
        <f t="shared" ca="1" si="82"/>
        <v/>
      </c>
      <c r="K454" s="37" t="str">
        <f t="shared" ca="1" si="84"/>
        <v/>
      </c>
      <c r="L454" s="30" t="str">
        <f ca="1">IF(H454="","",COUNTIF(INDIRECT("H"&amp;2):INDIRECT("H"&amp;ROW()),"&gt; "))</f>
        <v/>
      </c>
      <c r="M454" s="30" t="str">
        <f t="shared" ca="1" si="76"/>
        <v/>
      </c>
      <c r="N454" s="30" t="str">
        <f ca="1">IF(K454="","",COUNTIF(INDIRECT("K"&amp;2):INDIRECT("K"&amp;ROW()),"&gt; "))</f>
        <v/>
      </c>
      <c r="O454" s="30" t="str">
        <f t="shared" ca="1" si="77"/>
        <v/>
      </c>
      <c r="P454" s="38"/>
      <c r="Q454" s="30" t="str">
        <f t="shared" ca="1" si="78"/>
        <v/>
      </c>
    </row>
    <row r="455" spans="6:17" ht="14.25" x14ac:dyDescent="0.2">
      <c r="F455" s="30" t="str">
        <f t="shared" si="79"/>
        <v/>
      </c>
      <c r="G455" s="17" t="str">
        <f t="shared" ca="1" si="80"/>
        <v/>
      </c>
      <c r="H455" s="37" t="str">
        <f t="shared" ca="1" si="83"/>
        <v/>
      </c>
      <c r="I455" s="30" t="str">
        <f t="shared" si="81"/>
        <v/>
      </c>
      <c r="J455" s="30" t="str">
        <f t="shared" ca="1" si="82"/>
        <v/>
      </c>
      <c r="K455" s="37" t="str">
        <f t="shared" ca="1" si="84"/>
        <v/>
      </c>
      <c r="L455" s="30" t="str">
        <f ca="1">IF(H455="","",COUNTIF(INDIRECT("H"&amp;2):INDIRECT("H"&amp;ROW()),"&gt; "))</f>
        <v/>
      </c>
      <c r="M455" s="30" t="str">
        <f t="shared" ca="1" si="76"/>
        <v/>
      </c>
      <c r="N455" s="30" t="str">
        <f ca="1">IF(K455="","",COUNTIF(INDIRECT("K"&amp;2):INDIRECT("K"&amp;ROW()),"&gt; "))</f>
        <v/>
      </c>
      <c r="O455" s="30" t="str">
        <f t="shared" ca="1" si="77"/>
        <v/>
      </c>
      <c r="P455" s="38"/>
      <c r="Q455" s="30" t="str">
        <f t="shared" ca="1" si="78"/>
        <v/>
      </c>
    </row>
    <row r="456" spans="6:17" ht="14.25" x14ac:dyDescent="0.2">
      <c r="F456" s="30" t="str">
        <f t="shared" si="79"/>
        <v/>
      </c>
      <c r="G456" s="17" t="str">
        <f t="shared" ca="1" si="80"/>
        <v/>
      </c>
      <c r="H456" s="37" t="str">
        <f t="shared" ca="1" si="83"/>
        <v/>
      </c>
      <c r="I456" s="30" t="str">
        <f t="shared" si="81"/>
        <v/>
      </c>
      <c r="J456" s="30" t="str">
        <f t="shared" ca="1" si="82"/>
        <v/>
      </c>
      <c r="K456" s="37" t="str">
        <f t="shared" ca="1" si="84"/>
        <v/>
      </c>
      <c r="L456" s="30" t="str">
        <f ca="1">IF(H456="","",COUNTIF(INDIRECT("H"&amp;2):INDIRECT("H"&amp;ROW()),"&gt; "))</f>
        <v/>
      </c>
      <c r="M456" s="30" t="str">
        <f t="shared" ca="1" si="76"/>
        <v/>
      </c>
      <c r="N456" s="30" t="str">
        <f ca="1">IF(K456="","",COUNTIF(INDIRECT("K"&amp;2):INDIRECT("K"&amp;ROW()),"&gt; "))</f>
        <v/>
      </c>
      <c r="O456" s="30" t="str">
        <f t="shared" ca="1" si="77"/>
        <v/>
      </c>
      <c r="P456" s="38"/>
      <c r="Q456" s="30" t="str">
        <f t="shared" ca="1" si="78"/>
        <v/>
      </c>
    </row>
    <row r="457" spans="6:17" ht="14.25" x14ac:dyDescent="0.2">
      <c r="F457" s="30" t="str">
        <f t="shared" si="79"/>
        <v/>
      </c>
      <c r="G457" s="17" t="str">
        <f t="shared" ca="1" si="80"/>
        <v/>
      </c>
      <c r="H457" s="37" t="str">
        <f t="shared" ca="1" si="83"/>
        <v/>
      </c>
      <c r="I457" s="30" t="str">
        <f t="shared" si="81"/>
        <v/>
      </c>
      <c r="J457" s="30" t="str">
        <f t="shared" ca="1" si="82"/>
        <v/>
      </c>
      <c r="K457" s="37" t="str">
        <f t="shared" ca="1" si="84"/>
        <v/>
      </c>
      <c r="L457" s="30" t="str">
        <f ca="1">IF(H457="","",COUNTIF(INDIRECT("H"&amp;2):INDIRECT("H"&amp;ROW()),"&gt; "))</f>
        <v/>
      </c>
      <c r="M457" s="30" t="str">
        <f t="shared" ca="1" si="76"/>
        <v/>
      </c>
      <c r="N457" s="30" t="str">
        <f ca="1">IF(K457="","",COUNTIF(INDIRECT("K"&amp;2):INDIRECT("K"&amp;ROW()),"&gt; "))</f>
        <v/>
      </c>
      <c r="O457" s="30" t="str">
        <f t="shared" ca="1" si="77"/>
        <v/>
      </c>
      <c r="P457" s="38"/>
      <c r="Q457" s="30" t="str">
        <f t="shared" ca="1" si="78"/>
        <v/>
      </c>
    </row>
    <row r="458" spans="6:17" ht="14.25" x14ac:dyDescent="0.2">
      <c r="F458" s="30" t="str">
        <f t="shared" si="79"/>
        <v/>
      </c>
      <c r="G458" s="17" t="str">
        <f t="shared" ca="1" si="80"/>
        <v/>
      </c>
      <c r="H458" s="37" t="str">
        <f t="shared" ca="1" si="83"/>
        <v/>
      </c>
      <c r="I458" s="30" t="str">
        <f t="shared" si="81"/>
        <v/>
      </c>
      <c r="J458" s="30" t="str">
        <f t="shared" ca="1" si="82"/>
        <v/>
      </c>
      <c r="K458" s="37" t="str">
        <f t="shared" ca="1" si="84"/>
        <v/>
      </c>
      <c r="L458" s="30" t="str">
        <f ca="1">IF(H458="","",COUNTIF(INDIRECT("H"&amp;2):INDIRECT("H"&amp;ROW()),"&gt; "))</f>
        <v/>
      </c>
      <c r="M458" s="30" t="str">
        <f t="shared" ca="1" si="76"/>
        <v/>
      </c>
      <c r="N458" s="30" t="str">
        <f ca="1">IF(K458="","",COUNTIF(INDIRECT("K"&amp;2):INDIRECT("K"&amp;ROW()),"&gt; "))</f>
        <v/>
      </c>
      <c r="O458" s="30" t="str">
        <f t="shared" ca="1" si="77"/>
        <v/>
      </c>
      <c r="P458" s="38"/>
      <c r="Q458" s="30" t="str">
        <f t="shared" ca="1" si="78"/>
        <v/>
      </c>
    </row>
    <row r="459" spans="6:17" ht="14.25" x14ac:dyDescent="0.2">
      <c r="F459" s="30" t="str">
        <f t="shared" si="79"/>
        <v/>
      </c>
      <c r="G459" s="17" t="str">
        <f t="shared" ca="1" si="80"/>
        <v/>
      </c>
      <c r="H459" s="37" t="str">
        <f t="shared" ca="1" si="83"/>
        <v/>
      </c>
      <c r="I459" s="30" t="str">
        <f t="shared" si="81"/>
        <v/>
      </c>
      <c r="J459" s="30" t="str">
        <f t="shared" ca="1" si="82"/>
        <v/>
      </c>
      <c r="K459" s="37" t="str">
        <f t="shared" ca="1" si="84"/>
        <v/>
      </c>
      <c r="L459" s="30" t="str">
        <f ca="1">IF(H459="","",COUNTIF(INDIRECT("H"&amp;2):INDIRECT("H"&amp;ROW()),"&gt; "))</f>
        <v/>
      </c>
      <c r="M459" s="30" t="str">
        <f t="shared" ca="1" si="76"/>
        <v/>
      </c>
      <c r="N459" s="30" t="str">
        <f ca="1">IF(K459="","",COUNTIF(INDIRECT("K"&amp;2):INDIRECT("K"&amp;ROW()),"&gt; "))</f>
        <v/>
      </c>
      <c r="O459" s="30" t="str">
        <f t="shared" ca="1" si="77"/>
        <v/>
      </c>
      <c r="P459" s="38"/>
      <c r="Q459" s="30" t="str">
        <f t="shared" ca="1" si="78"/>
        <v/>
      </c>
    </row>
    <row r="460" spans="6:17" ht="14.25" x14ac:dyDescent="0.2">
      <c r="F460" s="30" t="str">
        <f t="shared" si="79"/>
        <v/>
      </c>
      <c r="G460" s="17" t="str">
        <f t="shared" ca="1" si="80"/>
        <v/>
      </c>
      <c r="H460" s="37" t="str">
        <f t="shared" ca="1" si="83"/>
        <v/>
      </c>
      <c r="I460" s="30" t="str">
        <f t="shared" si="81"/>
        <v/>
      </c>
      <c r="J460" s="30" t="str">
        <f t="shared" ca="1" si="82"/>
        <v/>
      </c>
      <c r="K460" s="37" t="str">
        <f t="shared" ca="1" si="84"/>
        <v/>
      </c>
      <c r="L460" s="30" t="str">
        <f ca="1">IF(H460="","",COUNTIF(INDIRECT("H"&amp;2):INDIRECT("H"&amp;ROW()),"&gt; "))</f>
        <v/>
      </c>
      <c r="M460" s="30" t="str">
        <f t="shared" ca="1" si="76"/>
        <v/>
      </c>
      <c r="N460" s="30" t="str">
        <f ca="1">IF(K460="","",COUNTIF(INDIRECT("K"&amp;2):INDIRECT("K"&amp;ROW()),"&gt; "))</f>
        <v/>
      </c>
      <c r="O460" s="30" t="str">
        <f t="shared" ca="1" si="77"/>
        <v/>
      </c>
      <c r="P460" s="38"/>
      <c r="Q460" s="30" t="str">
        <f t="shared" ca="1" si="78"/>
        <v/>
      </c>
    </row>
    <row r="461" spans="6:17" ht="14.25" x14ac:dyDescent="0.2">
      <c r="F461" s="30" t="str">
        <f t="shared" si="79"/>
        <v/>
      </c>
      <c r="G461" s="17" t="str">
        <f t="shared" ca="1" si="80"/>
        <v/>
      </c>
      <c r="H461" s="37" t="str">
        <f t="shared" ca="1" si="83"/>
        <v/>
      </c>
      <c r="I461" s="30" t="str">
        <f t="shared" si="81"/>
        <v/>
      </c>
      <c r="J461" s="30" t="str">
        <f t="shared" ca="1" si="82"/>
        <v/>
      </c>
      <c r="K461" s="37" t="str">
        <f t="shared" ca="1" si="84"/>
        <v/>
      </c>
      <c r="L461" s="30" t="str">
        <f ca="1">IF(H461="","",COUNTIF(INDIRECT("H"&amp;2):INDIRECT("H"&amp;ROW()),"&gt; "))</f>
        <v/>
      </c>
      <c r="M461" s="30" t="str">
        <f t="shared" ca="1" si="76"/>
        <v/>
      </c>
      <c r="N461" s="30" t="str">
        <f ca="1">IF(K461="","",COUNTIF(INDIRECT("K"&amp;2):INDIRECT("K"&amp;ROW()),"&gt; "))</f>
        <v/>
      </c>
      <c r="O461" s="30" t="str">
        <f t="shared" ca="1" si="77"/>
        <v/>
      </c>
      <c r="P461" s="38"/>
      <c r="Q461" s="30" t="str">
        <f t="shared" ca="1" si="78"/>
        <v/>
      </c>
    </row>
    <row r="462" spans="6:17" ht="14.25" x14ac:dyDescent="0.2">
      <c r="F462" s="30" t="str">
        <f t="shared" si="79"/>
        <v/>
      </c>
      <c r="G462" s="17" t="str">
        <f t="shared" ca="1" si="80"/>
        <v/>
      </c>
      <c r="H462" s="37" t="str">
        <f t="shared" ca="1" si="83"/>
        <v/>
      </c>
      <c r="I462" s="30" t="str">
        <f t="shared" si="81"/>
        <v/>
      </c>
      <c r="J462" s="30" t="str">
        <f t="shared" ca="1" si="82"/>
        <v/>
      </c>
      <c r="K462" s="37" t="str">
        <f t="shared" ca="1" si="84"/>
        <v/>
      </c>
      <c r="L462" s="30" t="str">
        <f ca="1">IF(H462="","",COUNTIF(INDIRECT("H"&amp;2):INDIRECT("H"&amp;ROW()),"&gt; "))</f>
        <v/>
      </c>
      <c r="M462" s="30" t="str">
        <f t="shared" ca="1" si="76"/>
        <v/>
      </c>
      <c r="N462" s="30" t="str">
        <f ca="1">IF(K462="","",COUNTIF(INDIRECT("K"&amp;2):INDIRECT("K"&amp;ROW()),"&gt; "))</f>
        <v/>
      </c>
      <c r="O462" s="30" t="str">
        <f t="shared" ca="1" si="77"/>
        <v/>
      </c>
      <c r="P462" s="38"/>
      <c r="Q462" s="30" t="str">
        <f t="shared" ca="1" si="78"/>
        <v/>
      </c>
    </row>
    <row r="463" spans="6:17" ht="14.25" x14ac:dyDescent="0.2">
      <c r="F463" s="30" t="str">
        <f t="shared" si="79"/>
        <v/>
      </c>
      <c r="G463" s="17" t="str">
        <f t="shared" ca="1" si="80"/>
        <v/>
      </c>
      <c r="H463" s="37" t="str">
        <f t="shared" ca="1" si="83"/>
        <v/>
      </c>
      <c r="I463" s="30" t="str">
        <f t="shared" si="81"/>
        <v/>
      </c>
      <c r="J463" s="30" t="str">
        <f t="shared" ca="1" si="82"/>
        <v/>
      </c>
      <c r="K463" s="37" t="str">
        <f t="shared" ca="1" si="84"/>
        <v/>
      </c>
      <c r="L463" s="30" t="str">
        <f ca="1">IF(H463="","",COUNTIF(INDIRECT("H"&amp;2):INDIRECT("H"&amp;ROW()),"&gt; "))</f>
        <v/>
      </c>
      <c r="M463" s="30" t="str">
        <f t="shared" ca="1" si="76"/>
        <v/>
      </c>
      <c r="N463" s="30" t="str">
        <f ca="1">IF(K463="","",COUNTIF(INDIRECT("K"&amp;2):INDIRECT("K"&amp;ROW()),"&gt; "))</f>
        <v/>
      </c>
      <c r="O463" s="30" t="str">
        <f t="shared" ca="1" si="77"/>
        <v/>
      </c>
      <c r="P463" s="38"/>
      <c r="Q463" s="30" t="str">
        <f t="shared" ca="1" si="78"/>
        <v/>
      </c>
    </row>
    <row r="464" spans="6:17" ht="14.25" x14ac:dyDescent="0.2">
      <c r="F464" s="30" t="str">
        <f t="shared" si="79"/>
        <v/>
      </c>
      <c r="G464" s="17" t="str">
        <f t="shared" ca="1" si="80"/>
        <v/>
      </c>
      <c r="H464" s="37" t="str">
        <f t="shared" ca="1" si="83"/>
        <v/>
      </c>
      <c r="I464" s="30" t="str">
        <f t="shared" si="81"/>
        <v/>
      </c>
      <c r="J464" s="30" t="str">
        <f t="shared" ca="1" si="82"/>
        <v/>
      </c>
      <c r="K464" s="37" t="str">
        <f t="shared" ca="1" si="84"/>
        <v/>
      </c>
      <c r="L464" s="30" t="str">
        <f ca="1">IF(H464="","",COUNTIF(INDIRECT("H"&amp;2):INDIRECT("H"&amp;ROW()),"&gt; "))</f>
        <v/>
      </c>
      <c r="M464" s="30" t="str">
        <f t="shared" ca="1" si="76"/>
        <v/>
      </c>
      <c r="N464" s="30" t="str">
        <f ca="1">IF(K464="","",COUNTIF(INDIRECT("K"&amp;2):INDIRECT("K"&amp;ROW()),"&gt; "))</f>
        <v/>
      </c>
      <c r="O464" s="30" t="str">
        <f t="shared" ca="1" si="77"/>
        <v/>
      </c>
      <c r="P464" s="38"/>
      <c r="Q464" s="30" t="str">
        <f t="shared" ca="1" si="78"/>
        <v/>
      </c>
    </row>
    <row r="465" spans="6:17" ht="14.25" x14ac:dyDescent="0.2">
      <c r="F465" s="30" t="str">
        <f t="shared" si="79"/>
        <v/>
      </c>
      <c r="G465" s="17" t="str">
        <f t="shared" ca="1" si="80"/>
        <v/>
      </c>
      <c r="H465" s="37" t="str">
        <f t="shared" ca="1" si="83"/>
        <v/>
      </c>
      <c r="I465" s="30" t="str">
        <f t="shared" si="81"/>
        <v/>
      </c>
      <c r="J465" s="30" t="str">
        <f t="shared" ca="1" si="82"/>
        <v/>
      </c>
      <c r="K465" s="37" t="str">
        <f t="shared" ca="1" si="84"/>
        <v/>
      </c>
      <c r="L465" s="30" t="str">
        <f ca="1">IF(H465="","",COUNTIF(INDIRECT("H"&amp;2):INDIRECT("H"&amp;ROW()),"&gt; "))</f>
        <v/>
      </c>
      <c r="M465" s="30" t="str">
        <f t="shared" ref="M465:M513" ca="1" si="85">IF(ROW()&gt;COUNT(L:L)+1,"", INDIRECT("H"&amp;MATCH(ROW()-1,L:L,0 )))</f>
        <v/>
      </c>
      <c r="N465" s="30" t="str">
        <f ca="1">IF(K465="","",COUNTIF(INDIRECT("K"&amp;2):INDIRECT("K"&amp;ROW()),"&gt; "))</f>
        <v/>
      </c>
      <c r="O465" s="30" t="str">
        <f t="shared" ref="O465:O513" ca="1" si="86">IF(ROW()&gt;COUNT(N:N)+1,"", INDIRECT("K"&amp;MATCH(ROW()-1,N:N,0 )))</f>
        <v/>
      </c>
      <c r="P465" s="38"/>
      <c r="Q465" s="30" t="str">
        <f t="shared" ref="Q465:Q513" ca="1" si="87">IF(ROW()-1&lt;=(COUNTIF(M:M, "&gt; ")-1),("M"&amp;ROW()),IF(ROW()-1&gt;(COUNTIF(M:M, "&gt; ")+COUNTIF(O:O, "&gt; ")-2),"",("O"&amp;(ROW()-COUNTIF(M:M, "&gt; ")+1))))</f>
        <v/>
      </c>
    </row>
    <row r="466" spans="6:17" ht="14.25" x14ac:dyDescent="0.2">
      <c r="F466" s="30" t="str">
        <f t="shared" si="79"/>
        <v/>
      </c>
      <c r="G466" s="17" t="str">
        <f t="shared" ca="1" si="80"/>
        <v/>
      </c>
      <c r="H466" s="37" t="str">
        <f t="shared" ca="1" si="83"/>
        <v/>
      </c>
      <c r="I466" s="30" t="str">
        <f t="shared" si="81"/>
        <v/>
      </c>
      <c r="J466" s="30" t="str">
        <f t="shared" ca="1" si="82"/>
        <v/>
      </c>
      <c r="K466" s="37" t="str">
        <f t="shared" ca="1" si="84"/>
        <v/>
      </c>
      <c r="L466" s="30" t="str">
        <f ca="1">IF(H466="","",COUNTIF(INDIRECT("H"&amp;2):INDIRECT("H"&amp;ROW()),"&gt; "))</f>
        <v/>
      </c>
      <c r="M466" s="30" t="str">
        <f t="shared" ca="1" si="85"/>
        <v/>
      </c>
      <c r="N466" s="30" t="str">
        <f ca="1">IF(K466="","",COUNTIF(INDIRECT("K"&amp;2):INDIRECT("K"&amp;ROW()),"&gt; "))</f>
        <v/>
      </c>
      <c r="O466" s="30" t="str">
        <f t="shared" ca="1" si="86"/>
        <v/>
      </c>
      <c r="P466" s="38"/>
      <c r="Q466" s="30" t="str">
        <f t="shared" ca="1" si="87"/>
        <v/>
      </c>
    </row>
    <row r="467" spans="6:17" ht="14.25" x14ac:dyDescent="0.2">
      <c r="F467" s="30" t="str">
        <f t="shared" si="79"/>
        <v/>
      </c>
      <c r="G467" s="17" t="str">
        <f t="shared" ca="1" si="80"/>
        <v/>
      </c>
      <c r="H467" s="37" t="str">
        <f t="shared" ca="1" si="83"/>
        <v/>
      </c>
      <c r="I467" s="30" t="str">
        <f t="shared" si="81"/>
        <v/>
      </c>
      <c r="J467" s="30" t="str">
        <f t="shared" ca="1" si="82"/>
        <v/>
      </c>
      <c r="K467" s="37" t="str">
        <f t="shared" ca="1" si="84"/>
        <v/>
      </c>
      <c r="L467" s="30" t="str">
        <f ca="1">IF(H467="","",COUNTIF(INDIRECT("H"&amp;2):INDIRECT("H"&amp;ROW()),"&gt; "))</f>
        <v/>
      </c>
      <c r="M467" s="30" t="str">
        <f t="shared" ca="1" si="85"/>
        <v/>
      </c>
      <c r="N467" s="30" t="str">
        <f ca="1">IF(K467="","",COUNTIF(INDIRECT("K"&amp;2):INDIRECT("K"&amp;ROW()),"&gt; "))</f>
        <v/>
      </c>
      <c r="O467" s="30" t="str">
        <f t="shared" ca="1" si="86"/>
        <v/>
      </c>
      <c r="P467" s="38"/>
      <c r="Q467" s="30" t="str">
        <f t="shared" ca="1" si="87"/>
        <v/>
      </c>
    </row>
    <row r="468" spans="6:17" ht="14.25" x14ac:dyDescent="0.2">
      <c r="F468" s="30" t="str">
        <f t="shared" si="79"/>
        <v/>
      </c>
      <c r="G468" s="17" t="str">
        <f t="shared" ca="1" si="80"/>
        <v/>
      </c>
      <c r="H468" s="37" t="str">
        <f t="shared" ca="1" si="83"/>
        <v/>
      </c>
      <c r="I468" s="30" t="str">
        <f t="shared" si="81"/>
        <v/>
      </c>
      <c r="J468" s="30" t="str">
        <f t="shared" ca="1" si="82"/>
        <v/>
      </c>
      <c r="K468" s="37" t="str">
        <f t="shared" ca="1" si="84"/>
        <v/>
      </c>
      <c r="L468" s="30" t="str">
        <f ca="1">IF(H468="","",COUNTIF(INDIRECT("H"&amp;2):INDIRECT("H"&amp;ROW()),"&gt; "))</f>
        <v/>
      </c>
      <c r="M468" s="30" t="str">
        <f t="shared" ca="1" si="85"/>
        <v/>
      </c>
      <c r="N468" s="30" t="str">
        <f ca="1">IF(K468="","",COUNTIF(INDIRECT("K"&amp;2):INDIRECT("K"&amp;ROW()),"&gt; "))</f>
        <v/>
      </c>
      <c r="O468" s="30" t="str">
        <f t="shared" ca="1" si="86"/>
        <v/>
      </c>
      <c r="P468" s="38"/>
      <c r="Q468" s="30" t="str">
        <f t="shared" ca="1" si="87"/>
        <v/>
      </c>
    </row>
    <row r="469" spans="6:17" ht="14.25" x14ac:dyDescent="0.2">
      <c r="F469" s="30" t="str">
        <f t="shared" si="79"/>
        <v/>
      </c>
      <c r="G469" s="17" t="str">
        <f t="shared" ca="1" si="80"/>
        <v/>
      </c>
      <c r="H469" s="37" t="str">
        <f t="shared" ca="1" si="83"/>
        <v/>
      </c>
      <c r="I469" s="30" t="str">
        <f t="shared" si="81"/>
        <v/>
      </c>
      <c r="J469" s="30" t="str">
        <f t="shared" ca="1" si="82"/>
        <v/>
      </c>
      <c r="K469" s="37" t="str">
        <f t="shared" ca="1" si="84"/>
        <v/>
      </c>
      <c r="L469" s="30" t="str">
        <f ca="1">IF(H469="","",COUNTIF(INDIRECT("H"&amp;2):INDIRECT("H"&amp;ROW()),"&gt; "))</f>
        <v/>
      </c>
      <c r="M469" s="30" t="str">
        <f t="shared" ca="1" si="85"/>
        <v/>
      </c>
      <c r="N469" s="30" t="str">
        <f ca="1">IF(K469="","",COUNTIF(INDIRECT("K"&amp;2):INDIRECT("K"&amp;ROW()),"&gt; "))</f>
        <v/>
      </c>
      <c r="O469" s="30" t="str">
        <f t="shared" ca="1" si="86"/>
        <v/>
      </c>
      <c r="P469" s="38"/>
      <c r="Q469" s="30" t="str">
        <f t="shared" ca="1" si="87"/>
        <v/>
      </c>
    </row>
    <row r="470" spans="6:17" ht="14.25" x14ac:dyDescent="0.2">
      <c r="F470" s="30" t="str">
        <f t="shared" si="79"/>
        <v/>
      </c>
      <c r="G470" s="17" t="str">
        <f t="shared" ca="1" si="80"/>
        <v/>
      </c>
      <c r="H470" s="37" t="str">
        <f t="shared" ca="1" si="83"/>
        <v/>
      </c>
      <c r="I470" s="30" t="str">
        <f t="shared" si="81"/>
        <v/>
      </c>
      <c r="J470" s="30" t="str">
        <f t="shared" ca="1" si="82"/>
        <v/>
      </c>
      <c r="K470" s="37" t="str">
        <f t="shared" ca="1" si="84"/>
        <v/>
      </c>
      <c r="L470" s="30" t="str">
        <f ca="1">IF(H470="","",COUNTIF(INDIRECT("H"&amp;2):INDIRECT("H"&amp;ROW()),"&gt; "))</f>
        <v/>
      </c>
      <c r="M470" s="30" t="str">
        <f t="shared" ca="1" si="85"/>
        <v/>
      </c>
      <c r="N470" s="30" t="str">
        <f ca="1">IF(K470="","",COUNTIF(INDIRECT("K"&amp;2):INDIRECT("K"&amp;ROW()),"&gt; "))</f>
        <v/>
      </c>
      <c r="O470" s="30" t="str">
        <f t="shared" ca="1" si="86"/>
        <v/>
      </c>
      <c r="P470" s="38"/>
      <c r="Q470" s="30" t="str">
        <f t="shared" ca="1" si="87"/>
        <v/>
      </c>
    </row>
    <row r="471" spans="6:17" ht="14.25" x14ac:dyDescent="0.2">
      <c r="F471" s="30" t="str">
        <f t="shared" si="79"/>
        <v/>
      </c>
      <c r="G471" s="17" t="str">
        <f t="shared" ca="1" si="80"/>
        <v/>
      </c>
      <c r="H471" s="37" t="str">
        <f t="shared" ca="1" si="83"/>
        <v/>
      </c>
      <c r="I471" s="30" t="str">
        <f t="shared" si="81"/>
        <v/>
      </c>
      <c r="J471" s="30" t="str">
        <f t="shared" ca="1" si="82"/>
        <v/>
      </c>
      <c r="K471" s="37" t="str">
        <f t="shared" ca="1" si="84"/>
        <v/>
      </c>
      <c r="L471" s="30" t="str">
        <f ca="1">IF(H471="","",COUNTIF(INDIRECT("H"&amp;2):INDIRECT("H"&amp;ROW()),"&gt; "))</f>
        <v/>
      </c>
      <c r="M471" s="30" t="str">
        <f t="shared" ca="1" si="85"/>
        <v/>
      </c>
      <c r="N471" s="30" t="str">
        <f ca="1">IF(K471="","",COUNTIF(INDIRECT("K"&amp;2):INDIRECT("K"&amp;ROW()),"&gt; "))</f>
        <v/>
      </c>
      <c r="O471" s="30" t="str">
        <f t="shared" ca="1" si="86"/>
        <v/>
      </c>
      <c r="P471" s="38"/>
      <c r="Q471" s="30" t="str">
        <f t="shared" ca="1" si="87"/>
        <v/>
      </c>
    </row>
    <row r="472" spans="6:17" ht="14.25" x14ac:dyDescent="0.2">
      <c r="F472" s="30" t="str">
        <f t="shared" si="79"/>
        <v/>
      </c>
      <c r="G472" s="17" t="str">
        <f t="shared" ca="1" si="80"/>
        <v/>
      </c>
      <c r="H472" s="37" t="str">
        <f t="shared" ca="1" si="83"/>
        <v/>
      </c>
      <c r="I472" s="30" t="str">
        <f t="shared" si="81"/>
        <v/>
      </c>
      <c r="J472" s="30" t="str">
        <f t="shared" ca="1" si="82"/>
        <v/>
      </c>
      <c r="K472" s="37" t="str">
        <f t="shared" ca="1" si="84"/>
        <v/>
      </c>
      <c r="L472" s="30" t="str">
        <f ca="1">IF(H472="","",COUNTIF(INDIRECT("H"&amp;2):INDIRECT("H"&amp;ROW()),"&gt; "))</f>
        <v/>
      </c>
      <c r="M472" s="30" t="str">
        <f t="shared" ca="1" si="85"/>
        <v/>
      </c>
      <c r="N472" s="30" t="str">
        <f ca="1">IF(K472="","",COUNTIF(INDIRECT("K"&amp;2):INDIRECT("K"&amp;ROW()),"&gt; "))</f>
        <v/>
      </c>
      <c r="O472" s="30" t="str">
        <f t="shared" ca="1" si="86"/>
        <v/>
      </c>
      <c r="P472" s="38"/>
      <c r="Q472" s="30" t="str">
        <f t="shared" ca="1" si="87"/>
        <v/>
      </c>
    </row>
    <row r="473" spans="6:17" ht="14.25" x14ac:dyDescent="0.2">
      <c r="F473" s="30" t="str">
        <f t="shared" si="79"/>
        <v/>
      </c>
      <c r="G473" s="17" t="str">
        <f t="shared" ca="1" si="80"/>
        <v/>
      </c>
      <c r="H473" s="37" t="str">
        <f t="shared" ca="1" si="83"/>
        <v/>
      </c>
      <c r="I473" s="30" t="str">
        <f t="shared" si="81"/>
        <v/>
      </c>
      <c r="J473" s="30" t="str">
        <f t="shared" ca="1" si="82"/>
        <v/>
      </c>
      <c r="K473" s="37" t="str">
        <f t="shared" ca="1" si="84"/>
        <v/>
      </c>
      <c r="L473" s="30" t="str">
        <f ca="1">IF(H473="","",COUNTIF(INDIRECT("H"&amp;2):INDIRECT("H"&amp;ROW()),"&gt; "))</f>
        <v/>
      </c>
      <c r="M473" s="30" t="str">
        <f t="shared" ca="1" si="85"/>
        <v/>
      </c>
      <c r="N473" s="30" t="str">
        <f ca="1">IF(K473="","",COUNTIF(INDIRECT("K"&amp;2):INDIRECT("K"&amp;ROW()),"&gt; "))</f>
        <v/>
      </c>
      <c r="O473" s="30" t="str">
        <f t="shared" ca="1" si="86"/>
        <v/>
      </c>
      <c r="P473" s="38"/>
      <c r="Q473" s="30" t="str">
        <f t="shared" ca="1" si="87"/>
        <v/>
      </c>
    </row>
    <row r="474" spans="6:17" ht="14.25" x14ac:dyDescent="0.2">
      <c r="F474" s="30" t="str">
        <f t="shared" si="79"/>
        <v/>
      </c>
      <c r="G474" s="17" t="str">
        <f t="shared" ca="1" si="80"/>
        <v/>
      </c>
      <c r="H474" s="37" t="str">
        <f t="shared" ca="1" si="83"/>
        <v/>
      </c>
      <c r="I474" s="30" t="str">
        <f t="shared" si="81"/>
        <v/>
      </c>
      <c r="J474" s="30" t="str">
        <f t="shared" ca="1" si="82"/>
        <v/>
      </c>
      <c r="K474" s="37" t="str">
        <f t="shared" ca="1" si="84"/>
        <v/>
      </c>
      <c r="L474" s="30" t="str">
        <f ca="1">IF(H474="","",COUNTIF(INDIRECT("H"&amp;2):INDIRECT("H"&amp;ROW()),"&gt; "))</f>
        <v/>
      </c>
      <c r="M474" s="30" t="str">
        <f t="shared" ca="1" si="85"/>
        <v/>
      </c>
      <c r="N474" s="30" t="str">
        <f ca="1">IF(K474="","",COUNTIF(INDIRECT("K"&amp;2):INDIRECT("K"&amp;ROW()),"&gt; "))</f>
        <v/>
      </c>
      <c r="O474" s="30" t="str">
        <f t="shared" ca="1" si="86"/>
        <v/>
      </c>
      <c r="P474" s="38"/>
      <c r="Q474" s="30" t="str">
        <f t="shared" ca="1" si="87"/>
        <v/>
      </c>
    </row>
    <row r="475" spans="6:17" ht="14.25" x14ac:dyDescent="0.2">
      <c r="F475" s="30" t="str">
        <f t="shared" si="79"/>
        <v/>
      </c>
      <c r="G475" s="17" t="str">
        <f t="shared" ca="1" si="80"/>
        <v/>
      </c>
      <c r="H475" s="37" t="str">
        <f t="shared" ca="1" si="83"/>
        <v/>
      </c>
      <c r="I475" s="30" t="str">
        <f t="shared" si="81"/>
        <v/>
      </c>
      <c r="J475" s="30" t="str">
        <f t="shared" ca="1" si="82"/>
        <v/>
      </c>
      <c r="K475" s="37" t="str">
        <f t="shared" ca="1" si="84"/>
        <v/>
      </c>
      <c r="L475" s="30" t="str">
        <f ca="1">IF(H475="","",COUNTIF(INDIRECT("H"&amp;2):INDIRECT("H"&amp;ROW()),"&gt; "))</f>
        <v/>
      </c>
      <c r="M475" s="30" t="str">
        <f t="shared" ca="1" si="85"/>
        <v/>
      </c>
      <c r="N475" s="30" t="str">
        <f ca="1">IF(K475="","",COUNTIF(INDIRECT("K"&amp;2):INDIRECT("K"&amp;ROW()),"&gt; "))</f>
        <v/>
      </c>
      <c r="O475" s="30" t="str">
        <f t="shared" ca="1" si="86"/>
        <v/>
      </c>
      <c r="P475" s="38"/>
      <c r="Q475" s="30" t="str">
        <f t="shared" ca="1" si="87"/>
        <v/>
      </c>
    </row>
    <row r="476" spans="6:17" ht="14.25" x14ac:dyDescent="0.2">
      <c r="F476" s="30" t="str">
        <f t="shared" si="79"/>
        <v/>
      </c>
      <c r="G476" s="17" t="str">
        <f t="shared" ca="1" si="80"/>
        <v/>
      </c>
      <c r="H476" s="37" t="str">
        <f t="shared" ca="1" si="83"/>
        <v/>
      </c>
      <c r="I476" s="30" t="str">
        <f t="shared" si="81"/>
        <v/>
      </c>
      <c r="J476" s="30" t="str">
        <f t="shared" ca="1" si="82"/>
        <v/>
      </c>
      <c r="K476" s="37" t="str">
        <f t="shared" ca="1" si="84"/>
        <v/>
      </c>
      <c r="L476" s="30" t="str">
        <f ca="1">IF(H476="","",COUNTIF(INDIRECT("H"&amp;2):INDIRECT("H"&amp;ROW()),"&gt; "))</f>
        <v/>
      </c>
      <c r="M476" s="30" t="str">
        <f t="shared" ca="1" si="85"/>
        <v/>
      </c>
      <c r="N476" s="30" t="str">
        <f ca="1">IF(K476="","",COUNTIF(INDIRECT("K"&amp;2):INDIRECT("K"&amp;ROW()),"&gt; "))</f>
        <v/>
      </c>
      <c r="O476" s="30" t="str">
        <f t="shared" ca="1" si="86"/>
        <v/>
      </c>
      <c r="P476" s="38"/>
      <c r="Q476" s="30" t="str">
        <f t="shared" ca="1" si="87"/>
        <v/>
      </c>
    </row>
    <row r="477" spans="6:17" ht="14.25" x14ac:dyDescent="0.2">
      <c r="F477" s="30" t="str">
        <f t="shared" si="79"/>
        <v/>
      </c>
      <c r="G477" s="17" t="str">
        <f t="shared" ca="1" si="80"/>
        <v/>
      </c>
      <c r="H477" s="37" t="str">
        <f t="shared" ca="1" si="83"/>
        <v/>
      </c>
      <c r="I477" s="30" t="str">
        <f t="shared" si="81"/>
        <v/>
      </c>
      <c r="J477" s="30" t="str">
        <f t="shared" ca="1" si="82"/>
        <v/>
      </c>
      <c r="K477" s="37" t="str">
        <f t="shared" ca="1" si="84"/>
        <v/>
      </c>
      <c r="L477" s="30" t="str">
        <f ca="1">IF(H477="","",COUNTIF(INDIRECT("H"&amp;2):INDIRECT("H"&amp;ROW()),"&gt; "))</f>
        <v/>
      </c>
      <c r="M477" s="30" t="str">
        <f t="shared" ca="1" si="85"/>
        <v/>
      </c>
      <c r="N477" s="30" t="str">
        <f ca="1">IF(K477="","",COUNTIF(INDIRECT("K"&amp;2):INDIRECT("K"&amp;ROW()),"&gt; "))</f>
        <v/>
      </c>
      <c r="O477" s="30" t="str">
        <f t="shared" ca="1" si="86"/>
        <v/>
      </c>
      <c r="P477" s="38"/>
      <c r="Q477" s="30" t="str">
        <f t="shared" ca="1" si="87"/>
        <v/>
      </c>
    </row>
    <row r="478" spans="6:17" ht="14.25" x14ac:dyDescent="0.2">
      <c r="F478" s="30" t="str">
        <f t="shared" ref="F478:F513" si="88">IF(C478="","","0x010000"&amp;DEC2HEX(A478,2))</f>
        <v/>
      </c>
      <c r="G478" s="17" t="str">
        <f t="shared" ref="G478:G513" ca="1" si="89">IF(C478="","","0x"&amp;RIGHT(DEC2HEX(C478*POWER(2,INDIRECT("DSM!C"&amp;A478))),8))</f>
        <v/>
      </c>
      <c r="H478" s="37" t="str">
        <f t="shared" ca="1" si="83"/>
        <v/>
      </c>
      <c r="I478" s="30" t="str">
        <f t="shared" ref="I478:I513" si="90">IF(D478="","","0x020000"&amp;DEC2HEX(A478,2))</f>
        <v/>
      </c>
      <c r="J478" s="30" t="str">
        <f t="shared" ref="J478:J513" ca="1" si="91">IF(D478="","","0x"&amp;RIGHT(DEC2HEX(D478*POWER(2,INDIRECT("DSM!C"&amp;A478))),8))</f>
        <v/>
      </c>
      <c r="K478" s="37" t="str">
        <f t="shared" ca="1" si="84"/>
        <v/>
      </c>
      <c r="L478" s="30" t="str">
        <f ca="1">IF(H478="","",COUNTIF(INDIRECT("H"&amp;2):INDIRECT("H"&amp;ROW()),"&gt; "))</f>
        <v/>
      </c>
      <c r="M478" s="30" t="str">
        <f t="shared" ca="1" si="85"/>
        <v/>
      </c>
      <c r="N478" s="30" t="str">
        <f ca="1">IF(K478="","",COUNTIF(INDIRECT("K"&amp;2):INDIRECT("K"&amp;ROW()),"&gt; "))</f>
        <v/>
      </c>
      <c r="O478" s="30" t="str">
        <f t="shared" ca="1" si="86"/>
        <v/>
      </c>
      <c r="P478" s="38"/>
      <c r="Q478" s="30" t="str">
        <f t="shared" ca="1" si="87"/>
        <v/>
      </c>
    </row>
    <row r="479" spans="6:17" ht="14.25" x14ac:dyDescent="0.2">
      <c r="F479" s="30" t="str">
        <f t="shared" si="88"/>
        <v/>
      </c>
      <c r="G479" s="17" t="str">
        <f t="shared" ca="1" si="89"/>
        <v/>
      </c>
      <c r="H479" s="37" t="str">
        <f t="shared" ca="1" si="83"/>
        <v/>
      </c>
      <c r="I479" s="30" t="str">
        <f t="shared" si="90"/>
        <v/>
      </c>
      <c r="J479" s="30" t="str">
        <f t="shared" ca="1" si="91"/>
        <v/>
      </c>
      <c r="K479" s="37" t="str">
        <f t="shared" ca="1" si="84"/>
        <v/>
      </c>
      <c r="L479" s="30" t="str">
        <f ca="1">IF(H479="","",COUNTIF(INDIRECT("H"&amp;2):INDIRECT("H"&amp;ROW()),"&gt; "))</f>
        <v/>
      </c>
      <c r="M479" s="30" t="str">
        <f t="shared" ca="1" si="85"/>
        <v/>
      </c>
      <c r="N479" s="30" t="str">
        <f ca="1">IF(K479="","",COUNTIF(INDIRECT("K"&amp;2):INDIRECT("K"&amp;ROW()),"&gt; "))</f>
        <v/>
      </c>
      <c r="O479" s="30" t="str">
        <f t="shared" ca="1" si="86"/>
        <v/>
      </c>
      <c r="P479" s="38"/>
      <c r="Q479" s="30" t="str">
        <f t="shared" ca="1" si="87"/>
        <v/>
      </c>
    </row>
    <row r="480" spans="6:17" ht="14.25" x14ac:dyDescent="0.2">
      <c r="F480" s="30" t="str">
        <f t="shared" si="88"/>
        <v/>
      </c>
      <c r="G480" s="17" t="str">
        <f t="shared" ca="1" si="89"/>
        <v/>
      </c>
      <c r="H480" s="37" t="str">
        <f t="shared" ca="1" si="83"/>
        <v/>
      </c>
      <c r="I480" s="30" t="str">
        <f t="shared" si="90"/>
        <v/>
      </c>
      <c r="J480" s="30" t="str">
        <f t="shared" ca="1" si="91"/>
        <v/>
      </c>
      <c r="K480" s="37" t="str">
        <f t="shared" ca="1" si="84"/>
        <v/>
      </c>
      <c r="L480" s="30" t="str">
        <f ca="1">IF(H480="","",COUNTIF(INDIRECT("H"&amp;2):INDIRECT("H"&amp;ROW()),"&gt; "))</f>
        <v/>
      </c>
      <c r="M480" s="30" t="str">
        <f t="shared" ca="1" si="85"/>
        <v/>
      </c>
      <c r="N480" s="30" t="str">
        <f ca="1">IF(K480="","",COUNTIF(INDIRECT("K"&amp;2):INDIRECT("K"&amp;ROW()),"&gt; "))</f>
        <v/>
      </c>
      <c r="O480" s="30" t="str">
        <f t="shared" ca="1" si="86"/>
        <v/>
      </c>
      <c r="P480" s="38"/>
      <c r="Q480" s="30" t="str">
        <f t="shared" ca="1" si="87"/>
        <v/>
      </c>
    </row>
    <row r="481" spans="6:17" ht="14.25" x14ac:dyDescent="0.2">
      <c r="F481" s="30" t="str">
        <f t="shared" si="88"/>
        <v/>
      </c>
      <c r="G481" s="17" t="str">
        <f t="shared" ca="1" si="89"/>
        <v/>
      </c>
      <c r="H481" s="37" t="str">
        <f t="shared" ca="1" si="83"/>
        <v/>
      </c>
      <c r="I481" s="30" t="str">
        <f t="shared" si="90"/>
        <v/>
      </c>
      <c r="J481" s="30" t="str">
        <f t="shared" ca="1" si="91"/>
        <v/>
      </c>
      <c r="K481" s="37" t="str">
        <f t="shared" ca="1" si="84"/>
        <v/>
      </c>
      <c r="L481" s="30" t="str">
        <f ca="1">IF(H481="","",COUNTIF(INDIRECT("H"&amp;2):INDIRECT("H"&amp;ROW()),"&gt; "))</f>
        <v/>
      </c>
      <c r="M481" s="30" t="str">
        <f t="shared" ca="1" si="85"/>
        <v/>
      </c>
      <c r="N481" s="30" t="str">
        <f ca="1">IF(K481="","",COUNTIF(INDIRECT("K"&amp;2):INDIRECT("K"&amp;ROW()),"&gt; "))</f>
        <v/>
      </c>
      <c r="O481" s="30" t="str">
        <f t="shared" ca="1" si="86"/>
        <v/>
      </c>
      <c r="P481" s="38"/>
      <c r="Q481" s="30" t="str">
        <f t="shared" ca="1" si="87"/>
        <v/>
      </c>
    </row>
    <row r="482" spans="6:17" ht="14.25" x14ac:dyDescent="0.2">
      <c r="F482" s="30" t="str">
        <f t="shared" si="88"/>
        <v/>
      </c>
      <c r="G482" s="17" t="str">
        <f t="shared" ca="1" si="89"/>
        <v/>
      </c>
      <c r="H482" s="37" t="str">
        <f t="shared" ca="1" si="83"/>
        <v/>
      </c>
      <c r="I482" s="30" t="str">
        <f t="shared" si="90"/>
        <v/>
      </c>
      <c r="J482" s="30" t="str">
        <f t="shared" ca="1" si="91"/>
        <v/>
      </c>
      <c r="K482" s="37" t="str">
        <f t="shared" ca="1" si="84"/>
        <v/>
      </c>
      <c r="L482" s="30" t="str">
        <f ca="1">IF(H482="","",COUNTIF(INDIRECT("H"&amp;2):INDIRECT("H"&amp;ROW()),"&gt; "))</f>
        <v/>
      </c>
      <c r="M482" s="30" t="str">
        <f t="shared" ca="1" si="85"/>
        <v/>
      </c>
      <c r="N482" s="30" t="str">
        <f ca="1">IF(K482="","",COUNTIF(INDIRECT("K"&amp;2):INDIRECT("K"&amp;ROW()),"&gt; "))</f>
        <v/>
      </c>
      <c r="O482" s="30" t="str">
        <f t="shared" ca="1" si="86"/>
        <v/>
      </c>
      <c r="P482" s="38"/>
      <c r="Q482" s="30" t="str">
        <f t="shared" ca="1" si="87"/>
        <v/>
      </c>
    </row>
    <row r="483" spans="6:17" ht="14.25" x14ac:dyDescent="0.2">
      <c r="F483" s="30" t="str">
        <f t="shared" si="88"/>
        <v/>
      </c>
      <c r="G483" s="17" t="str">
        <f t="shared" ca="1" si="89"/>
        <v/>
      </c>
      <c r="H483" s="37" t="str">
        <f t="shared" ca="1" si="83"/>
        <v/>
      </c>
      <c r="I483" s="30" t="str">
        <f t="shared" si="90"/>
        <v/>
      </c>
      <c r="J483" s="30" t="str">
        <f t="shared" ca="1" si="91"/>
        <v/>
      </c>
      <c r="K483" s="37" t="str">
        <f t="shared" ca="1" si="84"/>
        <v/>
      </c>
      <c r="L483" s="30" t="str">
        <f ca="1">IF(H483="","",COUNTIF(INDIRECT("H"&amp;2):INDIRECT("H"&amp;ROW()),"&gt; "))</f>
        <v/>
      </c>
      <c r="M483" s="30" t="str">
        <f t="shared" ca="1" si="85"/>
        <v/>
      </c>
      <c r="N483" s="30" t="str">
        <f ca="1">IF(K483="","",COUNTIF(INDIRECT("K"&amp;2):INDIRECT("K"&amp;ROW()),"&gt; "))</f>
        <v/>
      </c>
      <c r="O483" s="30" t="str">
        <f t="shared" ca="1" si="86"/>
        <v/>
      </c>
      <c r="P483" s="38"/>
      <c r="Q483" s="30" t="str">
        <f t="shared" ca="1" si="87"/>
        <v/>
      </c>
    </row>
    <row r="484" spans="6:17" ht="14.25" x14ac:dyDescent="0.2">
      <c r="F484" s="30" t="str">
        <f t="shared" si="88"/>
        <v/>
      </c>
      <c r="G484" s="17" t="str">
        <f t="shared" ca="1" si="89"/>
        <v/>
      </c>
      <c r="H484" s="37" t="str">
        <f t="shared" ca="1" si="83"/>
        <v/>
      </c>
      <c r="I484" s="30" t="str">
        <f t="shared" si="90"/>
        <v/>
      </c>
      <c r="J484" s="30" t="str">
        <f t="shared" ca="1" si="91"/>
        <v/>
      </c>
      <c r="K484" s="37" t="str">
        <f t="shared" ca="1" si="84"/>
        <v/>
      </c>
      <c r="L484" s="30" t="str">
        <f ca="1">IF(H484="","",COUNTIF(INDIRECT("H"&amp;2):INDIRECT("H"&amp;ROW()),"&gt; "))</f>
        <v/>
      </c>
      <c r="M484" s="30" t="str">
        <f t="shared" ca="1" si="85"/>
        <v/>
      </c>
      <c r="N484" s="30" t="str">
        <f ca="1">IF(K484="","",COUNTIF(INDIRECT("K"&amp;2):INDIRECT("K"&amp;ROW()),"&gt; "))</f>
        <v/>
      </c>
      <c r="O484" s="30" t="str">
        <f t="shared" ca="1" si="86"/>
        <v/>
      </c>
      <c r="P484" s="38"/>
      <c r="Q484" s="30" t="str">
        <f t="shared" ca="1" si="87"/>
        <v/>
      </c>
    </row>
    <row r="485" spans="6:17" ht="14.25" x14ac:dyDescent="0.2">
      <c r="F485" s="30" t="str">
        <f t="shared" si="88"/>
        <v/>
      </c>
      <c r="G485" s="17" t="str">
        <f t="shared" ca="1" si="89"/>
        <v/>
      </c>
      <c r="H485" s="37" t="str">
        <f t="shared" ca="1" si="83"/>
        <v/>
      </c>
      <c r="I485" s="30" t="str">
        <f t="shared" si="90"/>
        <v/>
      </c>
      <c r="J485" s="30" t="str">
        <f t="shared" ca="1" si="91"/>
        <v/>
      </c>
      <c r="K485" s="37" t="str">
        <f t="shared" ca="1" si="84"/>
        <v/>
      </c>
      <c r="L485" s="30" t="str">
        <f ca="1">IF(H485="","",COUNTIF(INDIRECT("H"&amp;2):INDIRECT("H"&amp;ROW()),"&gt; "))</f>
        <v/>
      </c>
      <c r="M485" s="30" t="str">
        <f t="shared" ca="1" si="85"/>
        <v/>
      </c>
      <c r="N485" s="30" t="str">
        <f ca="1">IF(K485="","",COUNTIF(INDIRECT("K"&amp;2):INDIRECT("K"&amp;ROW()),"&gt; "))</f>
        <v/>
      </c>
      <c r="O485" s="30" t="str">
        <f t="shared" ca="1" si="86"/>
        <v/>
      </c>
      <c r="P485" s="38"/>
      <c r="Q485" s="30" t="str">
        <f t="shared" ca="1" si="87"/>
        <v/>
      </c>
    </row>
    <row r="486" spans="6:17" ht="14.25" x14ac:dyDescent="0.2">
      <c r="F486" s="30" t="str">
        <f t="shared" si="88"/>
        <v/>
      </c>
      <c r="G486" s="17" t="str">
        <f t="shared" ca="1" si="89"/>
        <v/>
      </c>
      <c r="H486" s="37" t="str">
        <f t="shared" ca="1" si="83"/>
        <v/>
      </c>
      <c r="I486" s="30" t="str">
        <f t="shared" si="90"/>
        <v/>
      </c>
      <c r="J486" s="30" t="str">
        <f t="shared" ca="1" si="91"/>
        <v/>
      </c>
      <c r="K486" s="37" t="str">
        <f t="shared" ca="1" si="84"/>
        <v/>
      </c>
      <c r="L486" s="30" t="str">
        <f ca="1">IF(H486="","",COUNTIF(INDIRECT("H"&amp;2):INDIRECT("H"&amp;ROW()),"&gt; "))</f>
        <v/>
      </c>
      <c r="M486" s="30" t="str">
        <f t="shared" ca="1" si="85"/>
        <v/>
      </c>
      <c r="N486" s="30" t="str">
        <f ca="1">IF(K486="","",COUNTIF(INDIRECT("K"&amp;2):INDIRECT("K"&amp;ROW()),"&gt; "))</f>
        <v/>
      </c>
      <c r="O486" s="30" t="str">
        <f t="shared" ca="1" si="86"/>
        <v/>
      </c>
      <c r="P486" s="38"/>
      <c r="Q486" s="30" t="str">
        <f t="shared" ca="1" si="87"/>
        <v/>
      </c>
    </row>
    <row r="487" spans="6:17" ht="14.25" x14ac:dyDescent="0.2">
      <c r="F487" s="30" t="str">
        <f t="shared" si="88"/>
        <v/>
      </c>
      <c r="G487" s="17" t="str">
        <f t="shared" ca="1" si="89"/>
        <v/>
      </c>
      <c r="H487" s="37" t="str">
        <f t="shared" ca="1" si="83"/>
        <v/>
      </c>
      <c r="I487" s="30" t="str">
        <f t="shared" si="90"/>
        <v/>
      </c>
      <c r="J487" s="30" t="str">
        <f t="shared" ca="1" si="91"/>
        <v/>
      </c>
      <c r="K487" s="37" t="str">
        <f t="shared" ca="1" si="84"/>
        <v/>
      </c>
      <c r="L487" s="30" t="str">
        <f ca="1">IF(H487="","",COUNTIF(INDIRECT("H"&amp;2):INDIRECT("H"&amp;ROW()),"&gt; "))</f>
        <v/>
      </c>
      <c r="M487" s="30" t="str">
        <f t="shared" ca="1" si="85"/>
        <v/>
      </c>
      <c r="N487" s="30" t="str">
        <f ca="1">IF(K487="","",COUNTIF(INDIRECT("K"&amp;2):INDIRECT("K"&amp;ROW()),"&gt; "))</f>
        <v/>
      </c>
      <c r="O487" s="30" t="str">
        <f t="shared" ca="1" si="86"/>
        <v/>
      </c>
      <c r="P487" s="38"/>
      <c r="Q487" s="30" t="str">
        <f t="shared" ca="1" si="87"/>
        <v/>
      </c>
    </row>
    <row r="488" spans="6:17" ht="14.25" x14ac:dyDescent="0.2">
      <c r="F488" s="30" t="str">
        <f t="shared" si="88"/>
        <v/>
      </c>
      <c r="G488" s="17" t="str">
        <f t="shared" ca="1" si="89"/>
        <v/>
      </c>
      <c r="H488" s="37" t="str">
        <f t="shared" ca="1" si="83"/>
        <v/>
      </c>
      <c r="I488" s="30" t="str">
        <f t="shared" si="90"/>
        <v/>
      </c>
      <c r="J488" s="30" t="str">
        <f t="shared" ca="1" si="91"/>
        <v/>
      </c>
      <c r="K488" s="37" t="str">
        <f t="shared" ca="1" si="84"/>
        <v/>
      </c>
      <c r="L488" s="30" t="str">
        <f ca="1">IF(H488="","",COUNTIF(INDIRECT("H"&amp;2):INDIRECT("H"&amp;ROW()),"&gt; "))</f>
        <v/>
      </c>
      <c r="M488" s="30" t="str">
        <f t="shared" ca="1" si="85"/>
        <v/>
      </c>
      <c r="N488" s="30" t="str">
        <f ca="1">IF(K488="","",COUNTIF(INDIRECT("K"&amp;2):INDIRECT("K"&amp;ROW()),"&gt; "))</f>
        <v/>
      </c>
      <c r="O488" s="30" t="str">
        <f t="shared" ca="1" si="86"/>
        <v/>
      </c>
      <c r="P488" s="38"/>
      <c r="Q488" s="30" t="str">
        <f t="shared" ca="1" si="87"/>
        <v/>
      </c>
    </row>
    <row r="489" spans="6:17" ht="14.25" x14ac:dyDescent="0.2">
      <c r="F489" s="30" t="str">
        <f t="shared" si="88"/>
        <v/>
      </c>
      <c r="G489" s="17" t="str">
        <f t="shared" ca="1" si="89"/>
        <v/>
      </c>
      <c r="H489" s="37" t="str">
        <f t="shared" ca="1" si="83"/>
        <v/>
      </c>
      <c r="I489" s="30" t="str">
        <f t="shared" si="90"/>
        <v/>
      </c>
      <c r="J489" s="30" t="str">
        <f t="shared" ca="1" si="91"/>
        <v/>
      </c>
      <c r="K489" s="37" t="str">
        <f t="shared" ca="1" si="84"/>
        <v/>
      </c>
      <c r="L489" s="30" t="str">
        <f ca="1">IF(H489="","",COUNTIF(INDIRECT("H"&amp;2):INDIRECT("H"&amp;ROW()),"&gt; "))</f>
        <v/>
      </c>
      <c r="M489" s="30" t="str">
        <f t="shared" ca="1" si="85"/>
        <v/>
      </c>
      <c r="N489" s="30" t="str">
        <f ca="1">IF(K489="","",COUNTIF(INDIRECT("K"&amp;2):INDIRECT("K"&amp;ROW()),"&gt; "))</f>
        <v/>
      </c>
      <c r="O489" s="30" t="str">
        <f t="shared" ca="1" si="86"/>
        <v/>
      </c>
      <c r="P489" s="38"/>
      <c r="Q489" s="30" t="str">
        <f t="shared" ca="1" si="87"/>
        <v/>
      </c>
    </row>
    <row r="490" spans="6:17" ht="14.25" x14ac:dyDescent="0.2">
      <c r="F490" s="30" t="str">
        <f t="shared" si="88"/>
        <v/>
      </c>
      <c r="G490" s="17" t="str">
        <f t="shared" ca="1" si="89"/>
        <v/>
      </c>
      <c r="H490" s="37" t="str">
        <f t="shared" ca="1" si="83"/>
        <v/>
      </c>
      <c r="I490" s="30" t="str">
        <f t="shared" si="90"/>
        <v/>
      </c>
      <c r="J490" s="30" t="str">
        <f t="shared" ca="1" si="91"/>
        <v/>
      </c>
      <c r="K490" s="37" t="str">
        <f t="shared" ca="1" si="84"/>
        <v/>
      </c>
      <c r="L490" s="30" t="str">
        <f ca="1">IF(H490="","",COUNTIF(INDIRECT("H"&amp;2):INDIRECT("H"&amp;ROW()),"&gt; "))</f>
        <v/>
      </c>
      <c r="M490" s="30" t="str">
        <f t="shared" ca="1" si="85"/>
        <v/>
      </c>
      <c r="N490" s="30" t="str">
        <f ca="1">IF(K490="","",COUNTIF(INDIRECT("K"&amp;2):INDIRECT("K"&amp;ROW()),"&gt; "))</f>
        <v/>
      </c>
      <c r="O490" s="30" t="str">
        <f t="shared" ca="1" si="86"/>
        <v/>
      </c>
      <c r="P490" s="38"/>
      <c r="Q490" s="30" t="str">
        <f t="shared" ca="1" si="87"/>
        <v/>
      </c>
    </row>
    <row r="491" spans="6:17" ht="14.25" x14ac:dyDescent="0.2">
      <c r="F491" s="30" t="str">
        <f t="shared" si="88"/>
        <v/>
      </c>
      <c r="G491" s="17" t="str">
        <f t="shared" ca="1" si="89"/>
        <v/>
      </c>
      <c r="H491" s="37" t="str">
        <f t="shared" ca="1" si="83"/>
        <v/>
      </c>
      <c r="I491" s="30" t="str">
        <f t="shared" si="90"/>
        <v/>
      </c>
      <c r="J491" s="30" t="str">
        <f t="shared" ca="1" si="91"/>
        <v/>
      </c>
      <c r="K491" s="37" t="str">
        <f t="shared" ca="1" si="84"/>
        <v/>
      </c>
      <c r="L491" s="30" t="str">
        <f ca="1">IF(H491="","",COUNTIF(INDIRECT("H"&amp;2):INDIRECT("H"&amp;ROW()),"&gt; "))</f>
        <v/>
      </c>
      <c r="M491" s="30" t="str">
        <f t="shared" ca="1" si="85"/>
        <v/>
      </c>
      <c r="N491" s="30" t="str">
        <f ca="1">IF(K491="","",COUNTIF(INDIRECT("K"&amp;2):INDIRECT("K"&amp;ROW()),"&gt; "))</f>
        <v/>
      </c>
      <c r="O491" s="30" t="str">
        <f t="shared" ca="1" si="86"/>
        <v/>
      </c>
      <c r="P491" s="38"/>
      <c r="Q491" s="30" t="str">
        <f t="shared" ca="1" si="87"/>
        <v/>
      </c>
    </row>
    <row r="492" spans="6:17" ht="14.25" x14ac:dyDescent="0.2">
      <c r="F492" s="30" t="str">
        <f t="shared" si="88"/>
        <v/>
      </c>
      <c r="G492" s="17" t="str">
        <f t="shared" ca="1" si="89"/>
        <v/>
      </c>
      <c r="H492" s="37" t="str">
        <f t="shared" ca="1" si="83"/>
        <v/>
      </c>
      <c r="I492" s="30" t="str">
        <f t="shared" si="90"/>
        <v/>
      </c>
      <c r="J492" s="30" t="str">
        <f t="shared" ca="1" si="91"/>
        <v/>
      </c>
      <c r="K492" s="37" t="str">
        <f t="shared" ca="1" si="84"/>
        <v/>
      </c>
      <c r="L492" s="30" t="str">
        <f ca="1">IF(H492="","",COUNTIF(INDIRECT("H"&amp;2):INDIRECT("H"&amp;ROW()),"&gt; "))</f>
        <v/>
      </c>
      <c r="M492" s="30" t="str">
        <f t="shared" ca="1" si="85"/>
        <v/>
      </c>
      <c r="N492" s="30" t="str">
        <f ca="1">IF(K492="","",COUNTIF(INDIRECT("K"&amp;2):INDIRECT("K"&amp;ROW()),"&gt; "))</f>
        <v/>
      </c>
      <c r="O492" s="30" t="str">
        <f t="shared" ca="1" si="86"/>
        <v/>
      </c>
      <c r="P492" s="38"/>
      <c r="Q492" s="30" t="str">
        <f t="shared" ca="1" si="87"/>
        <v/>
      </c>
    </row>
    <row r="493" spans="6:17" ht="14.25" x14ac:dyDescent="0.2">
      <c r="F493" s="30" t="str">
        <f t="shared" si="88"/>
        <v/>
      </c>
      <c r="G493" s="17" t="str">
        <f t="shared" ca="1" si="89"/>
        <v/>
      </c>
      <c r="H493" s="37" t="str">
        <f t="shared" ca="1" si="83"/>
        <v/>
      </c>
      <c r="I493" s="30" t="str">
        <f t="shared" si="90"/>
        <v/>
      </c>
      <c r="J493" s="30" t="str">
        <f t="shared" ca="1" si="91"/>
        <v/>
      </c>
      <c r="K493" s="37" t="str">
        <f t="shared" ca="1" si="84"/>
        <v/>
      </c>
      <c r="L493" s="30" t="str">
        <f ca="1">IF(H493="","",COUNTIF(INDIRECT("H"&amp;2):INDIRECT("H"&amp;ROW()),"&gt; "))</f>
        <v/>
      </c>
      <c r="M493" s="30" t="str">
        <f t="shared" ca="1" si="85"/>
        <v/>
      </c>
      <c r="N493" s="30" t="str">
        <f ca="1">IF(K493="","",COUNTIF(INDIRECT("K"&amp;2):INDIRECT("K"&amp;ROW()),"&gt; "))</f>
        <v/>
      </c>
      <c r="O493" s="30" t="str">
        <f t="shared" ca="1" si="86"/>
        <v/>
      </c>
      <c r="P493" s="38"/>
      <c r="Q493" s="30" t="str">
        <f t="shared" ca="1" si="87"/>
        <v/>
      </c>
    </row>
    <row r="494" spans="6:17" ht="14.25" x14ac:dyDescent="0.2">
      <c r="F494" s="30" t="str">
        <f t="shared" si="88"/>
        <v/>
      </c>
      <c r="G494" s="17" t="str">
        <f t="shared" ca="1" si="89"/>
        <v/>
      </c>
      <c r="H494" s="37" t="str">
        <f t="shared" ca="1" si="83"/>
        <v/>
      </c>
      <c r="I494" s="30" t="str">
        <f t="shared" si="90"/>
        <v/>
      </c>
      <c r="J494" s="30" t="str">
        <f t="shared" ca="1" si="91"/>
        <v/>
      </c>
      <c r="K494" s="37" t="str">
        <f t="shared" ca="1" si="84"/>
        <v/>
      </c>
      <c r="L494" s="30" t="str">
        <f ca="1">IF(H494="","",COUNTIF(INDIRECT("H"&amp;2):INDIRECT("H"&amp;ROW()),"&gt; "))</f>
        <v/>
      </c>
      <c r="M494" s="30" t="str">
        <f t="shared" ca="1" si="85"/>
        <v/>
      </c>
      <c r="N494" s="30" t="str">
        <f ca="1">IF(K494="","",COUNTIF(INDIRECT("K"&amp;2):INDIRECT("K"&amp;ROW()),"&gt; "))</f>
        <v/>
      </c>
      <c r="O494" s="30" t="str">
        <f t="shared" ca="1" si="86"/>
        <v/>
      </c>
      <c r="P494" s="38"/>
      <c r="Q494" s="30" t="str">
        <f t="shared" ca="1" si="87"/>
        <v/>
      </c>
    </row>
    <row r="495" spans="6:17" ht="14.25" x14ac:dyDescent="0.2">
      <c r="F495" s="30" t="str">
        <f t="shared" si="88"/>
        <v/>
      </c>
      <c r="G495" s="17" t="str">
        <f t="shared" ca="1" si="89"/>
        <v/>
      </c>
      <c r="H495" s="37" t="str">
        <f t="shared" ca="1" si="83"/>
        <v/>
      </c>
      <c r="I495" s="30" t="str">
        <f t="shared" si="90"/>
        <v/>
      </c>
      <c r="J495" s="30" t="str">
        <f t="shared" ca="1" si="91"/>
        <v/>
      </c>
      <c r="K495" s="37" t="str">
        <f t="shared" ca="1" si="84"/>
        <v/>
      </c>
      <c r="L495" s="30" t="str">
        <f ca="1">IF(H495="","",COUNTIF(INDIRECT("H"&amp;2):INDIRECT("H"&amp;ROW()),"&gt; "))</f>
        <v/>
      </c>
      <c r="M495" s="30" t="str">
        <f t="shared" ca="1" si="85"/>
        <v/>
      </c>
      <c r="N495" s="30" t="str">
        <f ca="1">IF(K495="","",COUNTIF(INDIRECT("K"&amp;2):INDIRECT("K"&amp;ROW()),"&gt; "))</f>
        <v/>
      </c>
      <c r="O495" s="30" t="str">
        <f t="shared" ca="1" si="86"/>
        <v/>
      </c>
      <c r="P495" s="38"/>
      <c r="Q495" s="30" t="str">
        <f t="shared" ca="1" si="87"/>
        <v/>
      </c>
    </row>
    <row r="496" spans="6:17" ht="14.25" x14ac:dyDescent="0.2">
      <c r="F496" s="30" t="str">
        <f t="shared" si="88"/>
        <v/>
      </c>
      <c r="G496" s="17" t="str">
        <f t="shared" ca="1" si="89"/>
        <v/>
      </c>
      <c r="H496" s="37" t="str">
        <f t="shared" ca="1" si="83"/>
        <v/>
      </c>
      <c r="I496" s="30" t="str">
        <f t="shared" si="90"/>
        <v/>
      </c>
      <c r="J496" s="30" t="str">
        <f t="shared" ca="1" si="91"/>
        <v/>
      </c>
      <c r="K496" s="37" t="str">
        <f t="shared" ca="1" si="84"/>
        <v/>
      </c>
      <c r="L496" s="30" t="str">
        <f ca="1">IF(H496="","",COUNTIF(INDIRECT("H"&amp;2):INDIRECT("H"&amp;ROW()),"&gt; "))</f>
        <v/>
      </c>
      <c r="M496" s="30" t="str">
        <f t="shared" ca="1" si="85"/>
        <v/>
      </c>
      <c r="N496" s="30" t="str">
        <f ca="1">IF(K496="","",COUNTIF(INDIRECT("K"&amp;2):INDIRECT("K"&amp;ROW()),"&gt; "))</f>
        <v/>
      </c>
      <c r="O496" s="30" t="str">
        <f t="shared" ca="1" si="86"/>
        <v/>
      </c>
      <c r="P496" s="38"/>
      <c r="Q496" s="30" t="str">
        <f t="shared" ca="1" si="87"/>
        <v/>
      </c>
    </row>
    <row r="497" spans="6:17" ht="14.25" x14ac:dyDescent="0.2">
      <c r="F497" s="30" t="str">
        <f t="shared" si="88"/>
        <v/>
      </c>
      <c r="G497" s="17" t="str">
        <f t="shared" ca="1" si="89"/>
        <v/>
      </c>
      <c r="H497" s="37" t="str">
        <f t="shared" ca="1" si="83"/>
        <v/>
      </c>
      <c r="I497" s="30" t="str">
        <f t="shared" si="90"/>
        <v/>
      </c>
      <c r="J497" s="30" t="str">
        <f t="shared" ca="1" si="91"/>
        <v/>
      </c>
      <c r="K497" s="37" t="str">
        <f t="shared" ca="1" si="84"/>
        <v/>
      </c>
      <c r="L497" s="30" t="str">
        <f ca="1">IF(H497="","",COUNTIF(INDIRECT("H"&amp;2):INDIRECT("H"&amp;ROW()),"&gt; "))</f>
        <v/>
      </c>
      <c r="M497" s="30" t="str">
        <f t="shared" ca="1" si="85"/>
        <v/>
      </c>
      <c r="N497" s="30" t="str">
        <f ca="1">IF(K497="","",COUNTIF(INDIRECT("K"&amp;2):INDIRECT("K"&amp;ROW()),"&gt; "))</f>
        <v/>
      </c>
      <c r="O497" s="30" t="str">
        <f t="shared" ca="1" si="86"/>
        <v/>
      </c>
      <c r="P497" s="38"/>
      <c r="Q497" s="30" t="str">
        <f t="shared" ca="1" si="87"/>
        <v/>
      </c>
    </row>
    <row r="498" spans="6:17" ht="14.25" x14ac:dyDescent="0.2">
      <c r="F498" s="30" t="str">
        <f t="shared" si="88"/>
        <v/>
      </c>
      <c r="G498" s="17" t="str">
        <f t="shared" ca="1" si="89"/>
        <v/>
      </c>
      <c r="H498" s="37" t="str">
        <f t="shared" ca="1" si="83"/>
        <v/>
      </c>
      <c r="I498" s="30" t="str">
        <f t="shared" si="90"/>
        <v/>
      </c>
      <c r="J498" s="30" t="str">
        <f t="shared" ca="1" si="91"/>
        <v/>
      </c>
      <c r="K498" s="37" t="str">
        <f t="shared" ca="1" si="84"/>
        <v/>
      </c>
      <c r="L498" s="30" t="str">
        <f ca="1">IF(H498="","",COUNTIF(INDIRECT("H"&amp;2):INDIRECT("H"&amp;ROW()),"&gt; "))</f>
        <v/>
      </c>
      <c r="M498" s="30" t="str">
        <f t="shared" ca="1" si="85"/>
        <v/>
      </c>
      <c r="N498" s="30" t="str">
        <f ca="1">IF(K498="","",COUNTIF(INDIRECT("K"&amp;2):INDIRECT("K"&amp;ROW()),"&gt; "))</f>
        <v/>
      </c>
      <c r="O498" s="30" t="str">
        <f t="shared" ca="1" si="86"/>
        <v/>
      </c>
      <c r="P498" s="38"/>
      <c r="Q498" s="30" t="str">
        <f t="shared" ca="1" si="87"/>
        <v/>
      </c>
    </row>
    <row r="499" spans="6:17" ht="14.25" x14ac:dyDescent="0.2">
      <c r="F499" s="30" t="str">
        <f t="shared" si="88"/>
        <v/>
      </c>
      <c r="G499" s="17" t="str">
        <f t="shared" ca="1" si="89"/>
        <v/>
      </c>
      <c r="H499" s="37" t="str">
        <f t="shared" ca="1" si="83"/>
        <v/>
      </c>
      <c r="I499" s="30" t="str">
        <f t="shared" si="90"/>
        <v/>
      </c>
      <c r="J499" s="30" t="str">
        <f t="shared" ca="1" si="91"/>
        <v/>
      </c>
      <c r="K499" s="37" t="str">
        <f t="shared" ca="1" si="84"/>
        <v/>
      </c>
      <c r="L499" s="30" t="str">
        <f ca="1">IF(H499="","",COUNTIF(INDIRECT("H"&amp;2):INDIRECT("H"&amp;ROW()),"&gt; "))</f>
        <v/>
      </c>
      <c r="M499" s="30" t="str">
        <f t="shared" ca="1" si="85"/>
        <v/>
      </c>
      <c r="N499" s="30" t="str">
        <f ca="1">IF(K499="","",COUNTIF(INDIRECT("K"&amp;2):INDIRECT("K"&amp;ROW()),"&gt; "))</f>
        <v/>
      </c>
      <c r="O499" s="30" t="str">
        <f t="shared" ca="1" si="86"/>
        <v/>
      </c>
      <c r="P499" s="38"/>
      <c r="Q499" s="30" t="str">
        <f t="shared" ca="1" si="87"/>
        <v/>
      </c>
    </row>
    <row r="500" spans="6:17" ht="14.25" x14ac:dyDescent="0.2">
      <c r="F500" s="30" t="str">
        <f t="shared" si="88"/>
        <v/>
      </c>
      <c r="G500" s="17" t="str">
        <f t="shared" ca="1" si="89"/>
        <v/>
      </c>
      <c r="H500" s="37" t="str">
        <f t="shared" ca="1" si="83"/>
        <v/>
      </c>
      <c r="I500" s="30" t="str">
        <f t="shared" si="90"/>
        <v/>
      </c>
      <c r="J500" s="30" t="str">
        <f t="shared" ca="1" si="91"/>
        <v/>
      </c>
      <c r="K500" s="37" t="str">
        <f t="shared" ca="1" si="84"/>
        <v/>
      </c>
      <c r="L500" s="30" t="str">
        <f ca="1">IF(H500="","",COUNTIF(INDIRECT("H"&amp;2):INDIRECT("H"&amp;ROW()),"&gt; "))</f>
        <v/>
      </c>
      <c r="M500" s="30" t="str">
        <f t="shared" ca="1" si="85"/>
        <v/>
      </c>
      <c r="N500" s="30" t="str">
        <f ca="1">IF(K500="","",COUNTIF(INDIRECT("K"&amp;2):INDIRECT("K"&amp;ROW()),"&gt; "))</f>
        <v/>
      </c>
      <c r="O500" s="30" t="str">
        <f t="shared" ca="1" si="86"/>
        <v/>
      </c>
      <c r="P500" s="38"/>
      <c r="Q500" s="30" t="str">
        <f t="shared" ca="1" si="87"/>
        <v/>
      </c>
    </row>
    <row r="501" spans="6:17" ht="14.25" x14ac:dyDescent="0.2">
      <c r="F501" s="30" t="str">
        <f t="shared" si="88"/>
        <v/>
      </c>
      <c r="G501" s="17" t="str">
        <f t="shared" ca="1" si="89"/>
        <v/>
      </c>
      <c r="H501" s="37" t="str">
        <f t="shared" ca="1" si="83"/>
        <v/>
      </c>
      <c r="I501" s="30" t="str">
        <f t="shared" si="90"/>
        <v/>
      </c>
      <c r="J501" s="30" t="str">
        <f t="shared" ca="1" si="91"/>
        <v/>
      </c>
      <c r="K501" s="37" t="str">
        <f t="shared" ca="1" si="84"/>
        <v/>
      </c>
      <c r="L501" s="30" t="str">
        <f ca="1">IF(H501="","",COUNTIF(INDIRECT("H"&amp;2):INDIRECT("H"&amp;ROW()),"&gt; "))</f>
        <v/>
      </c>
      <c r="M501" s="30" t="str">
        <f t="shared" ca="1" si="85"/>
        <v/>
      </c>
      <c r="N501" s="30" t="str">
        <f ca="1">IF(K501="","",COUNTIF(INDIRECT("K"&amp;2):INDIRECT("K"&amp;ROW()),"&gt; "))</f>
        <v/>
      </c>
      <c r="O501" s="30" t="str">
        <f t="shared" ca="1" si="86"/>
        <v/>
      </c>
      <c r="P501" s="38"/>
      <c r="Q501" s="30" t="str">
        <f t="shared" ca="1" si="87"/>
        <v/>
      </c>
    </row>
    <row r="502" spans="6:17" ht="14.25" x14ac:dyDescent="0.2">
      <c r="F502" s="30" t="str">
        <f t="shared" si="88"/>
        <v/>
      </c>
      <c r="G502" s="17" t="str">
        <f t="shared" ca="1" si="89"/>
        <v/>
      </c>
      <c r="H502" s="37" t="str">
        <f t="shared" ca="1" si="83"/>
        <v/>
      </c>
      <c r="I502" s="30" t="str">
        <f t="shared" si="90"/>
        <v/>
      </c>
      <c r="J502" s="30" t="str">
        <f t="shared" ca="1" si="91"/>
        <v/>
      </c>
      <c r="K502" s="37" t="str">
        <f t="shared" ca="1" si="84"/>
        <v/>
      </c>
      <c r="L502" s="30" t="str">
        <f ca="1">IF(H502="","",COUNTIF(INDIRECT("H"&amp;2):INDIRECT("H"&amp;ROW()),"&gt; "))</f>
        <v/>
      </c>
      <c r="M502" s="30" t="str">
        <f t="shared" ca="1" si="85"/>
        <v/>
      </c>
      <c r="N502" s="30" t="str">
        <f ca="1">IF(K502="","",COUNTIF(INDIRECT("K"&amp;2):INDIRECT("K"&amp;ROW()),"&gt; "))</f>
        <v/>
      </c>
      <c r="O502" s="30" t="str">
        <f t="shared" ca="1" si="86"/>
        <v/>
      </c>
      <c r="P502" s="38"/>
      <c r="Q502" s="30" t="str">
        <f t="shared" ca="1" si="87"/>
        <v/>
      </c>
    </row>
    <row r="503" spans="6:17" ht="14.25" x14ac:dyDescent="0.2">
      <c r="F503" s="30" t="str">
        <f t="shared" si="88"/>
        <v/>
      </c>
      <c r="G503" s="17" t="str">
        <f t="shared" ca="1" si="89"/>
        <v/>
      </c>
      <c r="H503" s="37" t="str">
        <f t="shared" ca="1" si="83"/>
        <v/>
      </c>
      <c r="I503" s="30" t="str">
        <f t="shared" si="90"/>
        <v/>
      </c>
      <c r="J503" s="30" t="str">
        <f t="shared" ca="1" si="91"/>
        <v/>
      </c>
      <c r="K503" s="37" t="str">
        <f t="shared" ca="1" si="84"/>
        <v/>
      </c>
      <c r="L503" s="30" t="str">
        <f ca="1">IF(H503="","",COUNTIF(INDIRECT("H"&amp;2):INDIRECT("H"&amp;ROW()),"&gt; "))</f>
        <v/>
      </c>
      <c r="M503" s="30" t="str">
        <f t="shared" ca="1" si="85"/>
        <v/>
      </c>
      <c r="N503" s="30" t="str">
        <f ca="1">IF(K503="","",COUNTIF(INDIRECT("K"&amp;2):INDIRECT("K"&amp;ROW()),"&gt; "))</f>
        <v/>
      </c>
      <c r="O503" s="30" t="str">
        <f t="shared" ca="1" si="86"/>
        <v/>
      </c>
      <c r="P503" s="38"/>
      <c r="Q503" s="30" t="str">
        <f t="shared" ca="1" si="87"/>
        <v/>
      </c>
    </row>
    <row r="504" spans="6:17" ht="14.25" x14ac:dyDescent="0.2">
      <c r="F504" s="30" t="str">
        <f t="shared" si="88"/>
        <v/>
      </c>
      <c r="G504" s="17" t="str">
        <f t="shared" ca="1" si="89"/>
        <v/>
      </c>
      <c r="H504" s="37" t="str">
        <f t="shared" ca="1" si="83"/>
        <v/>
      </c>
      <c r="I504" s="30" t="str">
        <f t="shared" si="90"/>
        <v/>
      </c>
      <c r="J504" s="30" t="str">
        <f t="shared" ca="1" si="91"/>
        <v/>
      </c>
      <c r="K504" s="37" t="str">
        <f t="shared" ca="1" si="84"/>
        <v/>
      </c>
      <c r="L504" s="30" t="str">
        <f ca="1">IF(H504="","",COUNTIF(INDIRECT("H"&amp;2):INDIRECT("H"&amp;ROW()),"&gt; "))</f>
        <v/>
      </c>
      <c r="M504" s="30" t="str">
        <f t="shared" ca="1" si="85"/>
        <v/>
      </c>
      <c r="N504" s="30" t="str">
        <f ca="1">IF(K504="","",COUNTIF(INDIRECT("K"&amp;2):INDIRECT("K"&amp;ROW()),"&gt; "))</f>
        <v/>
      </c>
      <c r="O504" s="30" t="str">
        <f t="shared" ca="1" si="86"/>
        <v/>
      </c>
      <c r="P504" s="38"/>
      <c r="Q504" s="30" t="str">
        <f t="shared" ca="1" si="87"/>
        <v/>
      </c>
    </row>
    <row r="505" spans="6:17" ht="14.25" x14ac:dyDescent="0.2">
      <c r="F505" s="30" t="str">
        <f t="shared" si="88"/>
        <v/>
      </c>
      <c r="G505" s="17" t="str">
        <f t="shared" ca="1" si="89"/>
        <v/>
      </c>
      <c r="H505" s="37" t="str">
        <f t="shared" ca="1" si="83"/>
        <v/>
      </c>
      <c r="I505" s="30" t="str">
        <f t="shared" si="90"/>
        <v/>
      </c>
      <c r="J505" s="30" t="str">
        <f t="shared" ca="1" si="91"/>
        <v/>
      </c>
      <c r="K505" s="37" t="str">
        <f t="shared" ca="1" si="84"/>
        <v/>
      </c>
      <c r="L505" s="30" t="str">
        <f ca="1">IF(H505="","",COUNTIF(INDIRECT("H"&amp;2):INDIRECT("H"&amp;ROW()),"&gt; "))</f>
        <v/>
      </c>
      <c r="M505" s="30" t="str">
        <f t="shared" ca="1" si="85"/>
        <v/>
      </c>
      <c r="N505" s="30" t="str">
        <f ca="1">IF(K505="","",COUNTIF(INDIRECT("K"&amp;2):INDIRECT("K"&amp;ROW()),"&gt; "))</f>
        <v/>
      </c>
      <c r="O505" s="30" t="str">
        <f t="shared" ca="1" si="86"/>
        <v/>
      </c>
      <c r="P505" s="38"/>
      <c r="Q505" s="30" t="str">
        <f t="shared" ca="1" si="87"/>
        <v/>
      </c>
    </row>
    <row r="506" spans="6:17" ht="14.25" x14ac:dyDescent="0.2">
      <c r="F506" s="30" t="str">
        <f t="shared" si="88"/>
        <v/>
      </c>
      <c r="G506" s="17" t="str">
        <f t="shared" ca="1" si="89"/>
        <v/>
      </c>
      <c r="H506" s="37" t="str">
        <f t="shared" ca="1" si="83"/>
        <v/>
      </c>
      <c r="I506" s="30" t="str">
        <f t="shared" si="90"/>
        <v/>
      </c>
      <c r="J506" s="30" t="str">
        <f t="shared" ca="1" si="91"/>
        <v/>
      </c>
      <c r="K506" s="37" t="str">
        <f t="shared" ca="1" si="84"/>
        <v/>
      </c>
      <c r="L506" s="30" t="str">
        <f ca="1">IF(H506="","",COUNTIF(INDIRECT("H"&amp;2):INDIRECT("H"&amp;ROW()),"&gt; "))</f>
        <v/>
      </c>
      <c r="M506" s="30" t="str">
        <f t="shared" ca="1" si="85"/>
        <v/>
      </c>
      <c r="N506" s="30" t="str">
        <f ca="1">IF(K506="","",COUNTIF(INDIRECT("K"&amp;2):INDIRECT("K"&amp;ROW()),"&gt; "))</f>
        <v/>
      </c>
      <c r="O506" s="30" t="str">
        <f t="shared" ca="1" si="86"/>
        <v/>
      </c>
      <c r="P506" s="38"/>
      <c r="Q506" s="30" t="str">
        <f t="shared" ca="1" si="87"/>
        <v/>
      </c>
    </row>
    <row r="507" spans="6:17" ht="14.25" x14ac:dyDescent="0.2">
      <c r="F507" s="30" t="str">
        <f t="shared" si="88"/>
        <v/>
      </c>
      <c r="G507" s="17" t="str">
        <f t="shared" ca="1" si="89"/>
        <v/>
      </c>
      <c r="H507" s="37" t="str">
        <f t="shared" ca="1" si="83"/>
        <v/>
      </c>
      <c r="I507" s="30" t="str">
        <f t="shared" si="90"/>
        <v/>
      </c>
      <c r="J507" s="30" t="str">
        <f t="shared" ca="1" si="91"/>
        <v/>
      </c>
      <c r="K507" s="37" t="str">
        <f t="shared" ca="1" si="84"/>
        <v/>
      </c>
      <c r="L507" s="30" t="str">
        <f ca="1">IF(H507="","",COUNTIF(INDIRECT("H"&amp;2):INDIRECT("H"&amp;ROW()),"&gt; "))</f>
        <v/>
      </c>
      <c r="M507" s="30" t="str">
        <f t="shared" ca="1" si="85"/>
        <v/>
      </c>
      <c r="N507" s="30" t="str">
        <f ca="1">IF(K507="","",COUNTIF(INDIRECT("K"&amp;2):INDIRECT("K"&amp;ROW()),"&gt; "))</f>
        <v/>
      </c>
      <c r="O507" s="30" t="str">
        <f t="shared" ca="1" si="86"/>
        <v/>
      </c>
      <c r="P507" s="38"/>
      <c r="Q507" s="30" t="str">
        <f t="shared" ca="1" si="87"/>
        <v/>
      </c>
    </row>
    <row r="508" spans="6:17" ht="14.25" x14ac:dyDescent="0.2">
      <c r="F508" s="30" t="str">
        <f t="shared" si="88"/>
        <v/>
      </c>
      <c r="G508" s="17" t="str">
        <f t="shared" ca="1" si="89"/>
        <v/>
      </c>
      <c r="H508" s="37" t="str">
        <f t="shared" ca="1" si="83"/>
        <v/>
      </c>
      <c r="I508" s="30" t="str">
        <f t="shared" si="90"/>
        <v/>
      </c>
      <c r="J508" s="30" t="str">
        <f t="shared" ca="1" si="91"/>
        <v/>
      </c>
      <c r="K508" s="37" t="str">
        <f t="shared" ca="1" si="84"/>
        <v/>
      </c>
      <c r="L508" s="30" t="str">
        <f ca="1">IF(H508="","",COUNTIF(INDIRECT("H"&amp;2):INDIRECT("H"&amp;ROW()),"&gt; "))</f>
        <v/>
      </c>
      <c r="M508" s="30" t="str">
        <f t="shared" ca="1" si="85"/>
        <v/>
      </c>
      <c r="N508" s="30" t="str">
        <f ca="1">IF(K508="","",COUNTIF(INDIRECT("K"&amp;2):INDIRECT("K"&amp;ROW()),"&gt; "))</f>
        <v/>
      </c>
      <c r="O508" s="30" t="str">
        <f t="shared" ca="1" si="86"/>
        <v/>
      </c>
      <c r="P508" s="38"/>
      <c r="Q508" s="30" t="str">
        <f t="shared" ca="1" si="87"/>
        <v/>
      </c>
    </row>
    <row r="509" spans="6:17" ht="14.25" x14ac:dyDescent="0.2">
      <c r="F509" s="30" t="str">
        <f t="shared" si="88"/>
        <v/>
      </c>
      <c r="G509" s="17" t="str">
        <f t="shared" ca="1" si="89"/>
        <v/>
      </c>
      <c r="H509" s="37" t="str">
        <f t="shared" ca="1" si="83"/>
        <v/>
      </c>
      <c r="I509" s="30" t="str">
        <f t="shared" si="90"/>
        <v/>
      </c>
      <c r="J509" s="30" t="str">
        <f t="shared" ca="1" si="91"/>
        <v/>
      </c>
      <c r="K509" s="37" t="str">
        <f t="shared" ca="1" si="84"/>
        <v/>
      </c>
      <c r="L509" s="30" t="str">
        <f ca="1">IF(H509="","",COUNTIF(INDIRECT("H"&amp;2):INDIRECT("H"&amp;ROW()),"&gt; "))</f>
        <v/>
      </c>
      <c r="M509" s="30" t="str">
        <f t="shared" ca="1" si="85"/>
        <v/>
      </c>
      <c r="N509" s="30" t="str">
        <f ca="1">IF(K509="","",COUNTIF(INDIRECT("K"&amp;2):INDIRECT("K"&amp;ROW()),"&gt; "))</f>
        <v/>
      </c>
      <c r="O509" s="30" t="str">
        <f t="shared" ca="1" si="86"/>
        <v/>
      </c>
      <c r="P509" s="38"/>
      <c r="Q509" s="30" t="str">
        <f t="shared" ca="1" si="87"/>
        <v/>
      </c>
    </row>
    <row r="510" spans="6:17" ht="14.25" x14ac:dyDescent="0.2">
      <c r="F510" s="30" t="str">
        <f t="shared" si="88"/>
        <v/>
      </c>
      <c r="G510" s="17" t="str">
        <f t="shared" ca="1" si="89"/>
        <v/>
      </c>
      <c r="H510" s="37" t="str">
        <f t="shared" ca="1" si="83"/>
        <v/>
      </c>
      <c r="I510" s="30" t="str">
        <f t="shared" si="90"/>
        <v/>
      </c>
      <c r="J510" s="30" t="str">
        <f t="shared" ca="1" si="91"/>
        <v/>
      </c>
      <c r="K510" s="37" t="str">
        <f t="shared" ca="1" si="84"/>
        <v/>
      </c>
      <c r="L510" s="30" t="str">
        <f ca="1">IF(H510="","",COUNTIF(INDIRECT("H"&amp;2):INDIRECT("H"&amp;ROW()),"&gt; "))</f>
        <v/>
      </c>
      <c r="M510" s="30" t="str">
        <f t="shared" ca="1" si="85"/>
        <v/>
      </c>
      <c r="N510" s="30" t="str">
        <f ca="1">IF(K510="","",COUNTIF(INDIRECT("K"&amp;2):INDIRECT("K"&amp;ROW()),"&gt; "))</f>
        <v/>
      </c>
      <c r="O510" s="30" t="str">
        <f t="shared" ca="1" si="86"/>
        <v/>
      </c>
      <c r="P510" s="38"/>
      <c r="Q510" s="30" t="str">
        <f t="shared" ca="1" si="87"/>
        <v/>
      </c>
    </row>
    <row r="511" spans="6:17" ht="14.25" x14ac:dyDescent="0.2">
      <c r="F511" s="30" t="str">
        <f t="shared" si="88"/>
        <v/>
      </c>
      <c r="G511" s="17" t="str">
        <f t="shared" ca="1" si="89"/>
        <v/>
      </c>
      <c r="H511" s="37" t="str">
        <f t="shared" ca="1" si="83"/>
        <v/>
      </c>
      <c r="I511" s="30" t="str">
        <f t="shared" si="90"/>
        <v/>
      </c>
      <c r="J511" s="30" t="str">
        <f t="shared" ca="1" si="91"/>
        <v/>
      </c>
      <c r="K511" s="37" t="str">
        <f t="shared" ca="1" si="84"/>
        <v/>
      </c>
      <c r="L511" s="30" t="str">
        <f ca="1">IF(H511="","",COUNTIF(INDIRECT("H"&amp;2):INDIRECT("H"&amp;ROW()),"&gt; "))</f>
        <v/>
      </c>
      <c r="M511" s="30" t="str">
        <f t="shared" ca="1" si="85"/>
        <v/>
      </c>
      <c r="N511" s="30" t="str">
        <f ca="1">IF(K511="","",COUNTIF(INDIRECT("K"&amp;2):INDIRECT("K"&amp;ROW()),"&gt; "))</f>
        <v/>
      </c>
      <c r="O511" s="30" t="str">
        <f t="shared" ca="1" si="86"/>
        <v/>
      </c>
      <c r="P511" s="38"/>
      <c r="Q511" s="30" t="str">
        <f t="shared" ca="1" si="87"/>
        <v/>
      </c>
    </row>
    <row r="512" spans="6:17" ht="14.25" x14ac:dyDescent="0.2">
      <c r="F512" s="30" t="str">
        <f t="shared" si="88"/>
        <v/>
      </c>
      <c r="G512" s="17" t="str">
        <f t="shared" ca="1" si="89"/>
        <v/>
      </c>
      <c r="H512" s="37" t="str">
        <f t="shared" ca="1" si="83"/>
        <v/>
      </c>
      <c r="I512" s="30" t="str">
        <f t="shared" si="90"/>
        <v/>
      </c>
      <c r="J512" s="30" t="str">
        <f t="shared" ca="1" si="91"/>
        <v/>
      </c>
      <c r="K512" s="37" t="str">
        <f t="shared" ca="1" si="84"/>
        <v/>
      </c>
      <c r="L512" s="30" t="str">
        <f ca="1">IF(H512="","",COUNTIF(INDIRECT("H"&amp;2):INDIRECT("H"&amp;ROW()),"&gt; "))</f>
        <v/>
      </c>
      <c r="M512" s="30" t="str">
        <f t="shared" ca="1" si="85"/>
        <v/>
      </c>
      <c r="N512" s="30" t="str">
        <f ca="1">IF(K512="","",COUNTIF(INDIRECT("K"&amp;2):INDIRECT("K"&amp;ROW()),"&gt; "))</f>
        <v/>
      </c>
      <c r="O512" s="30" t="str">
        <f t="shared" ca="1" si="86"/>
        <v/>
      </c>
      <c r="P512" s="38"/>
      <c r="Q512" s="30" t="str">
        <f t="shared" ca="1" si="87"/>
        <v/>
      </c>
    </row>
    <row r="513" spans="6:17" ht="14.25" x14ac:dyDescent="0.2">
      <c r="F513" s="30" t="str">
        <f t="shared" si="88"/>
        <v/>
      </c>
      <c r="G513" s="17" t="str">
        <f t="shared" ca="1" si="89"/>
        <v/>
      </c>
      <c r="H513" s="37" t="str">
        <f t="shared" ca="1" si="83"/>
        <v/>
      </c>
      <c r="I513" s="30" t="str">
        <f t="shared" si="90"/>
        <v/>
      </c>
      <c r="J513" s="30" t="str">
        <f t="shared" ca="1" si="91"/>
        <v/>
      </c>
      <c r="K513" s="37" t="str">
        <f t="shared" ca="1" si="84"/>
        <v/>
      </c>
      <c r="L513" s="30" t="str">
        <f ca="1">IF(H513="","",COUNTIF(INDIRECT("H"&amp;2):INDIRECT("H"&amp;ROW()),"&gt; "))</f>
        <v/>
      </c>
      <c r="M513" s="30" t="str">
        <f t="shared" ca="1" si="85"/>
        <v/>
      </c>
      <c r="N513" s="30" t="str">
        <f ca="1">IF(K513="","",COUNTIF(INDIRECT("K"&amp;2):INDIRECT("K"&amp;ROW()),"&gt; "))</f>
        <v/>
      </c>
      <c r="O513" s="30" t="str">
        <f t="shared" ca="1" si="86"/>
        <v/>
      </c>
      <c r="P513" s="38"/>
      <c r="Q513" s="30" t="str">
        <f t="shared" ca="1" si="87"/>
        <v/>
      </c>
    </row>
  </sheetData>
  <sheetProtection algorithmName="SHA-512" hashValue="ht4sTuhV19wDhimTF6vNHKsgpI/ZddJuFR4EjGR1KU6Tqe1fIsxT/ihKkfr3lMKwL5djj3sQyR6Jy9YGYDeIDQ==" saltValue="kpU+8QI1Tu9CYkLUdM9R6Q==" spinCount="100000" sheet="1" objects="1" scenarios="1"/>
  <phoneticPr fontId="1" type="noConversion"/>
  <conditionalFormatting sqref="E1">
    <cfRule type="containsText" dxfId="32" priority="2" operator="containsText" text="ERR">
      <formula>NOT(ISERROR(SEARCH("ERR",E1)))</formula>
    </cfRule>
  </conditionalFormatting>
  <conditionalFormatting sqref="E2">
    <cfRule type="containsText" dxfId="31" priority="1" operator="containsText" text="ERR">
      <formula>NOT(ISERROR(SEARCH("ERR",E2)))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57"/>
  <sheetViews>
    <sheetView tabSelected="1" zoomScaleNormal="100" workbookViewId="0">
      <pane ySplit="3" topLeftCell="A4" activePane="bottomLeft" state="frozen"/>
      <selection pane="bottomLeft" sqref="A1:B1048576"/>
    </sheetView>
  </sheetViews>
  <sheetFormatPr defaultRowHeight="14.25" x14ac:dyDescent="0.2"/>
  <cols>
    <col min="1" max="1" width="34.375" style="53" customWidth="1"/>
    <col min="2" max="2" width="11.625" style="53" bestFit="1" customWidth="1"/>
    <col min="3" max="3" width="8.5" style="3" bestFit="1" customWidth="1"/>
    <col min="4" max="4" width="7.25" style="15" bestFit="1" customWidth="1"/>
    <col min="5" max="5" width="11.5" style="15" customWidth="1"/>
    <col min="6" max="6" width="29.25" style="16" bestFit="1" customWidth="1"/>
    <col min="7" max="7" width="12.625" style="1" bestFit="1" customWidth="1"/>
    <col min="8" max="8" width="14.375" style="1" hidden="1" customWidth="1"/>
    <col min="9" max="9" width="26.625" style="1" hidden="1" customWidth="1"/>
    <col min="10" max="10" width="4.5" style="1" hidden="1" customWidth="1"/>
    <col min="11" max="11" width="9.5" style="1" hidden="1" customWidth="1"/>
    <col min="12" max="12" width="7.625" style="1" hidden="1" customWidth="1"/>
    <col min="13" max="15" width="9" style="1" hidden="1" customWidth="1"/>
    <col min="16" max="16" width="8.125" style="38" hidden="1" customWidth="1"/>
    <col min="17" max="17" width="3.5" style="1" hidden="1" customWidth="1"/>
    <col min="18" max="19" width="8.125" style="38" hidden="1" customWidth="1"/>
    <col min="20" max="20" width="33.375" style="38" hidden="1" customWidth="1"/>
    <col min="21" max="22" width="9" style="1" customWidth="1"/>
    <col min="23" max="16384" width="9" style="1"/>
  </cols>
  <sheetData>
    <row r="1" spans="1:20" ht="16.5" thickBot="1" x14ac:dyDescent="0.3">
      <c r="A1" s="24" t="s">
        <v>161</v>
      </c>
      <c r="B1" s="25" t="s">
        <v>141</v>
      </c>
      <c r="C1" s="7" t="s">
        <v>121</v>
      </c>
      <c r="D1" s="5"/>
      <c r="E1" s="5"/>
      <c r="F1" s="6"/>
    </row>
    <row r="2" spans="1:20" ht="15.75" x14ac:dyDescent="0.25">
      <c r="A2" s="26" t="s">
        <v>162</v>
      </c>
      <c r="B2" s="25" t="s">
        <v>445</v>
      </c>
      <c r="C2" s="7" t="s">
        <v>132</v>
      </c>
      <c r="D2" s="8"/>
      <c r="E2" s="8"/>
      <c r="F2" s="9"/>
    </row>
    <row r="3" spans="1:20" ht="15" x14ac:dyDescent="0.25">
      <c r="A3" s="26" t="s">
        <v>163</v>
      </c>
      <c r="B3" s="47" t="str">
        <f ca="1">"0x"&amp;DEC2HEX((COUNTIF(Input!M:M,"&gt; ")+COUNTIF(Input!O:O,"&gt; ")-2)/2,2)</f>
        <v>0x44</v>
      </c>
      <c r="C3" s="21" t="s">
        <v>23</v>
      </c>
      <c r="D3" s="10" t="s">
        <v>24</v>
      </c>
      <c r="E3" s="10" t="s">
        <v>106</v>
      </c>
      <c r="F3" s="10" t="s">
        <v>105</v>
      </c>
      <c r="G3" s="10" t="s">
        <v>120</v>
      </c>
      <c r="H3" s="10" t="s">
        <v>133</v>
      </c>
      <c r="I3" s="10" t="s">
        <v>138</v>
      </c>
      <c r="K3" s="10" t="s">
        <v>135</v>
      </c>
      <c r="L3" s="10" t="s">
        <v>136</v>
      </c>
      <c r="M3" s="10" t="s">
        <v>134</v>
      </c>
      <c r="N3" s="10" t="s">
        <v>137</v>
      </c>
      <c r="P3" s="10" t="s">
        <v>139</v>
      </c>
      <c r="R3" s="10" t="s">
        <v>139</v>
      </c>
      <c r="S3" s="10" t="s">
        <v>139</v>
      </c>
      <c r="T3" s="10" t="s">
        <v>140</v>
      </c>
    </row>
    <row r="4" spans="1:20" ht="15" x14ac:dyDescent="0.25">
      <c r="A4" s="27" t="s">
        <v>417</v>
      </c>
      <c r="B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0x01000001</v>
      </c>
      <c r="C4" s="22">
        <f ca="1">IF(MOD(MID(A4,FIND("[",A4,1)+1,FIND("]",A4,1)-FIND("[",A4,1)-1),2),"",IF(B4&lt;&gt;"0x0",IF(LEN(B4)=10,IF(LEFT(B4,8)="0x010000",1,IF(LEFT(B4,8)="0x020000",2,"ERR")),"ERR"),""))</f>
        <v>1</v>
      </c>
      <c r="D4" s="11">
        <f t="shared" ref="D4" ca="1" si="0">IF(C4&lt;&gt;"ERR", IF(MOD(MID(A4,FIND("[",A4,1)+1,FIND("]",A4,1)-FIND("[",A4,1)-1),2),"",IF(B4&lt;&gt;"0x0",HEX2DEC(RIGHT(B4,5)),"")), "ERR")</f>
        <v>1</v>
      </c>
      <c r="E4" s="17" t="str">
        <f t="shared" ref="E4:E67" ca="1" si="1">IF(MOD(MID(A4,FIND("[",A4,1)+1,FIND("]",A4,1)-FIND("[",A4,1)-1),2),IF(LEN(D3),IF(HEX2DEC(MID(B3,3,LEN(B3)-2))=0,"",HEX2DEC(IF((INDIRECT("DSM!E"&amp;D3))=1,"",IF((INDIRECT("DSM!E"&amp;D3))=-1,"FF",IF(LEN(B4)=10,"FF","")))&amp;MID(B4,3,LEN(B4)-2))/POWER(2,INDIRECT("DSM!C"&amp;D3))),""),"")</f>
        <v/>
      </c>
      <c r="F4" s="12" t="str">
        <f t="shared" ref="F4:F67" ca="1" si="2">IF(D4&lt;&gt;"ERR",IF(LEN(D4),INDIRECT("DSM!B"&amp;D4),""),"ERR")</f>
        <v>ENABLE</v>
      </c>
      <c r="G4" s="41" t="str">
        <f ca="1">DEC2HEX(COUNT(D4:D257))</f>
        <v>44</v>
      </c>
      <c r="H4" s="2" t="str">
        <f ca="1">IF(AND(D4&gt;=32,D4&lt;=35),"Channel "&amp;C4&amp;" EQ"&amp;COUNTIF($B$4:B4,B4),"")</f>
        <v/>
      </c>
      <c r="I4" s="43">
        <f ca="1">IF(D4=35,D4*10+C4+1000+10000*COUNTIF($B$4:B4,B4), IF(AND(D4&gt;=32,D4&lt;=35),D4*10+C4+1000*(D4-30)+10000*COUNTIF($B$4:B4,B4),IF(AND(D4&gt;=1,D4&lt;=255), D4*10+C4, "")))</f>
        <v>11</v>
      </c>
      <c r="J4" s="1">
        <f ca="1">IF(I4="","",COUNT(INDIRECT("I"&amp;4):INDIRECT("I"&amp;ROW())))</f>
        <v>1</v>
      </c>
      <c r="K4" s="2">
        <f ca="1">IF(ROW()&gt;COUNT(I:I)+3,"", INDIRECT("I"&amp;MATCH(ROW()-3,J:J,0 )))</f>
        <v>11</v>
      </c>
      <c r="L4" s="2">
        <f ca="1">IF(K4&lt;&gt;"",RANK(K4,$K$4:$K$257)+COUNTIF(K$4:K4,K4)-1,"")</f>
        <v>68</v>
      </c>
      <c r="M4" s="2">
        <f ca="1">IF(K4&lt;&gt;"",INDIRECT("K"&amp;MATCH(COUNT(L:L)-ROW()+4,L:L,0 )),"")</f>
        <v>11</v>
      </c>
      <c r="N4" s="2">
        <f ca="1">IF(M4&lt;&gt;"",INDIRECT("E"&amp;MATCH(M4,I:I,0 )+1),"")</f>
        <v>1</v>
      </c>
      <c r="P4" s="30">
        <v>1</v>
      </c>
      <c r="Q4" s="1">
        <f ca="1">IF(P4="","",COUNT(INDIRECT("P"&amp;4):INDIRECT("P"&amp;ROW())))</f>
        <v>1</v>
      </c>
      <c r="R4" s="30">
        <f ca="1">IF(ROW()&gt;COUNT(P:P)+3,"", INDIRECT("P"&amp;MATCH(ROW()-3,Q:Q,0 )))</f>
        <v>1</v>
      </c>
      <c r="S4" s="30">
        <f t="shared" ref="S4:S67" ca="1" si="3">IF(R4&lt;&gt;"", IF(R4&gt;1000,MOD(R4,100),MOD(R4,1000)),"")</f>
        <v>1</v>
      </c>
      <c r="T4" s="44" t="str">
        <f ca="1">IF(R4&lt;&gt;"", IF(R4&lt;255,INDIRECT("DSM!B"&amp;R4),INDIRECT("DSM!B"&amp;MOD(R4,100))),"")</f>
        <v>ENABLE</v>
      </c>
    </row>
    <row r="5" spans="1:20" x14ac:dyDescent="0.2">
      <c r="A5" s="27" t="s">
        <v>164</v>
      </c>
      <c r="B5" s="28" t="str">
        <f ca="1">IF(ROW()-3&lt;=(COUNTIF(Input!M:M, "&gt; ")-1),INDIRECT("Input!M"&amp;ROW()-2),IF(ROW()-3&gt;(COUNTIF(Input!M:M, "&gt; ")+COUNTIF(Input!O:O, "&gt; ")-2),"0x0",INDIRECT("Input!O"&amp;(ROW()-COUNTIF(Input!M:M, "&gt; ")-1))))</f>
        <v>0x1</v>
      </c>
      <c r="C5" s="22" t="str">
        <f t="shared" ref="C5:C68" si="4">IF(MOD(MID(A5,FIND("[",A5,1)+1,FIND("]",A5,1)-FIND("[",A5,1)-1),2),"",IF(B5&lt;&gt;"0x0",IF(LEN(B5)=10,IF(LEFT(B5,8)="0x010000",1,IF(LEFT(B5,8)="0x020000",2,"ERR")),"ERR"),""))</f>
        <v/>
      </c>
      <c r="D5" s="11" t="str">
        <f t="shared" ref="D5:D68" si="5">IF(C5&lt;&gt;"ERR", IF(MOD(MID(A5,FIND("[",A5,1)+1,FIND("]",A5,1)-FIND("[",A5,1)-1),2),"",IF(B5&lt;&gt;"0x0",HEX2DEC(RIGHT(B5,5)),"")), "ERR")</f>
        <v/>
      </c>
      <c r="E5" s="17">
        <f t="shared" ca="1" si="1"/>
        <v>1</v>
      </c>
      <c r="F5" s="12" t="str">
        <f t="shared" ca="1" si="2"/>
        <v/>
      </c>
      <c r="G5" s="42"/>
      <c r="H5" s="2" t="str">
        <f>IF(AND(D5&gt;=32,D5&lt;=35),"Channel "&amp;C5&amp;" EQ"&amp;COUNTIF($B$4:B5,B5),"")</f>
        <v/>
      </c>
      <c r="I5" s="43" t="str">
        <f>IF(D5=35,D5*10+C5+1000+10000*COUNTIF($B$4:B5,B5), IF(AND(D5&gt;=32,D5&lt;=35),D5*10+C5+1000*(D5-30)+10000*COUNTIF($B$4:B5,B5),IF(AND(D5&gt;=1,D5&lt;=255), D5*10+C5, "")))</f>
        <v/>
      </c>
      <c r="J5" s="1" t="str">
        <f ca="1">IF(I5="","",COUNT(INDIRECT("I"&amp;4):INDIRECT("I"&amp;ROW())))</f>
        <v/>
      </c>
      <c r="K5" s="2">
        <f t="shared" ref="K5:K68" ca="1" si="6">IF(ROW()&gt;COUNT(I:I)+3,"", INDIRECT("I"&amp;MATCH(ROW()-3,J:J,0 )))</f>
        <v>21</v>
      </c>
      <c r="L5" s="2">
        <f ca="1">IF(K5&lt;&gt;"",RANK(K5,$K$4:$K$257)+COUNTIF(K$4:K5,K5)-1,"")</f>
        <v>67</v>
      </c>
      <c r="M5" s="2">
        <f ca="1">IF(K5&lt;&gt;"",INDIRECT("K"&amp;MATCH(COUNT(L:L)-ROW()+4,L:L,0 )),"")</f>
        <v>21</v>
      </c>
      <c r="N5" s="2">
        <f t="shared" ref="N5:N68" ca="1" si="7">IF(M5&lt;&gt;"",INDIRECT("E"&amp;MATCH(M5,I:I,0 )+1),"")</f>
        <v>90.301849365234375</v>
      </c>
      <c r="P5" s="30">
        <f ca="1">IF(ROW()&lt;=COUNT(M:M)+3,IF(AND(M5&lt;&gt;"",INT(M5/10)&lt;&gt;INT(M4/10)),INT(M5/10),""),"")</f>
        <v>2</v>
      </c>
      <c r="Q5" s="1">
        <f ca="1">IF(P5="","",COUNT(INDIRECT("P"&amp;4):INDIRECT("P"&amp;ROW())))</f>
        <v>2</v>
      </c>
      <c r="R5" s="30">
        <f t="shared" ref="R5:R68" ca="1" si="8">IF(ROW()&gt;COUNT(P:P)+3,"", INDIRECT("P"&amp;MATCH(ROW()-3,Q:Q,0 )))</f>
        <v>2</v>
      </c>
      <c r="S5" s="30">
        <f t="shared" ca="1" si="3"/>
        <v>2</v>
      </c>
      <c r="T5" s="44" t="str">
        <f t="shared" ref="T5:T68" ca="1" si="9">IF(R5&lt;&gt;"", IF(R5&lt;255,INDIRECT("DSM!B"&amp;R5),INDIRECT("DSM!B"&amp;MOD(R5,100))),"")</f>
        <v>COILTEMP_THRESHOLD</v>
      </c>
    </row>
    <row r="6" spans="1:20" x14ac:dyDescent="0.2">
      <c r="A6" s="26" t="s">
        <v>165</v>
      </c>
      <c r="B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0x01000002</v>
      </c>
      <c r="C6" s="23">
        <f t="shared" ca="1" si="4"/>
        <v>1</v>
      </c>
      <c r="D6" s="13">
        <f t="shared" ca="1" si="5"/>
        <v>2</v>
      </c>
      <c r="E6" s="17" t="str">
        <f t="shared" ca="1" si="1"/>
        <v/>
      </c>
      <c r="F6" s="14" t="str">
        <f t="shared" ca="1" si="2"/>
        <v>COILTEMP_THRESHOLD</v>
      </c>
      <c r="G6" s="42"/>
      <c r="H6" s="2" t="str">
        <f ca="1">IF(AND(D6&gt;=32,D6&lt;=35),"Channel "&amp;C6&amp;" EQ"&amp;COUNTIF($B$4:B6,B6),"")</f>
        <v/>
      </c>
      <c r="I6" s="43">
        <f ca="1">IF(D6=35,D6*10+C6+1000+10000*COUNTIF($B$4:B6,B6), IF(AND(D6&gt;=32,D6&lt;=35),D6*10+C6+1000*(D6-30)+10000*COUNTIF($B$4:B6,B6),IF(AND(D6&gt;=1,D6&lt;=255), D6*10+C6, "")))</f>
        <v>21</v>
      </c>
      <c r="J6" s="1">
        <f ca="1">IF(I6="","",COUNT(INDIRECT("I"&amp;4):INDIRECT("I"&amp;ROW())))</f>
        <v>2</v>
      </c>
      <c r="K6" s="2">
        <f t="shared" ca="1" si="6"/>
        <v>31</v>
      </c>
      <c r="L6" s="2">
        <f ca="1">IF(K6&lt;&gt;"",RANK(K6,$K$4:$K$257)+COUNTIF(K$4:K6,K6)-1,"")</f>
        <v>66</v>
      </c>
      <c r="M6" s="2">
        <f t="shared" ref="M6:M68" ca="1" si="10">IF(K6&lt;&gt;"",INDIRECT("K"&amp;MATCH(COUNT(L:L)-ROW()+4,L:L,0 )),"")</f>
        <v>31</v>
      </c>
      <c r="N6" s="2">
        <f t="shared" ca="1" si="7"/>
        <v>0.59999999403953552</v>
      </c>
      <c r="P6" s="30">
        <f t="shared" ref="P6:P69" ca="1" si="11">IF(ROW()&lt;=COUNT(M:M)+3,IF(AND(M6&lt;&gt;"",INT(M6/10)&lt;&gt;INT(M5/10)),INT(M6/10),""),"")</f>
        <v>3</v>
      </c>
      <c r="Q6" s="1">
        <f ca="1">IF(P6="","",COUNT(INDIRECT("P"&amp;4):INDIRECT("P"&amp;ROW())))</f>
        <v>3</v>
      </c>
      <c r="R6" s="30">
        <f t="shared" ca="1" si="8"/>
        <v>3</v>
      </c>
      <c r="S6" s="30">
        <f t="shared" ca="1" si="3"/>
        <v>3</v>
      </c>
      <c r="T6" s="44" t="str">
        <f t="shared" ca="1" si="9"/>
        <v>XCL_THRESHOLD</v>
      </c>
    </row>
    <row r="7" spans="1:20" x14ac:dyDescent="0.2">
      <c r="A7" s="26" t="s">
        <v>166</v>
      </c>
      <c r="B7" s="28" t="str">
        <f ca="1">IF(ROW()-3&lt;=(COUNTIF(Input!M:M, "&gt; ")-1),INDIRECT("Input!M"&amp;ROW()-2),IF(ROW()-3&gt;(COUNTIF(Input!M:M, "&gt; ")+COUNTIF(Input!O:O, "&gt; ")-2),"0x0",INDIRECT("Input!O"&amp;(ROW()-COUNTIF(Input!M:M, "&gt; ")-1))))</f>
        <v>0x2D26A30</v>
      </c>
      <c r="C7" s="23" t="str">
        <f t="shared" si="4"/>
        <v/>
      </c>
      <c r="D7" s="13" t="str">
        <f t="shared" si="5"/>
        <v/>
      </c>
      <c r="E7" s="17">
        <f t="shared" ca="1" si="1"/>
        <v>90.301849365234375</v>
      </c>
      <c r="F7" s="14" t="str">
        <f t="shared" ca="1" si="2"/>
        <v/>
      </c>
      <c r="G7" s="42"/>
      <c r="H7" s="2" t="str">
        <f>IF(AND(D7&gt;=32,D7&lt;=35),"Channel "&amp;C7&amp;" EQ"&amp;COUNTIF($B$4:B7,B7),"")</f>
        <v/>
      </c>
      <c r="I7" s="43" t="str">
        <f>IF(D7=35,D7*10+C7+1000+10000*COUNTIF($B$4:B7,B7), IF(AND(D7&gt;=32,D7&lt;=35),D7*10+C7+1000*(D7-30)+10000*COUNTIF($B$4:B7,B7),IF(AND(D7&gt;=1,D7&lt;=255), D7*10+C7, "")))</f>
        <v/>
      </c>
      <c r="J7" s="1" t="str">
        <f ca="1">IF(I7="","",COUNT(INDIRECT("I"&amp;4):INDIRECT("I"&amp;ROW())))</f>
        <v/>
      </c>
      <c r="K7" s="2">
        <f t="shared" ca="1" si="6"/>
        <v>51</v>
      </c>
      <c r="L7" s="2">
        <f ca="1">IF(K7&lt;&gt;"",RANK(K7,$K$4:$K$257)+COUNTIF(K$4:K7,K7)-1,"")</f>
        <v>65</v>
      </c>
      <c r="M7" s="2">
        <f t="shared" ca="1" si="10"/>
        <v>51</v>
      </c>
      <c r="N7" s="2">
        <f t="shared" ca="1" si="7"/>
        <v>2.5</v>
      </c>
      <c r="P7" s="30">
        <f t="shared" ca="1" si="11"/>
        <v>5</v>
      </c>
      <c r="Q7" s="1">
        <f ca="1">IF(P7="","",COUNT(INDIRECT("P"&amp;4):INDIRECT("P"&amp;ROW())))</f>
        <v>4</v>
      </c>
      <c r="R7" s="30">
        <f t="shared" ca="1" si="8"/>
        <v>5</v>
      </c>
      <c r="S7" s="30">
        <f t="shared" ca="1" si="3"/>
        <v>5</v>
      </c>
      <c r="T7" s="44" t="str">
        <f t="shared" ca="1" si="9"/>
        <v>MAKEUP_GAIN</v>
      </c>
    </row>
    <row r="8" spans="1:20" x14ac:dyDescent="0.2">
      <c r="A8" s="26" t="s">
        <v>167</v>
      </c>
      <c r="B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0x01000003</v>
      </c>
      <c r="C8" s="23">
        <f t="shared" ca="1" si="4"/>
        <v>1</v>
      </c>
      <c r="D8" s="13">
        <f t="shared" ca="1" si="5"/>
        <v>3</v>
      </c>
      <c r="E8" s="17" t="str">
        <f t="shared" ca="1" si="1"/>
        <v/>
      </c>
      <c r="F8" s="14" t="str">
        <f t="shared" ca="1" si="2"/>
        <v>XCL_THRESHOLD</v>
      </c>
      <c r="G8" s="42"/>
      <c r="H8" s="2" t="str">
        <f ca="1">IF(AND(D8&gt;=32,D8&lt;=35),"Channel "&amp;C8&amp;" EQ"&amp;COUNTIF($B$4:B8,B8),"")</f>
        <v/>
      </c>
      <c r="I8" s="43">
        <f ca="1">IF(D8=35,D8*10+C8+1000+10000*COUNTIF($B$4:B8,B8), IF(AND(D8&gt;=32,D8&lt;=35),D8*10+C8+1000*(D8-30)+10000*COUNTIF($B$4:B8,B8),IF(AND(D8&gt;=1,D8&lt;=255), D8*10+C8, "")))</f>
        <v>31</v>
      </c>
      <c r="J8" s="1">
        <f ca="1">IF(I8="","",COUNT(INDIRECT("I"&amp;4):INDIRECT("I"&amp;ROW())))</f>
        <v>3</v>
      </c>
      <c r="K8" s="2">
        <f t="shared" ca="1" si="6"/>
        <v>61</v>
      </c>
      <c r="L8" s="2">
        <f ca="1">IF(K8&lt;&gt;"",RANK(K8,$K$4:$K$257)+COUNTIF(K$4:K8,K8)-1,"")</f>
        <v>64</v>
      </c>
      <c r="M8" s="2">
        <f t="shared" ca="1" si="10"/>
        <v>61</v>
      </c>
      <c r="N8" s="2">
        <f t="shared" ca="1" si="7"/>
        <v>1.9499999955296516</v>
      </c>
      <c r="P8" s="30">
        <f t="shared" ca="1" si="11"/>
        <v>6</v>
      </c>
      <c r="Q8" s="1">
        <f ca="1">IF(P8="","",COUNT(INDIRECT("P"&amp;4):INDIRECT("P"&amp;ROW())))</f>
        <v>5</v>
      </c>
      <c r="R8" s="30">
        <f t="shared" ca="1" si="8"/>
        <v>6</v>
      </c>
      <c r="S8" s="30">
        <f t="shared" ca="1" si="3"/>
        <v>6</v>
      </c>
      <c r="T8" s="44" t="str">
        <f t="shared" ca="1" si="9"/>
        <v>RDC_AT_ROOMTEMP</v>
      </c>
    </row>
    <row r="9" spans="1:20" x14ac:dyDescent="0.2">
      <c r="A9" s="26" t="s">
        <v>168</v>
      </c>
      <c r="B9" s="28" t="str">
        <f ca="1">IF(ROW()-3&lt;=(COUNTIF(Input!M:M, "&gt; ")-1),INDIRECT("Input!M"&amp;ROW()-2),IF(ROW()-3&gt;(COUNTIF(Input!M:M, "&gt; ")+COUNTIF(Input!O:O, "&gt; ")-2),"0x0",INDIRECT("Input!O"&amp;(ROW()-COUNTIF(Input!M:M, "&gt; ")-1))))</f>
        <v>0x4CCCCCC</v>
      </c>
      <c r="C9" s="23" t="str">
        <f t="shared" si="4"/>
        <v/>
      </c>
      <c r="D9" s="13" t="str">
        <f t="shared" si="5"/>
        <v/>
      </c>
      <c r="E9" s="17">
        <f t="shared" ca="1" si="1"/>
        <v>0.59999999403953552</v>
      </c>
      <c r="F9" s="14" t="str">
        <f t="shared" ca="1" si="2"/>
        <v/>
      </c>
      <c r="G9" s="42"/>
      <c r="H9" s="2" t="str">
        <f>IF(AND(D9&gt;=32,D9&lt;=35),"Channel "&amp;C9&amp;" EQ"&amp;COUNTIF($B$4:B9,B9),"")</f>
        <v/>
      </c>
      <c r="I9" s="43" t="str">
        <f>IF(D9=35,D9*10+C9+1000+10000*COUNTIF($B$4:B9,B9), IF(AND(D9&gt;=32,D9&lt;=35),D9*10+C9+1000*(D9-30)+10000*COUNTIF($B$4:B9,B9),IF(AND(D9&gt;=1,D9&lt;=255), D9*10+C9, "")))</f>
        <v/>
      </c>
      <c r="J9" s="1" t="str">
        <f ca="1">IF(I9="","",COUNT(INDIRECT("I"&amp;4):INDIRECT("I"&amp;ROW())))</f>
        <v/>
      </c>
      <c r="K9" s="2">
        <f t="shared" ca="1" si="6"/>
        <v>71</v>
      </c>
      <c r="L9" s="2">
        <f ca="1">IF(K9&lt;&gt;"",RANK(K9,$K$4:$K$257)+COUNTIF(K$4:K9,K9)-1,"")</f>
        <v>63</v>
      </c>
      <c r="M9" s="2">
        <f t="shared" ca="1" si="10"/>
        <v>71</v>
      </c>
      <c r="N9" s="2">
        <f t="shared" ca="1" si="7"/>
        <v>3.5699997097253799E-3</v>
      </c>
      <c r="P9" s="30">
        <f t="shared" ca="1" si="11"/>
        <v>7</v>
      </c>
      <c r="Q9" s="1">
        <f ca="1">IF(P9="","",COUNT(INDIRECT("P"&amp;4):INDIRECT("P"&amp;ROW())))</f>
        <v>6</v>
      </c>
      <c r="R9" s="30">
        <f t="shared" ca="1" si="8"/>
        <v>7</v>
      </c>
      <c r="S9" s="30">
        <f t="shared" ca="1" si="3"/>
        <v>7</v>
      </c>
      <c r="T9" s="44" t="str">
        <f t="shared" ca="1" si="9"/>
        <v>COPPER_CONSTANT</v>
      </c>
    </row>
    <row r="10" spans="1:20" x14ac:dyDescent="0.2">
      <c r="A10" s="26" t="s">
        <v>169</v>
      </c>
      <c r="B1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0x01000005</v>
      </c>
      <c r="C10" s="23">
        <f t="shared" ca="1" si="4"/>
        <v>1</v>
      </c>
      <c r="D10" s="13">
        <f t="shared" ca="1" si="5"/>
        <v>5</v>
      </c>
      <c r="E10" s="17" t="str">
        <f t="shared" ca="1" si="1"/>
        <v/>
      </c>
      <c r="F10" s="14" t="str">
        <f t="shared" ca="1" si="2"/>
        <v>MAKEUP_GAIN</v>
      </c>
      <c r="G10" s="42"/>
      <c r="H10" s="2" t="str">
        <f ca="1">IF(AND(D10&gt;=32,D10&lt;=35),"Channel "&amp;C10&amp;" EQ"&amp;COUNTIF($B$4:B10,B10),"")</f>
        <v/>
      </c>
      <c r="I10" s="43">
        <f ca="1">IF(D10=35,D10*10+C10+1000+10000*COUNTIF($B$4:B10,B10), IF(AND(D10&gt;=32,D10&lt;=35),D10*10+C10+1000*(D10-30)+10000*COUNTIF($B$4:B10,B10),IF(AND(D10&gt;=1,D10&lt;=255), D10*10+C10, "")))</f>
        <v>51</v>
      </c>
      <c r="J10" s="1">
        <f ca="1">IF(I10="","",COUNT(INDIRECT("I"&amp;4):INDIRECT("I"&amp;ROW())))</f>
        <v>4</v>
      </c>
      <c r="K10" s="2">
        <f t="shared" ca="1" si="6"/>
        <v>91</v>
      </c>
      <c r="L10" s="2">
        <f ca="1">IF(K10&lt;&gt;"",RANK(K10,$K$4:$K$257)+COUNTIF(K$4:K10,K10)-1,"")</f>
        <v>62</v>
      </c>
      <c r="M10" s="2">
        <f t="shared" ca="1" si="10"/>
        <v>91</v>
      </c>
      <c r="N10" s="2">
        <f t="shared" ca="1" si="7"/>
        <v>9.9999997764825821E-3</v>
      </c>
      <c r="P10" s="30">
        <f t="shared" ca="1" si="11"/>
        <v>9</v>
      </c>
      <c r="Q10" s="1">
        <f ca="1">IF(P10="","",COUNT(INDIRECT("P"&amp;4):INDIRECT("P"&amp;ROW())))</f>
        <v>7</v>
      </c>
      <c r="R10" s="30">
        <f t="shared" ca="1" si="8"/>
        <v>9</v>
      </c>
      <c r="S10" s="30">
        <f t="shared" ca="1" si="3"/>
        <v>9</v>
      </c>
      <c r="T10" s="44" t="str">
        <f t="shared" ca="1" si="9"/>
        <v>PITONE_GAIN</v>
      </c>
    </row>
    <row r="11" spans="1:20" x14ac:dyDescent="0.2">
      <c r="A11" s="26" t="s">
        <v>170</v>
      </c>
      <c r="B11" s="28" t="str">
        <f ca="1">IF(ROW()-3&lt;=(COUNTIF(Input!M:M, "&gt; ")-1),INDIRECT("Input!M"&amp;ROW()-2),IF(ROW()-3&gt;(COUNTIF(Input!M:M, "&gt; ")+COUNTIF(Input!O:O, "&gt; ")-2),"0x0",INDIRECT("Input!O"&amp;(ROW()-COUNTIF(Input!M:M, "&gt; ")-1))))</f>
        <v>0x50000000</v>
      </c>
      <c r="C11" s="23" t="str">
        <f t="shared" si="4"/>
        <v/>
      </c>
      <c r="D11" s="13" t="str">
        <f t="shared" si="5"/>
        <v/>
      </c>
      <c r="E11" s="17">
        <f t="shared" ca="1" si="1"/>
        <v>2.5</v>
      </c>
      <c r="F11" s="14" t="str">
        <f t="shared" ca="1" si="2"/>
        <v/>
      </c>
      <c r="G11" s="42"/>
      <c r="H11" s="2" t="str">
        <f>IF(AND(D11&gt;=32,D11&lt;=35),"Channel "&amp;C11&amp;" EQ"&amp;COUNTIF($B$4:B11,B11),"")</f>
        <v/>
      </c>
      <c r="I11" s="43" t="str">
        <f>IF(D11=35,D11*10+C11+1000+10000*COUNTIF($B$4:B11,B11), IF(AND(D11&gt;=32,D11&lt;=35),D11*10+C11+1000*(D11-30)+10000*COUNTIF($B$4:B11,B11),IF(AND(D11&gt;=1,D11&lt;=255), D11*10+C11, "")))</f>
        <v/>
      </c>
      <c r="J11" s="1" t="str">
        <f ca="1">IF(I11="","",COUNT(INDIRECT("I"&amp;4):INDIRECT("I"&amp;ROW())))</f>
        <v/>
      </c>
      <c r="K11" s="2">
        <f t="shared" ca="1" si="6"/>
        <v>101</v>
      </c>
      <c r="L11" s="2">
        <f ca="1">IF(K11&lt;&gt;"",RANK(K11,$K$4:$K$257)+COUNTIF(K$4:K11,K11)-1,"")</f>
        <v>61</v>
      </c>
      <c r="M11" s="2">
        <f t="shared" ca="1" si="10"/>
        <v>101</v>
      </c>
      <c r="N11" s="2">
        <f t="shared" ca="1" si="7"/>
        <v>9.9999979138374329E-3</v>
      </c>
      <c r="P11" s="30">
        <f t="shared" ca="1" si="11"/>
        <v>10</v>
      </c>
      <c r="Q11" s="1">
        <f ca="1">IF(P11="","",COUNT(INDIRECT("P"&amp;4):INDIRECT("P"&amp;ROW())))</f>
        <v>8</v>
      </c>
      <c r="R11" s="30">
        <f t="shared" ca="1" si="8"/>
        <v>10</v>
      </c>
      <c r="S11" s="30">
        <f t="shared" ca="1" si="3"/>
        <v>10</v>
      </c>
      <c r="T11" s="44" t="str">
        <f t="shared" ca="1" si="9"/>
        <v>LEAD_RESISTANCE</v>
      </c>
    </row>
    <row r="12" spans="1:20" x14ac:dyDescent="0.2">
      <c r="A12" s="26" t="s">
        <v>171</v>
      </c>
      <c r="B1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0x01000006</v>
      </c>
      <c r="C12" s="23">
        <f t="shared" ca="1" si="4"/>
        <v>1</v>
      </c>
      <c r="D12" s="13">
        <f t="shared" ca="1" si="5"/>
        <v>6</v>
      </c>
      <c r="E12" s="17" t="str">
        <f t="shared" ca="1" si="1"/>
        <v/>
      </c>
      <c r="F12" s="14" t="str">
        <f t="shared" ca="1" si="2"/>
        <v>RDC_AT_ROOMTEMP</v>
      </c>
      <c r="G12" s="42"/>
      <c r="H12" s="2" t="str">
        <f ca="1">IF(AND(D12&gt;=32,D12&lt;=35),"Channel "&amp;C12&amp;" EQ"&amp;COUNTIF($B$4:B12,B12),"")</f>
        <v/>
      </c>
      <c r="I12" s="43">
        <f ca="1">IF(D12=35,D12*10+C12+1000+10000*COUNTIF($B$4:B12,B12), IF(AND(D12&gt;=32,D12&lt;=35),D12*10+C12+1000*(D12-30)+10000*COUNTIF($B$4:B12,B12),IF(AND(D12&gt;=1,D12&lt;=255), D12*10+C12, "")))</f>
        <v>61</v>
      </c>
      <c r="J12" s="1">
        <f ca="1">IF(I12="","",COUNT(INDIRECT("I"&amp;4):INDIRECT("I"&amp;ROW())))</f>
        <v>5</v>
      </c>
      <c r="K12" s="2">
        <f t="shared" ca="1" si="6"/>
        <v>111</v>
      </c>
      <c r="L12" s="2">
        <f ca="1">IF(K12&lt;&gt;"",RANK(K12,$K$4:$K$257)+COUNTIF(K$4:K12,K12)-1,"")</f>
        <v>60</v>
      </c>
      <c r="M12" s="2">
        <f t="shared" ca="1" si="10"/>
        <v>111</v>
      </c>
      <c r="N12" s="2">
        <f t="shared" ca="1" si="7"/>
        <v>250</v>
      </c>
      <c r="P12" s="30">
        <f t="shared" ca="1" si="11"/>
        <v>11</v>
      </c>
      <c r="Q12" s="1">
        <f ca="1">IF(P12="","",COUNT(INDIRECT("P"&amp;4):INDIRECT("P"&amp;ROW())))</f>
        <v>9</v>
      </c>
      <c r="R12" s="30">
        <f t="shared" ca="1" si="8"/>
        <v>11</v>
      </c>
      <c r="S12" s="30">
        <f t="shared" ca="1" si="3"/>
        <v>11</v>
      </c>
      <c r="T12" s="44" t="str">
        <f t="shared" ca="1" si="9"/>
        <v>HPCUTOFF_FREQ</v>
      </c>
    </row>
    <row r="13" spans="1:20" x14ac:dyDescent="0.2">
      <c r="A13" s="26" t="s">
        <v>172</v>
      </c>
      <c r="B13" s="28" t="str">
        <f ca="1">IF(ROW()-3&lt;=(COUNTIF(Input!M:M, "&gt; ")-1),INDIRECT("Input!M"&amp;ROW()-2),IF(ROW()-3&gt;(COUNTIF(Input!M:M, "&gt; ")+COUNTIF(Input!O:O, "&gt; ")-2),"0x0",INDIRECT("Input!O"&amp;(ROW()-COUNTIF(Input!M:M, "&gt; ")-1))))</f>
        <v>0xF999999</v>
      </c>
      <c r="C13" s="23" t="str">
        <f t="shared" si="4"/>
        <v/>
      </c>
      <c r="D13" s="13" t="str">
        <f t="shared" si="5"/>
        <v/>
      </c>
      <c r="E13" s="17">
        <f t="shared" ca="1" si="1"/>
        <v>1.9499999955296516</v>
      </c>
      <c r="F13" s="14" t="str">
        <f t="shared" ca="1" si="2"/>
        <v/>
      </c>
      <c r="G13" s="42"/>
      <c r="H13" s="2" t="str">
        <f>IF(AND(D13&gt;=32,D13&lt;=35),"Channel "&amp;C13&amp;" EQ"&amp;COUNTIF($B$4:B13,B13),"")</f>
        <v/>
      </c>
      <c r="I13" s="43" t="str">
        <f>IF(D13=35,D13*10+C13+1000+10000*COUNTIF($B$4:B13,B13), IF(AND(D13&gt;=32,D13&lt;=35),D13*10+C13+1000*(D13-30)+10000*COUNTIF($B$4:B13,B13),IF(AND(D13&gt;=1,D13&lt;=255), D13*10+C13, "")))</f>
        <v/>
      </c>
      <c r="J13" s="1" t="str">
        <f ca="1">IF(I13="","",COUNT(INDIRECT("I"&amp;4):INDIRECT("I"&amp;ROW())))</f>
        <v/>
      </c>
      <c r="K13" s="2">
        <f t="shared" ca="1" si="6"/>
        <v>121</v>
      </c>
      <c r="L13" s="2">
        <f ca="1">IF(K13&lt;&gt;"",RANK(K13,$K$4:$K$257)+COUNTIF(K$4:K13,K13)-1,"")</f>
        <v>59</v>
      </c>
      <c r="M13" s="2">
        <f t="shared" ca="1" si="10"/>
        <v>121</v>
      </c>
      <c r="N13" s="2">
        <f t="shared" ca="1" si="7"/>
        <v>0.5</v>
      </c>
      <c r="P13" s="30">
        <f t="shared" ca="1" si="11"/>
        <v>12</v>
      </c>
      <c r="Q13" s="1">
        <f ca="1">IF(P13="","",COUNT(INDIRECT("P"&amp;4):INDIRECT("P"&amp;ROW())))</f>
        <v>10</v>
      </c>
      <c r="R13" s="30">
        <f t="shared" ca="1" si="8"/>
        <v>12</v>
      </c>
      <c r="S13" s="30">
        <f t="shared" ca="1" si="3"/>
        <v>12</v>
      </c>
      <c r="T13" s="44" t="str">
        <f t="shared" ca="1" si="9"/>
        <v>LFX_GAIN</v>
      </c>
    </row>
    <row r="14" spans="1:20" x14ac:dyDescent="0.2">
      <c r="A14" s="26" t="s">
        <v>173</v>
      </c>
      <c r="B1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0x01000007</v>
      </c>
      <c r="C14" s="23">
        <f t="shared" ca="1" si="4"/>
        <v>1</v>
      </c>
      <c r="D14" s="13">
        <f t="shared" ca="1" si="5"/>
        <v>7</v>
      </c>
      <c r="E14" s="17" t="str">
        <f t="shared" ca="1" si="1"/>
        <v/>
      </c>
      <c r="F14" s="14" t="str">
        <f t="shared" ca="1" si="2"/>
        <v>COPPER_CONSTANT</v>
      </c>
      <c r="G14" s="42"/>
      <c r="H14" s="2" t="str">
        <f ca="1">IF(AND(D14&gt;=32,D14&lt;=35),"Channel "&amp;C14&amp;" EQ"&amp;COUNTIF($B$4:B14,B14),"")</f>
        <v/>
      </c>
      <c r="I14" s="43">
        <f ca="1">IF(D14=35,D14*10+C14+1000+10000*COUNTIF($B$4:B14,B14), IF(AND(D14&gt;=32,D14&lt;=35),D14*10+C14+1000*(D14-30)+10000*COUNTIF($B$4:B14,B14),IF(AND(D14&gt;=1,D14&lt;=255), D14*10+C14, "")))</f>
        <v>71</v>
      </c>
      <c r="J14" s="1">
        <f ca="1">IF(I14="","",COUNT(INDIRECT("I"&amp;4):INDIRECT("I"&amp;ROW())))</f>
        <v>6</v>
      </c>
      <c r="K14" s="2">
        <f t="shared" ca="1" si="6"/>
        <v>131</v>
      </c>
      <c r="L14" s="2">
        <f ca="1">IF(K14&lt;&gt;"",RANK(K14,$K$4:$K$257)+COUNTIF(K$4:K14,K14)-1,"")</f>
        <v>58</v>
      </c>
      <c r="M14" s="2">
        <f t="shared" ca="1" si="10"/>
        <v>131</v>
      </c>
      <c r="N14" s="2">
        <f t="shared" ca="1" si="7"/>
        <v>870</v>
      </c>
      <c r="P14" s="30">
        <f t="shared" ca="1" si="11"/>
        <v>13</v>
      </c>
      <c r="Q14" s="1">
        <f ca="1">IF(P14="","",COUNT(INDIRECT("P"&amp;4):INDIRECT("P"&amp;ROW())))</f>
        <v>11</v>
      </c>
      <c r="R14" s="30">
        <f t="shared" ca="1" si="8"/>
        <v>13</v>
      </c>
      <c r="S14" s="30">
        <f t="shared" ca="1" si="3"/>
        <v>13</v>
      </c>
      <c r="T14" s="44" t="str">
        <f t="shared" ca="1" si="9"/>
        <v>REF_FC</v>
      </c>
    </row>
    <row r="15" spans="1:20" x14ac:dyDescent="0.2">
      <c r="A15" s="26" t="s">
        <v>174</v>
      </c>
      <c r="B15" s="28" t="str">
        <f ca="1">IF(ROW()-3&lt;=(COUNTIF(Input!M:M, "&gt; ")-1),INDIRECT("Input!M"&amp;ROW()-2),IF(ROW()-3&gt;(COUNTIF(Input!M:M, "&gt; ")+COUNTIF(Input!O:O, "&gt; ")-2),"0x0",INDIRECT("Input!O"&amp;(ROW()-COUNTIF(Input!M:M, "&gt; ")-1))))</f>
        <v>0x3A7DAA</v>
      </c>
      <c r="C15" s="23" t="str">
        <f t="shared" si="4"/>
        <v/>
      </c>
      <c r="D15" s="13" t="str">
        <f t="shared" si="5"/>
        <v/>
      </c>
      <c r="E15" s="17">
        <f t="shared" ca="1" si="1"/>
        <v>3.5699997097253799E-3</v>
      </c>
      <c r="F15" s="14" t="str">
        <f t="shared" ca="1" si="2"/>
        <v/>
      </c>
      <c r="G15" s="42"/>
      <c r="H15" s="2" t="str">
        <f>IF(AND(D15&gt;=32,D15&lt;=35),"Channel "&amp;C15&amp;" EQ"&amp;COUNTIF($B$4:B15,B15),"")</f>
        <v/>
      </c>
      <c r="I15" s="43" t="str">
        <f>IF(D15=35,D15*10+C15+1000+10000*COUNTIF($B$4:B15,B15), IF(AND(D15&gt;=32,D15&lt;=35),D15*10+C15+1000*(D15-30)+10000*COUNTIF($B$4:B15,B15),IF(AND(D15&gt;=1,D15&lt;=255), D15*10+C15, "")))</f>
        <v/>
      </c>
      <c r="J15" s="1" t="str">
        <f ca="1">IF(I15="","",COUNT(INDIRECT("I"&amp;4):INDIRECT("I"&amp;ROW())))</f>
        <v/>
      </c>
      <c r="K15" s="2">
        <f t="shared" ca="1" si="6"/>
        <v>141</v>
      </c>
      <c r="L15" s="2">
        <f ca="1">IF(K15&lt;&gt;"",RANK(K15,$K$4:$K$257)+COUNTIF(K$4:K15,K15)-1,"")</f>
        <v>57</v>
      </c>
      <c r="M15" s="2">
        <f t="shared" ca="1" si="10"/>
        <v>141</v>
      </c>
      <c r="N15" s="2">
        <f t="shared" ca="1" si="7"/>
        <v>1.8639999981969595</v>
      </c>
      <c r="P15" s="30">
        <f t="shared" ca="1" si="11"/>
        <v>14</v>
      </c>
      <c r="Q15" s="1">
        <f ca="1">IF(P15="","",COUNT(INDIRECT("P"&amp;4):INDIRECT("P"&amp;ROW())))</f>
        <v>12</v>
      </c>
      <c r="R15" s="30">
        <f t="shared" ca="1" si="8"/>
        <v>14</v>
      </c>
      <c r="S15" s="30">
        <f t="shared" ca="1" si="3"/>
        <v>14</v>
      </c>
      <c r="T15" s="44" t="str">
        <f t="shared" ca="1" si="9"/>
        <v>REF_Q</v>
      </c>
    </row>
    <row r="16" spans="1:20" x14ac:dyDescent="0.2">
      <c r="A16" s="26" t="s">
        <v>175</v>
      </c>
      <c r="B1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0x01000009</v>
      </c>
      <c r="C16" s="23">
        <f t="shared" ca="1" si="4"/>
        <v>1</v>
      </c>
      <c r="D16" s="13">
        <f t="shared" ca="1" si="5"/>
        <v>9</v>
      </c>
      <c r="E16" s="17" t="str">
        <f t="shared" ca="1" si="1"/>
        <v/>
      </c>
      <c r="F16" s="14" t="str">
        <f t="shared" ca="1" si="2"/>
        <v>PITONE_GAIN</v>
      </c>
      <c r="G16" s="42"/>
      <c r="H16" s="2" t="str">
        <f ca="1">IF(AND(D16&gt;=32,D16&lt;=35),"Channel "&amp;C16&amp;" EQ"&amp;COUNTIF($B$4:B16,B16),"")</f>
        <v/>
      </c>
      <c r="I16" s="43">
        <f ca="1">IF(D16=35,D16*10+C16+1000+10000*COUNTIF($B$4:B16,B16), IF(AND(D16&gt;=32,D16&lt;=35),D16*10+C16+1000*(D16-30)+10000*COUNTIF($B$4:B16,B16),IF(AND(D16&gt;=1,D16&lt;=255), D16*10+C16, "")))</f>
        <v>91</v>
      </c>
      <c r="J16" s="1">
        <f ca="1">IF(I16="","",COUNT(INDIRECT("I"&amp;4):INDIRECT("I"&amp;ROW())))</f>
        <v>7</v>
      </c>
      <c r="K16" s="2">
        <f t="shared" ca="1" si="6"/>
        <v>151</v>
      </c>
      <c r="L16" s="2">
        <f ca="1">IF(K16&lt;&gt;"",RANK(K16,$K$4:$K$257)+COUNTIF(K$4:K16,K16)-1,"")</f>
        <v>56</v>
      </c>
      <c r="M16" s="2">
        <f t="shared" ca="1" si="10"/>
        <v>151</v>
      </c>
      <c r="N16" s="2">
        <f t="shared" ca="1" si="7"/>
        <v>1</v>
      </c>
      <c r="P16" s="30">
        <f t="shared" ca="1" si="11"/>
        <v>15</v>
      </c>
      <c r="Q16" s="1">
        <f ca="1">IF(P16="","",COUNT(INDIRECT("P"&amp;4):INDIRECT("P"&amp;ROW())))</f>
        <v>13</v>
      </c>
      <c r="R16" s="30">
        <f t="shared" ca="1" si="8"/>
        <v>15</v>
      </c>
      <c r="S16" s="30">
        <f t="shared" ca="1" si="3"/>
        <v>15</v>
      </c>
      <c r="T16" s="44" t="str">
        <f t="shared" ca="1" si="9"/>
        <v>INIT_F_Q_FILTERS</v>
      </c>
    </row>
    <row r="17" spans="1:20" x14ac:dyDescent="0.2">
      <c r="A17" s="26" t="s">
        <v>176</v>
      </c>
      <c r="B17" s="28" t="str">
        <f ca="1">IF(ROW()-3&lt;=(COUNTIF(Input!M:M, "&gt; ")-1),INDIRECT("Input!M"&amp;ROW()-2),IF(ROW()-3&gt;(COUNTIF(Input!M:M, "&gt; ")+COUNTIF(Input!O:O, "&gt; ")-2),"0x0",INDIRECT("Input!O"&amp;(ROW()-COUNTIF(Input!M:M, "&gt; ")-1))))</f>
        <v>0x147AE14</v>
      </c>
      <c r="C17" s="23" t="str">
        <f t="shared" si="4"/>
        <v/>
      </c>
      <c r="D17" s="13" t="str">
        <f t="shared" si="5"/>
        <v/>
      </c>
      <c r="E17" s="17">
        <f t="shared" ca="1" si="1"/>
        <v>9.9999997764825821E-3</v>
      </c>
      <c r="F17" s="14" t="str">
        <f t="shared" ca="1" si="2"/>
        <v/>
      </c>
      <c r="H17" s="2" t="str">
        <f>IF(AND(D17&gt;=32,D17&lt;=35),"Channel "&amp;C17&amp;" EQ"&amp;COUNTIF($B$4:B17,B17),"")</f>
        <v/>
      </c>
      <c r="I17" s="43" t="str">
        <f>IF(D17=35,D17*10+C17+1000+10000*COUNTIF($B$4:B17,B17), IF(AND(D17&gt;=32,D17&lt;=35),D17*10+C17+1000*(D17-30)+10000*COUNTIF($B$4:B17,B17),IF(AND(D17&gt;=1,D17&lt;=255), D17*10+C17, "")))</f>
        <v/>
      </c>
      <c r="J17" s="1" t="str">
        <f ca="1">IF(I17="","",COUNT(INDIRECT("I"&amp;4):INDIRECT("I"&amp;ROW())))</f>
        <v/>
      </c>
      <c r="K17" s="2">
        <f t="shared" ca="1" si="6"/>
        <v>261</v>
      </c>
      <c r="L17" s="2">
        <f ca="1">IF(K17&lt;&gt;"",RANK(K17,$K$4:$K$257)+COUNTIF(K$4:K17,K17)-1,"")</f>
        <v>55</v>
      </c>
      <c r="M17" s="2">
        <f t="shared" ca="1" si="10"/>
        <v>261</v>
      </c>
      <c r="N17" s="2">
        <f t="shared" ca="1" si="7"/>
        <v>0.89999999850988388</v>
      </c>
      <c r="P17" s="30">
        <f t="shared" ca="1" si="11"/>
        <v>26</v>
      </c>
      <c r="Q17" s="1">
        <f ca="1">IF(P17="","",COUNT(INDIRECT("P"&amp;4):INDIRECT("P"&amp;ROW())))</f>
        <v>14</v>
      </c>
      <c r="R17" s="30">
        <f t="shared" ca="1" si="8"/>
        <v>26</v>
      </c>
      <c r="S17" s="30">
        <f t="shared" ca="1" si="3"/>
        <v>26</v>
      </c>
      <c r="T17" s="44" t="str">
        <f t="shared" ca="1" si="9"/>
        <v>VLIMIT</v>
      </c>
    </row>
    <row r="18" spans="1:20" x14ac:dyDescent="0.2">
      <c r="A18" s="26" t="s">
        <v>177</v>
      </c>
      <c r="B1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0x0100000A</v>
      </c>
      <c r="C18" s="23">
        <f t="shared" ca="1" si="4"/>
        <v>1</v>
      </c>
      <c r="D18" s="13">
        <f t="shared" ca="1" si="5"/>
        <v>10</v>
      </c>
      <c r="E18" s="17" t="str">
        <f t="shared" ca="1" si="1"/>
        <v/>
      </c>
      <c r="F18" s="14" t="str">
        <f t="shared" ca="1" si="2"/>
        <v>LEAD_RESISTANCE</v>
      </c>
      <c r="H18" s="2" t="str">
        <f ca="1">IF(AND(D18&gt;=32,D18&lt;=35),"Channel "&amp;C18&amp;" EQ"&amp;COUNTIF($B$4:B18,B18),"")</f>
        <v/>
      </c>
      <c r="I18" s="43">
        <f ca="1">IF(D18=35,D18*10+C18+1000+10000*COUNTIF($B$4:B18,B18), IF(AND(D18&gt;=32,D18&lt;=35),D18*10+C18+1000*(D18-30)+10000*COUNTIF($B$4:B18,B18),IF(AND(D18&gt;=1,D18&lt;=255), D18*10+C18, "")))</f>
        <v>101</v>
      </c>
      <c r="J18" s="1">
        <f ca="1">IF(I18="","",COUNT(INDIRECT("I"&amp;4):INDIRECT("I"&amp;ROW())))</f>
        <v>8</v>
      </c>
      <c r="K18" s="2">
        <f t="shared" ca="1" si="6"/>
        <v>11351</v>
      </c>
      <c r="L18" s="2">
        <f ca="1">IF(K18&lt;&gt;"",RANK(K18,$K$4:$K$257)+COUNTIF(K$4:K18,K18)-1,"")</f>
        <v>16</v>
      </c>
      <c r="M18" s="2">
        <f t="shared" ca="1" si="10"/>
        <v>361</v>
      </c>
      <c r="N18" s="2">
        <f t="shared" ca="1" si="7"/>
        <v>15</v>
      </c>
      <c r="P18" s="30">
        <f t="shared" ca="1" si="11"/>
        <v>36</v>
      </c>
      <c r="Q18" s="1">
        <f ca="1">IF(P18="","",COUNT(INDIRECT("P"&amp;4):INDIRECT("P"&amp;ROW())))</f>
        <v>15</v>
      </c>
      <c r="R18" s="30">
        <f t="shared" ca="1" si="8"/>
        <v>36</v>
      </c>
      <c r="S18" s="30">
        <f t="shared" ca="1" si="3"/>
        <v>36</v>
      </c>
      <c r="T18" s="44" t="str">
        <f t="shared" ca="1" si="9"/>
        <v>EQ_BAND_ENABLE</v>
      </c>
    </row>
    <row r="19" spans="1:20" x14ac:dyDescent="0.2">
      <c r="A19" s="26" t="s">
        <v>178</v>
      </c>
      <c r="B19" s="28" t="str">
        <f ca="1">IF(ROW()-3&lt;=(COUNTIF(Input!M:M, "&gt; ")-1),INDIRECT("Input!M"&amp;ROW()-2),IF(ROW()-3&gt;(COUNTIF(Input!M:M, "&gt; ")+COUNTIF(Input!O:O, "&gt; ")-2),"0x0",INDIRECT("Input!O"&amp;(ROW()-COUNTIF(Input!M:M, "&gt; ")-1))))</f>
        <v>0x147AE1</v>
      </c>
      <c r="C19" s="23" t="str">
        <f t="shared" si="4"/>
        <v/>
      </c>
      <c r="D19" s="13" t="str">
        <f t="shared" si="5"/>
        <v/>
      </c>
      <c r="E19" s="17">
        <f t="shared" ca="1" si="1"/>
        <v>9.9999979138374329E-3</v>
      </c>
      <c r="F19" s="14" t="str">
        <f t="shared" ca="1" si="2"/>
        <v/>
      </c>
      <c r="H19" s="2" t="str">
        <f>IF(AND(D19&gt;=32,D19&lt;=35),"Channel "&amp;C19&amp;" EQ"&amp;COUNTIF($B$4:B19,B19),"")</f>
        <v/>
      </c>
      <c r="I19" s="43" t="str">
        <f>IF(D19=35,D19*10+C19+1000+10000*COUNTIF($B$4:B19,B19), IF(AND(D19&gt;=32,D19&lt;=35),D19*10+C19+1000*(D19-30)+10000*COUNTIF($B$4:B19,B19),IF(AND(D19&gt;=1,D19&lt;=255), D19*10+C19, "")))</f>
        <v/>
      </c>
      <c r="J19" s="1" t="str">
        <f ca="1">IF(I19="","",COUNT(INDIRECT("I"&amp;4):INDIRECT("I"&amp;ROW())))</f>
        <v/>
      </c>
      <c r="K19" s="2">
        <f t="shared" ca="1" si="6"/>
        <v>12321</v>
      </c>
      <c r="L19" s="2">
        <f ca="1">IF(K19&lt;&gt;"",RANK(K19,$K$4:$K$257)+COUNTIF(K$4:K19,K19)-1,"")</f>
        <v>15</v>
      </c>
      <c r="M19" s="2">
        <f t="shared" ca="1" si="10"/>
        <v>531</v>
      </c>
      <c r="N19" s="2">
        <f t="shared" ca="1" si="7"/>
        <v>3.6699999868869781</v>
      </c>
      <c r="P19" s="30">
        <f t="shared" ca="1" si="11"/>
        <v>53</v>
      </c>
      <c r="Q19" s="1">
        <f ca="1">IF(P19="","",COUNT(INDIRECT("P"&amp;4):INDIRECT("P"&amp;ROW())))</f>
        <v>16</v>
      </c>
      <c r="R19" s="30">
        <f t="shared" ca="1" si="8"/>
        <v>53</v>
      </c>
      <c r="S19" s="30">
        <f t="shared" ca="1" si="3"/>
        <v>53</v>
      </c>
      <c r="T19" s="44" t="str">
        <f t="shared" ca="1" si="9"/>
        <v>RDC_SCALING</v>
      </c>
    </row>
    <row r="20" spans="1:20" x14ac:dyDescent="0.2">
      <c r="A20" s="26" t="s">
        <v>179</v>
      </c>
      <c r="B2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0x0100000B</v>
      </c>
      <c r="C20" s="23">
        <f t="shared" ca="1" si="4"/>
        <v>1</v>
      </c>
      <c r="D20" s="13">
        <f t="shared" ca="1" si="5"/>
        <v>11</v>
      </c>
      <c r="E20" s="17" t="str">
        <f t="shared" ca="1" si="1"/>
        <v/>
      </c>
      <c r="F20" s="14" t="str">
        <f t="shared" ca="1" si="2"/>
        <v>HPCUTOFF_FREQ</v>
      </c>
      <c r="H20" s="2" t="str">
        <f ca="1">IF(AND(D20&gt;=32,D20&lt;=35),"Channel "&amp;C20&amp;" EQ"&amp;COUNTIF($B$4:B20,B20),"")</f>
        <v/>
      </c>
      <c r="I20" s="43">
        <f ca="1">IF(D20=35,D20*10+C20+1000+10000*COUNTIF($B$4:B20,B20), IF(AND(D20&gt;=32,D20&lt;=35),D20*10+C20+1000*(D20-30)+10000*COUNTIF($B$4:B20,B20),IF(AND(D20&gt;=1,D20&lt;=255), D20*10+C20, "")))</f>
        <v>111</v>
      </c>
      <c r="J20" s="1">
        <f ca="1">IF(I20="","",COUNT(INDIRECT("I"&amp;4):INDIRECT("I"&amp;ROW())))</f>
        <v>9</v>
      </c>
      <c r="K20" s="2">
        <f t="shared" ca="1" si="6"/>
        <v>13331</v>
      </c>
      <c r="L20" s="2">
        <f ca="1">IF(K20&lt;&gt;"",RANK(K20,$K$4:$K$257)+COUNTIF(K$4:K20,K20)-1,"")</f>
        <v>14</v>
      </c>
      <c r="M20" s="2">
        <f t="shared" ca="1" si="10"/>
        <v>541</v>
      </c>
      <c r="N20" s="2">
        <f t="shared" ca="1" si="7"/>
        <v>1</v>
      </c>
      <c r="P20" s="30">
        <f t="shared" ca="1" si="11"/>
        <v>54</v>
      </c>
      <c r="Q20" s="1">
        <f ca="1">IF(P20="","",COUNT(INDIRECT("P"&amp;4):INDIRECT("P"&amp;ROW())))</f>
        <v>17</v>
      </c>
      <c r="R20" s="30">
        <f t="shared" ca="1" si="8"/>
        <v>54</v>
      </c>
      <c r="S20" s="30">
        <f t="shared" ca="1" si="3"/>
        <v>54</v>
      </c>
      <c r="T20" s="44" t="str">
        <f t="shared" ca="1" si="9"/>
        <v>MBDRC_TARGET_SUBBAND_ID</v>
      </c>
    </row>
    <row r="21" spans="1:20" x14ac:dyDescent="0.2">
      <c r="A21" s="26" t="s">
        <v>180</v>
      </c>
      <c r="B21" s="28" t="str">
        <f ca="1">IF(ROW()-3&lt;=(COUNTIF(Input!M:M, "&gt; ")-1),INDIRECT("Input!M"&amp;ROW()-2),IF(ROW()-3&gt;(COUNTIF(Input!M:M, "&gt; ")+COUNTIF(Input!O:O, "&gt; ")-2),"0x0",INDIRECT("Input!O"&amp;(ROW()-COUNTIF(Input!M:M, "&gt; ")-1))))</f>
        <v>0x1F400</v>
      </c>
      <c r="C21" s="23" t="str">
        <f t="shared" si="4"/>
        <v/>
      </c>
      <c r="D21" s="13" t="str">
        <f t="shared" si="5"/>
        <v/>
      </c>
      <c r="E21" s="17">
        <f t="shared" ca="1" si="1"/>
        <v>250</v>
      </c>
      <c r="F21" s="14" t="str">
        <f t="shared" ca="1" si="2"/>
        <v/>
      </c>
      <c r="H21" s="2" t="str">
        <f>IF(AND(D21&gt;=32,D21&lt;=35),"Channel "&amp;C21&amp;" EQ"&amp;COUNTIF($B$4:B21,B21),"")</f>
        <v/>
      </c>
      <c r="I21" s="43" t="str">
        <f>IF(D21=35,D21*10+C21+1000+10000*COUNTIF($B$4:B21,B21), IF(AND(D21&gt;=32,D21&lt;=35),D21*10+C21+1000*(D21-30)+10000*COUNTIF($B$4:B21,B21),IF(AND(D21&gt;=1,D21&lt;=255), D21*10+C21, "")))</f>
        <v/>
      </c>
      <c r="J21" s="1" t="str">
        <f ca="1">IF(I21="","",COUNT(INDIRECT("I"&amp;4):INDIRECT("I"&amp;ROW())))</f>
        <v/>
      </c>
      <c r="K21" s="2">
        <f t="shared" ca="1" si="6"/>
        <v>14341</v>
      </c>
      <c r="L21" s="2">
        <f ca="1">IF(K21&lt;&gt;"",RANK(K21,$K$4:$K$257)+COUNTIF(K$4:K21,K21)-1,"")</f>
        <v>13</v>
      </c>
      <c r="M21" s="2">
        <f t="shared" ca="1" si="10"/>
        <v>551</v>
      </c>
      <c r="N21" s="2">
        <f t="shared" ca="1" si="7"/>
        <v>1</v>
      </c>
      <c r="P21" s="30">
        <f t="shared" ca="1" si="11"/>
        <v>55</v>
      </c>
      <c r="Q21" s="1">
        <f ca="1">IF(P21="","",COUNT(INDIRECT("P"&amp;4):INDIRECT("P"&amp;ROW())))</f>
        <v>18</v>
      </c>
      <c r="R21" s="30">
        <f t="shared" ca="1" si="8"/>
        <v>55</v>
      </c>
      <c r="S21" s="30">
        <f t="shared" ca="1" si="3"/>
        <v>55</v>
      </c>
      <c r="T21" s="44" t="str">
        <f t="shared" ca="1" si="9"/>
        <v>MBDRC_ENABLE</v>
      </c>
    </row>
    <row r="22" spans="1:20" x14ac:dyDescent="0.2">
      <c r="A22" s="26" t="s">
        <v>181</v>
      </c>
      <c r="B2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0x0100000C</v>
      </c>
      <c r="C22" s="23">
        <f t="shared" ca="1" si="4"/>
        <v>1</v>
      </c>
      <c r="D22" s="13">
        <f t="shared" ca="1" si="5"/>
        <v>12</v>
      </c>
      <c r="E22" s="17" t="str">
        <f t="shared" ca="1" si="1"/>
        <v/>
      </c>
      <c r="F22" s="14" t="str">
        <f t="shared" ca="1" si="2"/>
        <v>LFX_GAIN</v>
      </c>
      <c r="H22" s="2" t="str">
        <f ca="1">IF(AND(D22&gt;=32,D22&lt;=35),"Channel "&amp;C22&amp;" EQ"&amp;COUNTIF($B$4:B22,B22),"")</f>
        <v/>
      </c>
      <c r="I22" s="43">
        <f ca="1">IF(D22=35,D22*10+C22+1000+10000*COUNTIF($B$4:B22,B22), IF(AND(D22&gt;=32,D22&lt;=35),D22*10+C22+1000*(D22-30)+10000*COUNTIF($B$4:B22,B22),IF(AND(D22&gt;=1,D22&lt;=255), D22*10+C22, "")))</f>
        <v>121</v>
      </c>
      <c r="J22" s="1">
        <f ca="1">IF(I22="","",COUNT(INDIRECT("I"&amp;4):INDIRECT("I"&amp;ROW())))</f>
        <v>10</v>
      </c>
      <c r="K22" s="2">
        <f t="shared" ca="1" si="6"/>
        <v>21351</v>
      </c>
      <c r="L22" s="2">
        <f ca="1">IF(K22&lt;&gt;"",RANK(K22,$K$4:$K$257)+COUNTIF(K$4:K22,K22)-1,"")</f>
        <v>12</v>
      </c>
      <c r="M22" s="2">
        <f t="shared" ca="1" si="10"/>
        <v>561</v>
      </c>
      <c r="N22" s="2">
        <f t="shared" ca="1" si="7"/>
        <v>-12</v>
      </c>
      <c r="P22" s="30">
        <f t="shared" ca="1" si="11"/>
        <v>56</v>
      </c>
      <c r="Q22" s="1">
        <f ca="1">IF(P22="","",COUNT(INDIRECT("P"&amp;4):INDIRECT("P"&amp;ROW())))</f>
        <v>19</v>
      </c>
      <c r="R22" s="30">
        <f t="shared" ca="1" si="8"/>
        <v>56</v>
      </c>
      <c r="S22" s="30">
        <f t="shared" ca="1" si="3"/>
        <v>56</v>
      </c>
      <c r="T22" s="44" t="str">
        <f t="shared" ca="1" si="9"/>
        <v>DRC_TRHESHOLD</v>
      </c>
    </row>
    <row r="23" spans="1:20" x14ac:dyDescent="0.2">
      <c r="A23" s="26" t="s">
        <v>182</v>
      </c>
      <c r="B23" s="28" t="str">
        <f ca="1">IF(ROW()-3&lt;=(COUNTIF(Input!M:M, "&gt; ")-1),INDIRECT("Input!M"&amp;ROW()-2),IF(ROW()-3&gt;(COUNTIF(Input!M:M, "&gt; ")+COUNTIF(Input!O:O, "&gt; ")-2),"0x0",INDIRECT("Input!O"&amp;(ROW()-COUNTIF(Input!M:M, "&gt; ")-1))))</f>
        <v>0x20000000</v>
      </c>
      <c r="C23" s="23" t="str">
        <f t="shared" si="4"/>
        <v/>
      </c>
      <c r="D23" s="13" t="str">
        <f t="shared" si="5"/>
        <v/>
      </c>
      <c r="E23" s="17">
        <f t="shared" ca="1" si="1"/>
        <v>0.5</v>
      </c>
      <c r="F23" s="14" t="str">
        <f t="shared" ca="1" si="2"/>
        <v/>
      </c>
      <c r="H23" s="2" t="str">
        <f>IF(AND(D23&gt;=32,D23&lt;=35),"Channel "&amp;C23&amp;" EQ"&amp;COUNTIF($B$4:B23,B23),"")</f>
        <v/>
      </c>
      <c r="I23" s="43" t="str">
        <f>IF(D23=35,D23*10+C23+1000+10000*COUNTIF($B$4:B23,B23), IF(AND(D23&gt;=32,D23&lt;=35),D23*10+C23+1000*(D23-30)+10000*COUNTIF($B$4:B23,B23),IF(AND(D23&gt;=1,D23&lt;=255), D23*10+C23, "")))</f>
        <v/>
      </c>
      <c r="J23" s="1" t="str">
        <f ca="1">IF(I23="","",COUNT(INDIRECT("I"&amp;4):INDIRECT("I"&amp;ROW())))</f>
        <v/>
      </c>
      <c r="K23" s="2">
        <f t="shared" ca="1" si="6"/>
        <v>22321</v>
      </c>
      <c r="L23" s="2">
        <f ca="1">IF(K23&lt;&gt;"",RANK(K23,$K$4:$K$257)+COUNTIF(K$4:K23,K23)-1,"")</f>
        <v>11</v>
      </c>
      <c r="M23" s="2">
        <f t="shared" ca="1" si="10"/>
        <v>571</v>
      </c>
      <c r="N23" s="2">
        <f t="shared" ca="1" si="7"/>
        <v>2</v>
      </c>
      <c r="P23" s="30">
        <f t="shared" ca="1" si="11"/>
        <v>57</v>
      </c>
      <c r="Q23" s="1">
        <f ca="1">IF(P23="","",COUNT(INDIRECT("P"&amp;4):INDIRECT("P"&amp;ROW())))</f>
        <v>20</v>
      </c>
      <c r="R23" s="30">
        <f t="shared" ca="1" si="8"/>
        <v>57</v>
      </c>
      <c r="S23" s="30">
        <f t="shared" ca="1" si="3"/>
        <v>57</v>
      </c>
      <c r="T23" s="44" t="str">
        <f t="shared" ca="1" si="9"/>
        <v>DRC_RATIO</v>
      </c>
    </row>
    <row r="24" spans="1:20" x14ac:dyDescent="0.2">
      <c r="A24" s="26" t="s">
        <v>183</v>
      </c>
      <c r="B2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0x0100000D</v>
      </c>
      <c r="C24" s="23">
        <f t="shared" ca="1" si="4"/>
        <v>1</v>
      </c>
      <c r="D24" s="13">
        <f t="shared" ca="1" si="5"/>
        <v>13</v>
      </c>
      <c r="E24" s="17" t="str">
        <f t="shared" ca="1" si="1"/>
        <v/>
      </c>
      <c r="F24" s="14" t="str">
        <f t="shared" ca="1" si="2"/>
        <v>REF_FC</v>
      </c>
      <c r="H24" s="2" t="str">
        <f ca="1">IF(AND(D24&gt;=32,D24&lt;=35),"Channel "&amp;C24&amp;" EQ"&amp;COUNTIF($B$4:B24,B24),"")</f>
        <v/>
      </c>
      <c r="I24" s="43">
        <f ca="1">IF(D24=35,D24*10+C24+1000+10000*COUNTIF($B$4:B24,B24), IF(AND(D24&gt;=32,D24&lt;=35),D24*10+C24+1000*(D24-30)+10000*COUNTIF($B$4:B24,B24),IF(AND(D24&gt;=1,D24&lt;=255), D24*10+C24, "")))</f>
        <v>131</v>
      </c>
      <c r="J24" s="1">
        <f ca="1">IF(I24="","",COUNT(INDIRECT("I"&amp;4):INDIRECT("I"&amp;ROW())))</f>
        <v>11</v>
      </c>
      <c r="K24" s="2">
        <f t="shared" ca="1" si="6"/>
        <v>23331</v>
      </c>
      <c r="L24" s="2">
        <f ca="1">IF(K24&lt;&gt;"",RANK(K24,$K$4:$K$257)+COUNTIF(K$4:K24,K24)-1,"")</f>
        <v>10</v>
      </c>
      <c r="M24" s="2">
        <f t="shared" ca="1" si="10"/>
        <v>601</v>
      </c>
      <c r="N24" s="2">
        <f t="shared" ca="1" si="7"/>
        <v>830</v>
      </c>
      <c r="P24" s="30">
        <f t="shared" ca="1" si="11"/>
        <v>60</v>
      </c>
      <c r="Q24" s="1">
        <f ca="1">IF(P24="","",COUNT(INDIRECT("P"&amp;4):INDIRECT("P"&amp;ROW())))</f>
        <v>21</v>
      </c>
      <c r="R24" s="30">
        <f t="shared" ca="1" si="8"/>
        <v>60</v>
      </c>
      <c r="S24" s="30">
        <f t="shared" ca="1" si="3"/>
        <v>60</v>
      </c>
      <c r="T24" s="44" t="str">
        <f t="shared" ca="1" si="9"/>
        <v>MBDRC_CUTOFF_F1</v>
      </c>
    </row>
    <row r="25" spans="1:20" x14ac:dyDescent="0.2">
      <c r="A25" s="26" t="s">
        <v>184</v>
      </c>
      <c r="B25" s="28" t="str">
        <f ca="1">IF(ROW()-3&lt;=(COUNTIF(Input!M:M, "&gt; ")-1),INDIRECT("Input!M"&amp;ROW()-2),IF(ROW()-3&gt;(COUNTIF(Input!M:M, "&gt; ")+COUNTIF(Input!O:O, "&gt; ")-2),"0x0",INDIRECT("Input!O"&amp;(ROW()-COUNTIF(Input!M:M, "&gt; ")-1))))</f>
        <v>0x6CC00</v>
      </c>
      <c r="C25" s="23" t="str">
        <f t="shared" si="4"/>
        <v/>
      </c>
      <c r="D25" s="13" t="str">
        <f t="shared" si="5"/>
        <v/>
      </c>
      <c r="E25" s="17">
        <f t="shared" ca="1" si="1"/>
        <v>870</v>
      </c>
      <c r="F25" s="14" t="str">
        <f t="shared" ca="1" si="2"/>
        <v/>
      </c>
      <c r="H25" s="2" t="str">
        <f>IF(AND(D25&gt;=32,D25&lt;=35),"Channel "&amp;C25&amp;" EQ"&amp;COUNTIF($B$4:B25,B25),"")</f>
        <v/>
      </c>
      <c r="I25" s="43" t="str">
        <f>IF(D25=35,D25*10+C25+1000+10000*COUNTIF($B$4:B25,B25), IF(AND(D25&gt;=32,D25&lt;=35),D25*10+C25+1000*(D25-30)+10000*COUNTIF($B$4:B25,B25),IF(AND(D25&gt;=1,D25&lt;=255), D25*10+C25, "")))</f>
        <v/>
      </c>
      <c r="J25" s="1" t="str">
        <f ca="1">IF(I25="","",COUNT(INDIRECT("I"&amp;4):INDIRECT("I"&amp;ROW())))</f>
        <v/>
      </c>
      <c r="K25" s="2">
        <f t="shared" ca="1" si="6"/>
        <v>24341</v>
      </c>
      <c r="L25" s="2">
        <f ca="1">IF(K25&lt;&gt;"",RANK(K25,$K$4:$K$257)+COUNTIF(K$4:K25,K25)-1,"")</f>
        <v>9</v>
      </c>
      <c r="M25" s="2">
        <f t="shared" ca="1" si="10"/>
        <v>611</v>
      </c>
      <c r="N25" s="2">
        <f t="shared" ca="1" si="7"/>
        <v>3800</v>
      </c>
      <c r="P25" s="30">
        <f t="shared" ca="1" si="11"/>
        <v>61</v>
      </c>
      <c r="Q25" s="1">
        <f ca="1">IF(P25="","",COUNT(INDIRECT("P"&amp;4):INDIRECT("P"&amp;ROW())))</f>
        <v>22</v>
      </c>
      <c r="R25" s="30">
        <f t="shared" ca="1" si="8"/>
        <v>61</v>
      </c>
      <c r="S25" s="30">
        <f t="shared" ca="1" si="3"/>
        <v>61</v>
      </c>
      <c r="T25" s="44" t="str">
        <f t="shared" ca="1" si="9"/>
        <v>MBDRC_CUTOFF_F2</v>
      </c>
    </row>
    <row r="26" spans="1:20" x14ac:dyDescent="0.2">
      <c r="A26" s="26" t="s">
        <v>185</v>
      </c>
      <c r="B2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0x0100000E</v>
      </c>
      <c r="C26" s="23">
        <f t="shared" ca="1" si="4"/>
        <v>1</v>
      </c>
      <c r="D26" s="13">
        <f t="shared" ca="1" si="5"/>
        <v>14</v>
      </c>
      <c r="E26" s="17" t="str">
        <f t="shared" ca="1" si="1"/>
        <v/>
      </c>
      <c r="F26" s="14" t="str">
        <f t="shared" ca="1" si="2"/>
        <v>REF_Q</v>
      </c>
      <c r="H26" s="2" t="str">
        <f ca="1">IF(AND(D26&gt;=32,D26&lt;=35),"Channel "&amp;C26&amp;" EQ"&amp;COUNTIF($B$4:B26,B26),"")</f>
        <v/>
      </c>
      <c r="I26" s="43">
        <f ca="1">IF(D26=35,D26*10+C26+1000+10000*COUNTIF($B$4:B26,B26), IF(AND(D26&gt;=32,D26&lt;=35),D26*10+C26+1000*(D26-30)+10000*COUNTIF($B$4:B26,B26),IF(AND(D26&gt;=1,D26&lt;=255), D26*10+C26, "")))</f>
        <v>141</v>
      </c>
      <c r="J26" s="1">
        <f ca="1">IF(I26="","",COUNT(INDIRECT("I"&amp;4):INDIRECT("I"&amp;ROW())))</f>
        <v>12</v>
      </c>
      <c r="K26" s="2">
        <f t="shared" ca="1" si="6"/>
        <v>31351</v>
      </c>
      <c r="L26" s="2">
        <f ca="1">IF(K26&lt;&gt;"",RANK(K26,$K$4:$K$257)+COUNTIF(K$4:K26,K26)-1,"")</f>
        <v>8</v>
      </c>
      <c r="M26" s="2">
        <f t="shared" ca="1" si="10"/>
        <v>711</v>
      </c>
      <c r="N26" s="2">
        <f t="shared" ca="1" si="7"/>
        <v>-0.99969399720430374</v>
      </c>
      <c r="P26" s="30">
        <f t="shared" ca="1" si="11"/>
        <v>71</v>
      </c>
      <c r="Q26" s="1">
        <f ca="1">IF(P26="","",COUNT(INDIRECT("P"&amp;4):INDIRECT("P"&amp;ROW())))</f>
        <v>23</v>
      </c>
      <c r="R26" s="30">
        <f t="shared" ca="1" si="8"/>
        <v>71</v>
      </c>
      <c r="S26" s="30">
        <f t="shared" ca="1" si="3"/>
        <v>71</v>
      </c>
      <c r="T26" s="44" t="str">
        <f t="shared" ca="1" si="9"/>
        <v>SPEAKER_PARAM_LFE_A1</v>
      </c>
    </row>
    <row r="27" spans="1:20" x14ac:dyDescent="0.2">
      <c r="A27" s="26" t="s">
        <v>186</v>
      </c>
      <c r="B27" s="28" t="str">
        <f ca="1">IF(ROW()-3&lt;=(COUNTIF(Input!M:M, "&gt; ")-1),INDIRECT("Input!M"&amp;ROW()-2),IF(ROW()-3&gt;(COUNTIF(Input!M:M, "&gt; ")+COUNTIF(Input!O:O, "&gt; ")-2),"0x0",INDIRECT("Input!O"&amp;(ROW()-COUNTIF(Input!M:M, "&gt; ")-1))))</f>
        <v>0x3BA5E353</v>
      </c>
      <c r="C27" s="23" t="str">
        <f t="shared" si="4"/>
        <v/>
      </c>
      <c r="D27" s="13" t="str">
        <f t="shared" si="5"/>
        <v/>
      </c>
      <c r="E27" s="17">
        <f t="shared" ca="1" si="1"/>
        <v>1.8639999981969595</v>
      </c>
      <c r="F27" s="14" t="str">
        <f t="shared" ca="1" si="2"/>
        <v/>
      </c>
      <c r="H27" s="2" t="str">
        <f>IF(AND(D27&gt;=32,D27&lt;=35),"Channel "&amp;C27&amp;" EQ"&amp;COUNTIF($B$4:B27,B27),"")</f>
        <v/>
      </c>
      <c r="I27" s="43" t="str">
        <f>IF(D27=35,D27*10+C27+1000+10000*COUNTIF($B$4:B27,B27), IF(AND(D27&gt;=32,D27&lt;=35),D27*10+C27+1000*(D27-30)+10000*COUNTIF($B$4:B27,B27),IF(AND(D27&gt;=1,D27&lt;=255), D27*10+C27, "")))</f>
        <v/>
      </c>
      <c r="J27" s="1" t="str">
        <f ca="1">IF(I27="","",COUNT(INDIRECT("I"&amp;4):INDIRECT("I"&amp;ROW())))</f>
        <v/>
      </c>
      <c r="K27" s="2">
        <f t="shared" ca="1" si="6"/>
        <v>32321</v>
      </c>
      <c r="L27" s="2">
        <f ca="1">IF(K27&lt;&gt;"",RANK(K27,$K$4:$K$257)+COUNTIF(K$4:K27,K27)-1,"")</f>
        <v>7</v>
      </c>
      <c r="M27" s="2">
        <f t="shared" ca="1" si="10"/>
        <v>721</v>
      </c>
      <c r="N27" s="2">
        <f t="shared" ca="1" si="7"/>
        <v>0</v>
      </c>
      <c r="P27" s="30">
        <f t="shared" ca="1" si="11"/>
        <v>72</v>
      </c>
      <c r="Q27" s="1">
        <f ca="1">IF(P27="","",COUNT(INDIRECT("P"&amp;4):INDIRECT("P"&amp;ROW())))</f>
        <v>24</v>
      </c>
      <c r="R27" s="30">
        <f t="shared" ca="1" si="8"/>
        <v>72</v>
      </c>
      <c r="S27" s="30">
        <f t="shared" ca="1" si="3"/>
        <v>72</v>
      </c>
      <c r="T27" s="44" t="str">
        <f t="shared" ca="1" si="9"/>
        <v>SPEAKER_PARAM_LFE_A2</v>
      </c>
    </row>
    <row r="28" spans="1:20" x14ac:dyDescent="0.2">
      <c r="A28" s="26" t="s">
        <v>187</v>
      </c>
      <c r="B2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0x0100000F</v>
      </c>
      <c r="C28" s="23">
        <f t="shared" ca="1" si="4"/>
        <v>1</v>
      </c>
      <c r="D28" s="13">
        <f t="shared" ca="1" si="5"/>
        <v>15</v>
      </c>
      <c r="E28" s="17" t="str">
        <f t="shared" ca="1" si="1"/>
        <v/>
      </c>
      <c r="F28" s="14" t="str">
        <f t="shared" ca="1" si="2"/>
        <v>INIT_F_Q_FILTERS</v>
      </c>
      <c r="H28" s="2" t="str">
        <f ca="1">IF(AND(D28&gt;=32,D28&lt;=35),"Channel "&amp;C28&amp;" EQ"&amp;COUNTIF($B$4:B28,B28),"")</f>
        <v/>
      </c>
      <c r="I28" s="43">
        <f ca="1">IF(D28=35,D28*10+C28+1000+10000*COUNTIF($B$4:B28,B28), IF(AND(D28&gt;=32,D28&lt;=35),D28*10+C28+1000*(D28-30)+10000*COUNTIF($B$4:B28,B28),IF(AND(D28&gt;=1,D28&lt;=255), D28*10+C28, "")))</f>
        <v>151</v>
      </c>
      <c r="J28" s="1">
        <f ca="1">IF(I28="","",COUNT(INDIRECT("I"&amp;4):INDIRECT("I"&amp;ROW())))</f>
        <v>13</v>
      </c>
      <c r="K28" s="2">
        <f t="shared" ca="1" si="6"/>
        <v>33331</v>
      </c>
      <c r="L28" s="2">
        <f ca="1">IF(K28&lt;&gt;"",RANK(K28,$K$4:$K$257)+COUNTIF(K$4:K28,K28)-1,"")</f>
        <v>6</v>
      </c>
      <c r="M28" s="2">
        <f t="shared" ca="1" si="10"/>
        <v>731</v>
      </c>
      <c r="N28" s="2">
        <f t="shared" ca="1" si="7"/>
        <v>-1</v>
      </c>
      <c r="P28" s="30">
        <f t="shared" ca="1" si="11"/>
        <v>73</v>
      </c>
      <c r="Q28" s="1">
        <f ca="1">IF(P28="","",COUNT(INDIRECT("P"&amp;4):INDIRECT("P"&amp;ROW())))</f>
        <v>25</v>
      </c>
      <c r="R28" s="30">
        <f t="shared" ca="1" si="8"/>
        <v>73</v>
      </c>
      <c r="S28" s="30">
        <f t="shared" ca="1" si="3"/>
        <v>73</v>
      </c>
      <c r="T28" s="44" t="str">
        <f t="shared" ca="1" si="9"/>
        <v>SPEAKER_PARAM_LFE_B0</v>
      </c>
    </row>
    <row r="29" spans="1:20" x14ac:dyDescent="0.2">
      <c r="A29" s="26" t="s">
        <v>188</v>
      </c>
      <c r="B29" s="28" t="str">
        <f ca="1">IF(ROW()-3&lt;=(COUNTIF(Input!M:M, "&gt; ")-1),INDIRECT("Input!M"&amp;ROW()-2),IF(ROW()-3&gt;(COUNTIF(Input!M:M, "&gt; ")+COUNTIF(Input!O:O, "&gt; ")-2),"0x0",INDIRECT("Input!O"&amp;(ROW()-COUNTIF(Input!M:M, "&gt; ")-1))))</f>
        <v>0x1</v>
      </c>
      <c r="C29" s="23" t="str">
        <f t="shared" si="4"/>
        <v/>
      </c>
      <c r="D29" s="13" t="str">
        <f t="shared" si="5"/>
        <v/>
      </c>
      <c r="E29" s="17">
        <f t="shared" ca="1" si="1"/>
        <v>1</v>
      </c>
      <c r="F29" s="14" t="str">
        <f t="shared" ca="1" si="2"/>
        <v/>
      </c>
      <c r="H29" s="2" t="str">
        <f>IF(AND(D29&gt;=32,D29&lt;=35),"Channel "&amp;C29&amp;" EQ"&amp;COUNTIF($B$4:B29,B29),"")</f>
        <v/>
      </c>
      <c r="I29" s="43" t="str">
        <f>IF(D29=35,D29*10+C29+1000+10000*COUNTIF($B$4:B29,B29), IF(AND(D29&gt;=32,D29&lt;=35),D29*10+C29+1000*(D29-30)+10000*COUNTIF($B$4:B29,B29),IF(AND(D29&gt;=1,D29&lt;=255), D29*10+C29, "")))</f>
        <v/>
      </c>
      <c r="J29" s="1" t="str">
        <f ca="1">IF(I29="","",COUNT(INDIRECT("I"&amp;4):INDIRECT("I"&amp;ROW())))</f>
        <v/>
      </c>
      <c r="K29" s="2">
        <f t="shared" ca="1" si="6"/>
        <v>34341</v>
      </c>
      <c r="L29" s="2">
        <f ca="1">IF(K29&lt;&gt;"",RANK(K29,$K$4:$K$257)+COUNTIF(K$4:K29,K29)-1,"")</f>
        <v>5</v>
      </c>
      <c r="M29" s="2">
        <f t="shared" ca="1" si="10"/>
        <v>741</v>
      </c>
      <c r="N29" s="2">
        <f t="shared" ca="1" si="7"/>
        <v>0.9938959963619709</v>
      </c>
      <c r="P29" s="30">
        <f t="shared" ca="1" si="11"/>
        <v>74</v>
      </c>
      <c r="Q29" s="1">
        <f ca="1">IF(P29="","",COUNT(INDIRECT("P"&amp;4):INDIRECT("P"&amp;ROW())))</f>
        <v>26</v>
      </c>
      <c r="R29" s="30">
        <f t="shared" ca="1" si="8"/>
        <v>74</v>
      </c>
      <c r="S29" s="30">
        <f t="shared" ca="1" si="3"/>
        <v>74</v>
      </c>
      <c r="T29" s="44" t="str">
        <f t="shared" ca="1" si="9"/>
        <v>SPEAKER_PARAM_LFE_B1</v>
      </c>
    </row>
    <row r="30" spans="1:20" x14ac:dyDescent="0.2">
      <c r="A30" s="26" t="s">
        <v>189</v>
      </c>
      <c r="B3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0x0100001A</v>
      </c>
      <c r="C30" s="23">
        <f t="shared" ca="1" si="4"/>
        <v>1</v>
      </c>
      <c r="D30" s="13">
        <f t="shared" ca="1" si="5"/>
        <v>26</v>
      </c>
      <c r="E30" s="17" t="str">
        <f t="shared" ca="1" si="1"/>
        <v/>
      </c>
      <c r="F30" s="14" t="str">
        <f t="shared" ca="1" si="2"/>
        <v>VLIMIT</v>
      </c>
      <c r="H30" s="2" t="str">
        <f ca="1">IF(AND(D30&gt;=32,D30&lt;=35),"Channel "&amp;C30&amp;" EQ"&amp;COUNTIF($B$4:B30,B30),"")</f>
        <v/>
      </c>
      <c r="I30" s="43">
        <f ca="1">IF(D30=35,D30*10+C30+1000+10000*COUNTIF($B$4:B30,B30), IF(AND(D30&gt;=32,D30&lt;=35),D30*10+C30+1000*(D30-30)+10000*COUNTIF($B$4:B30,B30),IF(AND(D30&gt;=1,D30&lt;=255), D30*10+C30, "")))</f>
        <v>261</v>
      </c>
      <c r="J30" s="1">
        <f ca="1">IF(I30="","",COUNT(INDIRECT("I"&amp;4):INDIRECT("I"&amp;ROW())))</f>
        <v>14</v>
      </c>
      <c r="K30" s="2">
        <f t="shared" ca="1" si="6"/>
        <v>41351</v>
      </c>
      <c r="L30" s="2">
        <f ca="1">IF(K30&lt;&gt;"",RANK(K30,$K$4:$K$257)+COUNTIF(K$4:K30,K30)-1,"")</f>
        <v>4</v>
      </c>
      <c r="M30" s="2">
        <f t="shared" ca="1" si="10"/>
        <v>751</v>
      </c>
      <c r="N30" s="2">
        <f t="shared" ca="1" si="7"/>
        <v>0</v>
      </c>
      <c r="P30" s="30">
        <f t="shared" ca="1" si="11"/>
        <v>75</v>
      </c>
      <c r="Q30" s="1">
        <f ca="1">IF(P30="","",COUNT(INDIRECT("P"&amp;4):INDIRECT("P"&amp;ROW())))</f>
        <v>27</v>
      </c>
      <c r="R30" s="30">
        <f t="shared" ca="1" si="8"/>
        <v>75</v>
      </c>
      <c r="S30" s="30">
        <f t="shared" ca="1" si="3"/>
        <v>75</v>
      </c>
      <c r="T30" s="44" t="str">
        <f t="shared" ca="1" si="9"/>
        <v>SPEAKER_PARAM_LFE_B2</v>
      </c>
    </row>
    <row r="31" spans="1:20" x14ac:dyDescent="0.2">
      <c r="A31" s="26" t="s">
        <v>190</v>
      </c>
      <c r="B31" s="28" t="str">
        <f ca="1">IF(ROW()-3&lt;=(COUNTIF(Input!M:M, "&gt; ")-1),INDIRECT("Input!M"&amp;ROW()-2),IF(ROW()-3&gt;(COUNTIF(Input!M:M, "&gt; ")+COUNTIF(Input!O:O, "&gt; ")-2),"0x0",INDIRECT("Input!O"&amp;(ROW()-COUNTIF(Input!M:M, "&gt; ")-1))))</f>
        <v>0x7333333</v>
      </c>
      <c r="C31" s="23" t="str">
        <f t="shared" si="4"/>
        <v/>
      </c>
      <c r="D31" s="13" t="str">
        <f t="shared" si="5"/>
        <v/>
      </c>
      <c r="E31" s="17">
        <f t="shared" ca="1" si="1"/>
        <v>0.89999999850988388</v>
      </c>
      <c r="F31" s="14" t="str">
        <f t="shared" ca="1" si="2"/>
        <v/>
      </c>
      <c r="H31" s="2" t="str">
        <f>IF(AND(D31&gt;=32,D31&lt;=35),"Channel "&amp;C31&amp;" EQ"&amp;COUNTIF($B$4:B31,B31),"")</f>
        <v/>
      </c>
      <c r="I31" s="43" t="str">
        <f>IF(D31=35,D31*10+C31+1000+10000*COUNTIF($B$4:B31,B31), IF(AND(D31&gt;=32,D31&lt;=35),D31*10+C31+1000*(D31-30)+10000*COUNTIF($B$4:B31,B31),IF(AND(D31&gt;=1,D31&lt;=255), D31*10+C31, "")))</f>
        <v/>
      </c>
      <c r="J31" s="1" t="str">
        <f ca="1">IF(I31="","",COUNT(INDIRECT("I"&amp;4):INDIRECT("I"&amp;ROW())))</f>
        <v/>
      </c>
      <c r="K31" s="2">
        <f t="shared" ca="1" si="6"/>
        <v>42321</v>
      </c>
      <c r="L31" s="2">
        <f ca="1">IF(K31&lt;&gt;"",RANK(K31,$K$4:$K$257)+COUNTIF(K$4:K31,K31)-1,"")</f>
        <v>3</v>
      </c>
      <c r="M31" s="2">
        <f t="shared" ca="1" si="10"/>
        <v>761</v>
      </c>
      <c r="N31" s="2">
        <f t="shared" ca="1" si="7"/>
        <v>2</v>
      </c>
      <c r="P31" s="30">
        <f t="shared" ca="1" si="11"/>
        <v>76</v>
      </c>
      <c r="Q31" s="1">
        <f ca="1">IF(P31="","",COUNT(INDIRECT("P"&amp;4):INDIRECT("P"&amp;ROW())))</f>
        <v>28</v>
      </c>
      <c r="R31" s="30">
        <f t="shared" ca="1" si="8"/>
        <v>76</v>
      </c>
      <c r="S31" s="30">
        <f t="shared" ca="1" si="3"/>
        <v>76</v>
      </c>
      <c r="T31" s="44" t="str">
        <f t="shared" ca="1" si="9"/>
        <v>SPEAKER_PARAM_TCTH1</v>
      </c>
    </row>
    <row r="32" spans="1:20" x14ac:dyDescent="0.2">
      <c r="A32" s="26" t="s">
        <v>191</v>
      </c>
      <c r="B3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0x01000023</v>
      </c>
      <c r="C32" s="23">
        <f t="shared" ca="1" si="4"/>
        <v>1</v>
      </c>
      <c r="D32" s="13">
        <f t="shared" ca="1" si="5"/>
        <v>35</v>
      </c>
      <c r="E32" s="17" t="str">
        <f t="shared" ca="1" si="1"/>
        <v/>
      </c>
      <c r="F32" s="14" t="str">
        <f t="shared" ca="1" si="2"/>
        <v>TARGET_EQ_BAND_ID</v>
      </c>
      <c r="H32" s="2" t="str">
        <f ca="1">IF(AND(D32&gt;=32,D32&lt;=35),"Channel "&amp;C32&amp;" EQ"&amp;COUNTIF($B$4:B32,B32),"")</f>
        <v>Channel 1 EQ1</v>
      </c>
      <c r="I32" s="43">
        <f ca="1">IF(D32=35,D32*10+C32+1000+10000*COUNTIF($B$4:B32,B32), IF(AND(D32&gt;=32,D32&lt;=35),D32*10+C32+1000*(D32-30)+10000*COUNTIF($B$4:B32,B32),IF(AND(D32&gt;=1,D32&lt;=255), D32*10+C32, "")))</f>
        <v>11351</v>
      </c>
      <c r="J32" s="1">
        <f ca="1">IF(I32="","",COUNT(INDIRECT("I"&amp;4):INDIRECT("I"&amp;ROW())))</f>
        <v>15</v>
      </c>
      <c r="K32" s="2">
        <f t="shared" ca="1" si="6"/>
        <v>43331</v>
      </c>
      <c r="L32" s="2">
        <f ca="1">IF(K32&lt;&gt;"",RANK(K32,$K$4:$K$257)+COUNTIF(K$4:K32,K32)-1,"")</f>
        <v>2</v>
      </c>
      <c r="M32" s="2">
        <f t="shared" ca="1" si="10"/>
        <v>771</v>
      </c>
      <c r="N32" s="2">
        <f t="shared" ca="1" si="7"/>
        <v>121.09999942779541</v>
      </c>
      <c r="P32" s="30">
        <f t="shared" ca="1" si="11"/>
        <v>77</v>
      </c>
      <c r="Q32" s="1">
        <f ca="1">IF(P32="","",COUNT(INDIRECT("P"&amp;4):INDIRECT("P"&amp;ROW())))</f>
        <v>29</v>
      </c>
      <c r="R32" s="30">
        <f t="shared" ca="1" si="8"/>
        <v>77</v>
      </c>
      <c r="S32" s="30">
        <f t="shared" ca="1" si="3"/>
        <v>77</v>
      </c>
      <c r="T32" s="44" t="str">
        <f t="shared" ca="1" si="9"/>
        <v>SPEAKER_PARAM_TCTH2</v>
      </c>
    </row>
    <row r="33" spans="1:20" x14ac:dyDescent="0.2">
      <c r="A33" s="26" t="s">
        <v>192</v>
      </c>
      <c r="B33" s="28" t="str">
        <f ca="1">IF(ROW()-3&lt;=(COUNTIF(Input!M:M, "&gt; ")-1),INDIRECT("Input!M"&amp;ROW()-2),IF(ROW()-3&gt;(COUNTIF(Input!M:M, "&gt; ")+COUNTIF(Input!O:O, "&gt; ")-2),"0x0",INDIRECT("Input!O"&amp;(ROW()-COUNTIF(Input!M:M, "&gt; ")-1))))</f>
        <v>0x1</v>
      </c>
      <c r="C33" s="23" t="str">
        <f t="shared" si="4"/>
        <v/>
      </c>
      <c r="D33" s="13" t="str">
        <f t="shared" si="5"/>
        <v/>
      </c>
      <c r="E33" s="17">
        <f t="shared" ca="1" si="1"/>
        <v>1</v>
      </c>
      <c r="F33" s="14" t="str">
        <f t="shared" ca="1" si="2"/>
        <v/>
      </c>
      <c r="H33" s="2" t="str">
        <f>IF(AND(D33&gt;=32,D33&lt;=35),"Channel "&amp;C33&amp;" EQ"&amp;COUNTIF($B$4:B33,B33),"")</f>
        <v/>
      </c>
      <c r="I33" s="43" t="str">
        <f>IF(D33=35,D33*10+C33+1000+10000*COUNTIF($B$4:B33,B33), IF(AND(D33&gt;=32,D33&lt;=35),D33*10+C33+1000*(D33-30)+10000*COUNTIF($B$4:B33,B33),IF(AND(D33&gt;=1,D33&lt;=255), D33*10+C33, "")))</f>
        <v/>
      </c>
      <c r="J33" s="1" t="str">
        <f ca="1">IF(I33="","",COUNT(INDIRECT("I"&amp;4):INDIRECT("I"&amp;ROW())))</f>
        <v/>
      </c>
      <c r="K33" s="2">
        <f t="shared" ca="1" si="6"/>
        <v>44341</v>
      </c>
      <c r="L33" s="2">
        <f ca="1">IF(K33&lt;&gt;"",RANK(K33,$K$4:$K$257)+COUNTIF(K$4:K33,K33)-1,"")</f>
        <v>1</v>
      </c>
      <c r="M33" s="2">
        <f t="shared" ca="1" si="10"/>
        <v>781</v>
      </c>
      <c r="N33" s="2">
        <f t="shared" ca="1" si="7"/>
        <v>62.699999809265137</v>
      </c>
      <c r="P33" s="30">
        <f t="shared" ca="1" si="11"/>
        <v>78</v>
      </c>
      <c r="Q33" s="1">
        <f ca="1">IF(P33="","",COUNT(INDIRECT("P"&amp;4):INDIRECT("P"&amp;ROW())))</f>
        <v>30</v>
      </c>
      <c r="R33" s="30">
        <f t="shared" ca="1" si="8"/>
        <v>78</v>
      </c>
      <c r="S33" s="30">
        <f t="shared" ca="1" si="3"/>
        <v>78</v>
      </c>
      <c r="T33" s="44" t="str">
        <f t="shared" ca="1" si="9"/>
        <v>SPEAKER_PARAM_RTH1</v>
      </c>
    </row>
    <row r="34" spans="1:20" x14ac:dyDescent="0.2">
      <c r="A34" s="26" t="s">
        <v>193</v>
      </c>
      <c r="B3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0x01000020</v>
      </c>
      <c r="C34" s="23">
        <f t="shared" ca="1" si="4"/>
        <v>1</v>
      </c>
      <c r="D34" s="13">
        <f t="shared" ca="1" si="5"/>
        <v>32</v>
      </c>
      <c r="E34" s="17" t="str">
        <f t="shared" ca="1" si="1"/>
        <v/>
      </c>
      <c r="F34" s="14" t="str">
        <f t="shared" ca="1" si="2"/>
        <v>EQ_BAND_FC</v>
      </c>
      <c r="H34" s="2" t="str">
        <f ca="1">IF(AND(D34&gt;=32,D34&lt;=35),"Channel "&amp;C34&amp;" EQ"&amp;COUNTIF($B$4:B34,B34),"")</f>
        <v>Channel 1 EQ1</v>
      </c>
      <c r="I34" s="43">
        <f ca="1">IF(D34=35,D34*10+C34+1000+10000*COUNTIF($B$4:B34,B34), IF(AND(D34&gt;=32,D34&lt;=35),D34*10+C34+1000*(D34-30)+10000*COUNTIF($B$4:B34,B34),IF(AND(D34&gt;=1,D34&lt;=255), D34*10+C34, "")))</f>
        <v>12321</v>
      </c>
      <c r="J34" s="1">
        <f ca="1">IF(I34="","",COUNT(INDIRECT("I"&amp;4):INDIRECT("I"&amp;ROW())))</f>
        <v>16</v>
      </c>
      <c r="K34" s="2">
        <f t="shared" ca="1" si="6"/>
        <v>361</v>
      </c>
      <c r="L34" s="2">
        <f ca="1">IF(K34&lt;&gt;"",RANK(K34,$K$4:$K$257)+COUNTIF(K$4:K34,K34)-1,"")</f>
        <v>54</v>
      </c>
      <c r="M34" s="2">
        <f t="shared" ca="1" si="10"/>
        <v>791</v>
      </c>
      <c r="N34" s="2">
        <f t="shared" ca="1" si="7"/>
        <v>62.699999809265137</v>
      </c>
      <c r="P34" s="30">
        <f t="shared" ca="1" si="11"/>
        <v>79</v>
      </c>
      <c r="Q34" s="1">
        <f ca="1">IF(P34="","",COUNT(INDIRECT("P"&amp;4):INDIRECT("P"&amp;ROW())))</f>
        <v>31</v>
      </c>
      <c r="R34" s="30">
        <f t="shared" ca="1" si="8"/>
        <v>79</v>
      </c>
      <c r="S34" s="30">
        <f t="shared" ca="1" si="3"/>
        <v>79</v>
      </c>
      <c r="T34" s="44" t="str">
        <f t="shared" ca="1" si="9"/>
        <v>SPEAKER_PARAM_RTH2</v>
      </c>
    </row>
    <row r="35" spans="1:20" x14ac:dyDescent="0.2">
      <c r="A35" s="26" t="s">
        <v>194</v>
      </c>
      <c r="B35" s="28" t="str">
        <f ca="1">IF(ROW()-3&lt;=(COUNTIF(Input!M:M, "&gt; ")-1),INDIRECT("Input!M"&amp;ROW()-2),IF(ROW()-3&gt;(COUNTIF(Input!M:M, "&gt; ")+COUNTIF(Input!O:O, "&gt; ")-2),"0x0",INDIRECT("Input!O"&amp;(ROW()-COUNTIF(Input!M:M, "&gt; ")-1))))</f>
        <v>0x24B800</v>
      </c>
      <c r="C35" s="23" t="str">
        <f t="shared" si="4"/>
        <v/>
      </c>
      <c r="D35" s="13" t="str">
        <f t="shared" si="5"/>
        <v/>
      </c>
      <c r="E35" s="17">
        <f t="shared" ca="1" si="1"/>
        <v>4700</v>
      </c>
      <c r="F35" s="14" t="str">
        <f t="shared" ca="1" si="2"/>
        <v/>
      </c>
      <c r="H35" s="2" t="str">
        <f>IF(AND(D35&gt;=32,D35&lt;=35),"Channel "&amp;C35&amp;" EQ"&amp;COUNTIF($B$4:B35,B35),"")</f>
        <v/>
      </c>
      <c r="I35" s="43" t="str">
        <f>IF(D35=35,D35*10+C35+1000+10000*COUNTIF($B$4:B35,B35), IF(AND(D35&gt;=32,D35&lt;=35),D35*10+C35+1000*(D35-30)+10000*COUNTIF($B$4:B35,B35),IF(AND(D35&gt;=1,D35&lt;=255), D35*10+C35, "")))</f>
        <v/>
      </c>
      <c r="J35" s="1" t="str">
        <f ca="1">IF(I35="","",COUNT(INDIRECT("I"&amp;4):INDIRECT("I"&amp;ROW())))</f>
        <v/>
      </c>
      <c r="K35" s="2">
        <f t="shared" ca="1" si="6"/>
        <v>531</v>
      </c>
      <c r="L35" s="2">
        <f ca="1">IF(K35&lt;&gt;"",RANK(K35,$K$4:$K$257)+COUNTIF(K$4:K35,K35)-1,"")</f>
        <v>53</v>
      </c>
      <c r="M35" s="2">
        <f t="shared" ca="1" si="10"/>
        <v>801</v>
      </c>
      <c r="N35" s="2">
        <f t="shared" ca="1" si="7"/>
        <v>-1.9106759987771511</v>
      </c>
      <c r="P35" s="30">
        <f t="shared" ca="1" si="11"/>
        <v>80</v>
      </c>
      <c r="Q35" s="1">
        <f ca="1">IF(P35="","",COUNT(INDIRECT("P"&amp;4):INDIRECT("P"&amp;ROW())))</f>
        <v>32</v>
      </c>
      <c r="R35" s="30">
        <f t="shared" ca="1" si="8"/>
        <v>80</v>
      </c>
      <c r="S35" s="30">
        <f t="shared" ca="1" si="3"/>
        <v>80</v>
      </c>
      <c r="T35" s="44" t="str">
        <f t="shared" ca="1" si="9"/>
        <v>SPEAKER_PARAM_ADMIT_A1</v>
      </c>
    </row>
    <row r="36" spans="1:20" x14ac:dyDescent="0.2">
      <c r="A36" s="26" t="s">
        <v>195</v>
      </c>
      <c r="B3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0x01000021</v>
      </c>
      <c r="C36" s="23">
        <f t="shared" ca="1" si="4"/>
        <v>1</v>
      </c>
      <c r="D36" s="13">
        <f t="shared" ca="1" si="5"/>
        <v>33</v>
      </c>
      <c r="E36" s="17" t="str">
        <f t="shared" ca="1" si="1"/>
        <v/>
      </c>
      <c r="F36" s="14" t="str">
        <f t="shared" ca="1" si="2"/>
        <v>EQ_BAND_Q</v>
      </c>
      <c r="H36" s="2" t="str">
        <f ca="1">IF(AND(D36&gt;=32,D36&lt;=35),"Channel "&amp;C36&amp;" EQ"&amp;COUNTIF($B$4:B36,B36),"")</f>
        <v>Channel 1 EQ1</v>
      </c>
      <c r="I36" s="43">
        <f ca="1">IF(D36=35,D36*10+C36+1000+10000*COUNTIF($B$4:B36,B36), IF(AND(D36&gt;=32,D36&lt;=35),D36*10+C36+1000*(D36-30)+10000*COUNTIF($B$4:B36,B36),IF(AND(D36&gt;=1,D36&lt;=255), D36*10+C36, "")))</f>
        <v>13331</v>
      </c>
      <c r="J36" s="1">
        <f ca="1">IF(I36="","",COUNT(INDIRECT("I"&amp;4):INDIRECT("I"&amp;ROW())))</f>
        <v>17</v>
      </c>
      <c r="K36" s="2">
        <f t="shared" ca="1" si="6"/>
        <v>551</v>
      </c>
      <c r="L36" s="2">
        <f ca="1">IF(K36&lt;&gt;"",RANK(K36,$K$4:$K$257)+COUNTIF(K$4:K36,K36)-1,"")</f>
        <v>51</v>
      </c>
      <c r="M36" s="2">
        <f t="shared" ca="1" si="10"/>
        <v>811</v>
      </c>
      <c r="N36" s="2">
        <f t="shared" ca="1" si="7"/>
        <v>0.92462699860334396</v>
      </c>
      <c r="P36" s="30">
        <f t="shared" ca="1" si="11"/>
        <v>81</v>
      </c>
      <c r="Q36" s="1">
        <f ca="1">IF(P36="","",COUNT(INDIRECT("P"&amp;4):INDIRECT("P"&amp;ROW())))</f>
        <v>33</v>
      </c>
      <c r="R36" s="30">
        <f t="shared" ca="1" si="8"/>
        <v>81</v>
      </c>
      <c r="S36" s="30">
        <f t="shared" ca="1" si="3"/>
        <v>81</v>
      </c>
      <c r="T36" s="44" t="str">
        <f t="shared" ca="1" si="9"/>
        <v>SPEAKER_PARAM_ADMIT_A2</v>
      </c>
    </row>
    <row r="37" spans="1:20" x14ac:dyDescent="0.2">
      <c r="A37" s="26" t="s">
        <v>196</v>
      </c>
      <c r="B37" s="28" t="str">
        <f ca="1">IF(ROW()-3&lt;=(COUNTIF(Input!M:M, "&gt; ")-1),INDIRECT("Input!M"&amp;ROW()-2),IF(ROW()-3&gt;(COUNTIF(Input!M:M, "&gt; ")+COUNTIF(Input!O:O, "&gt; ")-2),"0x0",INDIRECT("Input!O"&amp;(ROW()-COUNTIF(Input!M:M, "&gt; ")-1))))</f>
        <v>0x11999999</v>
      </c>
      <c r="C37" s="23" t="str">
        <f t="shared" si="4"/>
        <v/>
      </c>
      <c r="D37" s="13" t="str">
        <f t="shared" si="5"/>
        <v/>
      </c>
      <c r="E37" s="17">
        <f t="shared" ca="1" si="1"/>
        <v>2.1999999955296516</v>
      </c>
      <c r="F37" s="14" t="str">
        <f t="shared" ca="1" si="2"/>
        <v/>
      </c>
      <c r="H37" s="2" t="str">
        <f>IF(AND(D37&gt;=32,D37&lt;=35),"Channel "&amp;C37&amp;" EQ"&amp;COUNTIF($B$4:B37,B37),"")</f>
        <v/>
      </c>
      <c r="I37" s="43" t="str">
        <f>IF(D37=35,D37*10+C37+1000+10000*COUNTIF($B$4:B37,B37), IF(AND(D37&gt;=32,D37&lt;=35),D37*10+C37+1000*(D37-30)+10000*COUNTIF($B$4:B37,B37),IF(AND(D37&gt;=1,D37&lt;=255), D37*10+C37, "")))</f>
        <v/>
      </c>
      <c r="J37" s="1" t="str">
        <f ca="1">IF(I37="","",COUNT(INDIRECT("I"&amp;4):INDIRECT("I"&amp;ROW())))</f>
        <v/>
      </c>
      <c r="K37" s="2">
        <f t="shared" ca="1" si="6"/>
        <v>601</v>
      </c>
      <c r="L37" s="2">
        <f ca="1">IF(K37&lt;&gt;"",RANK(K37,$K$4:$K$257)+COUNTIF(K$4:K37,K37)-1,"")</f>
        <v>48</v>
      </c>
      <c r="M37" s="2">
        <f t="shared" ca="1" si="10"/>
        <v>821</v>
      </c>
      <c r="N37" s="2">
        <f t="shared" ca="1" si="7"/>
        <v>0.14665599912405014</v>
      </c>
      <c r="P37" s="30">
        <f t="shared" ca="1" si="11"/>
        <v>82</v>
      </c>
      <c r="Q37" s="1">
        <f ca="1">IF(P37="","",COUNT(INDIRECT("P"&amp;4):INDIRECT("P"&amp;ROW())))</f>
        <v>34</v>
      </c>
      <c r="R37" s="30">
        <f t="shared" ca="1" si="8"/>
        <v>82</v>
      </c>
      <c r="S37" s="30">
        <f t="shared" ca="1" si="3"/>
        <v>82</v>
      </c>
      <c r="T37" s="44" t="str">
        <f t="shared" ca="1" si="9"/>
        <v>SPEAKER_PARAM_ADMIT_B0</v>
      </c>
    </row>
    <row r="38" spans="1:20" x14ac:dyDescent="0.2">
      <c r="A38" s="26" t="s">
        <v>197</v>
      </c>
      <c r="B3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0x01000022</v>
      </c>
      <c r="C38" s="23">
        <f t="shared" ca="1" si="4"/>
        <v>1</v>
      </c>
      <c r="D38" s="13">
        <f t="shared" ca="1" si="5"/>
        <v>34</v>
      </c>
      <c r="E38" s="17" t="str">
        <f t="shared" ca="1" si="1"/>
        <v/>
      </c>
      <c r="F38" s="14" t="str">
        <f t="shared" ca="1" si="2"/>
        <v>EQ_BAND_ATTENUATION_DB</v>
      </c>
      <c r="H38" s="2" t="str">
        <f ca="1">IF(AND(D38&gt;=32,D38&lt;=35),"Channel "&amp;C38&amp;" EQ"&amp;COUNTIF($B$4:B38,B38),"")</f>
        <v>Channel 1 EQ1</v>
      </c>
      <c r="I38" s="43">
        <f ca="1">IF(D38=35,D38*10+C38+1000+10000*COUNTIF($B$4:B38,B38), IF(AND(D38&gt;=32,D38&lt;=35),D38*10+C38+1000*(D38-30)+10000*COUNTIF($B$4:B38,B38),IF(AND(D38&gt;=1,D38&lt;=255), D38*10+C38, "")))</f>
        <v>14341</v>
      </c>
      <c r="J38" s="1">
        <f ca="1">IF(I38="","",COUNT(INDIRECT("I"&amp;4):INDIRECT("I"&amp;ROW())))</f>
        <v>18</v>
      </c>
      <c r="K38" s="2">
        <f t="shared" ca="1" si="6"/>
        <v>611</v>
      </c>
      <c r="L38" s="2">
        <f ca="1">IF(K38&lt;&gt;"",RANK(K38,$K$4:$K$257)+COUNTIF(K$4:K38,K38)-1,"")</f>
        <v>47</v>
      </c>
      <c r="M38" s="2">
        <f t="shared" ca="1" si="10"/>
        <v>831</v>
      </c>
      <c r="N38" s="2">
        <f t="shared" ca="1" si="7"/>
        <v>-0.28677399829030037</v>
      </c>
      <c r="P38" s="30">
        <f t="shared" ca="1" si="11"/>
        <v>83</v>
      </c>
      <c r="Q38" s="1">
        <f ca="1">IF(P38="","",COUNT(INDIRECT("P"&amp;4):INDIRECT("P"&amp;ROW())))</f>
        <v>35</v>
      </c>
      <c r="R38" s="30">
        <f t="shared" ca="1" si="8"/>
        <v>83</v>
      </c>
      <c r="S38" s="30">
        <f t="shared" ca="1" si="3"/>
        <v>83</v>
      </c>
      <c r="T38" s="44" t="str">
        <f t="shared" ca="1" si="9"/>
        <v>SPEAKER_PARAM_ADMIT_B1</v>
      </c>
    </row>
    <row r="39" spans="1:20" x14ac:dyDescent="0.2">
      <c r="A39" s="26" t="s">
        <v>198</v>
      </c>
      <c r="B39" s="28" t="str">
        <f ca="1">IF(ROW()-3&lt;=(COUNTIF(Input!M:M, "&gt; ")-1),INDIRECT("Input!M"&amp;ROW()-2),IF(ROW()-3&gt;(COUNTIF(Input!M:M, "&gt; ")+COUNTIF(Input!O:O, "&gt; ")-2),"0x0",INDIRECT("Input!O"&amp;(ROW()-COUNTIF(Input!M:M, "&gt; ")-1))))</f>
        <v>0xFF900000</v>
      </c>
      <c r="C39" s="23" t="str">
        <f t="shared" si="4"/>
        <v/>
      </c>
      <c r="D39" s="13" t="str">
        <f t="shared" si="5"/>
        <v/>
      </c>
      <c r="E39" s="17">
        <f t="shared" ca="1" si="1"/>
        <v>-7</v>
      </c>
      <c r="F39" s="14" t="str">
        <f t="shared" ca="1" si="2"/>
        <v/>
      </c>
      <c r="H39" s="2" t="str">
        <f>IF(AND(D39&gt;=32,D39&lt;=35),"Channel "&amp;C39&amp;" EQ"&amp;COUNTIF($B$4:B39,B39),"")</f>
        <v/>
      </c>
      <c r="I39" s="43" t="str">
        <f>IF(D39=35,D39*10+C39+1000+10000*COUNTIF($B$4:B39,B39), IF(AND(D39&gt;=32,D39&lt;=35),D39*10+C39+1000*(D39-30)+10000*COUNTIF($B$4:B39,B39),IF(AND(D39&gt;=1,D39&lt;=255), D39*10+C39, "")))</f>
        <v/>
      </c>
      <c r="J39" s="1" t="str">
        <f ca="1">IF(I39="","",COUNT(INDIRECT("I"&amp;4):INDIRECT("I"&amp;ROW())))</f>
        <v/>
      </c>
      <c r="K39" s="2">
        <f t="shared" ca="1" si="6"/>
        <v>541</v>
      </c>
      <c r="L39" s="2">
        <f ca="1">IF(K39&lt;&gt;"",RANK(K39,$K$4:$K$257)+COUNTIF(K$4:K39,K39)-1,"")</f>
        <v>52</v>
      </c>
      <c r="M39" s="2">
        <f t="shared" ca="1" si="10"/>
        <v>841</v>
      </c>
      <c r="N39" s="2">
        <f t="shared" ca="1" si="7"/>
        <v>0.14221199974417686</v>
      </c>
      <c r="P39" s="30">
        <f t="shared" ca="1" si="11"/>
        <v>84</v>
      </c>
      <c r="Q39" s="1">
        <f ca="1">IF(P39="","",COUNT(INDIRECT("P"&amp;4):INDIRECT("P"&amp;ROW())))</f>
        <v>36</v>
      </c>
      <c r="R39" s="30">
        <f t="shared" ca="1" si="8"/>
        <v>84</v>
      </c>
      <c r="S39" s="30">
        <f t="shared" ca="1" si="3"/>
        <v>84</v>
      </c>
      <c r="T39" s="44" t="str">
        <f t="shared" ca="1" si="9"/>
        <v>SPEAKER_PARAM_ADMIT_B2</v>
      </c>
    </row>
    <row r="40" spans="1:20" x14ac:dyDescent="0.2">
      <c r="A40" s="26" t="s">
        <v>199</v>
      </c>
      <c r="B4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0x01000023</v>
      </c>
      <c r="C40" s="23">
        <f t="shared" ca="1" si="4"/>
        <v>1</v>
      </c>
      <c r="D40" s="13">
        <f t="shared" ca="1" si="5"/>
        <v>35</v>
      </c>
      <c r="E40" s="17" t="str">
        <f t="shared" ca="1" si="1"/>
        <v/>
      </c>
      <c r="F40" s="14" t="str">
        <f t="shared" ca="1" si="2"/>
        <v>TARGET_EQ_BAND_ID</v>
      </c>
      <c r="H40" s="2" t="str">
        <f ca="1">IF(AND(D40&gt;=32,D40&lt;=35),"Channel "&amp;C40&amp;" EQ"&amp;COUNTIF($B$4:B40,B40),"")</f>
        <v>Channel 1 EQ2</v>
      </c>
      <c r="I40" s="43">
        <f ca="1">IF(D40=35,D40*10+C40+1000+10000*COUNTIF($B$4:B40,B40), IF(AND(D40&gt;=32,D40&lt;=35),D40*10+C40+1000*(D40-30)+10000*COUNTIF($B$4:B40,B40),IF(AND(D40&gt;=1,D40&lt;=255), D40*10+C40, "")))</f>
        <v>21351</v>
      </c>
      <c r="J40" s="1">
        <f ca="1">IF(I40="","",COUNT(INDIRECT("I"&amp;4):INDIRECT("I"&amp;ROW())))</f>
        <v>19</v>
      </c>
      <c r="K40" s="2">
        <f t="shared" ca="1" si="6"/>
        <v>561</v>
      </c>
      <c r="L40" s="2">
        <f ca="1">IF(K40&lt;&gt;"",RANK(K40,$K$4:$K$257)+COUNTIF(K$4:K40,K40)-1,"")</f>
        <v>50</v>
      </c>
      <c r="M40" s="2">
        <f t="shared" ca="1" si="10"/>
        <v>851</v>
      </c>
      <c r="N40" s="2">
        <f t="shared" ca="1" si="7"/>
        <v>1</v>
      </c>
      <c r="P40" s="30">
        <f t="shared" ca="1" si="11"/>
        <v>85</v>
      </c>
      <c r="Q40" s="1">
        <f ca="1">IF(P40="","",COUNT(INDIRECT("P"&amp;4):INDIRECT("P"&amp;ROW())))</f>
        <v>37</v>
      </c>
      <c r="R40" s="30">
        <f t="shared" ca="1" si="8"/>
        <v>85</v>
      </c>
      <c r="S40" s="30">
        <f t="shared" ca="1" si="3"/>
        <v>85</v>
      </c>
      <c r="T40" s="44" t="str">
        <f t="shared" ca="1" si="9"/>
        <v>SPEAKER_PARAM_UPDATE</v>
      </c>
    </row>
    <row r="41" spans="1:20" x14ac:dyDescent="0.2">
      <c r="A41" s="26" t="s">
        <v>200</v>
      </c>
      <c r="B41" s="28" t="str">
        <f ca="1">IF(ROW()-3&lt;=(COUNTIF(Input!M:M, "&gt; ")-1),INDIRECT("Input!M"&amp;ROW()-2),IF(ROW()-3&gt;(COUNTIF(Input!M:M, "&gt; ")+COUNTIF(Input!O:O, "&gt; ")-2),"0x0",INDIRECT("Input!O"&amp;(ROW()-COUNTIF(Input!M:M, "&gt; ")-1))))</f>
        <v>0x2</v>
      </c>
      <c r="C41" s="23" t="str">
        <f t="shared" si="4"/>
        <v/>
      </c>
      <c r="D41" s="13" t="str">
        <f t="shared" si="5"/>
        <v/>
      </c>
      <c r="E41" s="17">
        <f t="shared" ca="1" si="1"/>
        <v>2</v>
      </c>
      <c r="F41" s="14" t="str">
        <f t="shared" ca="1" si="2"/>
        <v/>
      </c>
      <c r="H41" s="2" t="str">
        <f>IF(AND(D41&gt;=32,D41&lt;=35),"Channel "&amp;C41&amp;" EQ"&amp;COUNTIF($B$4:B41,B41),"")</f>
        <v/>
      </c>
      <c r="I41" s="43" t="str">
        <f>IF(D41=35,D41*10+C41+1000+10000*COUNTIF($B$4:B41,B41), IF(AND(D41&gt;=32,D41&lt;=35),D41*10+C41+1000*(D41-30)+10000*COUNTIF($B$4:B41,B41),IF(AND(D41&gt;=1,D41&lt;=255), D41*10+C41, "")))</f>
        <v/>
      </c>
      <c r="J41" s="1" t="str">
        <f ca="1">IF(I41="","",COUNT(INDIRECT("I"&amp;4):INDIRECT("I"&amp;ROW())))</f>
        <v/>
      </c>
      <c r="K41" s="2">
        <f t="shared" ca="1" si="6"/>
        <v>571</v>
      </c>
      <c r="L41" s="2">
        <f ca="1">IF(K41&lt;&gt;"",RANK(K41,$K$4:$K$257)+COUNTIF(K$4:K41,K41)-1,"")</f>
        <v>49</v>
      </c>
      <c r="M41" s="2">
        <f t="shared" ca="1" si="10"/>
        <v>871</v>
      </c>
      <c r="N41" s="2">
        <f t="shared" ca="1" si="7"/>
        <v>750</v>
      </c>
      <c r="P41" s="30">
        <f t="shared" ca="1" si="11"/>
        <v>87</v>
      </c>
      <c r="Q41" s="1">
        <f ca="1">IF(P41="","",COUNT(INDIRECT("P"&amp;4):INDIRECT("P"&amp;ROW())))</f>
        <v>38</v>
      </c>
      <c r="R41" s="30">
        <f t="shared" ca="1" si="8"/>
        <v>87</v>
      </c>
      <c r="S41" s="30">
        <f t="shared" ca="1" si="3"/>
        <v>87</v>
      </c>
      <c r="T41" s="44" t="str">
        <f t="shared" ca="1" si="9"/>
        <v>DEB_NOTCH_FC</v>
      </c>
    </row>
    <row r="42" spans="1:20" x14ac:dyDescent="0.2">
      <c r="A42" s="26" t="s">
        <v>201</v>
      </c>
      <c r="B4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0x01000020</v>
      </c>
      <c r="C42" s="23">
        <f t="shared" ca="1" si="4"/>
        <v>1</v>
      </c>
      <c r="D42" s="13">
        <f t="shared" ca="1" si="5"/>
        <v>32</v>
      </c>
      <c r="E42" s="17" t="str">
        <f t="shared" ca="1" si="1"/>
        <v/>
      </c>
      <c r="F42" s="14" t="str">
        <f t="shared" ca="1" si="2"/>
        <v>EQ_BAND_FC</v>
      </c>
      <c r="H42" s="2" t="str">
        <f ca="1">IF(AND(D42&gt;=32,D42&lt;=35),"Channel "&amp;C42&amp;" EQ"&amp;COUNTIF($B$4:B42,B42),"")</f>
        <v>Channel 1 EQ2</v>
      </c>
      <c r="I42" s="43">
        <f ca="1">IF(D42=35,D42*10+C42+1000+10000*COUNTIF($B$4:B42,B42), IF(AND(D42&gt;=32,D42&lt;=35),D42*10+C42+1000*(D42-30)+10000*COUNTIF($B$4:B42,B42),IF(AND(D42&gt;=1,D42&lt;=255), D42*10+C42, "")))</f>
        <v>22321</v>
      </c>
      <c r="J42" s="1">
        <f ca="1">IF(I42="","",COUNT(INDIRECT("I"&amp;4):INDIRECT("I"&amp;ROW())))</f>
        <v>20</v>
      </c>
      <c r="K42" s="2">
        <f t="shared" ca="1" si="6"/>
        <v>711</v>
      </c>
      <c r="L42" s="2">
        <f ca="1">IF(K42&lt;&gt;"",RANK(K42,$K$4:$K$257)+COUNTIF(K$4:K42,K42)-1,"")</f>
        <v>46</v>
      </c>
      <c r="M42" s="2">
        <f t="shared" ca="1" si="10"/>
        <v>871</v>
      </c>
      <c r="N42" s="2">
        <f t="shared" ca="1" si="7"/>
        <v>750</v>
      </c>
      <c r="P42" s="30" t="str">
        <f t="shared" ca="1" si="11"/>
        <v/>
      </c>
      <c r="Q42" s="1" t="str">
        <f ca="1">IF(P42="","",COUNT(INDIRECT("P"&amp;4):INDIRECT("P"&amp;ROW())))</f>
        <v/>
      </c>
      <c r="R42" s="30">
        <f t="shared" ca="1" si="8"/>
        <v>104</v>
      </c>
      <c r="S42" s="30">
        <f t="shared" ca="1" si="3"/>
        <v>104</v>
      </c>
      <c r="T42" s="44" t="str">
        <f t="shared" ca="1" si="9"/>
        <v>ENABLE_SMART_PT</v>
      </c>
    </row>
    <row r="43" spans="1:20" x14ac:dyDescent="0.2">
      <c r="A43" s="26" t="s">
        <v>202</v>
      </c>
      <c r="B43" s="28" t="str">
        <f ca="1">IF(ROW()-3&lt;=(COUNTIF(Input!M:M, "&gt; ")-1),INDIRECT("Input!M"&amp;ROW()-2),IF(ROW()-3&gt;(COUNTIF(Input!M:M, "&gt; ")+COUNTIF(Input!O:O, "&gt; ")-2),"0x0",INDIRECT("Input!O"&amp;(ROW()-COUNTIF(Input!M:M, "&gt; ")-1))))</f>
        <v>0xE1000</v>
      </c>
      <c r="C43" s="23" t="str">
        <f t="shared" si="4"/>
        <v/>
      </c>
      <c r="D43" s="13" t="str">
        <f t="shared" si="5"/>
        <v/>
      </c>
      <c r="E43" s="17">
        <f t="shared" ca="1" si="1"/>
        <v>1800</v>
      </c>
      <c r="F43" s="14" t="str">
        <f t="shared" ca="1" si="2"/>
        <v/>
      </c>
      <c r="H43" s="2" t="str">
        <f>IF(AND(D43&gt;=32,D43&lt;=35),"Channel "&amp;C43&amp;" EQ"&amp;COUNTIF($B$4:B43,B43),"")</f>
        <v/>
      </c>
      <c r="I43" s="43" t="str">
        <f>IF(D43=35,D43*10+C43+1000+10000*COUNTIF($B$4:B43,B43), IF(AND(D43&gt;=32,D43&lt;=35),D43*10+C43+1000*(D43-30)+10000*COUNTIF($B$4:B43,B43),IF(AND(D43&gt;=1,D43&lt;=255), D43*10+C43, "")))</f>
        <v/>
      </c>
      <c r="J43" s="1" t="str">
        <f ca="1">IF(I43="","",COUNT(INDIRECT("I"&amp;4):INDIRECT("I"&amp;ROW())))</f>
        <v/>
      </c>
      <c r="K43" s="2">
        <f t="shared" ca="1" si="6"/>
        <v>721</v>
      </c>
      <c r="L43" s="2">
        <f ca="1">IF(K43&lt;&gt;"",RANK(K43,$K$4:$K$257)+COUNTIF(K$4:K43,K43)-1,"")</f>
        <v>45</v>
      </c>
      <c r="M43" s="2">
        <f t="shared" ca="1" si="10"/>
        <v>1041</v>
      </c>
      <c r="N43" s="2">
        <f t="shared" ca="1" si="7"/>
        <v>1</v>
      </c>
      <c r="P43" s="30">
        <f t="shared" ca="1" si="11"/>
        <v>104</v>
      </c>
      <c r="Q43" s="1">
        <f ca="1">IF(P43="","",COUNT(INDIRECT("P"&amp;4):INDIRECT("P"&amp;ROW())))</f>
        <v>39</v>
      </c>
      <c r="R43" s="30">
        <f t="shared" ca="1" si="8"/>
        <v>106</v>
      </c>
      <c r="S43" s="30">
        <f t="shared" ca="1" si="3"/>
        <v>106</v>
      </c>
      <c r="T43" s="44" t="str">
        <f t="shared" ca="1" si="9"/>
        <v>SILENCE_PILOTTONE_GAIN_Q31</v>
      </c>
    </row>
    <row r="44" spans="1:20" x14ac:dyDescent="0.2">
      <c r="A44" s="26" t="s">
        <v>203</v>
      </c>
      <c r="B4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0x01000021</v>
      </c>
      <c r="C44" s="23">
        <f t="shared" ca="1" si="4"/>
        <v>1</v>
      </c>
      <c r="D44" s="13">
        <f t="shared" ca="1" si="5"/>
        <v>33</v>
      </c>
      <c r="E44" s="17" t="str">
        <f t="shared" ca="1" si="1"/>
        <v/>
      </c>
      <c r="F44" s="14" t="str">
        <f t="shared" ca="1" si="2"/>
        <v>EQ_BAND_Q</v>
      </c>
      <c r="H44" s="2" t="str">
        <f ca="1">IF(AND(D44&gt;=32,D44&lt;=35),"Channel "&amp;C44&amp;" EQ"&amp;COUNTIF($B$4:B44,B44),"")</f>
        <v>Channel 1 EQ2</v>
      </c>
      <c r="I44" s="43">
        <f ca="1">IF(D44=35,D44*10+C44+1000+10000*COUNTIF($B$4:B44,B44), IF(AND(D44&gt;=32,D44&lt;=35),D44*10+C44+1000*(D44-30)+10000*COUNTIF($B$4:B44,B44),IF(AND(D44&gt;=1,D44&lt;=255), D44*10+C44, "")))</f>
        <v>23331</v>
      </c>
      <c r="J44" s="1">
        <f ca="1">IF(I44="","",COUNT(INDIRECT("I"&amp;4):INDIRECT("I"&amp;ROW())))</f>
        <v>21</v>
      </c>
      <c r="K44" s="2">
        <f t="shared" ca="1" si="6"/>
        <v>731</v>
      </c>
      <c r="L44" s="2">
        <f ca="1">IF(K44&lt;&gt;"",RANK(K44,$K$4:$K$257)+COUNTIF(K$4:K44,K44)-1,"")</f>
        <v>44</v>
      </c>
      <c r="M44" s="2">
        <f t="shared" ca="1" si="10"/>
        <v>1061</v>
      </c>
      <c r="N44" s="2">
        <f t="shared" ca="1" si="7"/>
        <v>9.9999997764825821E-3</v>
      </c>
      <c r="P44" s="30">
        <f t="shared" ca="1" si="11"/>
        <v>106</v>
      </c>
      <c r="Q44" s="1">
        <f ca="1">IF(P44="","",COUNT(INDIRECT("P"&amp;4):INDIRECT("P"&amp;ROW())))</f>
        <v>40</v>
      </c>
      <c r="R44" s="30">
        <f t="shared" ca="1" si="8"/>
        <v>107</v>
      </c>
      <c r="S44" s="30">
        <f t="shared" ca="1" si="3"/>
        <v>107</v>
      </c>
      <c r="T44" s="44" t="str">
        <f t="shared" ca="1" si="9"/>
        <v>SILENCE_FRAMES</v>
      </c>
    </row>
    <row r="45" spans="1:20" x14ac:dyDescent="0.2">
      <c r="A45" s="26" t="s">
        <v>204</v>
      </c>
      <c r="B45" s="28" t="str">
        <f ca="1">IF(ROW()-3&lt;=(COUNTIF(Input!M:M, "&gt; ")-1),INDIRECT("Input!M"&amp;ROW()-2),IF(ROW()-3&gt;(COUNTIF(Input!M:M, "&gt; ")+COUNTIF(Input!O:O, "&gt; ")-2),"0x0",INDIRECT("Input!O"&amp;(ROW()-COUNTIF(Input!M:M, "&gt; ")-1))))</f>
        <v>0x8000000</v>
      </c>
      <c r="C45" s="23" t="str">
        <f t="shared" si="4"/>
        <v/>
      </c>
      <c r="D45" s="13" t="str">
        <f t="shared" si="5"/>
        <v/>
      </c>
      <c r="E45" s="17">
        <f t="shared" ca="1" si="1"/>
        <v>1</v>
      </c>
      <c r="F45" s="14" t="str">
        <f t="shared" ca="1" si="2"/>
        <v/>
      </c>
      <c r="H45" s="2" t="str">
        <f>IF(AND(D45&gt;=32,D45&lt;=35),"Channel "&amp;C45&amp;" EQ"&amp;COUNTIF($B$4:B45,B45),"")</f>
        <v/>
      </c>
      <c r="I45" s="43" t="str">
        <f>IF(D45=35,D45*10+C45+1000+10000*COUNTIF($B$4:B45,B45), IF(AND(D45&gt;=32,D45&lt;=35),D45*10+C45+1000*(D45-30)+10000*COUNTIF($B$4:B45,B45),IF(AND(D45&gt;=1,D45&lt;=255), D45*10+C45, "")))</f>
        <v/>
      </c>
      <c r="J45" s="1" t="str">
        <f ca="1">IF(I45="","",COUNT(INDIRECT("I"&amp;4):INDIRECT("I"&amp;ROW())))</f>
        <v/>
      </c>
      <c r="K45" s="2">
        <f t="shared" ca="1" si="6"/>
        <v>741</v>
      </c>
      <c r="L45" s="2">
        <f ca="1">IF(K45&lt;&gt;"",RANK(K45,$K$4:$K$257)+COUNTIF(K$4:K45,K45)-1,"")</f>
        <v>43</v>
      </c>
      <c r="M45" s="2">
        <f t="shared" ca="1" si="10"/>
        <v>1071</v>
      </c>
      <c r="N45" s="2">
        <f t="shared" ca="1" si="7"/>
        <v>20</v>
      </c>
      <c r="P45" s="30">
        <f t="shared" ca="1" si="11"/>
        <v>107</v>
      </c>
      <c r="Q45" s="1">
        <f ca="1">IF(P45="","",COUNT(INDIRECT("P"&amp;4):INDIRECT("P"&amp;ROW())))</f>
        <v>41</v>
      </c>
      <c r="R45" s="30">
        <f t="shared" ca="1" si="8"/>
        <v>108</v>
      </c>
      <c r="S45" s="30">
        <f t="shared" ca="1" si="3"/>
        <v>108</v>
      </c>
      <c r="T45" s="44" t="str">
        <f t="shared" ca="1" si="9"/>
        <v>PILOTTONE_TRANSITION_FRAMES</v>
      </c>
    </row>
    <row r="46" spans="1:20" x14ac:dyDescent="0.2">
      <c r="A46" s="26" t="s">
        <v>205</v>
      </c>
      <c r="B4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0x01000022</v>
      </c>
      <c r="C46" s="23">
        <f t="shared" ca="1" si="4"/>
        <v>1</v>
      </c>
      <c r="D46" s="13">
        <f t="shared" ca="1" si="5"/>
        <v>34</v>
      </c>
      <c r="E46" s="17" t="str">
        <f t="shared" ca="1" si="1"/>
        <v/>
      </c>
      <c r="F46" s="14" t="str">
        <f t="shared" ca="1" si="2"/>
        <v>EQ_BAND_ATTENUATION_DB</v>
      </c>
      <c r="H46" s="2" t="str">
        <f ca="1">IF(AND(D46&gt;=32,D46&lt;=35),"Channel "&amp;C46&amp;" EQ"&amp;COUNTIF($B$4:B46,B46),"")</f>
        <v>Channel 1 EQ2</v>
      </c>
      <c r="I46" s="43">
        <f ca="1">IF(D46=35,D46*10+C46+1000+10000*COUNTIF($B$4:B46,B46), IF(AND(D46&gt;=32,D46&lt;=35),D46*10+C46+1000*(D46-30)+10000*COUNTIF($B$4:B46,B46),IF(AND(D46&gt;=1,D46&lt;=255), D46*10+C46, "")))</f>
        <v>24341</v>
      </c>
      <c r="J46" s="1">
        <f ca="1">IF(I46="","",COUNT(INDIRECT("I"&amp;4):INDIRECT("I"&amp;ROW())))</f>
        <v>22</v>
      </c>
      <c r="K46" s="2">
        <f t="shared" ca="1" si="6"/>
        <v>751</v>
      </c>
      <c r="L46" s="2">
        <f ca="1">IF(K46&lt;&gt;"",RANK(K46,$K$4:$K$257)+COUNTIF(K$4:K46,K46)-1,"")</f>
        <v>42</v>
      </c>
      <c r="M46" s="2">
        <f t="shared" ca="1" si="10"/>
        <v>1081</v>
      </c>
      <c r="N46" s="2">
        <f t="shared" ca="1" si="7"/>
        <v>20</v>
      </c>
      <c r="P46" s="30">
        <f t="shared" ca="1" si="11"/>
        <v>108</v>
      </c>
      <c r="Q46" s="1">
        <f ca="1">IF(P46="","",COUNT(INDIRECT("P"&amp;4):INDIRECT("P"&amp;ROW())))</f>
        <v>42</v>
      </c>
      <c r="R46" s="30">
        <f t="shared" ca="1" si="8"/>
        <v>110</v>
      </c>
      <c r="S46" s="30">
        <f t="shared" ca="1" si="3"/>
        <v>110</v>
      </c>
      <c r="T46" s="44" t="str">
        <f t="shared" ca="1" si="9"/>
        <v>SMALL_SIGNAL_PILOTTONE_GAIN_Q31</v>
      </c>
    </row>
    <row r="47" spans="1:20" x14ac:dyDescent="0.2">
      <c r="A47" s="26" t="s">
        <v>206</v>
      </c>
      <c r="B47" s="28" t="str">
        <f ca="1">IF(ROW()-3&lt;=(COUNTIF(Input!M:M, "&gt; ")-1),INDIRECT("Input!M"&amp;ROW()-2),IF(ROW()-3&gt;(COUNTIF(Input!M:M, "&gt; ")+COUNTIF(Input!O:O, "&gt; ")-2),"0x0",INDIRECT("Input!O"&amp;(ROW()-COUNTIF(Input!M:M, "&gt; ")-1))))</f>
        <v>0x400000</v>
      </c>
      <c r="C47" s="23" t="str">
        <f t="shared" si="4"/>
        <v/>
      </c>
      <c r="D47" s="13" t="str">
        <f t="shared" si="5"/>
        <v/>
      </c>
      <c r="E47" s="17">
        <f t="shared" ca="1" si="1"/>
        <v>4</v>
      </c>
      <c r="F47" s="14" t="str">
        <f t="shared" ca="1" si="2"/>
        <v/>
      </c>
      <c r="H47" s="2" t="str">
        <f>IF(AND(D47&gt;=32,D47&lt;=35),"Channel "&amp;C47&amp;" EQ"&amp;COUNTIF($B$4:B47,B47),"")</f>
        <v/>
      </c>
      <c r="I47" s="43" t="str">
        <f>IF(D47=35,D47*10+C47+1000+10000*COUNTIF($B$4:B47,B47), IF(AND(D47&gt;=32,D47&lt;=35),D47*10+C47+1000*(D47-30)+10000*COUNTIF($B$4:B47,B47),IF(AND(D47&gt;=1,D47&lt;=255), D47*10+C47, "")))</f>
        <v/>
      </c>
      <c r="J47" s="1" t="str">
        <f ca="1">IF(I47="","",COUNT(INDIRECT("I"&amp;4):INDIRECT("I"&amp;ROW())))</f>
        <v/>
      </c>
      <c r="K47" s="2">
        <f t="shared" ca="1" si="6"/>
        <v>761</v>
      </c>
      <c r="L47" s="2">
        <f ca="1">IF(K47&lt;&gt;"",RANK(K47,$K$4:$K$257)+COUNTIF(K$4:K47,K47)-1,"")</f>
        <v>41</v>
      </c>
      <c r="M47" s="2">
        <f t="shared" ca="1" si="10"/>
        <v>1101</v>
      </c>
      <c r="N47" s="2">
        <f t="shared" ca="1" si="7"/>
        <v>9.9999997764825821E-3</v>
      </c>
      <c r="P47" s="30">
        <f t="shared" ca="1" si="11"/>
        <v>110</v>
      </c>
      <c r="Q47" s="1">
        <f ca="1">IF(P47="","",COUNT(INDIRECT("P"&amp;4):INDIRECT("P"&amp;ROW())))</f>
        <v>43</v>
      </c>
      <c r="R47" s="30">
        <f t="shared" ca="1" si="8"/>
        <v>126</v>
      </c>
      <c r="S47" s="30">
        <f t="shared" ca="1" si="3"/>
        <v>126</v>
      </c>
      <c r="T47" s="44" t="str">
        <f t="shared" ca="1" si="9"/>
        <v>MEAN_SPEECH_THRESHOLD</v>
      </c>
    </row>
    <row r="48" spans="1:20" x14ac:dyDescent="0.2">
      <c r="A48" s="26" t="s">
        <v>207</v>
      </c>
      <c r="B4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0x01000023</v>
      </c>
      <c r="C48" s="23">
        <f t="shared" ca="1" si="4"/>
        <v>1</v>
      </c>
      <c r="D48" s="13">
        <f t="shared" ca="1" si="5"/>
        <v>35</v>
      </c>
      <c r="E48" s="17" t="str">
        <f t="shared" ca="1" si="1"/>
        <v/>
      </c>
      <c r="F48" s="14" t="str">
        <f t="shared" ca="1" si="2"/>
        <v>TARGET_EQ_BAND_ID</v>
      </c>
      <c r="H48" s="2" t="str">
        <f ca="1">IF(AND(D48&gt;=32,D48&lt;=35),"Channel "&amp;C48&amp;" EQ"&amp;COUNTIF($B$4:B48,B48),"")</f>
        <v>Channel 1 EQ3</v>
      </c>
      <c r="I48" s="43">
        <f ca="1">IF(D48=35,D48*10+C48+1000+10000*COUNTIF($B$4:B48,B48), IF(AND(D48&gt;=32,D48&lt;=35),D48*10+C48+1000*(D48-30)+10000*COUNTIF($B$4:B48,B48),IF(AND(D48&gt;=1,D48&lt;=255), D48*10+C48, "")))</f>
        <v>31351</v>
      </c>
      <c r="J48" s="1">
        <f ca="1">IF(I48="","",COUNT(INDIRECT("I"&amp;4):INDIRECT("I"&amp;ROW())))</f>
        <v>23</v>
      </c>
      <c r="K48" s="2">
        <f t="shared" ca="1" si="6"/>
        <v>771</v>
      </c>
      <c r="L48" s="2">
        <f ca="1">IF(K48&lt;&gt;"",RANK(K48,$K$4:$K$257)+COUNTIF(K$4:K48,K48)-1,"")</f>
        <v>40</v>
      </c>
      <c r="M48" s="2">
        <f t="shared" ca="1" si="10"/>
        <v>1261</v>
      </c>
      <c r="N48" s="2">
        <f t="shared" ca="1" si="7"/>
        <v>1.7999997362494469E-3</v>
      </c>
      <c r="P48" s="30">
        <f t="shared" ca="1" si="11"/>
        <v>126</v>
      </c>
      <c r="Q48" s="1">
        <f ca="1">IF(P48="","",COUNT(INDIRECT("P"&amp;4):INDIRECT("P"&amp;ROW())))</f>
        <v>44</v>
      </c>
      <c r="R48" s="30">
        <f t="shared" ca="1" si="8"/>
        <v>133</v>
      </c>
      <c r="S48" s="30">
        <f t="shared" ca="1" si="3"/>
        <v>133</v>
      </c>
      <c r="T48" s="44" t="str">
        <f t="shared" ca="1" si="9"/>
        <v>DEB_NOTCH_Q</v>
      </c>
    </row>
    <row r="49" spans="1:20" x14ac:dyDescent="0.2">
      <c r="A49" s="26" t="s">
        <v>208</v>
      </c>
      <c r="B49" s="28" t="str">
        <f ca="1">IF(ROW()-3&lt;=(COUNTIF(Input!M:M, "&gt; ")-1),INDIRECT("Input!M"&amp;ROW()-2),IF(ROW()-3&gt;(COUNTIF(Input!M:M, "&gt; ")+COUNTIF(Input!O:O, "&gt; ")-2),"0x0",INDIRECT("Input!O"&amp;(ROW()-COUNTIF(Input!M:M, "&gt; ")-1))))</f>
        <v>0x3</v>
      </c>
      <c r="C49" s="23" t="str">
        <f t="shared" si="4"/>
        <v/>
      </c>
      <c r="D49" s="13" t="str">
        <f t="shared" si="5"/>
        <v/>
      </c>
      <c r="E49" s="17">
        <f t="shared" ca="1" si="1"/>
        <v>3</v>
      </c>
      <c r="F49" s="14" t="str">
        <f t="shared" ca="1" si="2"/>
        <v/>
      </c>
      <c r="H49" s="2" t="str">
        <f>IF(AND(D49&gt;=32,D49&lt;=35),"Channel "&amp;C49&amp;" EQ"&amp;COUNTIF($B$4:B49,B49),"")</f>
        <v/>
      </c>
      <c r="I49" s="43" t="str">
        <f>IF(D49=35,D49*10+C49+1000+10000*COUNTIF($B$4:B49,B49), IF(AND(D49&gt;=32,D49&lt;=35),D49*10+C49+1000*(D49-30)+10000*COUNTIF($B$4:B49,B49),IF(AND(D49&gt;=1,D49&lt;=255), D49*10+C49, "")))</f>
        <v/>
      </c>
      <c r="J49" s="1" t="str">
        <f ca="1">IF(I49="","",COUNT(INDIRECT("I"&amp;4):INDIRECT("I"&amp;ROW())))</f>
        <v/>
      </c>
      <c r="K49" s="2">
        <f t="shared" ca="1" si="6"/>
        <v>781</v>
      </c>
      <c r="L49" s="2">
        <f ca="1">IF(K49&lt;&gt;"",RANK(K49,$K$4:$K$257)+COUNTIF(K$4:K49,K49)-1,"")</f>
        <v>39</v>
      </c>
      <c r="M49" s="2">
        <f t="shared" ca="1" si="10"/>
        <v>1331</v>
      </c>
      <c r="N49" s="2">
        <f t="shared" ca="1" si="7"/>
        <v>5</v>
      </c>
      <c r="P49" s="30">
        <f t="shared" ca="1" si="11"/>
        <v>133</v>
      </c>
      <c r="Q49" s="1">
        <f ca="1">IF(P49="","",COUNT(INDIRECT("P"&amp;4):INDIRECT("P"&amp;ROW())))</f>
        <v>45</v>
      </c>
      <c r="R49" s="30">
        <f t="shared" ca="1" si="8"/>
        <v>134</v>
      </c>
      <c r="S49" s="30">
        <f t="shared" ca="1" si="3"/>
        <v>134</v>
      </c>
      <c r="T49" s="44" t="str">
        <f t="shared" ca="1" si="9"/>
        <v>DEB_ID</v>
      </c>
    </row>
    <row r="50" spans="1:20" x14ac:dyDescent="0.2">
      <c r="A50" s="26" t="s">
        <v>209</v>
      </c>
      <c r="B5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0x01000020</v>
      </c>
      <c r="C50" s="23">
        <f t="shared" ca="1" si="4"/>
        <v>1</v>
      </c>
      <c r="D50" s="13">
        <f t="shared" ca="1" si="5"/>
        <v>32</v>
      </c>
      <c r="E50" s="17" t="str">
        <f t="shared" ca="1" si="1"/>
        <v/>
      </c>
      <c r="F50" s="14" t="str">
        <f t="shared" ca="1" si="2"/>
        <v>EQ_BAND_FC</v>
      </c>
      <c r="H50" s="2" t="str">
        <f ca="1">IF(AND(D50&gt;=32,D50&lt;=35),"Channel "&amp;C50&amp;" EQ"&amp;COUNTIF($B$4:B50,B50),"")</f>
        <v>Channel 1 EQ3</v>
      </c>
      <c r="I50" s="43">
        <f ca="1">IF(D50=35,D50*10+C50+1000+10000*COUNTIF($B$4:B50,B50), IF(AND(D50&gt;=32,D50&lt;=35),D50*10+C50+1000*(D50-30)+10000*COUNTIF($B$4:B50,B50),IF(AND(D50&gt;=1,D50&lt;=255), D50*10+C50, "")))</f>
        <v>32321</v>
      </c>
      <c r="J50" s="1">
        <f ca="1">IF(I50="","",COUNT(INDIRECT("I"&amp;4):INDIRECT("I"&amp;ROW())))</f>
        <v>24</v>
      </c>
      <c r="K50" s="2">
        <f t="shared" ca="1" si="6"/>
        <v>791</v>
      </c>
      <c r="L50" s="2">
        <f ca="1">IF(K50&lt;&gt;"",RANK(K50,$K$4:$K$257)+COUNTIF(K$4:K50,K50)-1,"")</f>
        <v>38</v>
      </c>
      <c r="M50" s="2">
        <f t="shared" ca="1" si="10"/>
        <v>1331</v>
      </c>
      <c r="N50" s="2">
        <f t="shared" ca="1" si="7"/>
        <v>5</v>
      </c>
      <c r="P50" s="30" t="str">
        <f t="shared" ca="1" si="11"/>
        <v/>
      </c>
      <c r="Q50" s="1" t="str">
        <f ca="1">IF(P50="","",COUNT(INDIRECT("P"&amp;4):INDIRECT("P"&amp;ROW())))</f>
        <v/>
      </c>
      <c r="R50" s="30">
        <f t="shared" ca="1" si="8"/>
        <v>147</v>
      </c>
      <c r="S50" s="30">
        <f t="shared" ca="1" si="3"/>
        <v>147</v>
      </c>
      <c r="T50" s="44" t="str">
        <f t="shared" ca="1" si="9"/>
        <v>SETGET_INTERN_DRC_TEST1</v>
      </c>
    </row>
    <row r="51" spans="1:20" x14ac:dyDescent="0.2">
      <c r="A51" s="26" t="s">
        <v>210</v>
      </c>
      <c r="B51" s="28" t="str">
        <f ca="1">IF(ROW()-3&lt;=(COUNTIF(Input!M:M, "&gt; ")-1),INDIRECT("Input!M"&amp;ROW()-2),IF(ROW()-3&gt;(COUNTIF(Input!M:M, "&gt; ")+COUNTIF(Input!O:O, "&gt; ")-2),"0x0",INDIRECT("Input!O"&amp;(ROW()-COUNTIF(Input!M:M, "&gt; ")-1))))</f>
        <v>0x177000</v>
      </c>
      <c r="C51" s="23" t="str">
        <f t="shared" si="4"/>
        <v/>
      </c>
      <c r="D51" s="13" t="str">
        <f t="shared" si="5"/>
        <v/>
      </c>
      <c r="E51" s="17">
        <f t="shared" ca="1" si="1"/>
        <v>3000</v>
      </c>
      <c r="F51" s="14" t="str">
        <f t="shared" ca="1" si="2"/>
        <v/>
      </c>
      <c r="H51" s="2" t="str">
        <f>IF(AND(D51&gt;=32,D51&lt;=35),"Channel "&amp;C51&amp;" EQ"&amp;COUNTIF($B$4:B51,B51),"")</f>
        <v/>
      </c>
      <c r="I51" s="43" t="str">
        <f>IF(D51=35,D51*10+C51+1000+10000*COUNTIF($B$4:B51,B51), IF(AND(D51&gt;=32,D51&lt;=35),D51*10+C51+1000*(D51-30)+10000*COUNTIF($B$4:B51,B51),IF(AND(D51&gt;=1,D51&lt;=255), D51*10+C51, "")))</f>
        <v/>
      </c>
      <c r="J51" s="1" t="str">
        <f ca="1">IF(I51="","",COUNT(INDIRECT("I"&amp;4):INDIRECT("I"&amp;ROW())))</f>
        <v/>
      </c>
      <c r="K51" s="2">
        <f t="shared" ca="1" si="6"/>
        <v>801</v>
      </c>
      <c r="L51" s="2">
        <f ca="1">IF(K51&lt;&gt;"",RANK(K51,$K$4:$K$257)+COUNTIF(K$4:K51,K51)-1,"")</f>
        <v>37</v>
      </c>
      <c r="M51" s="2">
        <f t="shared" ca="1" si="10"/>
        <v>1341</v>
      </c>
      <c r="N51" s="2">
        <f t="shared" ca="1" si="7"/>
        <v>1</v>
      </c>
      <c r="P51" s="30">
        <f t="shared" ca="1" si="11"/>
        <v>134</v>
      </c>
      <c r="Q51" s="1">
        <f ca="1">IF(P51="","",COUNT(INDIRECT("P"&amp;4):INDIRECT("P"&amp;ROW())))</f>
        <v>46</v>
      </c>
      <c r="R51" s="30">
        <f t="shared" ca="1" si="8"/>
        <v>148</v>
      </c>
      <c r="S51" s="30">
        <f t="shared" ca="1" si="3"/>
        <v>148</v>
      </c>
      <c r="T51" s="44" t="str">
        <f t="shared" ca="1" si="9"/>
        <v>SETGET_INTERN_DRC_TEST2</v>
      </c>
    </row>
    <row r="52" spans="1:20" x14ac:dyDescent="0.2">
      <c r="A52" s="26" t="s">
        <v>211</v>
      </c>
      <c r="B5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0x01000021</v>
      </c>
      <c r="C52" s="23">
        <f t="shared" ca="1" si="4"/>
        <v>1</v>
      </c>
      <c r="D52" s="13">
        <f t="shared" ca="1" si="5"/>
        <v>33</v>
      </c>
      <c r="E52" s="17" t="str">
        <f t="shared" ca="1" si="1"/>
        <v/>
      </c>
      <c r="F52" s="14" t="str">
        <f t="shared" ca="1" si="2"/>
        <v>EQ_BAND_Q</v>
      </c>
      <c r="H52" s="2" t="str">
        <f ca="1">IF(AND(D52&gt;=32,D52&lt;=35),"Channel "&amp;C52&amp;" EQ"&amp;COUNTIF($B$4:B52,B52),"")</f>
        <v>Channel 1 EQ3</v>
      </c>
      <c r="I52" s="43">
        <f ca="1">IF(D52=35,D52*10+C52+1000+10000*COUNTIF($B$4:B52,B52), IF(AND(D52&gt;=32,D52&lt;=35),D52*10+C52+1000*(D52-30)+10000*COUNTIF($B$4:B52,B52),IF(AND(D52&gt;=1,D52&lt;=255), D52*10+C52, "")))</f>
        <v>33331</v>
      </c>
      <c r="J52" s="1">
        <f ca="1">IF(I52="","",COUNT(INDIRECT("I"&amp;4):INDIRECT("I"&amp;ROW())))</f>
        <v>25</v>
      </c>
      <c r="K52" s="2">
        <f t="shared" ca="1" si="6"/>
        <v>811</v>
      </c>
      <c r="L52" s="2">
        <f ca="1">IF(K52&lt;&gt;"",RANK(K52,$K$4:$K$257)+COUNTIF(K$4:K52,K52)-1,"")</f>
        <v>36</v>
      </c>
      <c r="M52" s="2">
        <f t="shared" ca="1" si="10"/>
        <v>1341</v>
      </c>
      <c r="N52" s="2">
        <f t="shared" ca="1" si="7"/>
        <v>1</v>
      </c>
      <c r="P52" s="30" t="str">
        <f t="shared" ca="1" si="11"/>
        <v/>
      </c>
      <c r="Q52" s="1" t="str">
        <f ca="1">IF(P52="","",COUNT(INDIRECT("P"&amp;4):INDIRECT("P"&amp;ROW())))</f>
        <v/>
      </c>
      <c r="R52" s="30">
        <f t="shared" ca="1" si="8"/>
        <v>1135</v>
      </c>
      <c r="S52" s="30">
        <f t="shared" ca="1" si="3"/>
        <v>35</v>
      </c>
      <c r="T52" s="44" t="str">
        <f t="shared" ca="1" si="9"/>
        <v>TARGET_EQ_BAND_ID</v>
      </c>
    </row>
    <row r="53" spans="1:20" x14ac:dyDescent="0.2">
      <c r="A53" s="26" t="s">
        <v>212</v>
      </c>
      <c r="B53" s="28" t="str">
        <f ca="1">IF(ROW()-3&lt;=(COUNTIF(Input!M:M, "&gt; ")-1),INDIRECT("Input!M"&amp;ROW()-2),IF(ROW()-3&gt;(COUNTIF(Input!M:M, "&gt; ")+COUNTIF(Input!O:O, "&gt; ")-2),"0x0",INDIRECT("Input!O"&amp;(ROW()-COUNTIF(Input!M:M, "&gt; ")-1))))</f>
        <v>0x8000000</v>
      </c>
      <c r="C53" s="23" t="str">
        <f t="shared" si="4"/>
        <v/>
      </c>
      <c r="D53" s="13" t="str">
        <f t="shared" si="5"/>
        <v/>
      </c>
      <c r="E53" s="17">
        <f t="shared" ca="1" si="1"/>
        <v>1</v>
      </c>
      <c r="F53" s="14" t="str">
        <f t="shared" ca="1" si="2"/>
        <v/>
      </c>
      <c r="H53" s="2" t="str">
        <f>IF(AND(D53&gt;=32,D53&lt;=35),"Channel "&amp;C53&amp;" EQ"&amp;COUNTIF($B$4:B53,B53),"")</f>
        <v/>
      </c>
      <c r="I53" s="43" t="str">
        <f>IF(D53=35,D53*10+C53+1000+10000*COUNTIF($B$4:B53,B53), IF(AND(D53&gt;=32,D53&lt;=35),D53*10+C53+1000*(D53-30)+10000*COUNTIF($B$4:B53,B53),IF(AND(D53&gt;=1,D53&lt;=255), D53*10+C53, "")))</f>
        <v/>
      </c>
      <c r="J53" s="1" t="str">
        <f ca="1">IF(I53="","",COUNT(INDIRECT("I"&amp;4):INDIRECT("I"&amp;ROW())))</f>
        <v/>
      </c>
      <c r="K53" s="2">
        <f t="shared" ca="1" si="6"/>
        <v>821</v>
      </c>
      <c r="L53" s="2">
        <f ca="1">IF(K53&lt;&gt;"",RANK(K53,$K$4:$K$257)+COUNTIF(K$4:K53,K53)-1,"")</f>
        <v>35</v>
      </c>
      <c r="M53" s="2">
        <f t="shared" ca="1" si="10"/>
        <v>1471</v>
      </c>
      <c r="N53" s="2">
        <f t="shared" ca="1" si="7"/>
        <v>3</v>
      </c>
      <c r="P53" s="30">
        <f t="shared" ca="1" si="11"/>
        <v>147</v>
      </c>
      <c r="Q53" s="1">
        <f ca="1">IF(P53="","",COUNT(INDIRECT("P"&amp;4):INDIRECT("P"&amp;ROW())))</f>
        <v>47</v>
      </c>
      <c r="R53" s="30">
        <f t="shared" ca="1" si="8"/>
        <v>1232</v>
      </c>
      <c r="S53" s="30">
        <f t="shared" ca="1" si="3"/>
        <v>32</v>
      </c>
      <c r="T53" s="44" t="str">
        <f t="shared" ca="1" si="9"/>
        <v>EQ_BAND_FC</v>
      </c>
    </row>
    <row r="54" spans="1:20" x14ac:dyDescent="0.2">
      <c r="A54" s="26" t="s">
        <v>213</v>
      </c>
      <c r="B5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0x01000022</v>
      </c>
      <c r="C54" s="23">
        <f t="shared" ca="1" si="4"/>
        <v>1</v>
      </c>
      <c r="D54" s="13">
        <f t="shared" ca="1" si="5"/>
        <v>34</v>
      </c>
      <c r="E54" s="17" t="str">
        <f t="shared" ca="1" si="1"/>
        <v/>
      </c>
      <c r="F54" s="14" t="str">
        <f t="shared" ca="1" si="2"/>
        <v>EQ_BAND_ATTENUATION_DB</v>
      </c>
      <c r="H54" s="2" t="str">
        <f ca="1">IF(AND(D54&gt;=32,D54&lt;=35),"Channel "&amp;C54&amp;" EQ"&amp;COUNTIF($B$4:B54,B54),"")</f>
        <v>Channel 1 EQ3</v>
      </c>
      <c r="I54" s="43">
        <f ca="1">IF(D54=35,D54*10+C54+1000+10000*COUNTIF($B$4:B54,B54), IF(AND(D54&gt;=32,D54&lt;=35),D54*10+C54+1000*(D54-30)+10000*COUNTIF($B$4:B54,B54),IF(AND(D54&gt;=1,D54&lt;=255), D54*10+C54, "")))</f>
        <v>34341</v>
      </c>
      <c r="J54" s="1">
        <f ca="1">IF(I54="","",COUNT(INDIRECT("I"&amp;4):INDIRECT("I"&amp;ROW())))</f>
        <v>26</v>
      </c>
      <c r="K54" s="2">
        <f t="shared" ca="1" si="6"/>
        <v>831</v>
      </c>
      <c r="L54" s="2">
        <f ca="1">IF(K54&lt;&gt;"",RANK(K54,$K$4:$K$257)+COUNTIF(K$4:K54,K54)-1,"")</f>
        <v>34</v>
      </c>
      <c r="M54" s="2">
        <f t="shared" ca="1" si="10"/>
        <v>1481</v>
      </c>
      <c r="N54" s="2">
        <f t="shared" ca="1" si="7"/>
        <v>1.9999999552965164E-2</v>
      </c>
      <c r="P54" s="30">
        <f t="shared" ca="1" si="11"/>
        <v>148</v>
      </c>
      <c r="Q54" s="1">
        <f ca="1">IF(P54="","",COUNT(INDIRECT("P"&amp;4):INDIRECT("P"&amp;ROW())))</f>
        <v>48</v>
      </c>
      <c r="R54" s="30">
        <f t="shared" ca="1" si="8"/>
        <v>1333</v>
      </c>
      <c r="S54" s="30">
        <f t="shared" ca="1" si="3"/>
        <v>33</v>
      </c>
      <c r="T54" s="44" t="str">
        <f t="shared" ca="1" si="9"/>
        <v>EQ_BAND_Q</v>
      </c>
    </row>
    <row r="55" spans="1:20" x14ac:dyDescent="0.2">
      <c r="A55" s="26" t="s">
        <v>214</v>
      </c>
      <c r="B55" s="28" t="str">
        <f ca="1">IF(ROW()-3&lt;=(COUNTIF(Input!M:M, "&gt; ")-1),INDIRECT("Input!M"&amp;ROW()-2),IF(ROW()-3&gt;(COUNTIF(Input!M:M, "&gt; ")+COUNTIF(Input!O:O, "&gt; ")-2),"0x0",INDIRECT("Input!O"&amp;(ROW()-COUNTIF(Input!M:M, "&gt; ")-1))))</f>
        <v>0x200000</v>
      </c>
      <c r="C55" s="23" t="str">
        <f t="shared" si="4"/>
        <v/>
      </c>
      <c r="D55" s="13" t="str">
        <f t="shared" si="5"/>
        <v/>
      </c>
      <c r="E55" s="17">
        <f t="shared" ca="1" si="1"/>
        <v>2</v>
      </c>
      <c r="F55" s="14" t="str">
        <f t="shared" ca="1" si="2"/>
        <v/>
      </c>
      <c r="H55" s="2" t="str">
        <f>IF(AND(D55&gt;=32,D55&lt;=35),"Channel "&amp;C55&amp;" EQ"&amp;COUNTIF($B$4:B55,B55),"")</f>
        <v/>
      </c>
      <c r="I55" s="43" t="str">
        <f>IF(D55=35,D55*10+C55+1000+10000*COUNTIF($B$4:B55,B55), IF(AND(D55&gt;=32,D55&lt;=35),D55*10+C55+1000*(D55-30)+10000*COUNTIF($B$4:B55,B55),IF(AND(D55&gt;=1,D55&lt;=255), D55*10+C55, "")))</f>
        <v/>
      </c>
      <c r="J55" s="1" t="str">
        <f ca="1">IF(I55="","",COUNT(INDIRECT("I"&amp;4):INDIRECT("I"&amp;ROW())))</f>
        <v/>
      </c>
      <c r="K55" s="2">
        <f t="shared" ca="1" si="6"/>
        <v>841</v>
      </c>
      <c r="L55" s="2">
        <f ca="1">IF(K55&lt;&gt;"",RANK(K55,$K$4:$K$257)+COUNTIF(K$4:K55,K55)-1,"")</f>
        <v>33</v>
      </c>
      <c r="M55" s="2">
        <f t="shared" ca="1" si="10"/>
        <v>1481</v>
      </c>
      <c r="N55" s="2">
        <f t="shared" ca="1" si="7"/>
        <v>1.9999999552965164E-2</v>
      </c>
      <c r="P55" s="30" t="str">
        <f t="shared" ca="1" si="11"/>
        <v/>
      </c>
      <c r="Q55" s="1" t="str">
        <f ca="1">IF(P55="","",COUNT(INDIRECT("P"&amp;4):INDIRECT("P"&amp;ROW())))</f>
        <v/>
      </c>
      <c r="R55" s="30">
        <f t="shared" ca="1" si="8"/>
        <v>1434</v>
      </c>
      <c r="S55" s="30">
        <f t="shared" ca="1" si="3"/>
        <v>34</v>
      </c>
      <c r="T55" s="44" t="str">
        <f t="shared" ca="1" si="9"/>
        <v>EQ_BAND_ATTENUATION_DB</v>
      </c>
    </row>
    <row r="56" spans="1:20" x14ac:dyDescent="0.2">
      <c r="A56" s="26" t="s">
        <v>215</v>
      </c>
      <c r="B5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0x01000023</v>
      </c>
      <c r="C56" s="23">
        <f t="shared" ca="1" si="4"/>
        <v>1</v>
      </c>
      <c r="D56" s="13">
        <f t="shared" ca="1" si="5"/>
        <v>35</v>
      </c>
      <c r="E56" s="17" t="str">
        <f t="shared" ca="1" si="1"/>
        <v/>
      </c>
      <c r="F56" s="14" t="str">
        <f t="shared" ca="1" si="2"/>
        <v>TARGET_EQ_BAND_ID</v>
      </c>
      <c r="H56" s="2" t="str">
        <f ca="1">IF(AND(D56&gt;=32,D56&lt;=35),"Channel "&amp;C56&amp;" EQ"&amp;COUNTIF($B$4:B56,B56),"")</f>
        <v>Channel 1 EQ4</v>
      </c>
      <c r="I56" s="43">
        <f ca="1">IF(D56=35,D56*10+C56+1000+10000*COUNTIF($B$4:B56,B56), IF(AND(D56&gt;=32,D56&lt;=35),D56*10+C56+1000*(D56-30)+10000*COUNTIF($B$4:B56,B56),IF(AND(D56&gt;=1,D56&lt;=255), D56*10+C56, "")))</f>
        <v>41351</v>
      </c>
      <c r="J56" s="1">
        <f ca="1">IF(I56="","",COUNT(INDIRECT("I"&amp;4):INDIRECT("I"&amp;ROW())))</f>
        <v>27</v>
      </c>
      <c r="K56" s="2">
        <f t="shared" ca="1" si="6"/>
        <v>851</v>
      </c>
      <c r="L56" s="2">
        <f ca="1">IF(K56&lt;&gt;"",RANK(K56,$K$4:$K$257)+COUNTIF(K$4:K56,K56)-1,"")</f>
        <v>32</v>
      </c>
      <c r="M56" s="2">
        <f t="shared" ca="1" si="10"/>
        <v>11351</v>
      </c>
      <c r="N56" s="2">
        <f t="shared" ca="1" si="7"/>
        <v>1</v>
      </c>
      <c r="P56" s="30">
        <f t="shared" ca="1" si="11"/>
        <v>1135</v>
      </c>
      <c r="Q56" s="1">
        <f ca="1">IF(P56="","",COUNT(INDIRECT("P"&amp;4):INDIRECT("P"&amp;ROW())))</f>
        <v>49</v>
      </c>
      <c r="R56" s="30">
        <f t="shared" ca="1" si="8"/>
        <v>2135</v>
      </c>
      <c r="S56" s="30">
        <f t="shared" ca="1" si="3"/>
        <v>35</v>
      </c>
      <c r="T56" s="44" t="str">
        <f t="shared" ca="1" si="9"/>
        <v>TARGET_EQ_BAND_ID</v>
      </c>
    </row>
    <row r="57" spans="1:20" x14ac:dyDescent="0.2">
      <c r="A57" s="26" t="s">
        <v>216</v>
      </c>
      <c r="B57" s="28" t="str">
        <f ca="1">IF(ROW()-3&lt;=(COUNTIF(Input!M:M, "&gt; ")-1),INDIRECT("Input!M"&amp;ROW()-2),IF(ROW()-3&gt;(COUNTIF(Input!M:M, "&gt; ")+COUNTIF(Input!O:O, "&gt; ")-2),"0x0",INDIRECT("Input!O"&amp;(ROW()-COUNTIF(Input!M:M, "&gt; ")-1))))</f>
        <v>0x4</v>
      </c>
      <c r="C57" s="23" t="str">
        <f t="shared" si="4"/>
        <v/>
      </c>
      <c r="D57" s="13" t="str">
        <f t="shared" si="5"/>
        <v/>
      </c>
      <c r="E57" s="17">
        <f t="shared" ca="1" si="1"/>
        <v>4</v>
      </c>
      <c r="F57" s="14" t="str">
        <f t="shared" ca="1" si="2"/>
        <v/>
      </c>
      <c r="H57" s="2" t="str">
        <f>IF(AND(D57&gt;=32,D57&lt;=35),"Channel "&amp;C57&amp;" EQ"&amp;COUNTIF($B$4:B57,B57),"")</f>
        <v/>
      </c>
      <c r="I57" s="43" t="str">
        <f>IF(D57=35,D57*10+C57+1000+10000*COUNTIF($B$4:B57,B57), IF(AND(D57&gt;=32,D57&lt;=35),D57*10+C57+1000*(D57-30)+10000*COUNTIF($B$4:B57,B57),IF(AND(D57&gt;=1,D57&lt;=255), D57*10+C57, "")))</f>
        <v/>
      </c>
      <c r="J57" s="1" t="str">
        <f ca="1">IF(I57="","",COUNT(INDIRECT("I"&amp;4):INDIRECT("I"&amp;ROW())))</f>
        <v/>
      </c>
      <c r="K57" s="2">
        <f t="shared" ca="1" si="6"/>
        <v>1041</v>
      </c>
      <c r="L57" s="2">
        <f ca="1">IF(K57&lt;&gt;"",RANK(K57,$K$4:$K$257)+COUNTIF(K$4:K57,K57)-1,"")</f>
        <v>29</v>
      </c>
      <c r="M57" s="2">
        <f t="shared" ca="1" si="10"/>
        <v>12321</v>
      </c>
      <c r="N57" s="2">
        <f t="shared" ca="1" si="7"/>
        <v>4700</v>
      </c>
      <c r="P57" s="30">
        <f t="shared" ca="1" si="11"/>
        <v>1232</v>
      </c>
      <c r="Q57" s="1">
        <f ca="1">IF(P57="","",COUNT(INDIRECT("P"&amp;4):INDIRECT("P"&amp;ROW())))</f>
        <v>50</v>
      </c>
      <c r="R57" s="30">
        <f t="shared" ca="1" si="8"/>
        <v>2232</v>
      </c>
      <c r="S57" s="30">
        <f t="shared" ca="1" si="3"/>
        <v>32</v>
      </c>
      <c r="T57" s="44" t="str">
        <f t="shared" ca="1" si="9"/>
        <v>EQ_BAND_FC</v>
      </c>
    </row>
    <row r="58" spans="1:20" x14ac:dyDescent="0.2">
      <c r="A58" s="26" t="s">
        <v>217</v>
      </c>
      <c r="B5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0x01000020</v>
      </c>
      <c r="C58" s="23">
        <f t="shared" ca="1" si="4"/>
        <v>1</v>
      </c>
      <c r="D58" s="13">
        <f t="shared" ca="1" si="5"/>
        <v>32</v>
      </c>
      <c r="E58" s="17" t="str">
        <f t="shared" ca="1" si="1"/>
        <v/>
      </c>
      <c r="F58" s="14" t="str">
        <f t="shared" ca="1" si="2"/>
        <v>EQ_BAND_FC</v>
      </c>
      <c r="H58" s="2" t="str">
        <f ca="1">IF(AND(D58&gt;=32,D58&lt;=35),"Channel "&amp;C58&amp;" EQ"&amp;COUNTIF($B$4:B58,B58),"")</f>
        <v>Channel 1 EQ4</v>
      </c>
      <c r="I58" s="43">
        <f ca="1">IF(D58=35,D58*10+C58+1000+10000*COUNTIF($B$4:B58,B58), IF(AND(D58&gt;=32,D58&lt;=35),D58*10+C58+1000*(D58-30)+10000*COUNTIF($B$4:B58,B58),IF(AND(D58&gt;=1,D58&lt;=255), D58*10+C58, "")))</f>
        <v>42321</v>
      </c>
      <c r="J58" s="1">
        <f ca="1">IF(I58="","",COUNT(INDIRECT("I"&amp;4):INDIRECT("I"&amp;ROW())))</f>
        <v>28</v>
      </c>
      <c r="K58" s="2">
        <f t="shared" ca="1" si="6"/>
        <v>1061</v>
      </c>
      <c r="L58" s="2">
        <f ca="1">IF(K58&lt;&gt;"",RANK(K58,$K$4:$K$257)+COUNTIF(K$4:K58,K58)-1,"")</f>
        <v>28</v>
      </c>
      <c r="M58" s="2">
        <f t="shared" ca="1" si="10"/>
        <v>13331</v>
      </c>
      <c r="N58" s="2">
        <f t="shared" ca="1" si="7"/>
        <v>2.1999999955296516</v>
      </c>
      <c r="P58" s="30">
        <f t="shared" ca="1" si="11"/>
        <v>1333</v>
      </c>
      <c r="Q58" s="1">
        <f ca="1">IF(P58="","",COUNT(INDIRECT("P"&amp;4):INDIRECT("P"&amp;ROW())))</f>
        <v>51</v>
      </c>
      <c r="R58" s="30">
        <f t="shared" ca="1" si="8"/>
        <v>2333</v>
      </c>
      <c r="S58" s="30">
        <f t="shared" ca="1" si="3"/>
        <v>33</v>
      </c>
      <c r="T58" s="44" t="str">
        <f t="shared" ca="1" si="9"/>
        <v>EQ_BAND_Q</v>
      </c>
    </row>
    <row r="59" spans="1:20" x14ac:dyDescent="0.2">
      <c r="A59" s="26" t="s">
        <v>218</v>
      </c>
      <c r="B59" s="28" t="str">
        <f ca="1">IF(ROW()-3&lt;=(COUNTIF(Input!M:M, "&gt; ")-1),INDIRECT("Input!M"&amp;ROW()-2),IF(ROW()-3&gt;(COUNTIF(Input!M:M, "&gt; ")+COUNTIF(Input!O:O, "&gt; ")-2),"0x0",INDIRECT("Input!O"&amp;(ROW()-COUNTIF(Input!M:M, "&gt; ")-1))))</f>
        <v>0x5C3000</v>
      </c>
      <c r="C59" s="23" t="str">
        <f t="shared" si="4"/>
        <v/>
      </c>
      <c r="D59" s="13" t="str">
        <f t="shared" si="5"/>
        <v/>
      </c>
      <c r="E59" s="17">
        <f t="shared" ca="1" si="1"/>
        <v>11800</v>
      </c>
      <c r="F59" s="14" t="str">
        <f t="shared" ca="1" si="2"/>
        <v/>
      </c>
      <c r="H59" s="2" t="str">
        <f>IF(AND(D59&gt;=32,D59&lt;=35),"Channel "&amp;C59&amp;" EQ"&amp;COUNTIF($B$4:B59,B59),"")</f>
        <v/>
      </c>
      <c r="I59" s="43" t="str">
        <f>IF(D59=35,D59*10+C59+1000+10000*COUNTIF($B$4:B59,B59), IF(AND(D59&gt;=32,D59&lt;=35),D59*10+C59+1000*(D59-30)+10000*COUNTIF($B$4:B59,B59),IF(AND(D59&gt;=1,D59&lt;=255), D59*10+C59, "")))</f>
        <v/>
      </c>
      <c r="J59" s="1" t="str">
        <f ca="1">IF(I59="","",COUNT(INDIRECT("I"&amp;4):INDIRECT("I"&amp;ROW())))</f>
        <v/>
      </c>
      <c r="K59" s="2">
        <f t="shared" ca="1" si="6"/>
        <v>1071</v>
      </c>
      <c r="L59" s="2">
        <f ca="1">IF(K59&lt;&gt;"",RANK(K59,$K$4:$K$257)+COUNTIF(K$4:K59,K59)-1,"")</f>
        <v>27</v>
      </c>
      <c r="M59" s="2">
        <f t="shared" ca="1" si="10"/>
        <v>14341</v>
      </c>
      <c r="N59" s="2">
        <f t="shared" ca="1" si="7"/>
        <v>-7</v>
      </c>
      <c r="P59" s="30">
        <f t="shared" ca="1" si="11"/>
        <v>1434</v>
      </c>
      <c r="Q59" s="1">
        <f ca="1">IF(P59="","",COUNT(INDIRECT("P"&amp;4):INDIRECT("P"&amp;ROW())))</f>
        <v>52</v>
      </c>
      <c r="R59" s="30">
        <f t="shared" ca="1" si="8"/>
        <v>2434</v>
      </c>
      <c r="S59" s="30">
        <f t="shared" ca="1" si="3"/>
        <v>34</v>
      </c>
      <c r="T59" s="44" t="str">
        <f t="shared" ca="1" si="9"/>
        <v>EQ_BAND_ATTENUATION_DB</v>
      </c>
    </row>
    <row r="60" spans="1:20" x14ac:dyDescent="0.2">
      <c r="A60" s="26" t="s">
        <v>219</v>
      </c>
      <c r="B6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0x01000021</v>
      </c>
      <c r="C60" s="23">
        <f t="shared" ca="1" si="4"/>
        <v>1</v>
      </c>
      <c r="D60" s="13">
        <f t="shared" ca="1" si="5"/>
        <v>33</v>
      </c>
      <c r="E60" s="17" t="str">
        <f t="shared" ca="1" si="1"/>
        <v/>
      </c>
      <c r="F60" s="14" t="str">
        <f t="shared" ca="1" si="2"/>
        <v>EQ_BAND_Q</v>
      </c>
      <c r="H60" s="2" t="str">
        <f ca="1">IF(AND(D60&gt;=32,D60&lt;=35),"Channel "&amp;C60&amp;" EQ"&amp;COUNTIF($B$4:B60,B60),"")</f>
        <v>Channel 1 EQ4</v>
      </c>
      <c r="I60" s="43">
        <f ca="1">IF(D60=35,D60*10+C60+1000+10000*COUNTIF($B$4:B60,B60), IF(AND(D60&gt;=32,D60&lt;=35),D60*10+C60+1000*(D60-30)+10000*COUNTIF($B$4:B60,B60),IF(AND(D60&gt;=1,D60&lt;=255), D60*10+C60, "")))</f>
        <v>43331</v>
      </c>
      <c r="J60" s="1">
        <f ca="1">IF(I60="","",COUNT(INDIRECT("I"&amp;4):INDIRECT("I"&amp;ROW())))</f>
        <v>29</v>
      </c>
      <c r="K60" s="2">
        <f t="shared" ca="1" si="6"/>
        <v>1081</v>
      </c>
      <c r="L60" s="2">
        <f ca="1">IF(K60&lt;&gt;"",RANK(K60,$K$4:$K$257)+COUNTIF(K$4:K60,K60)-1,"")</f>
        <v>26</v>
      </c>
      <c r="M60" s="2">
        <f t="shared" ca="1" si="10"/>
        <v>21351</v>
      </c>
      <c r="N60" s="2">
        <f t="shared" ca="1" si="7"/>
        <v>2</v>
      </c>
      <c r="P60" s="30">
        <f t="shared" ca="1" si="11"/>
        <v>2135</v>
      </c>
      <c r="Q60" s="1">
        <f ca="1">IF(P60="","",COUNT(INDIRECT("P"&amp;4):INDIRECT("P"&amp;ROW())))</f>
        <v>53</v>
      </c>
      <c r="R60" s="30">
        <f t="shared" ca="1" si="8"/>
        <v>3135</v>
      </c>
      <c r="S60" s="30">
        <f t="shared" ca="1" si="3"/>
        <v>35</v>
      </c>
      <c r="T60" s="44" t="str">
        <f t="shared" ca="1" si="9"/>
        <v>TARGET_EQ_BAND_ID</v>
      </c>
    </row>
    <row r="61" spans="1:20" x14ac:dyDescent="0.2">
      <c r="A61" s="26" t="s">
        <v>220</v>
      </c>
      <c r="B61" s="28" t="str">
        <f ca="1">IF(ROW()-3&lt;=(COUNTIF(Input!M:M, "&gt; ")-1),INDIRECT("Input!M"&amp;ROW()-2),IF(ROW()-3&gt;(COUNTIF(Input!M:M, "&gt; ")+COUNTIF(Input!O:O, "&gt; ")-2),"0x0",INDIRECT("Input!O"&amp;(ROW()-COUNTIF(Input!M:M, "&gt; ")-1))))</f>
        <v>0x1FEB851E</v>
      </c>
      <c r="C61" s="23" t="str">
        <f t="shared" si="4"/>
        <v/>
      </c>
      <c r="D61" s="13" t="str">
        <f t="shared" si="5"/>
        <v/>
      </c>
      <c r="E61" s="17">
        <f t="shared" ca="1" si="1"/>
        <v>3.989999994635582</v>
      </c>
      <c r="F61" s="14" t="str">
        <f t="shared" ca="1" si="2"/>
        <v/>
      </c>
      <c r="H61" s="2" t="str">
        <f>IF(AND(D61&gt;=32,D61&lt;=35),"Channel "&amp;C61&amp;" EQ"&amp;COUNTIF($B$4:B61,B61),"")</f>
        <v/>
      </c>
      <c r="I61" s="43" t="str">
        <f>IF(D61=35,D61*10+C61+1000+10000*COUNTIF($B$4:B61,B61), IF(AND(D61&gt;=32,D61&lt;=35),D61*10+C61+1000*(D61-30)+10000*COUNTIF($B$4:B61,B61),IF(AND(D61&gt;=1,D61&lt;=255), D61*10+C61, "")))</f>
        <v/>
      </c>
      <c r="J61" s="1" t="str">
        <f ca="1">IF(I61="","",COUNT(INDIRECT("I"&amp;4):INDIRECT("I"&amp;ROW())))</f>
        <v/>
      </c>
      <c r="K61" s="2">
        <f t="shared" ca="1" si="6"/>
        <v>1101</v>
      </c>
      <c r="L61" s="2">
        <f ca="1">IF(K61&lt;&gt;"",RANK(K61,$K$4:$K$257)+COUNTIF(K$4:K61,K61)-1,"")</f>
        <v>25</v>
      </c>
      <c r="M61" s="2">
        <f t="shared" ca="1" si="10"/>
        <v>22321</v>
      </c>
      <c r="N61" s="2">
        <f t="shared" ca="1" si="7"/>
        <v>1800</v>
      </c>
      <c r="P61" s="30">
        <f t="shared" ca="1" si="11"/>
        <v>2232</v>
      </c>
      <c r="Q61" s="1">
        <f ca="1">IF(P61="","",COUNT(INDIRECT("P"&amp;4):INDIRECT("P"&amp;ROW())))</f>
        <v>54</v>
      </c>
      <c r="R61" s="30">
        <f t="shared" ca="1" si="8"/>
        <v>3232</v>
      </c>
      <c r="S61" s="30">
        <f t="shared" ca="1" si="3"/>
        <v>32</v>
      </c>
      <c r="T61" s="44" t="str">
        <f t="shared" ca="1" si="9"/>
        <v>EQ_BAND_FC</v>
      </c>
    </row>
    <row r="62" spans="1:20" x14ac:dyDescent="0.2">
      <c r="A62" s="26" t="s">
        <v>221</v>
      </c>
      <c r="B6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0x01000022</v>
      </c>
      <c r="C62" s="23">
        <f t="shared" ca="1" si="4"/>
        <v>1</v>
      </c>
      <c r="D62" s="13">
        <f t="shared" ca="1" si="5"/>
        <v>34</v>
      </c>
      <c r="E62" s="17" t="str">
        <f t="shared" ca="1" si="1"/>
        <v/>
      </c>
      <c r="F62" s="14" t="str">
        <f t="shared" ca="1" si="2"/>
        <v>EQ_BAND_ATTENUATION_DB</v>
      </c>
      <c r="H62" s="2" t="str">
        <f ca="1">IF(AND(D62&gt;=32,D62&lt;=35),"Channel "&amp;C62&amp;" EQ"&amp;COUNTIF($B$4:B62,B62),"")</f>
        <v>Channel 1 EQ4</v>
      </c>
      <c r="I62" s="43">
        <f ca="1">IF(D62=35,D62*10+C62+1000+10000*COUNTIF($B$4:B62,B62), IF(AND(D62&gt;=32,D62&lt;=35),D62*10+C62+1000*(D62-30)+10000*COUNTIF($B$4:B62,B62),IF(AND(D62&gt;=1,D62&lt;=255), D62*10+C62, "")))</f>
        <v>44341</v>
      </c>
      <c r="J62" s="1">
        <f ca="1">IF(I62="","",COUNT(INDIRECT("I"&amp;4):INDIRECT("I"&amp;ROW())))</f>
        <v>30</v>
      </c>
      <c r="K62" s="2">
        <f t="shared" ca="1" si="6"/>
        <v>1261</v>
      </c>
      <c r="L62" s="2">
        <f ca="1">IF(K62&lt;&gt;"",RANK(K62,$K$4:$K$257)+COUNTIF(K$4:K62,K62)-1,"")</f>
        <v>24</v>
      </c>
      <c r="M62" s="2">
        <f t="shared" ca="1" si="10"/>
        <v>23331</v>
      </c>
      <c r="N62" s="2">
        <f t="shared" ca="1" si="7"/>
        <v>1</v>
      </c>
      <c r="P62" s="30">
        <f t="shared" ca="1" si="11"/>
        <v>2333</v>
      </c>
      <c r="Q62" s="1">
        <f ca="1">IF(P62="","",COUNT(INDIRECT("P"&amp;4):INDIRECT("P"&amp;ROW())))</f>
        <v>55</v>
      </c>
      <c r="R62" s="30">
        <f t="shared" ca="1" si="8"/>
        <v>3333</v>
      </c>
      <c r="S62" s="30">
        <f t="shared" ca="1" si="3"/>
        <v>33</v>
      </c>
      <c r="T62" s="44" t="str">
        <f t="shared" ca="1" si="9"/>
        <v>EQ_BAND_Q</v>
      </c>
    </row>
    <row r="63" spans="1:20" x14ac:dyDescent="0.2">
      <c r="A63" s="26" t="s">
        <v>222</v>
      </c>
      <c r="B63" s="28" t="str">
        <f ca="1">IF(ROW()-3&lt;=(COUNTIF(Input!M:M, "&gt; ")-1),INDIRECT("Input!M"&amp;ROW()-2),IF(ROW()-3&gt;(COUNTIF(Input!M:M, "&gt; ")+COUNTIF(Input!O:O, "&gt; ")-2),"0x0",INDIRECT("Input!O"&amp;(ROW()-COUNTIF(Input!M:M, "&gt; ")-1))))</f>
        <v>0xFF400000</v>
      </c>
      <c r="C63" s="23" t="str">
        <f t="shared" si="4"/>
        <v/>
      </c>
      <c r="D63" s="13" t="str">
        <f t="shared" si="5"/>
        <v/>
      </c>
      <c r="E63" s="17">
        <f t="shared" ca="1" si="1"/>
        <v>-12</v>
      </c>
      <c r="F63" s="14" t="str">
        <f t="shared" ca="1" si="2"/>
        <v/>
      </c>
      <c r="H63" s="2" t="str">
        <f>IF(AND(D63&gt;=32,D63&lt;=35),"Channel "&amp;C63&amp;" EQ"&amp;COUNTIF($B$4:B63,B63),"")</f>
        <v/>
      </c>
      <c r="I63" s="43" t="str">
        <f>IF(D63=35,D63*10+C63+1000+10000*COUNTIF($B$4:B63,B63), IF(AND(D63&gt;=32,D63&lt;=35),D63*10+C63+1000*(D63-30)+10000*COUNTIF($B$4:B63,B63),IF(AND(D63&gt;=1,D63&lt;=255), D63*10+C63, "")))</f>
        <v/>
      </c>
      <c r="J63" s="1" t="str">
        <f ca="1">IF(I63="","",COUNT(INDIRECT("I"&amp;4):INDIRECT("I"&amp;ROW())))</f>
        <v/>
      </c>
      <c r="K63" s="2">
        <f t="shared" ca="1" si="6"/>
        <v>1341</v>
      </c>
      <c r="L63" s="2">
        <f ca="1">IF(K63&lt;&gt;"",RANK(K63,$K$4:$K$257)+COUNTIF(K$4:K63,K63)-1,"")</f>
        <v>20</v>
      </c>
      <c r="M63" s="2">
        <f t="shared" ca="1" si="10"/>
        <v>24341</v>
      </c>
      <c r="N63" s="2">
        <f t="shared" ca="1" si="7"/>
        <v>4</v>
      </c>
      <c r="P63" s="30">
        <f t="shared" ca="1" si="11"/>
        <v>2434</v>
      </c>
      <c r="Q63" s="1">
        <f ca="1">IF(P63="","",COUNT(INDIRECT("P"&amp;4):INDIRECT("P"&amp;ROW())))</f>
        <v>56</v>
      </c>
      <c r="R63" s="30">
        <f t="shared" ca="1" si="8"/>
        <v>3434</v>
      </c>
      <c r="S63" s="30">
        <f t="shared" ca="1" si="3"/>
        <v>34</v>
      </c>
      <c r="T63" s="44" t="str">
        <f t="shared" ca="1" si="9"/>
        <v>EQ_BAND_ATTENUATION_DB</v>
      </c>
    </row>
    <row r="64" spans="1:20" x14ac:dyDescent="0.2">
      <c r="A64" s="26" t="s">
        <v>223</v>
      </c>
      <c r="B6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0x01000024</v>
      </c>
      <c r="C64" s="23">
        <f t="shared" ca="1" si="4"/>
        <v>1</v>
      </c>
      <c r="D64" s="13">
        <f t="shared" ca="1" si="5"/>
        <v>36</v>
      </c>
      <c r="E64" s="17" t="str">
        <f t="shared" ca="1" si="1"/>
        <v/>
      </c>
      <c r="F64" s="14" t="str">
        <f t="shared" ca="1" si="2"/>
        <v>EQ_BAND_ENABLE</v>
      </c>
      <c r="H64" s="2" t="str">
        <f ca="1">IF(AND(D64&gt;=32,D64&lt;=35),"Channel "&amp;C64&amp;" EQ"&amp;COUNTIF($B$4:B64,B64),"")</f>
        <v/>
      </c>
      <c r="I64" s="43">
        <f ca="1">IF(D64=35,D64*10+C64+1000+10000*COUNTIF($B$4:B64,B64), IF(AND(D64&gt;=32,D64&lt;=35),D64*10+C64+1000*(D64-30)+10000*COUNTIF($B$4:B64,B64),IF(AND(D64&gt;=1,D64&lt;=255), D64*10+C64, "")))</f>
        <v>361</v>
      </c>
      <c r="J64" s="1">
        <f ca="1">IF(I64="","",COUNT(INDIRECT("I"&amp;4):INDIRECT("I"&amp;ROW())))</f>
        <v>31</v>
      </c>
      <c r="K64" s="2">
        <f t="shared" ca="1" si="6"/>
        <v>871</v>
      </c>
      <c r="L64" s="2">
        <f ca="1">IF(K64&lt;&gt;"",RANK(K64,$K$4:$K$257)+COUNTIF(K$4:K64,K64)-1,"")</f>
        <v>30</v>
      </c>
      <c r="M64" s="2">
        <f t="shared" ca="1" si="10"/>
        <v>31351</v>
      </c>
      <c r="N64" s="2">
        <f t="shared" ca="1" si="7"/>
        <v>3</v>
      </c>
      <c r="P64" s="30">
        <f t="shared" ca="1" si="11"/>
        <v>3135</v>
      </c>
      <c r="Q64" s="1">
        <f ca="1">IF(P64="","",COUNT(INDIRECT("P"&amp;4):INDIRECT("P"&amp;ROW())))</f>
        <v>57</v>
      </c>
      <c r="R64" s="30">
        <f t="shared" ca="1" si="8"/>
        <v>4135</v>
      </c>
      <c r="S64" s="30">
        <f t="shared" ca="1" si="3"/>
        <v>35</v>
      </c>
      <c r="T64" s="44" t="str">
        <f t="shared" ca="1" si="9"/>
        <v>TARGET_EQ_BAND_ID</v>
      </c>
    </row>
    <row r="65" spans="1:20" x14ac:dyDescent="0.2">
      <c r="A65" s="26" t="s">
        <v>224</v>
      </c>
      <c r="B65" s="28" t="str">
        <f ca="1">IF(ROW()-3&lt;=(COUNTIF(Input!M:M, "&gt; ")-1),INDIRECT("Input!M"&amp;ROW()-2),IF(ROW()-3&gt;(COUNTIF(Input!M:M, "&gt; ")+COUNTIF(Input!O:O, "&gt; ")-2),"0x0",INDIRECT("Input!O"&amp;(ROW()-COUNTIF(Input!M:M, "&gt; ")-1))))</f>
        <v>0xF</v>
      </c>
      <c r="C65" s="23" t="str">
        <f t="shared" si="4"/>
        <v/>
      </c>
      <c r="D65" s="13" t="str">
        <f t="shared" si="5"/>
        <v/>
      </c>
      <c r="E65" s="17">
        <f t="shared" ca="1" si="1"/>
        <v>15</v>
      </c>
      <c r="F65" s="14" t="str">
        <f t="shared" ca="1" si="2"/>
        <v/>
      </c>
      <c r="H65" s="2" t="str">
        <f>IF(AND(D65&gt;=32,D65&lt;=35),"Channel "&amp;C65&amp;" EQ"&amp;COUNTIF($B$4:B65,B65),"")</f>
        <v/>
      </c>
      <c r="I65" s="43" t="str">
        <f>IF(D65=35,D65*10+C65+1000+10000*COUNTIF($B$4:B65,B65), IF(AND(D65&gt;=32,D65&lt;=35),D65*10+C65+1000*(D65-30)+10000*COUNTIF($B$4:B65,B65),IF(AND(D65&gt;=1,D65&lt;=255), D65*10+C65, "")))</f>
        <v/>
      </c>
      <c r="J65" s="1" t="str">
        <f ca="1">IF(I65="","",COUNT(INDIRECT("I"&amp;4):INDIRECT("I"&amp;ROW())))</f>
        <v/>
      </c>
      <c r="K65" s="2">
        <f t="shared" ca="1" si="6"/>
        <v>1331</v>
      </c>
      <c r="L65" s="2">
        <f ca="1">IF(K65&lt;&gt;"",RANK(K65,$K$4:$K$257)+COUNTIF(K$4:K65,K65)-1,"")</f>
        <v>22</v>
      </c>
      <c r="M65" s="2">
        <f t="shared" ca="1" si="10"/>
        <v>32321</v>
      </c>
      <c r="N65" s="2">
        <f t="shared" ca="1" si="7"/>
        <v>3000</v>
      </c>
      <c r="P65" s="30">
        <f t="shared" ca="1" si="11"/>
        <v>3232</v>
      </c>
      <c r="Q65" s="1">
        <f ca="1">IF(P65="","",COUNT(INDIRECT("P"&amp;4):INDIRECT("P"&amp;ROW())))</f>
        <v>58</v>
      </c>
      <c r="R65" s="30">
        <f t="shared" ca="1" si="8"/>
        <v>4232</v>
      </c>
      <c r="S65" s="30">
        <f t="shared" ca="1" si="3"/>
        <v>32</v>
      </c>
      <c r="T65" s="44" t="str">
        <f t="shared" ca="1" si="9"/>
        <v>EQ_BAND_FC</v>
      </c>
    </row>
    <row r="66" spans="1:20" x14ac:dyDescent="0.2">
      <c r="A66" s="26" t="s">
        <v>225</v>
      </c>
      <c r="B6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0x01000035</v>
      </c>
      <c r="C66" s="23">
        <f t="shared" ca="1" si="4"/>
        <v>1</v>
      </c>
      <c r="D66" s="13">
        <f t="shared" ca="1" si="5"/>
        <v>53</v>
      </c>
      <c r="E66" s="17" t="str">
        <f t="shared" ca="1" si="1"/>
        <v/>
      </c>
      <c r="F66" s="14" t="str">
        <f t="shared" ca="1" si="2"/>
        <v>RDC_SCALING</v>
      </c>
      <c r="H66" s="2" t="str">
        <f ca="1">IF(AND(D66&gt;=32,D66&lt;=35),"Channel "&amp;C66&amp;" EQ"&amp;COUNTIF($B$4:B66,B66),"")</f>
        <v/>
      </c>
      <c r="I66" s="43">
        <f ca="1">IF(D66=35,D66*10+C66+1000+10000*COUNTIF($B$4:B66,B66), IF(AND(D66&gt;=32,D66&lt;=35),D66*10+C66+1000*(D66-30)+10000*COUNTIF($B$4:B66,B66),IF(AND(D66&gt;=1,D66&lt;=255), D66*10+C66, "")))</f>
        <v>531</v>
      </c>
      <c r="J66" s="1">
        <f ca="1">IF(I66="","",COUNT(INDIRECT("I"&amp;4):INDIRECT("I"&amp;ROW())))</f>
        <v>32</v>
      </c>
      <c r="K66" s="2">
        <f t="shared" ca="1" si="6"/>
        <v>1481</v>
      </c>
      <c r="L66" s="2">
        <f ca="1">IF(K66&lt;&gt;"",RANK(K66,$K$4:$K$257)+COUNTIF(K$4:K66,K66)-1,"")</f>
        <v>17</v>
      </c>
      <c r="M66" s="2">
        <f t="shared" ca="1" si="10"/>
        <v>33331</v>
      </c>
      <c r="N66" s="2">
        <f t="shared" ca="1" si="7"/>
        <v>1</v>
      </c>
      <c r="P66" s="30">
        <f t="shared" ca="1" si="11"/>
        <v>3333</v>
      </c>
      <c r="Q66" s="1">
        <f ca="1">IF(P66="","",COUNT(INDIRECT("P"&amp;4):INDIRECT("P"&amp;ROW())))</f>
        <v>59</v>
      </c>
      <c r="R66" s="30">
        <f t="shared" ca="1" si="8"/>
        <v>4333</v>
      </c>
      <c r="S66" s="30">
        <f t="shared" ca="1" si="3"/>
        <v>33</v>
      </c>
      <c r="T66" s="44" t="str">
        <f t="shared" ca="1" si="9"/>
        <v>EQ_BAND_Q</v>
      </c>
    </row>
    <row r="67" spans="1:20" x14ac:dyDescent="0.2">
      <c r="A67" s="26" t="s">
        <v>226</v>
      </c>
      <c r="B67" s="28" t="str">
        <f ca="1">IF(ROW()-3&lt;=(COUNTIF(Input!M:M, "&gt; ")-1),INDIRECT("Input!M"&amp;ROW()-2),IF(ROW()-3&gt;(COUNTIF(Input!M:M, "&gt; ")+COUNTIF(Input!O:O, "&gt; ")-2),"0x0",INDIRECT("Input!O"&amp;(ROW()-COUNTIF(Input!M:M, "&gt; ")-1))))</f>
        <v>0x7570A3D</v>
      </c>
      <c r="C67" s="23" t="str">
        <f t="shared" si="4"/>
        <v/>
      </c>
      <c r="D67" s="13" t="str">
        <f t="shared" si="5"/>
        <v/>
      </c>
      <c r="E67" s="17">
        <f t="shared" ca="1" si="1"/>
        <v>3.6699999868869781</v>
      </c>
      <c r="F67" s="14" t="str">
        <f t="shared" ca="1" si="2"/>
        <v/>
      </c>
      <c r="H67" s="2" t="str">
        <f>IF(AND(D67&gt;=32,D67&lt;=35),"Channel "&amp;C67&amp;" EQ"&amp;COUNTIF($B$4:B67,B67),"")</f>
        <v/>
      </c>
      <c r="I67" s="43" t="str">
        <f>IF(D67=35,D67*10+C67+1000+10000*COUNTIF($B$4:B67,B67), IF(AND(D67&gt;=32,D67&lt;=35),D67*10+C67+1000*(D67-30)+10000*COUNTIF($B$4:B67,B67),IF(AND(D67&gt;=1,D67&lt;=255), D67*10+C67, "")))</f>
        <v/>
      </c>
      <c r="J67" s="1" t="str">
        <f ca="1">IF(I67="","",COUNT(INDIRECT("I"&amp;4):INDIRECT("I"&amp;ROW())))</f>
        <v/>
      </c>
      <c r="K67" s="2">
        <f t="shared" ca="1" si="6"/>
        <v>1341</v>
      </c>
      <c r="L67" s="2">
        <f ca="1">IF(K67&lt;&gt;"",RANK(K67,$K$4:$K$257)+COUNTIF(K$4:K67,K67)-1,"")</f>
        <v>21</v>
      </c>
      <c r="M67" s="2">
        <f t="shared" ca="1" si="10"/>
        <v>34341</v>
      </c>
      <c r="N67" s="2">
        <f t="shared" ca="1" si="7"/>
        <v>2</v>
      </c>
      <c r="P67" s="30">
        <f t="shared" ca="1" si="11"/>
        <v>3434</v>
      </c>
      <c r="Q67" s="1">
        <f ca="1">IF(P67="","",COUNT(INDIRECT("P"&amp;4):INDIRECT("P"&amp;ROW())))</f>
        <v>60</v>
      </c>
      <c r="R67" s="30">
        <f t="shared" ca="1" si="8"/>
        <v>4434</v>
      </c>
      <c r="S67" s="30">
        <f t="shared" ca="1" si="3"/>
        <v>34</v>
      </c>
      <c r="T67" s="44" t="str">
        <f t="shared" ca="1" si="9"/>
        <v>EQ_BAND_ATTENUATION_DB</v>
      </c>
    </row>
    <row r="68" spans="1:20" x14ac:dyDescent="0.2">
      <c r="A68" s="26" t="s">
        <v>227</v>
      </c>
      <c r="B6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0x01000037</v>
      </c>
      <c r="C68" s="23">
        <f t="shared" ca="1" si="4"/>
        <v>1</v>
      </c>
      <c r="D68" s="13">
        <f t="shared" ca="1" si="5"/>
        <v>55</v>
      </c>
      <c r="E68" s="17" t="str">
        <f t="shared" ref="E68:E131" ca="1" si="12">IF(MOD(MID(A68,FIND("[",A68,1)+1,FIND("]",A68,1)-FIND("[",A68,1)-1),2),IF(LEN(D67),IF(HEX2DEC(MID(B67,3,LEN(B67)-2))=0,"",HEX2DEC(IF((INDIRECT("DSM!E"&amp;D67))=1,"",IF((INDIRECT("DSM!E"&amp;D67))=-1,"FF",IF(LEN(B68)=10,"FF","")))&amp;MID(B68,3,LEN(B68)-2))/POWER(2,INDIRECT("DSM!C"&amp;D67))),""),"")</f>
        <v/>
      </c>
      <c r="F68" s="14" t="str">
        <f t="shared" ref="F68:F131" ca="1" si="13">IF(D68&lt;&gt;"ERR",IF(LEN(D68),INDIRECT("DSM!B"&amp;D68),""),"ERR")</f>
        <v>MBDRC_ENABLE</v>
      </c>
      <c r="H68" s="2" t="str">
        <f ca="1">IF(AND(D68&gt;=32,D68&lt;=35),"Channel "&amp;C68&amp;" EQ"&amp;COUNTIF($B$4:B68,B68),"")</f>
        <v/>
      </c>
      <c r="I68" s="43">
        <f ca="1">IF(D68=35,D68*10+C68+1000+10000*COUNTIF($B$4:B68,B68), IF(AND(D68&gt;=32,D68&lt;=35),D68*10+C68+1000*(D68-30)+10000*COUNTIF($B$4:B68,B68),IF(AND(D68&gt;=1,D68&lt;=255), D68*10+C68, "")))</f>
        <v>551</v>
      </c>
      <c r="J68" s="1">
        <f ca="1">IF(I68="","",COUNT(INDIRECT("I"&amp;4):INDIRECT("I"&amp;ROW())))</f>
        <v>33</v>
      </c>
      <c r="K68" s="2">
        <f t="shared" ca="1" si="6"/>
        <v>871</v>
      </c>
      <c r="L68" s="2">
        <f ca="1">IF(K68&lt;&gt;"",RANK(K68,$K$4:$K$257)+COUNTIF(K$4:K68,K68)-1,"")</f>
        <v>31</v>
      </c>
      <c r="M68" s="2">
        <f t="shared" ca="1" si="10"/>
        <v>41351</v>
      </c>
      <c r="N68" s="2">
        <f t="shared" ca="1" si="7"/>
        <v>4</v>
      </c>
      <c r="P68" s="30">
        <f t="shared" ca="1" si="11"/>
        <v>4135</v>
      </c>
      <c r="Q68" s="1">
        <f ca="1">IF(P68="","",COUNT(INDIRECT("P"&amp;4):INDIRECT("P"&amp;ROW())))</f>
        <v>61</v>
      </c>
      <c r="R68" s="30" t="str">
        <f t="shared" ca="1" si="8"/>
        <v/>
      </c>
      <c r="S68" s="30" t="str">
        <f t="shared" ref="S68:S131" ca="1" si="14">IF(R68&lt;&gt;"", IF(R68&gt;1000,MOD(R68,100),MOD(R68,1000)),"")</f>
        <v/>
      </c>
      <c r="T68" s="44" t="str">
        <f t="shared" ca="1" si="9"/>
        <v/>
      </c>
    </row>
    <row r="69" spans="1:20" x14ac:dyDescent="0.2">
      <c r="A69" s="26" t="s">
        <v>228</v>
      </c>
      <c r="B69" s="28" t="str">
        <f ca="1">IF(ROW()-3&lt;=(COUNTIF(Input!M:M, "&gt; ")-1),INDIRECT("Input!M"&amp;ROW()-2),IF(ROW()-3&gt;(COUNTIF(Input!M:M, "&gt; ")+COUNTIF(Input!O:O, "&gt; ")-2),"0x0",INDIRECT("Input!O"&amp;(ROW()-COUNTIF(Input!M:M, "&gt; ")-1))))</f>
        <v>0x1</v>
      </c>
      <c r="C69" s="23" t="str">
        <f t="shared" ref="C69:C132" si="15">IF(MOD(MID(A69,FIND("[",A69,1)+1,FIND("]",A69,1)-FIND("[",A69,1)-1),2),"",IF(B69&lt;&gt;"0x0",IF(LEN(B69)=10,IF(LEFT(B69,8)="0x010000",1,IF(LEFT(B69,8)="0x020000",2,"ERR")),"ERR"),""))</f>
        <v/>
      </c>
      <c r="D69" s="13" t="str">
        <f t="shared" ref="D69:D132" si="16">IF(C69&lt;&gt;"ERR", IF(MOD(MID(A69,FIND("[",A69,1)+1,FIND("]",A69,1)-FIND("[",A69,1)-1),2),"",IF(B69&lt;&gt;"0x0",HEX2DEC(RIGHT(B69,5)),"")), "ERR")</f>
        <v/>
      </c>
      <c r="E69" s="17">
        <f t="shared" ca="1" si="12"/>
        <v>1</v>
      </c>
      <c r="F69" s="14" t="str">
        <f t="shared" ca="1" si="13"/>
        <v/>
      </c>
      <c r="H69" s="2" t="str">
        <f>IF(AND(D69&gt;=32,D69&lt;=35),"Channel "&amp;C69&amp;" EQ"&amp;COUNTIF($B$4:B69,B69),"")</f>
        <v/>
      </c>
      <c r="I69" s="43" t="str">
        <f>IF(D69=35,D69*10+C69+1000+10000*COUNTIF($B$4:B69,B69), IF(AND(D69&gt;=32,D69&lt;=35),D69*10+C69+1000*(D69-30)+10000*COUNTIF($B$4:B69,B69),IF(AND(D69&gt;=1,D69&lt;=255), D69*10+C69, "")))</f>
        <v/>
      </c>
      <c r="J69" s="1" t="str">
        <f ca="1">IF(I69="","",COUNT(INDIRECT("I"&amp;4):INDIRECT("I"&amp;ROW())))</f>
        <v/>
      </c>
      <c r="K69" s="2">
        <f t="shared" ref="K69:K132" ca="1" si="17">IF(ROW()&gt;COUNT(I:I)+3,"", INDIRECT("I"&amp;MATCH(ROW()-3,J:J,0 )))</f>
        <v>1331</v>
      </c>
      <c r="L69" s="2">
        <f ca="1">IF(K69&lt;&gt;"",RANK(K69,$K$4:$K$257)+COUNTIF(K$4:K69,K69)-1,"")</f>
        <v>23</v>
      </c>
      <c r="M69" s="2">
        <f t="shared" ref="M69:M132" ca="1" si="18">IF(K69&lt;&gt;"",INDIRECT("K"&amp;MATCH(COUNT(L:L)-ROW()+4,L:L,0 )),"")</f>
        <v>42321</v>
      </c>
      <c r="N69" s="2">
        <f t="shared" ref="N69:N132" ca="1" si="19">IF(M69&lt;&gt;"",INDIRECT("E"&amp;MATCH(M69,I:I,0 )+1),"")</f>
        <v>11800</v>
      </c>
      <c r="P69" s="30">
        <f t="shared" ca="1" si="11"/>
        <v>4232</v>
      </c>
      <c r="Q69" s="1">
        <f ca="1">IF(P69="","",COUNT(INDIRECT("P"&amp;4):INDIRECT("P"&amp;ROW())))</f>
        <v>62</v>
      </c>
      <c r="R69" s="30" t="str">
        <f t="shared" ref="R69:R132" ca="1" si="20">IF(ROW()&gt;COUNT(P:P)+3,"", INDIRECT("P"&amp;MATCH(ROW()-3,Q:Q,0 )))</f>
        <v/>
      </c>
      <c r="S69" s="30" t="str">
        <f t="shared" ca="1" si="14"/>
        <v/>
      </c>
      <c r="T69" s="44" t="str">
        <f t="shared" ref="T69:T132" ca="1" si="21">IF(R69&lt;&gt;"", IF(R69&lt;255,INDIRECT("DSM!B"&amp;R69),INDIRECT("DSM!B"&amp;MOD(R69,100))),"")</f>
        <v/>
      </c>
    </row>
    <row r="70" spans="1:20" x14ac:dyDescent="0.2">
      <c r="A70" s="26" t="s">
        <v>229</v>
      </c>
      <c r="B7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0x0100003C</v>
      </c>
      <c r="C70" s="23">
        <f t="shared" ca="1" si="15"/>
        <v>1</v>
      </c>
      <c r="D70" s="13">
        <f t="shared" ca="1" si="16"/>
        <v>60</v>
      </c>
      <c r="E70" s="17" t="str">
        <f t="shared" ca="1" si="12"/>
        <v/>
      </c>
      <c r="F70" s="14" t="str">
        <f t="shared" ca="1" si="13"/>
        <v>MBDRC_CUTOFF_F1</v>
      </c>
      <c r="H70" s="2" t="str">
        <f ca="1">IF(AND(D70&gt;=32,D70&lt;=35),"Channel "&amp;C70&amp;" EQ"&amp;COUNTIF($B$4:B70,B70),"")</f>
        <v/>
      </c>
      <c r="I70" s="43">
        <f ca="1">IF(D70=35,D70*10+C70+1000+10000*COUNTIF($B$4:B70,B70), IF(AND(D70&gt;=32,D70&lt;=35),D70*10+C70+1000*(D70-30)+10000*COUNTIF($B$4:B70,B70),IF(AND(D70&gt;=1,D70&lt;=255), D70*10+C70, "")))</f>
        <v>601</v>
      </c>
      <c r="J70" s="1">
        <f ca="1">IF(I70="","",COUNT(INDIRECT("I"&amp;4):INDIRECT("I"&amp;ROW())))</f>
        <v>34</v>
      </c>
      <c r="K70" s="2">
        <f t="shared" ca="1" si="17"/>
        <v>1481</v>
      </c>
      <c r="L70" s="2">
        <f ca="1">IF(K70&lt;&gt;"",RANK(K70,$K$4:$K$257)+COUNTIF(K$4:K70,K70)-1,"")</f>
        <v>18</v>
      </c>
      <c r="M70" s="2">
        <f t="shared" ca="1" si="18"/>
        <v>43331</v>
      </c>
      <c r="N70" s="2">
        <f t="shared" ca="1" si="19"/>
        <v>3.989999994635582</v>
      </c>
      <c r="P70" s="30">
        <f t="shared" ref="P70:P133" ca="1" si="22">IF(ROW()&lt;=COUNT(M:M)+3,IF(AND(M70&lt;&gt;"",INT(M70/10)&lt;&gt;INT(M69/10)),INT(M70/10),""),"")</f>
        <v>4333</v>
      </c>
      <c r="Q70" s="1">
        <f ca="1">IF(P70="","",COUNT(INDIRECT("P"&amp;4):INDIRECT("P"&amp;ROW())))</f>
        <v>63</v>
      </c>
      <c r="R70" s="30" t="str">
        <f t="shared" ca="1" si="20"/>
        <v/>
      </c>
      <c r="S70" s="30" t="str">
        <f t="shared" ca="1" si="14"/>
        <v/>
      </c>
      <c r="T70" s="44" t="str">
        <f t="shared" ca="1" si="21"/>
        <v/>
      </c>
    </row>
    <row r="71" spans="1:20" x14ac:dyDescent="0.2">
      <c r="A71" s="26" t="s">
        <v>230</v>
      </c>
      <c r="B71" s="28" t="str">
        <f ca="1">IF(ROW()-3&lt;=(COUNTIF(Input!M:M, "&gt; ")-1),INDIRECT("Input!M"&amp;ROW()-2),IF(ROW()-3&gt;(COUNTIF(Input!M:M, "&gt; ")+COUNTIF(Input!O:O, "&gt; ")-2),"0x0",INDIRECT("Input!O"&amp;(ROW()-COUNTIF(Input!M:M, "&gt; ")-1))))</f>
        <v>0x33E</v>
      </c>
      <c r="C71" s="23" t="str">
        <f t="shared" si="15"/>
        <v/>
      </c>
      <c r="D71" s="13" t="str">
        <f t="shared" si="16"/>
        <v/>
      </c>
      <c r="E71" s="17">
        <f t="shared" ca="1" si="12"/>
        <v>830</v>
      </c>
      <c r="F71" s="14" t="str">
        <f t="shared" ca="1" si="13"/>
        <v/>
      </c>
      <c r="H71" s="2" t="str">
        <f>IF(AND(D71&gt;=32,D71&lt;=35),"Channel "&amp;C71&amp;" EQ"&amp;COUNTIF($B$4:B71,B71),"")</f>
        <v/>
      </c>
      <c r="I71" s="43" t="str">
        <f>IF(D71=35,D71*10+C71+1000+10000*COUNTIF($B$4:B71,B71), IF(AND(D71&gt;=32,D71&lt;=35),D71*10+C71+1000*(D71-30)+10000*COUNTIF($B$4:B71,B71),IF(AND(D71&gt;=1,D71&lt;=255), D71*10+C71, "")))</f>
        <v/>
      </c>
      <c r="J71" s="1" t="str">
        <f ca="1">IF(I71="","",COUNT(INDIRECT("I"&amp;4):INDIRECT("I"&amp;ROW())))</f>
        <v/>
      </c>
      <c r="K71" s="2">
        <f t="shared" ca="1" si="17"/>
        <v>1471</v>
      </c>
      <c r="L71" s="2">
        <f ca="1">IF(K71&lt;&gt;"",RANK(K71,$K$4:$K$257)+COUNTIF(K$4:K71,K71)-1,"")</f>
        <v>19</v>
      </c>
      <c r="M71" s="2">
        <f t="shared" ca="1" si="18"/>
        <v>44341</v>
      </c>
      <c r="N71" s="2">
        <f t="shared" ca="1" si="19"/>
        <v>-12</v>
      </c>
      <c r="P71" s="30">
        <f t="shared" ca="1" si="22"/>
        <v>4434</v>
      </c>
      <c r="Q71" s="1">
        <f ca="1">IF(P71="","",COUNT(INDIRECT("P"&amp;4):INDIRECT("P"&amp;ROW())))</f>
        <v>64</v>
      </c>
      <c r="R71" s="30" t="str">
        <f t="shared" ca="1" si="20"/>
        <v/>
      </c>
      <c r="S71" s="30" t="str">
        <f t="shared" ca="1" si="14"/>
        <v/>
      </c>
      <c r="T71" s="44" t="str">
        <f t="shared" ca="1" si="21"/>
        <v/>
      </c>
    </row>
    <row r="72" spans="1:20" x14ac:dyDescent="0.2">
      <c r="A72" s="26" t="s">
        <v>231</v>
      </c>
      <c r="B7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0x0100003D</v>
      </c>
      <c r="C72" s="23">
        <f t="shared" ca="1" si="15"/>
        <v>1</v>
      </c>
      <c r="D72" s="13">
        <f t="shared" ca="1" si="16"/>
        <v>61</v>
      </c>
      <c r="E72" s="17" t="str">
        <f t="shared" ca="1" si="12"/>
        <v/>
      </c>
      <c r="F72" s="14" t="str">
        <f t="shared" ca="1" si="13"/>
        <v>MBDRC_CUTOFF_F2</v>
      </c>
      <c r="H72" s="2" t="str">
        <f ca="1">IF(AND(D72&gt;=32,D72&lt;=35),"Channel "&amp;C72&amp;" EQ"&amp;COUNTIF($B$4:B72,B72),"")</f>
        <v/>
      </c>
      <c r="I72" s="43">
        <f ca="1">IF(D72=35,D72*10+C72+1000+10000*COUNTIF($B$4:B72,B72), IF(AND(D72&gt;=32,D72&lt;=35),D72*10+C72+1000*(D72-30)+10000*COUNTIF($B$4:B72,B72),IF(AND(D72&gt;=1,D72&lt;=255), D72*10+C72, "")))</f>
        <v>611</v>
      </c>
      <c r="J72" s="1">
        <f ca="1">IF(I72="","",COUNT(INDIRECT("I"&amp;4):INDIRECT("I"&amp;ROW())))</f>
        <v>35</v>
      </c>
      <c r="K72" s="2" t="str">
        <f t="shared" ca="1" si="17"/>
        <v/>
      </c>
      <c r="L72" s="2" t="str">
        <f ca="1">IF(K72&lt;&gt;"",RANK(K72,$K$4:$K$257)+COUNTIF(K$4:K72,K72)-1,"")</f>
        <v/>
      </c>
      <c r="M72" s="2" t="str">
        <f t="shared" ca="1" si="18"/>
        <v/>
      </c>
      <c r="N72" s="2" t="str">
        <f t="shared" ca="1" si="19"/>
        <v/>
      </c>
      <c r="P72" s="30" t="str">
        <f t="shared" ca="1" si="22"/>
        <v/>
      </c>
      <c r="Q72" s="1" t="str">
        <f ca="1">IF(P72="","",COUNT(INDIRECT("P"&amp;4):INDIRECT("P"&amp;ROW())))</f>
        <v/>
      </c>
      <c r="R72" s="30" t="str">
        <f t="shared" ca="1" si="20"/>
        <v/>
      </c>
      <c r="S72" s="30" t="str">
        <f t="shared" ca="1" si="14"/>
        <v/>
      </c>
      <c r="T72" s="44" t="str">
        <f t="shared" ca="1" si="21"/>
        <v/>
      </c>
    </row>
    <row r="73" spans="1:20" x14ac:dyDescent="0.2">
      <c r="A73" s="26" t="s">
        <v>232</v>
      </c>
      <c r="B73" s="28" t="str">
        <f ca="1">IF(ROW()-3&lt;=(COUNTIF(Input!M:M, "&gt; ")-1),INDIRECT("Input!M"&amp;ROW()-2),IF(ROW()-3&gt;(COUNTIF(Input!M:M, "&gt; ")+COUNTIF(Input!O:O, "&gt; ")-2),"0x0",INDIRECT("Input!O"&amp;(ROW()-COUNTIF(Input!M:M, "&gt; ")-1))))</f>
        <v>0xED8</v>
      </c>
      <c r="C73" s="23" t="str">
        <f t="shared" si="15"/>
        <v/>
      </c>
      <c r="D73" s="13" t="str">
        <f t="shared" si="16"/>
        <v/>
      </c>
      <c r="E73" s="17">
        <f t="shared" ca="1" si="12"/>
        <v>3800</v>
      </c>
      <c r="F73" s="14" t="str">
        <f t="shared" ca="1" si="13"/>
        <v/>
      </c>
      <c r="H73" s="2" t="str">
        <f>IF(AND(D73&gt;=32,D73&lt;=35),"Channel "&amp;C73&amp;" EQ"&amp;COUNTIF($B$4:B73,B73),"")</f>
        <v/>
      </c>
      <c r="I73" s="43" t="str">
        <f>IF(D73=35,D73*10+C73+1000+10000*COUNTIF($B$4:B73,B73), IF(AND(D73&gt;=32,D73&lt;=35),D73*10+C73+1000*(D73-30)+10000*COUNTIF($B$4:B73,B73),IF(AND(D73&gt;=1,D73&lt;=255), D73*10+C73, "")))</f>
        <v/>
      </c>
      <c r="J73" s="1" t="str">
        <f ca="1">IF(I73="","",COUNT(INDIRECT("I"&amp;4):INDIRECT("I"&amp;ROW())))</f>
        <v/>
      </c>
      <c r="K73" s="2" t="str">
        <f t="shared" ca="1" si="17"/>
        <v/>
      </c>
      <c r="L73" s="2" t="str">
        <f ca="1">IF(K73&lt;&gt;"",RANK(K73,$K$4:$K$257)+COUNTIF(K$4:K73,K73)-1,"")</f>
        <v/>
      </c>
      <c r="M73" s="2" t="str">
        <f t="shared" ca="1" si="18"/>
        <v/>
      </c>
      <c r="N73" s="2" t="str">
        <f t="shared" ca="1" si="19"/>
        <v/>
      </c>
      <c r="P73" s="30" t="str">
        <f t="shared" ca="1" si="22"/>
        <v/>
      </c>
      <c r="Q73" s="1" t="str">
        <f ca="1">IF(P73="","",COUNT(INDIRECT("P"&amp;4):INDIRECT("P"&amp;ROW())))</f>
        <v/>
      </c>
      <c r="R73" s="30" t="str">
        <f t="shared" ca="1" si="20"/>
        <v/>
      </c>
      <c r="S73" s="30" t="str">
        <f t="shared" ca="1" si="14"/>
        <v/>
      </c>
      <c r="T73" s="44" t="str">
        <f t="shared" ca="1" si="21"/>
        <v/>
      </c>
    </row>
    <row r="74" spans="1:20" x14ac:dyDescent="0.2">
      <c r="A74" s="26" t="s">
        <v>233</v>
      </c>
      <c r="B7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0x01000036</v>
      </c>
      <c r="C74" s="23">
        <f t="shared" ca="1" si="15"/>
        <v>1</v>
      </c>
      <c r="D74" s="13">
        <f t="shared" ca="1" si="16"/>
        <v>54</v>
      </c>
      <c r="E74" s="17" t="str">
        <f t="shared" ca="1" si="12"/>
        <v/>
      </c>
      <c r="F74" s="14" t="str">
        <f t="shared" ca="1" si="13"/>
        <v>MBDRC_TARGET_SUBBAND_ID</v>
      </c>
      <c r="H74" s="2" t="str">
        <f ca="1">IF(AND(D74&gt;=32,D74&lt;=35),"Channel "&amp;C74&amp;" EQ"&amp;COUNTIF($B$4:B74,B74),"")</f>
        <v/>
      </c>
      <c r="I74" s="43">
        <f ca="1">IF(D74=35,D74*10+C74+1000+10000*COUNTIF($B$4:B74,B74), IF(AND(D74&gt;=32,D74&lt;=35),D74*10+C74+1000*(D74-30)+10000*COUNTIF($B$4:B74,B74),IF(AND(D74&gt;=1,D74&lt;=255), D74*10+C74, "")))</f>
        <v>541</v>
      </c>
      <c r="J74" s="1">
        <f ca="1">IF(I74="","",COUNT(INDIRECT("I"&amp;4):INDIRECT("I"&amp;ROW())))</f>
        <v>36</v>
      </c>
      <c r="K74" s="2" t="str">
        <f t="shared" ca="1" si="17"/>
        <v/>
      </c>
      <c r="L74" s="2" t="str">
        <f ca="1">IF(K74&lt;&gt;"",RANK(K74,$K$4:$K$257)+COUNTIF(K$4:K74,K74)-1,"")</f>
        <v/>
      </c>
      <c r="M74" s="2" t="str">
        <f t="shared" ca="1" si="18"/>
        <v/>
      </c>
      <c r="N74" s="2" t="str">
        <f t="shared" ca="1" si="19"/>
        <v/>
      </c>
      <c r="P74" s="30" t="str">
        <f t="shared" ca="1" si="22"/>
        <v/>
      </c>
      <c r="Q74" s="1" t="str">
        <f ca="1">IF(P74="","",COUNT(INDIRECT("P"&amp;4):INDIRECT("P"&amp;ROW())))</f>
        <v/>
      </c>
      <c r="R74" s="30" t="str">
        <f t="shared" ca="1" si="20"/>
        <v/>
      </c>
      <c r="S74" s="30" t="str">
        <f t="shared" ca="1" si="14"/>
        <v/>
      </c>
      <c r="T74" s="44" t="str">
        <f t="shared" ca="1" si="21"/>
        <v/>
      </c>
    </row>
    <row r="75" spans="1:20" x14ac:dyDescent="0.2">
      <c r="A75" s="26" t="s">
        <v>234</v>
      </c>
      <c r="B75" s="28" t="str">
        <f ca="1">IF(ROW()-3&lt;=(COUNTIF(Input!M:M, "&gt; ")-1),INDIRECT("Input!M"&amp;ROW()-2),IF(ROW()-3&gt;(COUNTIF(Input!M:M, "&gt; ")+COUNTIF(Input!O:O, "&gt; ")-2),"0x0",INDIRECT("Input!O"&amp;(ROW()-COUNTIF(Input!M:M, "&gt; ")-1))))</f>
        <v>0x1</v>
      </c>
      <c r="C75" s="23" t="str">
        <f t="shared" si="15"/>
        <v/>
      </c>
      <c r="D75" s="13" t="str">
        <f t="shared" si="16"/>
        <v/>
      </c>
      <c r="E75" s="17">
        <f t="shared" ca="1" si="12"/>
        <v>1</v>
      </c>
      <c r="F75" s="14" t="str">
        <f t="shared" ca="1" si="13"/>
        <v/>
      </c>
      <c r="H75" s="2" t="str">
        <f>IF(AND(D75&gt;=32,D75&lt;=35),"Channel "&amp;C75&amp;" EQ"&amp;COUNTIF($B$4:B75,B75),"")</f>
        <v/>
      </c>
      <c r="I75" s="43" t="str">
        <f>IF(D75=35,D75*10+C75+1000+10000*COUNTIF($B$4:B75,B75), IF(AND(D75&gt;=32,D75&lt;=35),D75*10+C75+1000*(D75-30)+10000*COUNTIF($B$4:B75,B75),IF(AND(D75&gt;=1,D75&lt;=255), D75*10+C75, "")))</f>
        <v/>
      </c>
      <c r="J75" s="1" t="str">
        <f ca="1">IF(I75="","",COUNT(INDIRECT("I"&amp;4):INDIRECT("I"&amp;ROW())))</f>
        <v/>
      </c>
      <c r="K75" s="2" t="str">
        <f t="shared" ca="1" si="17"/>
        <v/>
      </c>
      <c r="L75" s="2" t="str">
        <f ca="1">IF(K75&lt;&gt;"",RANK(K75,$K$4:$K$257)+COUNTIF(K$4:K75,K75)-1,"")</f>
        <v/>
      </c>
      <c r="M75" s="2" t="str">
        <f t="shared" ca="1" si="18"/>
        <v/>
      </c>
      <c r="N75" s="2" t="str">
        <f t="shared" ca="1" si="19"/>
        <v/>
      </c>
      <c r="P75" s="30" t="str">
        <f t="shared" ca="1" si="22"/>
        <v/>
      </c>
      <c r="Q75" s="1" t="str">
        <f ca="1">IF(P75="","",COUNT(INDIRECT("P"&amp;4):INDIRECT("P"&amp;ROW())))</f>
        <v/>
      </c>
      <c r="R75" s="30" t="str">
        <f t="shared" ca="1" si="20"/>
        <v/>
      </c>
      <c r="S75" s="30" t="str">
        <f t="shared" ca="1" si="14"/>
        <v/>
      </c>
      <c r="T75" s="44" t="str">
        <f t="shared" ca="1" si="21"/>
        <v/>
      </c>
    </row>
    <row r="76" spans="1:20" x14ac:dyDescent="0.2">
      <c r="A76" s="26" t="s">
        <v>235</v>
      </c>
      <c r="B7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0x01000038</v>
      </c>
      <c r="C76" s="23">
        <f t="shared" ca="1" si="15"/>
        <v>1</v>
      </c>
      <c r="D76" s="13">
        <f t="shared" ca="1" si="16"/>
        <v>56</v>
      </c>
      <c r="E76" s="17" t="str">
        <f t="shared" ca="1" si="12"/>
        <v/>
      </c>
      <c r="F76" s="14" t="str">
        <f t="shared" ca="1" si="13"/>
        <v>DRC_TRHESHOLD</v>
      </c>
      <c r="H76" s="2" t="str">
        <f ca="1">IF(AND(D76&gt;=32,D76&lt;=35),"Channel "&amp;C76&amp;" EQ"&amp;COUNTIF($B$4:B76,B76),"")</f>
        <v/>
      </c>
      <c r="I76" s="43">
        <f ca="1">IF(D76=35,D76*10+C76+1000+10000*COUNTIF($B$4:B76,B76), IF(AND(D76&gt;=32,D76&lt;=35),D76*10+C76+1000*(D76-30)+10000*COUNTIF($B$4:B76,B76),IF(AND(D76&gt;=1,D76&lt;=255), D76*10+C76, "")))</f>
        <v>561</v>
      </c>
      <c r="J76" s="1">
        <f ca="1">IF(I76="","",COUNT(INDIRECT("I"&amp;4):INDIRECT("I"&amp;ROW())))</f>
        <v>37</v>
      </c>
      <c r="K76" s="2" t="str">
        <f t="shared" ca="1" si="17"/>
        <v/>
      </c>
      <c r="L76" s="2" t="str">
        <f ca="1">IF(K76&lt;&gt;"",RANK(K76,$K$4:$K$257)+COUNTIF(K$4:K76,K76)-1,"")</f>
        <v/>
      </c>
      <c r="M76" s="2" t="str">
        <f t="shared" ca="1" si="18"/>
        <v/>
      </c>
      <c r="N76" s="2" t="str">
        <f t="shared" ca="1" si="19"/>
        <v/>
      </c>
      <c r="P76" s="30" t="str">
        <f t="shared" ca="1" si="22"/>
        <v/>
      </c>
      <c r="Q76" s="1" t="str">
        <f ca="1">IF(P76="","",COUNT(INDIRECT("P"&amp;4):INDIRECT("P"&amp;ROW())))</f>
        <v/>
      </c>
      <c r="R76" s="30" t="str">
        <f t="shared" ca="1" si="20"/>
        <v/>
      </c>
      <c r="S76" s="30" t="str">
        <f t="shared" ca="1" si="14"/>
        <v/>
      </c>
      <c r="T76" s="44" t="str">
        <f t="shared" ca="1" si="21"/>
        <v/>
      </c>
    </row>
    <row r="77" spans="1:20" x14ac:dyDescent="0.2">
      <c r="A77" s="26" t="s">
        <v>236</v>
      </c>
      <c r="B77" s="28" t="str">
        <f ca="1">IF(ROW()-3&lt;=(COUNTIF(Input!M:M, "&gt; ")-1),INDIRECT("Input!M"&amp;ROW()-2),IF(ROW()-3&gt;(COUNTIF(Input!M:M, "&gt; ")+COUNTIF(Input!O:O, "&gt; ")-2),"0x0",INDIRECT("Input!O"&amp;(ROW()-COUNTIF(Input!M:M, "&gt; ")-1))))</f>
        <v>0xFF400000</v>
      </c>
      <c r="C77" s="23" t="str">
        <f t="shared" si="15"/>
        <v/>
      </c>
      <c r="D77" s="13" t="str">
        <f t="shared" si="16"/>
        <v/>
      </c>
      <c r="E77" s="17">
        <f t="shared" ca="1" si="12"/>
        <v>-12</v>
      </c>
      <c r="F77" s="14" t="str">
        <f t="shared" ca="1" si="13"/>
        <v/>
      </c>
      <c r="H77" s="2" t="str">
        <f>IF(AND(D77&gt;=32,D77&lt;=35),"Channel "&amp;C77&amp;" EQ"&amp;COUNTIF($B$4:B77,B77),"")</f>
        <v/>
      </c>
      <c r="I77" s="43" t="str">
        <f>IF(D77=35,D77*10+C77+1000+10000*COUNTIF($B$4:B77,B77), IF(AND(D77&gt;=32,D77&lt;=35),D77*10+C77+1000*(D77-30)+10000*COUNTIF($B$4:B77,B77),IF(AND(D77&gt;=1,D77&lt;=255), D77*10+C77, "")))</f>
        <v/>
      </c>
      <c r="J77" s="1" t="str">
        <f ca="1">IF(I77="","",COUNT(INDIRECT("I"&amp;4):INDIRECT("I"&amp;ROW())))</f>
        <v/>
      </c>
      <c r="K77" s="2" t="str">
        <f t="shared" ca="1" si="17"/>
        <v/>
      </c>
      <c r="L77" s="2" t="str">
        <f ca="1">IF(K77&lt;&gt;"",RANK(K77,$K$4:$K$257)+COUNTIF(K$4:K77,K77)-1,"")</f>
        <v/>
      </c>
      <c r="M77" s="2" t="str">
        <f t="shared" ca="1" si="18"/>
        <v/>
      </c>
      <c r="N77" s="2" t="str">
        <f t="shared" ca="1" si="19"/>
        <v/>
      </c>
      <c r="P77" s="30" t="str">
        <f t="shared" ca="1" si="22"/>
        <v/>
      </c>
      <c r="Q77" s="1" t="str">
        <f ca="1">IF(P77="","",COUNT(INDIRECT("P"&amp;4):INDIRECT("P"&amp;ROW())))</f>
        <v/>
      </c>
      <c r="R77" s="30" t="str">
        <f t="shared" ca="1" si="20"/>
        <v/>
      </c>
      <c r="S77" s="30" t="str">
        <f t="shared" ca="1" si="14"/>
        <v/>
      </c>
      <c r="T77" s="44" t="str">
        <f t="shared" ca="1" si="21"/>
        <v/>
      </c>
    </row>
    <row r="78" spans="1:20" x14ac:dyDescent="0.2">
      <c r="A78" s="26" t="s">
        <v>237</v>
      </c>
      <c r="B7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0x01000039</v>
      </c>
      <c r="C78" s="23">
        <f t="shared" ca="1" si="15"/>
        <v>1</v>
      </c>
      <c r="D78" s="13">
        <f t="shared" ca="1" si="16"/>
        <v>57</v>
      </c>
      <c r="E78" s="17" t="str">
        <f t="shared" ca="1" si="12"/>
        <v/>
      </c>
      <c r="F78" s="14" t="str">
        <f t="shared" ca="1" si="13"/>
        <v>DRC_RATIO</v>
      </c>
      <c r="H78" s="2" t="str">
        <f ca="1">IF(AND(D78&gt;=32,D78&lt;=35),"Channel "&amp;C78&amp;" EQ"&amp;COUNTIF($B$4:B78,B78),"")</f>
        <v/>
      </c>
      <c r="I78" s="43">
        <f ca="1">IF(D78=35,D78*10+C78+1000+10000*COUNTIF($B$4:B78,B78), IF(AND(D78&gt;=32,D78&lt;=35),D78*10+C78+1000*(D78-30)+10000*COUNTIF($B$4:B78,B78),IF(AND(D78&gt;=1,D78&lt;=255), D78*10+C78, "")))</f>
        <v>571</v>
      </c>
      <c r="J78" s="1">
        <f ca="1">IF(I78="","",COUNT(INDIRECT("I"&amp;4):INDIRECT("I"&amp;ROW())))</f>
        <v>38</v>
      </c>
      <c r="K78" s="2" t="str">
        <f t="shared" ca="1" si="17"/>
        <v/>
      </c>
      <c r="L78" s="2" t="str">
        <f ca="1">IF(K78&lt;&gt;"",RANK(K78,$K$4:$K$257)+COUNTIF(K$4:K78,K78)-1,"")</f>
        <v/>
      </c>
      <c r="M78" s="2" t="str">
        <f t="shared" ca="1" si="18"/>
        <v/>
      </c>
      <c r="N78" s="2" t="str">
        <f t="shared" ca="1" si="19"/>
        <v/>
      </c>
      <c r="P78" s="30" t="str">
        <f t="shared" ca="1" si="22"/>
        <v/>
      </c>
      <c r="Q78" s="1" t="str">
        <f ca="1">IF(P78="","",COUNT(INDIRECT("P"&amp;4):INDIRECT("P"&amp;ROW())))</f>
        <v/>
      </c>
      <c r="R78" s="30" t="str">
        <f t="shared" ca="1" si="20"/>
        <v/>
      </c>
      <c r="S78" s="30" t="str">
        <f t="shared" ca="1" si="14"/>
        <v/>
      </c>
      <c r="T78" s="44" t="str">
        <f t="shared" ca="1" si="21"/>
        <v/>
      </c>
    </row>
    <row r="79" spans="1:20" x14ac:dyDescent="0.2">
      <c r="A79" s="26" t="s">
        <v>238</v>
      </c>
      <c r="B79" s="28" t="str">
        <f ca="1">IF(ROW()-3&lt;=(COUNTIF(Input!M:M, "&gt; ")-1),INDIRECT("Input!M"&amp;ROW()-2),IF(ROW()-3&gt;(COUNTIF(Input!M:M, "&gt; ")+COUNTIF(Input!O:O, "&gt; ")-2),"0x0",INDIRECT("Input!O"&amp;(ROW()-COUNTIF(Input!M:M, "&gt; ")-1))))</f>
        <v>0x200000</v>
      </c>
      <c r="C79" s="23" t="str">
        <f t="shared" si="15"/>
        <v/>
      </c>
      <c r="D79" s="13" t="str">
        <f t="shared" si="16"/>
        <v/>
      </c>
      <c r="E79" s="17">
        <f t="shared" ca="1" si="12"/>
        <v>2</v>
      </c>
      <c r="F79" s="14" t="str">
        <f t="shared" ca="1" si="13"/>
        <v/>
      </c>
      <c r="H79" s="2" t="str">
        <f>IF(AND(D79&gt;=32,D79&lt;=35),"Channel "&amp;C79&amp;" EQ"&amp;COUNTIF($B$4:B79,B79),"")</f>
        <v/>
      </c>
      <c r="I79" s="43" t="str">
        <f>IF(D79=35,D79*10+C79+1000+10000*COUNTIF($B$4:B79,B79), IF(AND(D79&gt;=32,D79&lt;=35),D79*10+C79+1000*(D79-30)+10000*COUNTIF($B$4:B79,B79),IF(AND(D79&gt;=1,D79&lt;=255), D79*10+C79, "")))</f>
        <v/>
      </c>
      <c r="J79" s="1" t="str">
        <f ca="1">IF(I79="","",COUNT(INDIRECT("I"&amp;4):INDIRECT("I"&amp;ROW())))</f>
        <v/>
      </c>
      <c r="K79" s="2" t="str">
        <f t="shared" ca="1" si="17"/>
        <v/>
      </c>
      <c r="L79" s="2" t="str">
        <f ca="1">IF(K79&lt;&gt;"",RANK(K79,$K$4:$K$257)+COUNTIF(K$4:K79,K79)-1,"")</f>
        <v/>
      </c>
      <c r="M79" s="2" t="str">
        <f t="shared" ca="1" si="18"/>
        <v/>
      </c>
      <c r="N79" s="2" t="str">
        <f t="shared" ca="1" si="19"/>
        <v/>
      </c>
      <c r="P79" s="30" t="str">
        <f t="shared" ca="1" si="22"/>
        <v/>
      </c>
      <c r="Q79" s="1" t="str">
        <f ca="1">IF(P79="","",COUNT(INDIRECT("P"&amp;4):INDIRECT("P"&amp;ROW())))</f>
        <v/>
      </c>
      <c r="R79" s="30" t="str">
        <f t="shared" ca="1" si="20"/>
        <v/>
      </c>
      <c r="S79" s="30" t="str">
        <f t="shared" ca="1" si="14"/>
        <v/>
      </c>
      <c r="T79" s="44" t="str">
        <f t="shared" ca="1" si="21"/>
        <v/>
      </c>
    </row>
    <row r="80" spans="1:20" x14ac:dyDescent="0.2">
      <c r="A80" s="26" t="s">
        <v>239</v>
      </c>
      <c r="B8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0x01000047</v>
      </c>
      <c r="C80" s="23">
        <f t="shared" ca="1" si="15"/>
        <v>1</v>
      </c>
      <c r="D80" s="13">
        <f t="shared" ca="1" si="16"/>
        <v>71</v>
      </c>
      <c r="E80" s="17" t="str">
        <f t="shared" ca="1" si="12"/>
        <v/>
      </c>
      <c r="F80" s="14" t="str">
        <f t="shared" ca="1" si="13"/>
        <v>SPEAKER_PARAM_LFE_A1</v>
      </c>
      <c r="H80" s="2" t="str">
        <f ca="1">IF(AND(D80&gt;=32,D80&lt;=35),"Channel "&amp;C80&amp;" EQ"&amp;COUNTIF($B$4:B80,B80),"")</f>
        <v/>
      </c>
      <c r="I80" s="43">
        <f ca="1">IF(D80=35,D80*10+C80+1000+10000*COUNTIF($B$4:B80,B80), IF(AND(D80&gt;=32,D80&lt;=35),D80*10+C80+1000*(D80-30)+10000*COUNTIF($B$4:B80,B80),IF(AND(D80&gt;=1,D80&lt;=255), D80*10+C80, "")))</f>
        <v>711</v>
      </c>
      <c r="J80" s="1">
        <f ca="1">IF(I80="","",COUNT(INDIRECT("I"&amp;4):INDIRECT("I"&amp;ROW())))</f>
        <v>39</v>
      </c>
      <c r="K80" s="2" t="str">
        <f t="shared" ca="1" si="17"/>
        <v/>
      </c>
      <c r="L80" s="2" t="str">
        <f ca="1">IF(K80&lt;&gt;"",RANK(K80,$K$4:$K$257)+COUNTIF(K$4:K80,K80)-1,"")</f>
        <v/>
      </c>
      <c r="M80" s="2" t="str">
        <f t="shared" ca="1" si="18"/>
        <v/>
      </c>
      <c r="N80" s="2" t="str">
        <f t="shared" ca="1" si="19"/>
        <v/>
      </c>
      <c r="P80" s="30" t="str">
        <f t="shared" ca="1" si="22"/>
        <v/>
      </c>
      <c r="Q80" s="1" t="str">
        <f ca="1">IF(P80="","",COUNT(INDIRECT("P"&amp;4):INDIRECT("P"&amp;ROW())))</f>
        <v/>
      </c>
      <c r="R80" s="30" t="str">
        <f t="shared" ca="1" si="20"/>
        <v/>
      </c>
      <c r="S80" s="30" t="str">
        <f t="shared" ca="1" si="14"/>
        <v/>
      </c>
      <c r="T80" s="44" t="str">
        <f t="shared" ca="1" si="21"/>
        <v/>
      </c>
    </row>
    <row r="81" spans="1:20" x14ac:dyDescent="0.2">
      <c r="A81" s="26" t="s">
        <v>240</v>
      </c>
      <c r="B81" s="28" t="str">
        <f ca="1">IF(ROW()-3&lt;=(COUNTIF(Input!M:M, "&gt; ")-1),INDIRECT("Input!M"&amp;ROW()-2),IF(ROW()-3&gt;(COUNTIF(Input!M:M, "&gt; ")+COUNTIF(Input!O:O, "&gt; ")-2),"0x0",INDIRECT("Input!O"&amp;(ROW()-COUNTIF(Input!M:M, "&gt; ")-1))))</f>
        <v>0xF00140DE</v>
      </c>
      <c r="C81" s="23" t="str">
        <f t="shared" si="15"/>
        <v/>
      </c>
      <c r="D81" s="13" t="str">
        <f t="shared" si="16"/>
        <v/>
      </c>
      <c r="E81" s="17">
        <f t="shared" ca="1" si="12"/>
        <v>-0.99969399720430374</v>
      </c>
      <c r="F81" s="14" t="str">
        <f t="shared" ca="1" si="13"/>
        <v/>
      </c>
      <c r="H81" s="2" t="str">
        <f>IF(AND(D81&gt;=32,D81&lt;=35),"Channel "&amp;C81&amp;" EQ"&amp;COUNTIF($B$4:B81,B81),"")</f>
        <v/>
      </c>
      <c r="I81" s="43" t="str">
        <f>IF(D81=35,D81*10+C81+1000+10000*COUNTIF($B$4:B81,B81), IF(AND(D81&gt;=32,D81&lt;=35),D81*10+C81+1000*(D81-30)+10000*COUNTIF($B$4:B81,B81),IF(AND(D81&gt;=1,D81&lt;=255), D81*10+C81, "")))</f>
        <v/>
      </c>
      <c r="J81" s="1" t="str">
        <f ca="1">IF(I81="","",COUNT(INDIRECT("I"&amp;4):INDIRECT("I"&amp;ROW())))</f>
        <v/>
      </c>
      <c r="K81" s="2" t="str">
        <f t="shared" ca="1" si="17"/>
        <v/>
      </c>
      <c r="L81" s="2" t="str">
        <f ca="1">IF(K81&lt;&gt;"",RANK(K81,$K$4:$K$257)+COUNTIF(K$4:K81,K81)-1,"")</f>
        <v/>
      </c>
      <c r="M81" s="2" t="str">
        <f t="shared" ca="1" si="18"/>
        <v/>
      </c>
      <c r="N81" s="2" t="str">
        <f t="shared" ca="1" si="19"/>
        <v/>
      </c>
      <c r="P81" s="30" t="str">
        <f t="shared" ca="1" si="22"/>
        <v/>
      </c>
      <c r="Q81" s="1" t="str">
        <f ca="1">IF(P81="","",COUNT(INDIRECT("P"&amp;4):INDIRECT("P"&amp;ROW())))</f>
        <v/>
      </c>
      <c r="R81" s="30" t="str">
        <f t="shared" ca="1" si="20"/>
        <v/>
      </c>
      <c r="S81" s="30" t="str">
        <f t="shared" ca="1" si="14"/>
        <v/>
      </c>
      <c r="T81" s="44" t="str">
        <f t="shared" ca="1" si="21"/>
        <v/>
      </c>
    </row>
    <row r="82" spans="1:20" x14ac:dyDescent="0.2">
      <c r="A82" s="26" t="s">
        <v>241</v>
      </c>
      <c r="B8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0x01000048</v>
      </c>
      <c r="C82" s="23">
        <f t="shared" ca="1" si="15"/>
        <v>1</v>
      </c>
      <c r="D82" s="13">
        <f t="shared" ca="1" si="16"/>
        <v>72</v>
      </c>
      <c r="E82" s="17" t="str">
        <f t="shared" ca="1" si="12"/>
        <v/>
      </c>
      <c r="F82" s="14" t="str">
        <f t="shared" ca="1" si="13"/>
        <v>SPEAKER_PARAM_LFE_A2</v>
      </c>
      <c r="H82" s="2" t="str">
        <f ca="1">IF(AND(D82&gt;=32,D82&lt;=35),"Channel "&amp;C82&amp;" EQ"&amp;COUNTIF($B$4:B82,B82),"")</f>
        <v/>
      </c>
      <c r="I82" s="43">
        <f ca="1">IF(D82=35,D82*10+C82+1000+10000*COUNTIF($B$4:B82,B82), IF(AND(D82&gt;=32,D82&lt;=35),D82*10+C82+1000*(D82-30)+10000*COUNTIF($B$4:B82,B82),IF(AND(D82&gt;=1,D82&lt;=255), D82*10+C82, "")))</f>
        <v>721</v>
      </c>
      <c r="J82" s="1">
        <f ca="1">IF(I82="","",COUNT(INDIRECT("I"&amp;4):INDIRECT("I"&amp;ROW())))</f>
        <v>40</v>
      </c>
      <c r="K82" s="2" t="str">
        <f t="shared" ca="1" si="17"/>
        <v/>
      </c>
      <c r="L82" s="2" t="str">
        <f ca="1">IF(K82&lt;&gt;"",RANK(K82,$K$4:$K$257)+COUNTIF(K$4:K82,K82)-1,"")</f>
        <v/>
      </c>
      <c r="M82" s="2" t="str">
        <f t="shared" ca="1" si="18"/>
        <v/>
      </c>
      <c r="N82" s="2" t="str">
        <f t="shared" ca="1" si="19"/>
        <v/>
      </c>
      <c r="P82" s="30" t="str">
        <f t="shared" ca="1" si="22"/>
        <v/>
      </c>
      <c r="Q82" s="1" t="str">
        <f ca="1">IF(P82="","",COUNT(INDIRECT("P"&amp;4):INDIRECT("P"&amp;ROW())))</f>
        <v/>
      </c>
      <c r="R82" s="30" t="str">
        <f t="shared" ca="1" si="20"/>
        <v/>
      </c>
      <c r="S82" s="30" t="str">
        <f t="shared" ca="1" si="14"/>
        <v/>
      </c>
      <c r="T82" s="44" t="str">
        <f t="shared" ca="1" si="21"/>
        <v/>
      </c>
    </row>
    <row r="83" spans="1:20" x14ac:dyDescent="0.2">
      <c r="A83" s="26" t="s">
        <v>242</v>
      </c>
      <c r="B8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83" s="23" t="str">
        <f t="shared" si="15"/>
        <v/>
      </c>
      <c r="D83" s="13" t="str">
        <f t="shared" si="16"/>
        <v/>
      </c>
      <c r="E83" s="17">
        <f t="shared" ca="1" si="12"/>
        <v>0</v>
      </c>
      <c r="F83" s="14" t="str">
        <f t="shared" ca="1" si="13"/>
        <v/>
      </c>
      <c r="H83" s="2" t="str">
        <f>IF(AND(D83&gt;=32,D83&lt;=35),"Channel "&amp;C83&amp;" EQ"&amp;COUNTIF($B$4:B83,B83),"")</f>
        <v/>
      </c>
      <c r="I83" s="43" t="str">
        <f>IF(D83=35,D83*10+C83+1000+10000*COUNTIF($B$4:B83,B83), IF(AND(D83&gt;=32,D83&lt;=35),D83*10+C83+1000*(D83-30)+10000*COUNTIF($B$4:B83,B83),IF(AND(D83&gt;=1,D83&lt;=255), D83*10+C83, "")))</f>
        <v/>
      </c>
      <c r="J83" s="1" t="str">
        <f ca="1">IF(I83="","",COUNT(INDIRECT("I"&amp;4):INDIRECT("I"&amp;ROW())))</f>
        <v/>
      </c>
      <c r="K83" s="2" t="str">
        <f t="shared" ca="1" si="17"/>
        <v/>
      </c>
      <c r="L83" s="2" t="str">
        <f ca="1">IF(K83&lt;&gt;"",RANK(K83,$K$4:$K$257)+COUNTIF(K$4:K83,K83)-1,"")</f>
        <v/>
      </c>
      <c r="M83" s="2" t="str">
        <f t="shared" ca="1" si="18"/>
        <v/>
      </c>
      <c r="N83" s="2" t="str">
        <f t="shared" ca="1" si="19"/>
        <v/>
      </c>
      <c r="P83" s="30" t="str">
        <f t="shared" ca="1" si="22"/>
        <v/>
      </c>
      <c r="Q83" s="1" t="str">
        <f ca="1">IF(P83="","",COUNT(INDIRECT("P"&amp;4):INDIRECT("P"&amp;ROW())))</f>
        <v/>
      </c>
      <c r="R83" s="30" t="str">
        <f t="shared" ca="1" si="20"/>
        <v/>
      </c>
      <c r="S83" s="30" t="str">
        <f t="shared" ca="1" si="14"/>
        <v/>
      </c>
      <c r="T83" s="44" t="str">
        <f t="shared" ca="1" si="21"/>
        <v/>
      </c>
    </row>
    <row r="84" spans="1:20" x14ac:dyDescent="0.2">
      <c r="A84" s="26" t="s">
        <v>243</v>
      </c>
      <c r="B8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0x01000049</v>
      </c>
      <c r="C84" s="23">
        <f t="shared" ca="1" si="15"/>
        <v>1</v>
      </c>
      <c r="D84" s="13">
        <f t="shared" ca="1" si="16"/>
        <v>73</v>
      </c>
      <c r="E84" s="17" t="str">
        <f t="shared" ca="1" si="12"/>
        <v/>
      </c>
      <c r="F84" s="14" t="str">
        <f t="shared" ca="1" si="13"/>
        <v>SPEAKER_PARAM_LFE_B0</v>
      </c>
      <c r="H84" s="2" t="str">
        <f ca="1">IF(AND(D84&gt;=32,D84&lt;=35),"Channel "&amp;C84&amp;" EQ"&amp;COUNTIF($B$4:B84,B84),"")</f>
        <v/>
      </c>
      <c r="I84" s="43">
        <f ca="1">IF(D84=35,D84*10+C84+1000+10000*COUNTIF($B$4:B84,B84), IF(AND(D84&gt;=32,D84&lt;=35),D84*10+C84+1000*(D84-30)+10000*COUNTIF($B$4:B84,B84),IF(AND(D84&gt;=1,D84&lt;=255), D84*10+C84, "")))</f>
        <v>731</v>
      </c>
      <c r="J84" s="1">
        <f ca="1">IF(I84="","",COUNT(INDIRECT("I"&amp;4):INDIRECT("I"&amp;ROW())))</f>
        <v>41</v>
      </c>
      <c r="K84" s="2" t="str">
        <f t="shared" ca="1" si="17"/>
        <v/>
      </c>
      <c r="L84" s="2" t="str">
        <f ca="1">IF(K84&lt;&gt;"",RANK(K84,$K$4:$K$257)+COUNTIF(K$4:K84,K84)-1,"")</f>
        <v/>
      </c>
      <c r="M84" s="2" t="str">
        <f t="shared" ca="1" si="18"/>
        <v/>
      </c>
      <c r="N84" s="2" t="str">
        <f t="shared" ca="1" si="19"/>
        <v/>
      </c>
      <c r="P84" s="30" t="str">
        <f t="shared" ca="1" si="22"/>
        <v/>
      </c>
      <c r="Q84" s="1" t="str">
        <f ca="1">IF(P84="","",COUNT(INDIRECT("P"&amp;4):INDIRECT("P"&amp;ROW())))</f>
        <v/>
      </c>
      <c r="R84" s="30" t="str">
        <f t="shared" ca="1" si="20"/>
        <v/>
      </c>
      <c r="S84" s="30" t="str">
        <f t="shared" ca="1" si="14"/>
        <v/>
      </c>
      <c r="T84" s="44" t="str">
        <f t="shared" ca="1" si="21"/>
        <v/>
      </c>
    </row>
    <row r="85" spans="1:20" x14ac:dyDescent="0.2">
      <c r="A85" s="26" t="s">
        <v>244</v>
      </c>
      <c r="B85" s="28" t="str">
        <f ca="1">IF(ROW()-3&lt;=(COUNTIF(Input!M:M, "&gt; ")-1),INDIRECT("Input!M"&amp;ROW()-2),IF(ROW()-3&gt;(COUNTIF(Input!M:M, "&gt; ")+COUNTIF(Input!O:O, "&gt; ")-2),"0x0",INDIRECT("Input!O"&amp;(ROW()-COUNTIF(Input!M:M, "&gt; ")-1))))</f>
        <v>0xF0000000</v>
      </c>
      <c r="C85" s="23" t="str">
        <f t="shared" si="15"/>
        <v/>
      </c>
      <c r="D85" s="13" t="str">
        <f t="shared" si="16"/>
        <v/>
      </c>
      <c r="E85" s="17">
        <f t="shared" ca="1" si="12"/>
        <v>-1</v>
      </c>
      <c r="F85" s="14" t="str">
        <f t="shared" ca="1" si="13"/>
        <v/>
      </c>
      <c r="H85" s="2" t="str">
        <f>IF(AND(D85&gt;=32,D85&lt;=35),"Channel "&amp;C85&amp;" EQ"&amp;COUNTIF($B$4:B85,B85),"")</f>
        <v/>
      </c>
      <c r="I85" s="43" t="str">
        <f>IF(D85=35,D85*10+C85+1000+10000*COUNTIF($B$4:B85,B85), IF(AND(D85&gt;=32,D85&lt;=35),D85*10+C85+1000*(D85-30)+10000*COUNTIF($B$4:B85,B85),IF(AND(D85&gt;=1,D85&lt;=255), D85*10+C85, "")))</f>
        <v/>
      </c>
      <c r="J85" s="1" t="str">
        <f ca="1">IF(I85="","",COUNT(INDIRECT("I"&amp;4):INDIRECT("I"&amp;ROW())))</f>
        <v/>
      </c>
      <c r="K85" s="2" t="str">
        <f t="shared" ca="1" si="17"/>
        <v/>
      </c>
      <c r="L85" s="2" t="str">
        <f ca="1">IF(K85&lt;&gt;"",RANK(K85,$K$4:$K$257)+COUNTIF(K$4:K85,K85)-1,"")</f>
        <v/>
      </c>
      <c r="M85" s="2" t="str">
        <f t="shared" ca="1" si="18"/>
        <v/>
      </c>
      <c r="N85" s="2" t="str">
        <f t="shared" ca="1" si="19"/>
        <v/>
      </c>
      <c r="P85" s="30" t="str">
        <f t="shared" ca="1" si="22"/>
        <v/>
      </c>
      <c r="Q85" s="1" t="str">
        <f ca="1">IF(P85="","",COUNT(INDIRECT("P"&amp;4):INDIRECT("P"&amp;ROW())))</f>
        <v/>
      </c>
      <c r="R85" s="30" t="str">
        <f t="shared" ca="1" si="20"/>
        <v/>
      </c>
      <c r="S85" s="30" t="str">
        <f t="shared" ca="1" si="14"/>
        <v/>
      </c>
      <c r="T85" s="44" t="str">
        <f t="shared" ca="1" si="21"/>
        <v/>
      </c>
    </row>
    <row r="86" spans="1:20" x14ac:dyDescent="0.2">
      <c r="A86" s="26" t="s">
        <v>245</v>
      </c>
      <c r="B8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0x0100004A</v>
      </c>
      <c r="C86" s="23">
        <f t="shared" ca="1" si="15"/>
        <v>1</v>
      </c>
      <c r="D86" s="13">
        <f t="shared" ca="1" si="16"/>
        <v>74</v>
      </c>
      <c r="E86" s="17" t="str">
        <f t="shared" ca="1" si="12"/>
        <v/>
      </c>
      <c r="F86" s="14" t="str">
        <f t="shared" ca="1" si="13"/>
        <v>SPEAKER_PARAM_LFE_B1</v>
      </c>
      <c r="H86" s="2" t="str">
        <f ca="1">IF(AND(D86&gt;=32,D86&lt;=35),"Channel "&amp;C86&amp;" EQ"&amp;COUNTIF($B$4:B86,B86),"")</f>
        <v/>
      </c>
      <c r="I86" s="43">
        <f ca="1">IF(D86=35,D86*10+C86+1000+10000*COUNTIF($B$4:B86,B86), IF(AND(D86&gt;=32,D86&lt;=35),D86*10+C86+1000*(D86-30)+10000*COUNTIF($B$4:B86,B86),IF(AND(D86&gt;=1,D86&lt;=255), D86*10+C86, "")))</f>
        <v>741</v>
      </c>
      <c r="J86" s="1">
        <f ca="1">IF(I86="","",COUNT(INDIRECT("I"&amp;4):INDIRECT("I"&amp;ROW())))</f>
        <v>42</v>
      </c>
      <c r="K86" s="2" t="str">
        <f t="shared" ca="1" si="17"/>
        <v/>
      </c>
      <c r="L86" s="2" t="str">
        <f ca="1">IF(K86&lt;&gt;"",RANK(K86,$K$4:$K$257)+COUNTIF(K$4:K86,K86)-1,"")</f>
        <v/>
      </c>
      <c r="M86" s="2" t="str">
        <f t="shared" ca="1" si="18"/>
        <v/>
      </c>
      <c r="N86" s="2" t="str">
        <f t="shared" ca="1" si="19"/>
        <v/>
      </c>
      <c r="P86" s="30" t="str">
        <f t="shared" ca="1" si="22"/>
        <v/>
      </c>
      <c r="Q86" s="1" t="str">
        <f ca="1">IF(P86="","",COUNT(INDIRECT("P"&amp;4):INDIRECT("P"&amp;ROW())))</f>
        <v/>
      </c>
      <c r="R86" s="30" t="str">
        <f t="shared" ca="1" si="20"/>
        <v/>
      </c>
      <c r="S86" s="30" t="str">
        <f t="shared" ca="1" si="14"/>
        <v/>
      </c>
      <c r="T86" s="44" t="str">
        <f t="shared" ca="1" si="21"/>
        <v/>
      </c>
    </row>
    <row r="87" spans="1:20" x14ac:dyDescent="0.2">
      <c r="A87" s="26" t="s">
        <v>246</v>
      </c>
      <c r="B87" s="28" t="str">
        <f ca="1">IF(ROW()-3&lt;=(COUNTIF(Input!M:M, "&gt; ")-1),INDIRECT("Input!M"&amp;ROW()-2),IF(ROW()-3&gt;(COUNTIF(Input!M:M, "&gt; ")+COUNTIF(Input!O:O, "&gt; ")-2),"0x0",INDIRECT("Input!O"&amp;(ROW()-COUNTIF(Input!M:M, "&gt; ")-1))))</f>
        <v>0xFE6FF7D</v>
      </c>
      <c r="C87" s="23" t="str">
        <f t="shared" si="15"/>
        <v/>
      </c>
      <c r="D87" s="13" t="str">
        <f t="shared" si="16"/>
        <v/>
      </c>
      <c r="E87" s="17">
        <f t="shared" ca="1" si="12"/>
        <v>0.9938959963619709</v>
      </c>
      <c r="F87" s="14" t="str">
        <f t="shared" ca="1" si="13"/>
        <v/>
      </c>
      <c r="H87" s="2" t="str">
        <f>IF(AND(D87&gt;=32,D87&lt;=35),"Channel "&amp;C87&amp;" EQ"&amp;COUNTIF($B$4:B87,B87),"")</f>
        <v/>
      </c>
      <c r="I87" s="43" t="str">
        <f>IF(D87=35,D87*10+C87+1000+10000*COUNTIF($B$4:B87,B87), IF(AND(D87&gt;=32,D87&lt;=35),D87*10+C87+1000*(D87-30)+10000*COUNTIF($B$4:B87,B87),IF(AND(D87&gt;=1,D87&lt;=255), D87*10+C87, "")))</f>
        <v/>
      </c>
      <c r="J87" s="1" t="str">
        <f ca="1">IF(I87="","",COUNT(INDIRECT("I"&amp;4):INDIRECT("I"&amp;ROW())))</f>
        <v/>
      </c>
      <c r="K87" s="2" t="str">
        <f t="shared" ca="1" si="17"/>
        <v/>
      </c>
      <c r="L87" s="2" t="str">
        <f ca="1">IF(K87&lt;&gt;"",RANK(K87,$K$4:$K$257)+COUNTIF(K$4:K87,K87)-1,"")</f>
        <v/>
      </c>
      <c r="M87" s="2" t="str">
        <f t="shared" ca="1" si="18"/>
        <v/>
      </c>
      <c r="N87" s="2" t="str">
        <f t="shared" ca="1" si="19"/>
        <v/>
      </c>
      <c r="P87" s="30" t="str">
        <f t="shared" ca="1" si="22"/>
        <v/>
      </c>
      <c r="Q87" s="1" t="str">
        <f ca="1">IF(P87="","",COUNT(INDIRECT("P"&amp;4):INDIRECT("P"&amp;ROW())))</f>
        <v/>
      </c>
      <c r="R87" s="30" t="str">
        <f t="shared" ca="1" si="20"/>
        <v/>
      </c>
      <c r="S87" s="30" t="str">
        <f t="shared" ca="1" si="14"/>
        <v/>
      </c>
      <c r="T87" s="44" t="str">
        <f t="shared" ca="1" si="21"/>
        <v/>
      </c>
    </row>
    <row r="88" spans="1:20" x14ac:dyDescent="0.2">
      <c r="A88" s="26" t="s">
        <v>247</v>
      </c>
      <c r="B8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0x0100004B</v>
      </c>
      <c r="C88" s="23">
        <f t="shared" ca="1" si="15"/>
        <v>1</v>
      </c>
      <c r="D88" s="13">
        <f t="shared" ca="1" si="16"/>
        <v>75</v>
      </c>
      <c r="E88" s="17" t="str">
        <f t="shared" ca="1" si="12"/>
        <v/>
      </c>
      <c r="F88" s="14" t="str">
        <f t="shared" ca="1" si="13"/>
        <v>SPEAKER_PARAM_LFE_B2</v>
      </c>
      <c r="H88" s="2" t="str">
        <f ca="1">IF(AND(D88&gt;=32,D88&lt;=35),"Channel "&amp;C88&amp;" EQ"&amp;COUNTIF($B$4:B88,B88),"")</f>
        <v/>
      </c>
      <c r="I88" s="43">
        <f ca="1">IF(D88=35,D88*10+C88+1000+10000*COUNTIF($B$4:B88,B88), IF(AND(D88&gt;=32,D88&lt;=35),D88*10+C88+1000*(D88-30)+10000*COUNTIF($B$4:B88,B88),IF(AND(D88&gt;=1,D88&lt;=255), D88*10+C88, "")))</f>
        <v>751</v>
      </c>
      <c r="J88" s="1">
        <f ca="1">IF(I88="","",COUNT(INDIRECT("I"&amp;4):INDIRECT("I"&amp;ROW())))</f>
        <v>43</v>
      </c>
      <c r="K88" s="2" t="str">
        <f t="shared" ca="1" si="17"/>
        <v/>
      </c>
      <c r="L88" s="2" t="str">
        <f ca="1">IF(K88&lt;&gt;"",RANK(K88,$K$4:$K$257)+COUNTIF(K$4:K88,K88)-1,"")</f>
        <v/>
      </c>
      <c r="M88" s="2" t="str">
        <f t="shared" ca="1" si="18"/>
        <v/>
      </c>
      <c r="N88" s="2" t="str">
        <f t="shared" ca="1" si="19"/>
        <v/>
      </c>
      <c r="P88" s="30" t="str">
        <f t="shared" ca="1" si="22"/>
        <v/>
      </c>
      <c r="Q88" s="1" t="str">
        <f ca="1">IF(P88="","",COUNT(INDIRECT("P"&amp;4):INDIRECT("P"&amp;ROW())))</f>
        <v/>
      </c>
      <c r="R88" s="30" t="str">
        <f t="shared" ca="1" si="20"/>
        <v/>
      </c>
      <c r="S88" s="30" t="str">
        <f t="shared" ca="1" si="14"/>
        <v/>
      </c>
      <c r="T88" s="44" t="str">
        <f t="shared" ca="1" si="21"/>
        <v/>
      </c>
    </row>
    <row r="89" spans="1:20" x14ac:dyDescent="0.2">
      <c r="A89" s="26" t="s">
        <v>248</v>
      </c>
      <c r="B8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89" s="23" t="str">
        <f t="shared" si="15"/>
        <v/>
      </c>
      <c r="D89" s="13" t="str">
        <f t="shared" si="16"/>
        <v/>
      </c>
      <c r="E89" s="17">
        <f t="shared" ca="1" si="12"/>
        <v>0</v>
      </c>
      <c r="F89" s="14" t="str">
        <f t="shared" ca="1" si="13"/>
        <v/>
      </c>
      <c r="H89" s="2" t="str">
        <f>IF(AND(D89&gt;=32,D89&lt;=35),"Channel "&amp;C89&amp;" EQ"&amp;COUNTIF($B$4:B89,B89),"")</f>
        <v/>
      </c>
      <c r="I89" s="43" t="str">
        <f>IF(D89=35,D89*10+C89+1000+10000*COUNTIF($B$4:B89,B89), IF(AND(D89&gt;=32,D89&lt;=35),D89*10+C89+1000*(D89-30)+10000*COUNTIF($B$4:B89,B89),IF(AND(D89&gt;=1,D89&lt;=255), D89*10+C89, "")))</f>
        <v/>
      </c>
      <c r="J89" s="1" t="str">
        <f ca="1">IF(I89="","",COUNT(INDIRECT("I"&amp;4):INDIRECT("I"&amp;ROW())))</f>
        <v/>
      </c>
      <c r="K89" s="2" t="str">
        <f t="shared" ca="1" si="17"/>
        <v/>
      </c>
      <c r="L89" s="2" t="str">
        <f ca="1">IF(K89&lt;&gt;"",RANK(K89,$K$4:$K$257)+COUNTIF(K$4:K89,K89)-1,"")</f>
        <v/>
      </c>
      <c r="M89" s="2" t="str">
        <f t="shared" ca="1" si="18"/>
        <v/>
      </c>
      <c r="N89" s="2" t="str">
        <f t="shared" ca="1" si="19"/>
        <v/>
      </c>
      <c r="P89" s="30" t="str">
        <f t="shared" ca="1" si="22"/>
        <v/>
      </c>
      <c r="Q89" s="1" t="str">
        <f ca="1">IF(P89="","",COUNT(INDIRECT("P"&amp;4):INDIRECT("P"&amp;ROW())))</f>
        <v/>
      </c>
      <c r="R89" s="30" t="str">
        <f t="shared" ca="1" si="20"/>
        <v/>
      </c>
      <c r="S89" s="30" t="str">
        <f t="shared" ca="1" si="14"/>
        <v/>
      </c>
      <c r="T89" s="44" t="str">
        <f t="shared" ca="1" si="21"/>
        <v/>
      </c>
    </row>
    <row r="90" spans="1:20" x14ac:dyDescent="0.2">
      <c r="A90" s="26" t="s">
        <v>249</v>
      </c>
      <c r="B9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0x0100004C</v>
      </c>
      <c r="C90" s="23">
        <f t="shared" ca="1" si="15"/>
        <v>1</v>
      </c>
      <c r="D90" s="13">
        <f t="shared" ca="1" si="16"/>
        <v>76</v>
      </c>
      <c r="E90" s="17" t="str">
        <f t="shared" ca="1" si="12"/>
        <v/>
      </c>
      <c r="F90" s="14" t="str">
        <f t="shared" ca="1" si="13"/>
        <v>SPEAKER_PARAM_TCTH1</v>
      </c>
      <c r="H90" s="2" t="str">
        <f ca="1">IF(AND(D90&gt;=32,D90&lt;=35),"Channel "&amp;C90&amp;" EQ"&amp;COUNTIF($B$4:B90,B90),"")</f>
        <v/>
      </c>
      <c r="I90" s="43">
        <f ca="1">IF(D90=35,D90*10+C90+1000+10000*COUNTIF($B$4:B90,B90), IF(AND(D90&gt;=32,D90&lt;=35),D90*10+C90+1000*(D90-30)+10000*COUNTIF($B$4:B90,B90),IF(AND(D90&gt;=1,D90&lt;=255), D90*10+C90, "")))</f>
        <v>761</v>
      </c>
      <c r="J90" s="1">
        <f ca="1">IF(I90="","",COUNT(INDIRECT("I"&amp;4):INDIRECT("I"&amp;ROW())))</f>
        <v>44</v>
      </c>
      <c r="K90" s="2" t="str">
        <f t="shared" ca="1" si="17"/>
        <v/>
      </c>
      <c r="L90" s="2" t="str">
        <f ca="1">IF(K90&lt;&gt;"",RANK(K90,$K$4:$K$257)+COUNTIF(K$4:K90,K90)-1,"")</f>
        <v/>
      </c>
      <c r="M90" s="2" t="str">
        <f t="shared" ca="1" si="18"/>
        <v/>
      </c>
      <c r="N90" s="2" t="str">
        <f t="shared" ca="1" si="19"/>
        <v/>
      </c>
      <c r="P90" s="30" t="str">
        <f t="shared" ca="1" si="22"/>
        <v/>
      </c>
      <c r="Q90" s="1" t="str">
        <f ca="1">IF(P90="","",COUNT(INDIRECT("P"&amp;4):INDIRECT("P"&amp;ROW())))</f>
        <v/>
      </c>
      <c r="R90" s="30" t="str">
        <f t="shared" ca="1" si="20"/>
        <v/>
      </c>
      <c r="S90" s="30" t="str">
        <f t="shared" ca="1" si="14"/>
        <v/>
      </c>
      <c r="T90" s="44" t="str">
        <f t="shared" ca="1" si="21"/>
        <v/>
      </c>
    </row>
    <row r="91" spans="1:20" x14ac:dyDescent="0.2">
      <c r="A91" s="26" t="s">
        <v>250</v>
      </c>
      <c r="B91" s="28" t="str">
        <f ca="1">IF(ROW()-3&lt;=(COUNTIF(Input!M:M, "&gt; ")-1),INDIRECT("Input!M"&amp;ROW()-2),IF(ROW()-3&gt;(COUNTIF(Input!M:M, "&gt; ")+COUNTIF(Input!O:O, "&gt; ")-2),"0x0",INDIRECT("Input!O"&amp;(ROW()-COUNTIF(Input!M:M, "&gt; ")-1))))</f>
        <v>0x200000</v>
      </c>
      <c r="C91" s="23" t="str">
        <f t="shared" si="15"/>
        <v/>
      </c>
      <c r="D91" s="13" t="str">
        <f t="shared" si="16"/>
        <v/>
      </c>
      <c r="E91" s="17">
        <f t="shared" ca="1" si="12"/>
        <v>2</v>
      </c>
      <c r="F91" s="14" t="str">
        <f t="shared" ca="1" si="13"/>
        <v/>
      </c>
      <c r="H91" s="2" t="str">
        <f>IF(AND(D91&gt;=32,D91&lt;=35),"Channel "&amp;C91&amp;" EQ"&amp;COUNTIF($B$4:B91,B91),"")</f>
        <v/>
      </c>
      <c r="I91" s="43" t="str">
        <f>IF(D91=35,D91*10+C91+1000+10000*COUNTIF($B$4:B91,B91), IF(AND(D91&gt;=32,D91&lt;=35),D91*10+C91+1000*(D91-30)+10000*COUNTIF($B$4:B91,B91),IF(AND(D91&gt;=1,D91&lt;=255), D91*10+C91, "")))</f>
        <v/>
      </c>
      <c r="J91" s="1" t="str">
        <f ca="1">IF(I91="","",COUNT(INDIRECT("I"&amp;4):INDIRECT("I"&amp;ROW())))</f>
        <v/>
      </c>
      <c r="K91" s="2" t="str">
        <f t="shared" ca="1" si="17"/>
        <v/>
      </c>
      <c r="L91" s="2" t="str">
        <f ca="1">IF(K91&lt;&gt;"",RANK(K91,$K$4:$K$257)+COUNTIF(K$4:K91,K91)-1,"")</f>
        <v/>
      </c>
      <c r="M91" s="2" t="str">
        <f t="shared" ca="1" si="18"/>
        <v/>
      </c>
      <c r="N91" s="2" t="str">
        <f t="shared" ca="1" si="19"/>
        <v/>
      </c>
      <c r="P91" s="30" t="str">
        <f t="shared" ca="1" si="22"/>
        <v/>
      </c>
      <c r="Q91" s="1" t="str">
        <f ca="1">IF(P91="","",COUNT(INDIRECT("P"&amp;4):INDIRECT("P"&amp;ROW())))</f>
        <v/>
      </c>
      <c r="R91" s="30" t="str">
        <f t="shared" ca="1" si="20"/>
        <v/>
      </c>
      <c r="S91" s="30" t="str">
        <f t="shared" ca="1" si="14"/>
        <v/>
      </c>
      <c r="T91" s="44" t="str">
        <f t="shared" ca="1" si="21"/>
        <v/>
      </c>
    </row>
    <row r="92" spans="1:20" x14ac:dyDescent="0.2">
      <c r="A92" s="26" t="s">
        <v>251</v>
      </c>
      <c r="B9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0x0100004D</v>
      </c>
      <c r="C92" s="23">
        <f t="shared" ca="1" si="15"/>
        <v>1</v>
      </c>
      <c r="D92" s="13">
        <f t="shared" ca="1" si="16"/>
        <v>77</v>
      </c>
      <c r="E92" s="17" t="str">
        <f t="shared" ca="1" si="12"/>
        <v/>
      </c>
      <c r="F92" s="14" t="str">
        <f t="shared" ca="1" si="13"/>
        <v>SPEAKER_PARAM_TCTH2</v>
      </c>
      <c r="H92" s="2" t="str">
        <f ca="1">IF(AND(D92&gt;=32,D92&lt;=35),"Channel "&amp;C92&amp;" EQ"&amp;COUNTIF($B$4:B92,B92),"")</f>
        <v/>
      </c>
      <c r="I92" s="43">
        <f ca="1">IF(D92=35,D92*10+C92+1000+10000*COUNTIF($B$4:B92,B92), IF(AND(D92&gt;=32,D92&lt;=35),D92*10+C92+1000*(D92-30)+10000*COUNTIF($B$4:B92,B92),IF(AND(D92&gt;=1,D92&lt;=255), D92*10+C92, "")))</f>
        <v>771</v>
      </c>
      <c r="J92" s="1">
        <f ca="1">IF(I92="","",COUNT(INDIRECT("I"&amp;4):INDIRECT("I"&amp;ROW())))</f>
        <v>45</v>
      </c>
      <c r="K92" s="2" t="str">
        <f t="shared" ca="1" si="17"/>
        <v/>
      </c>
      <c r="L92" s="2" t="str">
        <f ca="1">IF(K92&lt;&gt;"",RANK(K92,$K$4:$K$257)+COUNTIF(K$4:K92,K92)-1,"")</f>
        <v/>
      </c>
      <c r="M92" s="2" t="str">
        <f t="shared" ca="1" si="18"/>
        <v/>
      </c>
      <c r="N92" s="2" t="str">
        <f t="shared" ca="1" si="19"/>
        <v/>
      </c>
      <c r="P92" s="30" t="str">
        <f t="shared" ca="1" si="22"/>
        <v/>
      </c>
      <c r="Q92" s="1" t="str">
        <f ca="1">IF(P92="","",COUNT(INDIRECT("P"&amp;4):INDIRECT("P"&amp;ROW())))</f>
        <v/>
      </c>
      <c r="R92" s="30" t="str">
        <f t="shared" ca="1" si="20"/>
        <v/>
      </c>
      <c r="S92" s="30" t="str">
        <f t="shared" ca="1" si="14"/>
        <v/>
      </c>
      <c r="T92" s="44" t="str">
        <f t="shared" ca="1" si="21"/>
        <v/>
      </c>
    </row>
    <row r="93" spans="1:20" x14ac:dyDescent="0.2">
      <c r="A93" s="26" t="s">
        <v>252</v>
      </c>
      <c r="B93" s="28" t="str">
        <f ca="1">IF(ROW()-3&lt;=(COUNTIF(Input!M:M, "&gt; ")-1),INDIRECT("Input!M"&amp;ROW()-2),IF(ROW()-3&gt;(COUNTIF(Input!M:M, "&gt; ")+COUNTIF(Input!O:O, "&gt; ")-2),"0x0",INDIRECT("Input!O"&amp;(ROW()-COUNTIF(Input!M:M, "&gt; ")-1))))</f>
        <v>0x7919999</v>
      </c>
      <c r="C93" s="23" t="str">
        <f t="shared" si="15"/>
        <v/>
      </c>
      <c r="D93" s="13" t="str">
        <f t="shared" si="16"/>
        <v/>
      </c>
      <c r="E93" s="17">
        <f t="shared" ca="1" si="12"/>
        <v>121.09999942779541</v>
      </c>
      <c r="F93" s="14" t="str">
        <f t="shared" ca="1" si="13"/>
        <v/>
      </c>
      <c r="H93" s="2" t="str">
        <f>IF(AND(D93&gt;=32,D93&lt;=35),"Channel "&amp;C93&amp;" EQ"&amp;COUNTIF($B$4:B93,B93),"")</f>
        <v/>
      </c>
      <c r="I93" s="43" t="str">
        <f>IF(D93=35,D93*10+C93+1000+10000*COUNTIF($B$4:B93,B93), IF(AND(D93&gt;=32,D93&lt;=35),D93*10+C93+1000*(D93-30)+10000*COUNTIF($B$4:B93,B93),IF(AND(D93&gt;=1,D93&lt;=255), D93*10+C93, "")))</f>
        <v/>
      </c>
      <c r="J93" s="1" t="str">
        <f ca="1">IF(I93="","",COUNT(INDIRECT("I"&amp;4):INDIRECT("I"&amp;ROW())))</f>
        <v/>
      </c>
      <c r="K93" s="2" t="str">
        <f t="shared" ca="1" si="17"/>
        <v/>
      </c>
      <c r="L93" s="2" t="str">
        <f ca="1">IF(K93&lt;&gt;"",RANK(K93,$K$4:$K$257)+COUNTIF(K$4:K93,K93)-1,"")</f>
        <v/>
      </c>
      <c r="M93" s="2" t="str">
        <f t="shared" ca="1" si="18"/>
        <v/>
      </c>
      <c r="N93" s="2" t="str">
        <f t="shared" ca="1" si="19"/>
        <v/>
      </c>
      <c r="P93" s="30" t="str">
        <f t="shared" ca="1" si="22"/>
        <v/>
      </c>
      <c r="Q93" s="1" t="str">
        <f ca="1">IF(P93="","",COUNT(INDIRECT("P"&amp;4):INDIRECT("P"&amp;ROW())))</f>
        <v/>
      </c>
      <c r="R93" s="30" t="str">
        <f t="shared" ca="1" si="20"/>
        <v/>
      </c>
      <c r="S93" s="30" t="str">
        <f t="shared" ca="1" si="14"/>
        <v/>
      </c>
      <c r="T93" s="44" t="str">
        <f t="shared" ca="1" si="21"/>
        <v/>
      </c>
    </row>
    <row r="94" spans="1:20" x14ac:dyDescent="0.2">
      <c r="A94" s="26" t="s">
        <v>253</v>
      </c>
      <c r="B9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0x0100004E</v>
      </c>
      <c r="C94" s="23">
        <f t="shared" ca="1" si="15"/>
        <v>1</v>
      </c>
      <c r="D94" s="13">
        <f t="shared" ca="1" si="16"/>
        <v>78</v>
      </c>
      <c r="E94" s="17" t="str">
        <f t="shared" ca="1" si="12"/>
        <v/>
      </c>
      <c r="F94" s="14" t="str">
        <f t="shared" ca="1" si="13"/>
        <v>SPEAKER_PARAM_RTH1</v>
      </c>
      <c r="H94" s="2" t="str">
        <f ca="1">IF(AND(D94&gt;=32,D94&lt;=35),"Channel "&amp;C94&amp;" EQ"&amp;COUNTIF($B$4:B94,B94),"")</f>
        <v/>
      </c>
      <c r="I94" s="43">
        <f ca="1">IF(D94=35,D94*10+C94+1000+10000*COUNTIF($B$4:B94,B94), IF(AND(D94&gt;=32,D94&lt;=35),D94*10+C94+1000*(D94-30)+10000*COUNTIF($B$4:B94,B94),IF(AND(D94&gt;=1,D94&lt;=255), D94*10+C94, "")))</f>
        <v>781</v>
      </c>
      <c r="J94" s="1">
        <f ca="1">IF(I94="","",COUNT(INDIRECT("I"&amp;4):INDIRECT("I"&amp;ROW())))</f>
        <v>46</v>
      </c>
      <c r="K94" s="2" t="str">
        <f t="shared" ca="1" si="17"/>
        <v/>
      </c>
      <c r="L94" s="2" t="str">
        <f ca="1">IF(K94&lt;&gt;"",RANK(K94,$K$4:$K$257)+COUNTIF(K$4:K94,K94)-1,"")</f>
        <v/>
      </c>
      <c r="M94" s="2" t="str">
        <f t="shared" ca="1" si="18"/>
        <v/>
      </c>
      <c r="N94" s="2" t="str">
        <f t="shared" ca="1" si="19"/>
        <v/>
      </c>
      <c r="P94" s="30" t="str">
        <f t="shared" ca="1" si="22"/>
        <v/>
      </c>
      <c r="Q94" s="1" t="str">
        <f ca="1">IF(P94="","",COUNT(INDIRECT("P"&amp;4):INDIRECT("P"&amp;ROW())))</f>
        <v/>
      </c>
      <c r="R94" s="30" t="str">
        <f t="shared" ca="1" si="20"/>
        <v/>
      </c>
      <c r="S94" s="30" t="str">
        <f t="shared" ca="1" si="14"/>
        <v/>
      </c>
      <c r="T94" s="44" t="str">
        <f t="shared" ca="1" si="21"/>
        <v/>
      </c>
    </row>
    <row r="95" spans="1:20" x14ac:dyDescent="0.2">
      <c r="A95" s="26" t="s">
        <v>254</v>
      </c>
      <c r="B95" s="28" t="str">
        <f ca="1">IF(ROW()-3&lt;=(COUNTIF(Input!M:M, "&gt; ")-1),INDIRECT("Input!M"&amp;ROW()-2),IF(ROW()-3&gt;(COUNTIF(Input!M:M, "&gt; ")+COUNTIF(Input!O:O, "&gt; ")-2),"0x0",INDIRECT("Input!O"&amp;(ROW()-COUNTIF(Input!M:M, "&gt; ")-1))))</f>
        <v>0xFACCCCC</v>
      </c>
      <c r="C95" s="23" t="str">
        <f t="shared" si="15"/>
        <v/>
      </c>
      <c r="D95" s="13" t="str">
        <f t="shared" si="16"/>
        <v/>
      </c>
      <c r="E95" s="17">
        <f t="shared" ca="1" si="12"/>
        <v>62.699999809265137</v>
      </c>
      <c r="F95" s="14" t="str">
        <f t="shared" ca="1" si="13"/>
        <v/>
      </c>
      <c r="H95" s="2" t="str">
        <f>IF(AND(D95&gt;=32,D95&lt;=35),"Channel "&amp;C95&amp;" EQ"&amp;COUNTIF($B$4:B95,B95),"")</f>
        <v/>
      </c>
      <c r="I95" s="43" t="str">
        <f>IF(D95=35,D95*10+C95+1000+10000*COUNTIF($B$4:B95,B95), IF(AND(D95&gt;=32,D95&lt;=35),D95*10+C95+1000*(D95-30)+10000*COUNTIF($B$4:B95,B95),IF(AND(D95&gt;=1,D95&lt;=255), D95*10+C95, "")))</f>
        <v/>
      </c>
      <c r="J95" s="1" t="str">
        <f ca="1">IF(I95="","",COUNT(INDIRECT("I"&amp;4):INDIRECT("I"&amp;ROW())))</f>
        <v/>
      </c>
      <c r="K95" s="2" t="str">
        <f t="shared" ca="1" si="17"/>
        <v/>
      </c>
      <c r="L95" s="2" t="str">
        <f ca="1">IF(K95&lt;&gt;"",RANK(K95,$K$4:$K$257)+COUNTIF(K$4:K95,K95)-1,"")</f>
        <v/>
      </c>
      <c r="M95" s="2" t="str">
        <f t="shared" ca="1" si="18"/>
        <v/>
      </c>
      <c r="N95" s="2" t="str">
        <f t="shared" ca="1" si="19"/>
        <v/>
      </c>
      <c r="P95" s="30" t="str">
        <f t="shared" ca="1" si="22"/>
        <v/>
      </c>
      <c r="Q95" s="1" t="str">
        <f ca="1">IF(P95="","",COUNT(INDIRECT("P"&amp;4):INDIRECT("P"&amp;ROW())))</f>
        <v/>
      </c>
      <c r="R95" s="30" t="str">
        <f t="shared" ca="1" si="20"/>
        <v/>
      </c>
      <c r="S95" s="30" t="str">
        <f t="shared" ca="1" si="14"/>
        <v/>
      </c>
      <c r="T95" s="44" t="str">
        <f t="shared" ca="1" si="21"/>
        <v/>
      </c>
    </row>
    <row r="96" spans="1:20" x14ac:dyDescent="0.2">
      <c r="A96" s="26" t="s">
        <v>255</v>
      </c>
      <c r="B9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0x0100004F</v>
      </c>
      <c r="C96" s="23">
        <f t="shared" ca="1" si="15"/>
        <v>1</v>
      </c>
      <c r="D96" s="13">
        <f t="shared" ca="1" si="16"/>
        <v>79</v>
      </c>
      <c r="E96" s="17" t="str">
        <f t="shared" ca="1" si="12"/>
        <v/>
      </c>
      <c r="F96" s="14" t="str">
        <f t="shared" ca="1" si="13"/>
        <v>SPEAKER_PARAM_RTH2</v>
      </c>
      <c r="H96" s="2" t="str">
        <f ca="1">IF(AND(D96&gt;=32,D96&lt;=35),"Channel "&amp;C96&amp;" EQ"&amp;COUNTIF($B$4:B96,B96),"")</f>
        <v/>
      </c>
      <c r="I96" s="43">
        <f ca="1">IF(D96=35,D96*10+C96+1000+10000*COUNTIF($B$4:B96,B96), IF(AND(D96&gt;=32,D96&lt;=35),D96*10+C96+1000*(D96-30)+10000*COUNTIF($B$4:B96,B96),IF(AND(D96&gt;=1,D96&lt;=255), D96*10+C96, "")))</f>
        <v>791</v>
      </c>
      <c r="J96" s="1">
        <f ca="1">IF(I96="","",COUNT(INDIRECT("I"&amp;4):INDIRECT("I"&amp;ROW())))</f>
        <v>47</v>
      </c>
      <c r="K96" s="2" t="str">
        <f t="shared" ca="1" si="17"/>
        <v/>
      </c>
      <c r="L96" s="2" t="str">
        <f ca="1">IF(K96&lt;&gt;"",RANK(K96,$K$4:$K$257)+COUNTIF(K$4:K96,K96)-1,"")</f>
        <v/>
      </c>
      <c r="M96" s="2" t="str">
        <f t="shared" ca="1" si="18"/>
        <v/>
      </c>
      <c r="N96" s="2" t="str">
        <f t="shared" ca="1" si="19"/>
        <v/>
      </c>
      <c r="P96" s="30" t="str">
        <f t="shared" ca="1" si="22"/>
        <v/>
      </c>
      <c r="Q96" s="1" t="str">
        <f ca="1">IF(P96="","",COUNT(INDIRECT("P"&amp;4):INDIRECT("P"&amp;ROW())))</f>
        <v/>
      </c>
      <c r="R96" s="30" t="str">
        <f t="shared" ca="1" si="20"/>
        <v/>
      </c>
      <c r="S96" s="30" t="str">
        <f t="shared" ca="1" si="14"/>
        <v/>
      </c>
      <c r="T96" s="44" t="str">
        <f t="shared" ca="1" si="21"/>
        <v/>
      </c>
    </row>
    <row r="97" spans="1:20" x14ac:dyDescent="0.2">
      <c r="A97" s="26" t="s">
        <v>256</v>
      </c>
      <c r="B97" s="28" t="str">
        <f ca="1">IF(ROW()-3&lt;=(COUNTIF(Input!M:M, "&gt; ")-1),INDIRECT("Input!M"&amp;ROW()-2),IF(ROW()-3&gt;(COUNTIF(Input!M:M, "&gt; ")+COUNTIF(Input!O:O, "&gt; ")-2),"0x0",INDIRECT("Input!O"&amp;(ROW()-COUNTIF(Input!M:M, "&gt; ")-1))))</f>
        <v>0xFACCCCC</v>
      </c>
      <c r="C97" s="23" t="str">
        <f t="shared" si="15"/>
        <v/>
      </c>
      <c r="D97" s="13" t="str">
        <f t="shared" si="16"/>
        <v/>
      </c>
      <c r="E97" s="17">
        <f t="shared" ca="1" si="12"/>
        <v>62.699999809265137</v>
      </c>
      <c r="F97" s="14" t="str">
        <f t="shared" ca="1" si="13"/>
        <v/>
      </c>
      <c r="H97" s="2" t="str">
        <f>IF(AND(D97&gt;=32,D97&lt;=35),"Channel "&amp;C97&amp;" EQ"&amp;COUNTIF($B$4:B97,B97),"")</f>
        <v/>
      </c>
      <c r="I97" s="43" t="str">
        <f>IF(D97=35,D97*10+C97+1000+10000*COUNTIF($B$4:B97,B97), IF(AND(D97&gt;=32,D97&lt;=35),D97*10+C97+1000*(D97-30)+10000*COUNTIF($B$4:B97,B97),IF(AND(D97&gt;=1,D97&lt;=255), D97*10+C97, "")))</f>
        <v/>
      </c>
      <c r="J97" s="1" t="str">
        <f ca="1">IF(I97="","",COUNT(INDIRECT("I"&amp;4):INDIRECT("I"&amp;ROW())))</f>
        <v/>
      </c>
      <c r="K97" s="2" t="str">
        <f t="shared" ca="1" si="17"/>
        <v/>
      </c>
      <c r="L97" s="2" t="str">
        <f ca="1">IF(K97&lt;&gt;"",RANK(K97,$K$4:$K$257)+COUNTIF(K$4:K97,K97)-1,"")</f>
        <v/>
      </c>
      <c r="M97" s="2" t="str">
        <f t="shared" ca="1" si="18"/>
        <v/>
      </c>
      <c r="N97" s="2" t="str">
        <f t="shared" ca="1" si="19"/>
        <v/>
      </c>
      <c r="P97" s="30" t="str">
        <f t="shared" ca="1" si="22"/>
        <v/>
      </c>
      <c r="Q97" s="1" t="str">
        <f ca="1">IF(P97="","",COUNT(INDIRECT("P"&amp;4):INDIRECT("P"&amp;ROW())))</f>
        <v/>
      </c>
      <c r="R97" s="30" t="str">
        <f t="shared" ca="1" si="20"/>
        <v/>
      </c>
      <c r="S97" s="30" t="str">
        <f t="shared" ca="1" si="14"/>
        <v/>
      </c>
      <c r="T97" s="44" t="str">
        <f t="shared" ca="1" si="21"/>
        <v/>
      </c>
    </row>
    <row r="98" spans="1:20" x14ac:dyDescent="0.2">
      <c r="A98" s="26" t="s">
        <v>257</v>
      </c>
      <c r="B9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0x01000050</v>
      </c>
      <c r="C98" s="23">
        <f t="shared" ca="1" si="15"/>
        <v>1</v>
      </c>
      <c r="D98" s="13">
        <f t="shared" ca="1" si="16"/>
        <v>80</v>
      </c>
      <c r="E98" s="17" t="str">
        <f t="shared" ca="1" si="12"/>
        <v/>
      </c>
      <c r="F98" s="14" t="str">
        <f t="shared" ca="1" si="13"/>
        <v>SPEAKER_PARAM_ADMIT_A1</v>
      </c>
      <c r="H98" s="2" t="str">
        <f ca="1">IF(AND(D98&gt;=32,D98&lt;=35),"Channel "&amp;C98&amp;" EQ"&amp;COUNTIF($B$4:B98,B98),"")</f>
        <v/>
      </c>
      <c r="I98" s="43">
        <f ca="1">IF(D98=35,D98*10+C98+1000+10000*COUNTIF($B$4:B98,B98), IF(AND(D98&gt;=32,D98&lt;=35),D98*10+C98+1000*(D98-30)+10000*COUNTIF($B$4:B98,B98),IF(AND(D98&gt;=1,D98&lt;=255), D98*10+C98, "")))</f>
        <v>801</v>
      </c>
      <c r="J98" s="1">
        <f ca="1">IF(I98="","",COUNT(INDIRECT("I"&amp;4):INDIRECT("I"&amp;ROW())))</f>
        <v>48</v>
      </c>
      <c r="K98" s="2" t="str">
        <f t="shared" ca="1" si="17"/>
        <v/>
      </c>
      <c r="L98" s="2" t="str">
        <f ca="1">IF(K98&lt;&gt;"",RANK(K98,$K$4:$K$257)+COUNTIF(K$4:K98,K98)-1,"")</f>
        <v/>
      </c>
      <c r="M98" s="2" t="str">
        <f t="shared" ca="1" si="18"/>
        <v/>
      </c>
      <c r="N98" s="2" t="str">
        <f t="shared" ca="1" si="19"/>
        <v/>
      </c>
      <c r="P98" s="30" t="str">
        <f t="shared" ca="1" si="22"/>
        <v/>
      </c>
      <c r="Q98" s="1" t="str">
        <f ca="1">IF(P98="","",COUNT(INDIRECT("P"&amp;4):INDIRECT("P"&amp;ROW())))</f>
        <v/>
      </c>
      <c r="R98" s="30" t="str">
        <f t="shared" ca="1" si="20"/>
        <v/>
      </c>
      <c r="S98" s="30" t="str">
        <f t="shared" ca="1" si="14"/>
        <v/>
      </c>
      <c r="T98" s="44" t="str">
        <f t="shared" ca="1" si="21"/>
        <v/>
      </c>
    </row>
    <row r="99" spans="1:20" x14ac:dyDescent="0.2">
      <c r="A99" s="26" t="s">
        <v>258</v>
      </c>
      <c r="B99" s="28" t="str">
        <f ca="1">IF(ROW()-3&lt;=(COUNTIF(Input!M:M, "&gt; ")-1),INDIRECT("Input!M"&amp;ROW()-2),IF(ROW()-3&gt;(COUNTIF(Input!M:M, "&gt; ")+COUNTIF(Input!O:O, "&gt; ")-2),"0x0",INDIRECT("Input!O"&amp;(ROW()-COUNTIF(Input!M:M, "&gt; ")-1))))</f>
        <v>0xE16DDF01</v>
      </c>
      <c r="C99" s="23" t="str">
        <f t="shared" si="15"/>
        <v/>
      </c>
      <c r="D99" s="13" t="str">
        <f t="shared" si="16"/>
        <v/>
      </c>
      <c r="E99" s="17">
        <f t="shared" ca="1" si="12"/>
        <v>-1.9106759987771511</v>
      </c>
      <c r="F99" s="14" t="str">
        <f t="shared" ca="1" si="13"/>
        <v/>
      </c>
      <c r="H99" s="2" t="str">
        <f>IF(AND(D99&gt;=32,D99&lt;=35),"Channel "&amp;C99&amp;" EQ"&amp;COUNTIF($B$4:B99,B99),"")</f>
        <v/>
      </c>
      <c r="I99" s="43" t="str">
        <f>IF(D99=35,D99*10+C99+1000+10000*COUNTIF($B$4:B99,B99), IF(AND(D99&gt;=32,D99&lt;=35),D99*10+C99+1000*(D99-30)+10000*COUNTIF($B$4:B99,B99),IF(AND(D99&gt;=1,D99&lt;=255), D99*10+C99, "")))</f>
        <v/>
      </c>
      <c r="J99" s="1" t="str">
        <f ca="1">IF(I99="","",COUNT(INDIRECT("I"&amp;4):INDIRECT("I"&amp;ROW())))</f>
        <v/>
      </c>
      <c r="K99" s="2" t="str">
        <f t="shared" ca="1" si="17"/>
        <v/>
      </c>
      <c r="L99" s="2" t="str">
        <f ca="1">IF(K99&lt;&gt;"",RANK(K99,$K$4:$K$257)+COUNTIF(K$4:K99,K99)-1,"")</f>
        <v/>
      </c>
      <c r="M99" s="2" t="str">
        <f t="shared" ca="1" si="18"/>
        <v/>
      </c>
      <c r="N99" s="2" t="str">
        <f t="shared" ca="1" si="19"/>
        <v/>
      </c>
      <c r="P99" s="30" t="str">
        <f t="shared" ca="1" si="22"/>
        <v/>
      </c>
      <c r="Q99" s="1" t="str">
        <f ca="1">IF(P99="","",COUNT(INDIRECT("P"&amp;4):INDIRECT("P"&amp;ROW())))</f>
        <v/>
      </c>
      <c r="R99" s="30" t="str">
        <f t="shared" ca="1" si="20"/>
        <v/>
      </c>
      <c r="S99" s="30" t="str">
        <f t="shared" ca="1" si="14"/>
        <v/>
      </c>
      <c r="T99" s="44" t="str">
        <f t="shared" ca="1" si="21"/>
        <v/>
      </c>
    </row>
    <row r="100" spans="1:20" x14ac:dyDescent="0.2">
      <c r="A100" s="26" t="s">
        <v>259</v>
      </c>
      <c r="B10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0x01000051</v>
      </c>
      <c r="C100" s="23">
        <f t="shared" ca="1" si="15"/>
        <v>1</v>
      </c>
      <c r="D100" s="13">
        <f t="shared" ca="1" si="16"/>
        <v>81</v>
      </c>
      <c r="E100" s="17" t="str">
        <f t="shared" ca="1" si="12"/>
        <v/>
      </c>
      <c r="F100" s="14" t="str">
        <f t="shared" ca="1" si="13"/>
        <v>SPEAKER_PARAM_ADMIT_A2</v>
      </c>
      <c r="H100" s="2" t="str">
        <f ca="1">IF(AND(D100&gt;=32,D100&lt;=35),"Channel "&amp;C100&amp;" EQ"&amp;COUNTIF($B$4:B100,B100),"")</f>
        <v/>
      </c>
      <c r="I100" s="43">
        <f ca="1">IF(D100=35,D100*10+C100+1000+10000*COUNTIF($B$4:B100,B100), IF(AND(D100&gt;=32,D100&lt;=35),D100*10+C100+1000*(D100-30)+10000*COUNTIF($B$4:B100,B100),IF(AND(D100&gt;=1,D100&lt;=255), D100*10+C100, "")))</f>
        <v>811</v>
      </c>
      <c r="J100" s="1">
        <f ca="1">IF(I100="","",COUNT(INDIRECT("I"&amp;4):INDIRECT("I"&amp;ROW())))</f>
        <v>49</v>
      </c>
      <c r="K100" s="2" t="str">
        <f t="shared" ca="1" si="17"/>
        <v/>
      </c>
      <c r="L100" s="2" t="str">
        <f ca="1">IF(K100&lt;&gt;"",RANK(K100,$K$4:$K$257)+COUNTIF(K$4:K100,K100)-1,"")</f>
        <v/>
      </c>
      <c r="M100" s="2" t="str">
        <f t="shared" ca="1" si="18"/>
        <v/>
      </c>
      <c r="N100" s="2" t="str">
        <f t="shared" ca="1" si="19"/>
        <v/>
      </c>
      <c r="P100" s="30" t="str">
        <f t="shared" ca="1" si="22"/>
        <v/>
      </c>
      <c r="Q100" s="1" t="str">
        <f ca="1">IF(P100="","",COUNT(INDIRECT("P"&amp;4):INDIRECT("P"&amp;ROW())))</f>
        <v/>
      </c>
      <c r="R100" s="30" t="str">
        <f t="shared" ca="1" si="20"/>
        <v/>
      </c>
      <c r="S100" s="30" t="str">
        <f t="shared" ca="1" si="14"/>
        <v/>
      </c>
      <c r="T100" s="44" t="str">
        <f t="shared" ca="1" si="21"/>
        <v/>
      </c>
    </row>
    <row r="101" spans="1:20" x14ac:dyDescent="0.2">
      <c r="A101" s="26" t="s">
        <v>260</v>
      </c>
      <c r="B101" s="28" t="str">
        <f ca="1">IF(ROW()-3&lt;=(COUNTIF(Input!M:M, "&gt; ")-1),INDIRECT("Input!M"&amp;ROW()-2),IF(ROW()-3&gt;(COUNTIF(Input!M:M, "&gt; ")+COUNTIF(Input!O:O, "&gt; ")-2),"0x0",INDIRECT("Input!O"&amp;(ROW()-COUNTIF(Input!M:M, "&gt; ")-1))))</f>
        <v>0xECB45AE</v>
      </c>
      <c r="C101" s="23" t="str">
        <f t="shared" si="15"/>
        <v/>
      </c>
      <c r="D101" s="13" t="str">
        <f t="shared" si="16"/>
        <v/>
      </c>
      <c r="E101" s="17">
        <f t="shared" ca="1" si="12"/>
        <v>0.92462699860334396</v>
      </c>
      <c r="F101" s="14" t="str">
        <f t="shared" ca="1" si="13"/>
        <v/>
      </c>
      <c r="H101" s="2" t="str">
        <f>IF(AND(D101&gt;=32,D101&lt;=35),"Channel "&amp;C101&amp;" EQ"&amp;COUNTIF($B$4:B101,B101),"")</f>
        <v/>
      </c>
      <c r="I101" s="43" t="str">
        <f>IF(D101=35,D101*10+C101+1000+10000*COUNTIF($B$4:B101,B101), IF(AND(D101&gt;=32,D101&lt;=35),D101*10+C101+1000*(D101-30)+10000*COUNTIF($B$4:B101,B101),IF(AND(D101&gt;=1,D101&lt;=255), D101*10+C101, "")))</f>
        <v/>
      </c>
      <c r="J101" s="1" t="str">
        <f ca="1">IF(I101="","",COUNT(INDIRECT("I"&amp;4):INDIRECT("I"&amp;ROW())))</f>
        <v/>
      </c>
      <c r="K101" s="2" t="str">
        <f t="shared" ca="1" si="17"/>
        <v/>
      </c>
      <c r="L101" s="2" t="str">
        <f ca="1">IF(K101&lt;&gt;"",RANK(K101,$K$4:$K$257)+COUNTIF(K$4:K101,K101)-1,"")</f>
        <v/>
      </c>
      <c r="M101" s="2" t="str">
        <f t="shared" ca="1" si="18"/>
        <v/>
      </c>
      <c r="N101" s="2" t="str">
        <f t="shared" ca="1" si="19"/>
        <v/>
      </c>
      <c r="P101" s="30" t="str">
        <f t="shared" ca="1" si="22"/>
        <v/>
      </c>
      <c r="Q101" s="1" t="str">
        <f ca="1">IF(P101="","",COUNT(INDIRECT("P"&amp;4):INDIRECT("P"&amp;ROW())))</f>
        <v/>
      </c>
      <c r="R101" s="30" t="str">
        <f t="shared" ca="1" si="20"/>
        <v/>
      </c>
      <c r="S101" s="30" t="str">
        <f t="shared" ca="1" si="14"/>
        <v/>
      </c>
      <c r="T101" s="44" t="str">
        <f t="shared" ca="1" si="21"/>
        <v/>
      </c>
    </row>
    <row r="102" spans="1:20" x14ac:dyDescent="0.2">
      <c r="A102" s="26" t="s">
        <v>261</v>
      </c>
      <c r="B10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0x01000052</v>
      </c>
      <c r="C102" s="23">
        <f t="shared" ca="1" si="15"/>
        <v>1</v>
      </c>
      <c r="D102" s="13">
        <f t="shared" ca="1" si="16"/>
        <v>82</v>
      </c>
      <c r="E102" s="17" t="str">
        <f t="shared" ca="1" si="12"/>
        <v/>
      </c>
      <c r="F102" s="14" t="str">
        <f t="shared" ca="1" si="13"/>
        <v>SPEAKER_PARAM_ADMIT_B0</v>
      </c>
      <c r="H102" s="2" t="str">
        <f ca="1">IF(AND(D102&gt;=32,D102&lt;=35),"Channel "&amp;C102&amp;" EQ"&amp;COUNTIF($B$4:B102,B102),"")</f>
        <v/>
      </c>
      <c r="I102" s="43">
        <f ca="1">IF(D102=35,D102*10+C102+1000+10000*COUNTIF($B$4:B102,B102), IF(AND(D102&gt;=32,D102&lt;=35),D102*10+C102+1000*(D102-30)+10000*COUNTIF($B$4:B102,B102),IF(AND(D102&gt;=1,D102&lt;=255), D102*10+C102, "")))</f>
        <v>821</v>
      </c>
      <c r="J102" s="1">
        <f ca="1">IF(I102="","",COUNT(INDIRECT("I"&amp;4):INDIRECT("I"&amp;ROW())))</f>
        <v>50</v>
      </c>
      <c r="K102" s="2" t="str">
        <f t="shared" ca="1" si="17"/>
        <v/>
      </c>
      <c r="L102" s="2" t="str">
        <f ca="1">IF(K102&lt;&gt;"",RANK(K102,$K$4:$K$257)+COUNTIF(K$4:K102,K102)-1,"")</f>
        <v/>
      </c>
      <c r="M102" s="2" t="str">
        <f t="shared" ca="1" si="18"/>
        <v/>
      </c>
      <c r="N102" s="2" t="str">
        <f t="shared" ca="1" si="19"/>
        <v/>
      </c>
      <c r="P102" s="30" t="str">
        <f t="shared" ca="1" si="22"/>
        <v/>
      </c>
      <c r="Q102" s="1" t="str">
        <f ca="1">IF(P102="","",COUNT(INDIRECT("P"&amp;4):INDIRECT("P"&amp;ROW())))</f>
        <v/>
      </c>
      <c r="R102" s="30" t="str">
        <f t="shared" ca="1" si="20"/>
        <v/>
      </c>
      <c r="S102" s="30" t="str">
        <f t="shared" ca="1" si="14"/>
        <v/>
      </c>
      <c r="T102" s="44" t="str">
        <f t="shared" ca="1" si="21"/>
        <v/>
      </c>
    </row>
    <row r="103" spans="1:20" x14ac:dyDescent="0.2">
      <c r="A103" s="26" t="s">
        <v>262</v>
      </c>
      <c r="B103" s="28" t="str">
        <f ca="1">IF(ROW()-3&lt;=(COUNTIF(Input!M:M, "&gt; ")-1),INDIRECT("Input!M"&amp;ROW()-2),IF(ROW()-3&gt;(COUNTIF(Input!M:M, "&gt; ")+COUNTIF(Input!O:O, "&gt; ")-2),"0x0",INDIRECT("Input!O"&amp;(ROW()-COUNTIF(Input!M:M, "&gt; ")-1))))</f>
        <v>0x258B3F6</v>
      </c>
      <c r="C103" s="23" t="str">
        <f t="shared" si="15"/>
        <v/>
      </c>
      <c r="D103" s="13" t="str">
        <f t="shared" si="16"/>
        <v/>
      </c>
      <c r="E103" s="17">
        <f t="shared" ca="1" si="12"/>
        <v>0.14665599912405014</v>
      </c>
      <c r="F103" s="14" t="str">
        <f t="shared" ca="1" si="13"/>
        <v/>
      </c>
      <c r="H103" s="2" t="str">
        <f>IF(AND(D103&gt;=32,D103&lt;=35),"Channel "&amp;C103&amp;" EQ"&amp;COUNTIF($B$4:B103,B103),"")</f>
        <v/>
      </c>
      <c r="I103" s="43" t="str">
        <f>IF(D103=35,D103*10+C103+1000+10000*COUNTIF($B$4:B103,B103), IF(AND(D103&gt;=32,D103&lt;=35),D103*10+C103+1000*(D103-30)+10000*COUNTIF($B$4:B103,B103),IF(AND(D103&gt;=1,D103&lt;=255), D103*10+C103, "")))</f>
        <v/>
      </c>
      <c r="J103" s="1" t="str">
        <f ca="1">IF(I103="","",COUNT(INDIRECT("I"&amp;4):INDIRECT("I"&amp;ROW())))</f>
        <v/>
      </c>
      <c r="K103" s="2" t="str">
        <f t="shared" ca="1" si="17"/>
        <v/>
      </c>
      <c r="L103" s="2" t="str">
        <f ca="1">IF(K103&lt;&gt;"",RANK(K103,$K$4:$K$257)+COUNTIF(K$4:K103,K103)-1,"")</f>
        <v/>
      </c>
      <c r="M103" s="2" t="str">
        <f t="shared" ca="1" si="18"/>
        <v/>
      </c>
      <c r="N103" s="2" t="str">
        <f t="shared" ca="1" si="19"/>
        <v/>
      </c>
      <c r="P103" s="30" t="str">
        <f t="shared" ca="1" si="22"/>
        <v/>
      </c>
      <c r="Q103" s="1" t="str">
        <f ca="1">IF(P103="","",COUNT(INDIRECT("P"&amp;4):INDIRECT("P"&amp;ROW())))</f>
        <v/>
      </c>
      <c r="R103" s="30" t="str">
        <f t="shared" ca="1" si="20"/>
        <v/>
      </c>
      <c r="S103" s="30" t="str">
        <f t="shared" ca="1" si="14"/>
        <v/>
      </c>
      <c r="T103" s="44" t="str">
        <f t="shared" ca="1" si="21"/>
        <v/>
      </c>
    </row>
    <row r="104" spans="1:20" x14ac:dyDescent="0.2">
      <c r="A104" s="26" t="s">
        <v>263</v>
      </c>
      <c r="B10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0x01000053</v>
      </c>
      <c r="C104" s="23">
        <f t="shared" ca="1" si="15"/>
        <v>1</v>
      </c>
      <c r="D104" s="13">
        <f t="shared" ca="1" si="16"/>
        <v>83</v>
      </c>
      <c r="E104" s="17" t="str">
        <f t="shared" ca="1" si="12"/>
        <v/>
      </c>
      <c r="F104" s="14" t="str">
        <f t="shared" ca="1" si="13"/>
        <v>SPEAKER_PARAM_ADMIT_B1</v>
      </c>
      <c r="H104" s="2" t="str">
        <f ca="1">IF(AND(D104&gt;=32,D104&lt;=35),"Channel "&amp;C104&amp;" EQ"&amp;COUNTIF($B$4:B104,B104),"")</f>
        <v/>
      </c>
      <c r="I104" s="43">
        <f ca="1">IF(D104=35,D104*10+C104+1000+10000*COUNTIF($B$4:B104,B104), IF(AND(D104&gt;=32,D104&lt;=35),D104*10+C104+1000*(D104-30)+10000*COUNTIF($B$4:B104,B104),IF(AND(D104&gt;=1,D104&lt;=255), D104*10+C104, "")))</f>
        <v>831</v>
      </c>
      <c r="J104" s="1">
        <f ca="1">IF(I104="","",COUNT(INDIRECT("I"&amp;4):INDIRECT("I"&amp;ROW())))</f>
        <v>51</v>
      </c>
      <c r="K104" s="2" t="str">
        <f t="shared" ca="1" si="17"/>
        <v/>
      </c>
      <c r="L104" s="2" t="str">
        <f ca="1">IF(K104&lt;&gt;"",RANK(K104,$K$4:$K$257)+COUNTIF(K$4:K104,K104)-1,"")</f>
        <v/>
      </c>
      <c r="M104" s="2" t="str">
        <f t="shared" ca="1" si="18"/>
        <v/>
      </c>
      <c r="N104" s="2" t="str">
        <f t="shared" ca="1" si="19"/>
        <v/>
      </c>
      <c r="P104" s="30" t="str">
        <f t="shared" ca="1" si="22"/>
        <v/>
      </c>
      <c r="Q104" s="1" t="str">
        <f ca="1">IF(P104="","",COUNT(INDIRECT("P"&amp;4):INDIRECT("P"&amp;ROW())))</f>
        <v/>
      </c>
      <c r="R104" s="30" t="str">
        <f t="shared" ca="1" si="20"/>
        <v/>
      </c>
      <c r="S104" s="30" t="str">
        <f t="shared" ca="1" si="14"/>
        <v/>
      </c>
      <c r="T104" s="44" t="str">
        <f t="shared" ca="1" si="21"/>
        <v/>
      </c>
    </row>
    <row r="105" spans="1:20" x14ac:dyDescent="0.2">
      <c r="A105" s="26" t="s">
        <v>264</v>
      </c>
      <c r="B105" s="28" t="str">
        <f ca="1">IF(ROW()-3&lt;=(COUNTIF(Input!M:M, "&gt; ")-1),INDIRECT("Input!M"&amp;ROW()-2),IF(ROW()-3&gt;(COUNTIF(Input!M:M, "&gt; ")+COUNTIF(Input!O:O, "&gt; ")-2),"0x0",INDIRECT("Input!O"&amp;(ROW()-COUNTIF(Input!M:M, "&gt; ")-1))))</f>
        <v>0xFB695FAB</v>
      </c>
      <c r="C105" s="23" t="str">
        <f t="shared" si="15"/>
        <v/>
      </c>
      <c r="D105" s="13" t="str">
        <f t="shared" si="16"/>
        <v/>
      </c>
      <c r="E105" s="17">
        <f t="shared" ca="1" si="12"/>
        <v>-0.28677399829030037</v>
      </c>
      <c r="F105" s="14" t="str">
        <f t="shared" ca="1" si="13"/>
        <v/>
      </c>
      <c r="H105" s="2" t="str">
        <f>IF(AND(D105&gt;=32,D105&lt;=35),"Channel "&amp;C105&amp;" EQ"&amp;COUNTIF($B$4:B105,B105),"")</f>
        <v/>
      </c>
      <c r="I105" s="43" t="str">
        <f>IF(D105=35,D105*10+C105+1000+10000*COUNTIF($B$4:B105,B105), IF(AND(D105&gt;=32,D105&lt;=35),D105*10+C105+1000*(D105-30)+10000*COUNTIF($B$4:B105,B105),IF(AND(D105&gt;=1,D105&lt;=255), D105*10+C105, "")))</f>
        <v/>
      </c>
      <c r="J105" s="1" t="str">
        <f ca="1">IF(I105="","",COUNT(INDIRECT("I"&amp;4):INDIRECT("I"&amp;ROW())))</f>
        <v/>
      </c>
      <c r="K105" s="2" t="str">
        <f t="shared" ca="1" si="17"/>
        <v/>
      </c>
      <c r="L105" s="2" t="str">
        <f ca="1">IF(K105&lt;&gt;"",RANK(K105,$K$4:$K$257)+COUNTIF(K$4:K105,K105)-1,"")</f>
        <v/>
      </c>
      <c r="M105" s="2" t="str">
        <f t="shared" ca="1" si="18"/>
        <v/>
      </c>
      <c r="N105" s="2" t="str">
        <f t="shared" ca="1" si="19"/>
        <v/>
      </c>
      <c r="P105" s="30" t="str">
        <f t="shared" ca="1" si="22"/>
        <v/>
      </c>
      <c r="Q105" s="1" t="str">
        <f ca="1">IF(P105="","",COUNT(INDIRECT("P"&amp;4):INDIRECT("P"&amp;ROW())))</f>
        <v/>
      </c>
      <c r="R105" s="30" t="str">
        <f t="shared" ca="1" si="20"/>
        <v/>
      </c>
      <c r="S105" s="30" t="str">
        <f t="shared" ca="1" si="14"/>
        <v/>
      </c>
      <c r="T105" s="44" t="str">
        <f t="shared" ca="1" si="21"/>
        <v/>
      </c>
    </row>
    <row r="106" spans="1:20" x14ac:dyDescent="0.2">
      <c r="A106" s="26" t="s">
        <v>265</v>
      </c>
      <c r="B10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0x01000054</v>
      </c>
      <c r="C106" s="23">
        <f t="shared" ca="1" si="15"/>
        <v>1</v>
      </c>
      <c r="D106" s="13">
        <f t="shared" ca="1" si="16"/>
        <v>84</v>
      </c>
      <c r="E106" s="17" t="str">
        <f t="shared" ca="1" si="12"/>
        <v/>
      </c>
      <c r="F106" s="14" t="str">
        <f t="shared" ca="1" si="13"/>
        <v>SPEAKER_PARAM_ADMIT_B2</v>
      </c>
      <c r="H106" s="2" t="str">
        <f ca="1">IF(AND(D106&gt;=32,D106&lt;=35),"Channel "&amp;C106&amp;" EQ"&amp;COUNTIF($B$4:B106,B106),"")</f>
        <v/>
      </c>
      <c r="I106" s="43">
        <f ca="1">IF(D106=35,D106*10+C106+1000+10000*COUNTIF($B$4:B106,B106), IF(AND(D106&gt;=32,D106&lt;=35),D106*10+C106+1000*(D106-30)+10000*COUNTIF($B$4:B106,B106),IF(AND(D106&gt;=1,D106&lt;=255), D106*10+C106, "")))</f>
        <v>841</v>
      </c>
      <c r="J106" s="1">
        <f ca="1">IF(I106="","",COUNT(INDIRECT("I"&amp;4):INDIRECT("I"&amp;ROW())))</f>
        <v>52</v>
      </c>
      <c r="K106" s="2" t="str">
        <f t="shared" ca="1" si="17"/>
        <v/>
      </c>
      <c r="L106" s="2" t="str">
        <f ca="1">IF(K106&lt;&gt;"",RANK(K106,$K$4:$K$257)+COUNTIF(K$4:K106,K106)-1,"")</f>
        <v/>
      </c>
      <c r="M106" s="2" t="str">
        <f t="shared" ca="1" si="18"/>
        <v/>
      </c>
      <c r="N106" s="2" t="str">
        <f t="shared" ca="1" si="19"/>
        <v/>
      </c>
      <c r="P106" s="30" t="str">
        <f t="shared" ca="1" si="22"/>
        <v/>
      </c>
      <c r="Q106" s="1" t="str">
        <f ca="1">IF(P106="","",COUNT(INDIRECT("P"&amp;4):INDIRECT("P"&amp;ROW())))</f>
        <v/>
      </c>
      <c r="R106" s="30" t="str">
        <f t="shared" ca="1" si="20"/>
        <v/>
      </c>
      <c r="S106" s="30" t="str">
        <f t="shared" ca="1" si="14"/>
        <v/>
      </c>
      <c r="T106" s="44" t="str">
        <f t="shared" ca="1" si="21"/>
        <v/>
      </c>
    </row>
    <row r="107" spans="1:20" x14ac:dyDescent="0.2">
      <c r="A107" s="26" t="s">
        <v>266</v>
      </c>
      <c r="B107" s="28" t="str">
        <f ca="1">IF(ROW()-3&lt;=(COUNTIF(Input!M:M, "&gt; ")-1),INDIRECT("Input!M"&amp;ROW()-2),IF(ROW()-3&gt;(COUNTIF(Input!M:M, "&gt; ")+COUNTIF(Input!O:O, "&gt; ")-2),"0x0",INDIRECT("Input!O"&amp;(ROW()-COUNTIF(Input!M:M, "&gt; ")-1))))</f>
        <v>0x2468017</v>
      </c>
      <c r="C107" s="23" t="str">
        <f t="shared" si="15"/>
        <v/>
      </c>
      <c r="D107" s="13" t="str">
        <f t="shared" si="16"/>
        <v/>
      </c>
      <c r="E107" s="17">
        <f t="shared" ca="1" si="12"/>
        <v>0.14221199974417686</v>
      </c>
      <c r="F107" s="14" t="str">
        <f t="shared" ca="1" si="13"/>
        <v/>
      </c>
      <c r="H107" s="2" t="str">
        <f>IF(AND(D107&gt;=32,D107&lt;=35),"Channel "&amp;C107&amp;" EQ"&amp;COUNTIF($B$4:B107,B107),"")</f>
        <v/>
      </c>
      <c r="I107" s="43" t="str">
        <f>IF(D107=35,D107*10+C107+1000+10000*COUNTIF($B$4:B107,B107), IF(AND(D107&gt;=32,D107&lt;=35),D107*10+C107+1000*(D107-30)+10000*COUNTIF($B$4:B107,B107),IF(AND(D107&gt;=1,D107&lt;=255), D107*10+C107, "")))</f>
        <v/>
      </c>
      <c r="J107" s="1" t="str">
        <f ca="1">IF(I107="","",COUNT(INDIRECT("I"&amp;4):INDIRECT("I"&amp;ROW())))</f>
        <v/>
      </c>
      <c r="K107" s="2" t="str">
        <f t="shared" ca="1" si="17"/>
        <v/>
      </c>
      <c r="L107" s="2" t="str">
        <f ca="1">IF(K107&lt;&gt;"",RANK(K107,$K$4:$K$257)+COUNTIF(K$4:K107,K107)-1,"")</f>
        <v/>
      </c>
      <c r="M107" s="2" t="str">
        <f t="shared" ca="1" si="18"/>
        <v/>
      </c>
      <c r="N107" s="2" t="str">
        <f t="shared" ca="1" si="19"/>
        <v/>
      </c>
      <c r="P107" s="30" t="str">
        <f t="shared" ca="1" si="22"/>
        <v/>
      </c>
      <c r="Q107" s="1" t="str">
        <f ca="1">IF(P107="","",COUNT(INDIRECT("P"&amp;4):INDIRECT("P"&amp;ROW())))</f>
        <v/>
      </c>
      <c r="R107" s="30" t="str">
        <f t="shared" ca="1" si="20"/>
        <v/>
      </c>
      <c r="S107" s="30" t="str">
        <f t="shared" ca="1" si="14"/>
        <v/>
      </c>
      <c r="T107" s="44" t="str">
        <f t="shared" ca="1" si="21"/>
        <v/>
      </c>
    </row>
    <row r="108" spans="1:20" x14ac:dyDescent="0.2">
      <c r="A108" s="26" t="s">
        <v>267</v>
      </c>
      <c r="B10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0x01000055</v>
      </c>
      <c r="C108" s="23">
        <f t="shared" ca="1" si="15"/>
        <v>1</v>
      </c>
      <c r="D108" s="13">
        <f t="shared" ca="1" si="16"/>
        <v>85</v>
      </c>
      <c r="E108" s="17" t="str">
        <f t="shared" ca="1" si="12"/>
        <v/>
      </c>
      <c r="F108" s="14" t="str">
        <f t="shared" ca="1" si="13"/>
        <v>SPEAKER_PARAM_UPDATE</v>
      </c>
      <c r="H108" s="2" t="str">
        <f ca="1">IF(AND(D108&gt;=32,D108&lt;=35),"Channel "&amp;C108&amp;" EQ"&amp;COUNTIF($B$4:B108,B108),"")</f>
        <v/>
      </c>
      <c r="I108" s="43">
        <f ca="1">IF(D108=35,D108*10+C108+1000+10000*COUNTIF($B$4:B108,B108), IF(AND(D108&gt;=32,D108&lt;=35),D108*10+C108+1000*(D108-30)+10000*COUNTIF($B$4:B108,B108),IF(AND(D108&gt;=1,D108&lt;=255), D108*10+C108, "")))</f>
        <v>851</v>
      </c>
      <c r="J108" s="1">
        <f ca="1">IF(I108="","",COUNT(INDIRECT("I"&amp;4):INDIRECT("I"&amp;ROW())))</f>
        <v>53</v>
      </c>
      <c r="K108" s="2" t="str">
        <f t="shared" ca="1" si="17"/>
        <v/>
      </c>
      <c r="L108" s="2" t="str">
        <f ca="1">IF(K108&lt;&gt;"",RANK(K108,$K$4:$K$257)+COUNTIF(K$4:K108,K108)-1,"")</f>
        <v/>
      </c>
      <c r="M108" s="2" t="str">
        <f t="shared" ca="1" si="18"/>
        <v/>
      </c>
      <c r="N108" s="2" t="str">
        <f t="shared" ca="1" si="19"/>
        <v/>
      </c>
      <c r="P108" s="30" t="str">
        <f t="shared" ca="1" si="22"/>
        <v/>
      </c>
      <c r="Q108" s="1" t="str">
        <f ca="1">IF(P108="","",COUNT(INDIRECT("P"&amp;4):INDIRECT("P"&amp;ROW())))</f>
        <v/>
      </c>
      <c r="R108" s="30" t="str">
        <f t="shared" ca="1" si="20"/>
        <v/>
      </c>
      <c r="S108" s="30" t="str">
        <f t="shared" ca="1" si="14"/>
        <v/>
      </c>
      <c r="T108" s="44" t="str">
        <f t="shared" ca="1" si="21"/>
        <v/>
      </c>
    </row>
    <row r="109" spans="1:20" x14ac:dyDescent="0.2">
      <c r="A109" s="26" t="s">
        <v>268</v>
      </c>
      <c r="B109" s="28" t="str">
        <f ca="1">IF(ROW()-3&lt;=(COUNTIF(Input!M:M, "&gt; ")-1),INDIRECT("Input!M"&amp;ROW()-2),IF(ROW()-3&gt;(COUNTIF(Input!M:M, "&gt; ")+COUNTIF(Input!O:O, "&gt; ")-2),"0x0",INDIRECT("Input!O"&amp;(ROW()-COUNTIF(Input!M:M, "&gt; ")-1))))</f>
        <v>0x1</v>
      </c>
      <c r="C109" s="23" t="str">
        <f t="shared" si="15"/>
        <v/>
      </c>
      <c r="D109" s="13" t="str">
        <f t="shared" si="16"/>
        <v/>
      </c>
      <c r="E109" s="17">
        <f t="shared" ca="1" si="12"/>
        <v>1</v>
      </c>
      <c r="F109" s="14" t="str">
        <f t="shared" ca="1" si="13"/>
        <v/>
      </c>
      <c r="H109" s="2" t="str">
        <f>IF(AND(D109&gt;=32,D109&lt;=35),"Channel "&amp;C109&amp;" EQ"&amp;COUNTIF($B$4:B109,B109),"")</f>
        <v/>
      </c>
      <c r="I109" s="43" t="str">
        <f>IF(D109=35,D109*10+C109+1000+10000*COUNTIF($B$4:B109,B109), IF(AND(D109&gt;=32,D109&lt;=35),D109*10+C109+1000*(D109-30)+10000*COUNTIF($B$4:B109,B109),IF(AND(D109&gt;=1,D109&lt;=255), D109*10+C109, "")))</f>
        <v/>
      </c>
      <c r="J109" s="1" t="str">
        <f ca="1">IF(I109="","",COUNT(INDIRECT("I"&amp;4):INDIRECT("I"&amp;ROW())))</f>
        <v/>
      </c>
      <c r="K109" s="2" t="str">
        <f t="shared" ca="1" si="17"/>
        <v/>
      </c>
      <c r="L109" s="2" t="str">
        <f ca="1">IF(K109&lt;&gt;"",RANK(K109,$K$4:$K$257)+COUNTIF(K$4:K109,K109)-1,"")</f>
        <v/>
      </c>
      <c r="M109" s="2" t="str">
        <f t="shared" ca="1" si="18"/>
        <v/>
      </c>
      <c r="N109" s="2" t="str">
        <f t="shared" ca="1" si="19"/>
        <v/>
      </c>
      <c r="P109" s="30" t="str">
        <f t="shared" ca="1" si="22"/>
        <v/>
      </c>
      <c r="Q109" s="1" t="str">
        <f ca="1">IF(P109="","",COUNT(INDIRECT("P"&amp;4):INDIRECT("P"&amp;ROW())))</f>
        <v/>
      </c>
      <c r="R109" s="30" t="str">
        <f t="shared" ca="1" si="20"/>
        <v/>
      </c>
      <c r="S109" s="30" t="str">
        <f t="shared" ca="1" si="14"/>
        <v/>
      </c>
      <c r="T109" s="44" t="str">
        <f t="shared" ca="1" si="21"/>
        <v/>
      </c>
    </row>
    <row r="110" spans="1:20" x14ac:dyDescent="0.2">
      <c r="A110" s="26" t="s">
        <v>269</v>
      </c>
      <c r="B11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0x01000068</v>
      </c>
      <c r="C110" s="23">
        <f t="shared" ca="1" si="15"/>
        <v>1</v>
      </c>
      <c r="D110" s="13">
        <f t="shared" ca="1" si="16"/>
        <v>104</v>
      </c>
      <c r="E110" s="17" t="str">
        <f t="shared" ca="1" si="12"/>
        <v/>
      </c>
      <c r="F110" s="14" t="str">
        <f t="shared" ca="1" si="13"/>
        <v>ENABLE_SMART_PT</v>
      </c>
      <c r="H110" s="2" t="str">
        <f ca="1">IF(AND(D110&gt;=32,D110&lt;=35),"Channel "&amp;C110&amp;" EQ"&amp;COUNTIF($B$4:B110,B110),"")</f>
        <v/>
      </c>
      <c r="I110" s="43">
        <f ca="1">IF(D110=35,D110*10+C110+1000+10000*COUNTIF($B$4:B110,B110), IF(AND(D110&gt;=32,D110&lt;=35),D110*10+C110+1000*(D110-30)+10000*COUNTIF($B$4:B110,B110),IF(AND(D110&gt;=1,D110&lt;=255), D110*10+C110, "")))</f>
        <v>1041</v>
      </c>
      <c r="J110" s="1">
        <f ca="1">IF(I110="","",COUNT(INDIRECT("I"&amp;4):INDIRECT("I"&amp;ROW())))</f>
        <v>54</v>
      </c>
      <c r="K110" s="2" t="str">
        <f t="shared" ca="1" si="17"/>
        <v/>
      </c>
      <c r="L110" s="2" t="str">
        <f ca="1">IF(K110&lt;&gt;"",RANK(K110,$K$4:$K$257)+COUNTIF(K$4:K110,K110)-1,"")</f>
        <v/>
      </c>
      <c r="M110" s="2" t="str">
        <f t="shared" ca="1" si="18"/>
        <v/>
      </c>
      <c r="N110" s="2" t="str">
        <f t="shared" ca="1" si="19"/>
        <v/>
      </c>
      <c r="P110" s="30" t="str">
        <f t="shared" ca="1" si="22"/>
        <v/>
      </c>
      <c r="Q110" s="1" t="str">
        <f ca="1">IF(P110="","",COUNT(INDIRECT("P"&amp;4):INDIRECT("P"&amp;ROW())))</f>
        <v/>
      </c>
      <c r="R110" s="30" t="str">
        <f t="shared" ca="1" si="20"/>
        <v/>
      </c>
      <c r="S110" s="30" t="str">
        <f t="shared" ca="1" si="14"/>
        <v/>
      </c>
      <c r="T110" s="44" t="str">
        <f t="shared" ca="1" si="21"/>
        <v/>
      </c>
    </row>
    <row r="111" spans="1:20" x14ac:dyDescent="0.2">
      <c r="A111" s="26" t="s">
        <v>270</v>
      </c>
      <c r="B111" s="28" t="str">
        <f ca="1">IF(ROW()-3&lt;=(COUNTIF(Input!M:M, "&gt; ")-1),INDIRECT("Input!M"&amp;ROW()-2),IF(ROW()-3&gt;(COUNTIF(Input!M:M, "&gt; ")+COUNTIF(Input!O:O, "&gt; ")-2),"0x0",INDIRECT("Input!O"&amp;(ROW()-COUNTIF(Input!M:M, "&gt; ")-1))))</f>
        <v>0x1</v>
      </c>
      <c r="C111" s="23" t="str">
        <f t="shared" si="15"/>
        <v/>
      </c>
      <c r="D111" s="13" t="str">
        <f t="shared" si="16"/>
        <v/>
      </c>
      <c r="E111" s="17">
        <f t="shared" ca="1" si="12"/>
        <v>1</v>
      </c>
      <c r="F111" s="14" t="str">
        <f t="shared" ca="1" si="13"/>
        <v/>
      </c>
      <c r="H111" s="2" t="str">
        <f>IF(AND(D111&gt;=32,D111&lt;=35),"Channel "&amp;C111&amp;" EQ"&amp;COUNTIF($B$4:B111,B111),"")</f>
        <v/>
      </c>
      <c r="I111" s="43" t="str">
        <f>IF(D111=35,D111*10+C111+1000+10000*COUNTIF($B$4:B111,B111), IF(AND(D111&gt;=32,D111&lt;=35),D111*10+C111+1000*(D111-30)+10000*COUNTIF($B$4:B111,B111),IF(AND(D111&gt;=1,D111&lt;=255), D111*10+C111, "")))</f>
        <v/>
      </c>
      <c r="J111" s="1" t="str">
        <f ca="1">IF(I111="","",COUNT(INDIRECT("I"&amp;4):INDIRECT("I"&amp;ROW())))</f>
        <v/>
      </c>
      <c r="K111" s="2" t="str">
        <f t="shared" ca="1" si="17"/>
        <v/>
      </c>
      <c r="L111" s="2" t="str">
        <f ca="1">IF(K111&lt;&gt;"",RANK(K111,$K$4:$K$257)+COUNTIF(K$4:K111,K111)-1,"")</f>
        <v/>
      </c>
      <c r="M111" s="2" t="str">
        <f t="shared" ca="1" si="18"/>
        <v/>
      </c>
      <c r="N111" s="2" t="str">
        <f t="shared" ca="1" si="19"/>
        <v/>
      </c>
      <c r="P111" s="30" t="str">
        <f t="shared" ca="1" si="22"/>
        <v/>
      </c>
      <c r="Q111" s="1" t="str">
        <f ca="1">IF(P111="","",COUNT(INDIRECT("P"&amp;4):INDIRECT("P"&amp;ROW())))</f>
        <v/>
      </c>
      <c r="R111" s="30" t="str">
        <f t="shared" ca="1" si="20"/>
        <v/>
      </c>
      <c r="S111" s="30" t="str">
        <f t="shared" ca="1" si="14"/>
        <v/>
      </c>
      <c r="T111" s="44" t="str">
        <f t="shared" ca="1" si="21"/>
        <v/>
      </c>
    </row>
    <row r="112" spans="1:20" x14ac:dyDescent="0.2">
      <c r="A112" s="26" t="s">
        <v>271</v>
      </c>
      <c r="B11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0x0100006A</v>
      </c>
      <c r="C112" s="23">
        <f t="shared" ca="1" si="15"/>
        <v>1</v>
      </c>
      <c r="D112" s="13">
        <f t="shared" ca="1" si="16"/>
        <v>106</v>
      </c>
      <c r="E112" s="17" t="str">
        <f t="shared" ca="1" si="12"/>
        <v/>
      </c>
      <c r="F112" s="14" t="str">
        <f t="shared" ca="1" si="13"/>
        <v>SILENCE_PILOTTONE_GAIN_Q31</v>
      </c>
      <c r="H112" s="2" t="str">
        <f ca="1">IF(AND(D112&gt;=32,D112&lt;=35),"Channel "&amp;C112&amp;" EQ"&amp;COUNTIF($B$4:B112,B112),"")</f>
        <v/>
      </c>
      <c r="I112" s="43">
        <f ca="1">IF(D112=35,D112*10+C112+1000+10000*COUNTIF($B$4:B112,B112), IF(AND(D112&gt;=32,D112&lt;=35),D112*10+C112+1000*(D112-30)+10000*COUNTIF($B$4:B112,B112),IF(AND(D112&gt;=1,D112&lt;=255), D112*10+C112, "")))</f>
        <v>1061</v>
      </c>
      <c r="J112" s="1">
        <f ca="1">IF(I112="","",COUNT(INDIRECT("I"&amp;4):INDIRECT("I"&amp;ROW())))</f>
        <v>55</v>
      </c>
      <c r="K112" s="2" t="str">
        <f t="shared" ca="1" si="17"/>
        <v/>
      </c>
      <c r="L112" s="2" t="str">
        <f ca="1">IF(K112&lt;&gt;"",RANK(K112,$K$4:$K$257)+COUNTIF(K$4:K112,K112)-1,"")</f>
        <v/>
      </c>
      <c r="M112" s="2" t="str">
        <f t="shared" ca="1" si="18"/>
        <v/>
      </c>
      <c r="N112" s="2" t="str">
        <f t="shared" ca="1" si="19"/>
        <v/>
      </c>
      <c r="P112" s="30" t="str">
        <f t="shared" ca="1" si="22"/>
        <v/>
      </c>
      <c r="Q112" s="1" t="str">
        <f ca="1">IF(P112="","",COUNT(INDIRECT("P"&amp;4):INDIRECT("P"&amp;ROW())))</f>
        <v/>
      </c>
      <c r="R112" s="30" t="str">
        <f t="shared" ca="1" si="20"/>
        <v/>
      </c>
      <c r="S112" s="30" t="str">
        <f t="shared" ca="1" si="14"/>
        <v/>
      </c>
      <c r="T112" s="44" t="str">
        <f t="shared" ca="1" si="21"/>
        <v/>
      </c>
    </row>
    <row r="113" spans="1:20" x14ac:dyDescent="0.2">
      <c r="A113" s="26" t="s">
        <v>272</v>
      </c>
      <c r="B113" s="28" t="str">
        <f ca="1">IF(ROW()-3&lt;=(COUNTIF(Input!M:M, "&gt; ")-1),INDIRECT("Input!M"&amp;ROW()-2),IF(ROW()-3&gt;(COUNTIF(Input!M:M, "&gt; ")+COUNTIF(Input!O:O, "&gt; ")-2),"0x0",INDIRECT("Input!O"&amp;(ROW()-COUNTIF(Input!M:M, "&gt; ")-1))))</f>
        <v>0x147AE14</v>
      </c>
      <c r="C113" s="23" t="str">
        <f t="shared" si="15"/>
        <v/>
      </c>
      <c r="D113" s="13" t="str">
        <f t="shared" si="16"/>
        <v/>
      </c>
      <c r="E113" s="17">
        <f t="shared" ca="1" si="12"/>
        <v>9.9999997764825821E-3</v>
      </c>
      <c r="F113" s="14" t="str">
        <f t="shared" ca="1" si="13"/>
        <v/>
      </c>
      <c r="H113" s="2" t="str">
        <f>IF(AND(D113&gt;=32,D113&lt;=35),"Channel "&amp;C113&amp;" EQ"&amp;COUNTIF($B$4:B113,B113),"")</f>
        <v/>
      </c>
      <c r="I113" s="43" t="str">
        <f>IF(D113=35,D113*10+C113+1000+10000*COUNTIF($B$4:B113,B113), IF(AND(D113&gt;=32,D113&lt;=35),D113*10+C113+1000*(D113-30)+10000*COUNTIF($B$4:B113,B113),IF(AND(D113&gt;=1,D113&lt;=255), D113*10+C113, "")))</f>
        <v/>
      </c>
      <c r="J113" s="1" t="str">
        <f ca="1">IF(I113="","",COUNT(INDIRECT("I"&amp;4):INDIRECT("I"&amp;ROW())))</f>
        <v/>
      </c>
      <c r="K113" s="2" t="str">
        <f t="shared" ca="1" si="17"/>
        <v/>
      </c>
      <c r="L113" s="2" t="str">
        <f ca="1">IF(K113&lt;&gt;"",RANK(K113,$K$4:$K$257)+COUNTIF(K$4:K113,K113)-1,"")</f>
        <v/>
      </c>
      <c r="M113" s="2" t="str">
        <f t="shared" ca="1" si="18"/>
        <v/>
      </c>
      <c r="N113" s="2" t="str">
        <f t="shared" ca="1" si="19"/>
        <v/>
      </c>
      <c r="P113" s="30" t="str">
        <f t="shared" ca="1" si="22"/>
        <v/>
      </c>
      <c r="Q113" s="1" t="str">
        <f ca="1">IF(P113="","",COUNT(INDIRECT("P"&amp;4):INDIRECT("P"&amp;ROW())))</f>
        <v/>
      </c>
      <c r="R113" s="30" t="str">
        <f t="shared" ca="1" si="20"/>
        <v/>
      </c>
      <c r="S113" s="30" t="str">
        <f t="shared" ca="1" si="14"/>
        <v/>
      </c>
      <c r="T113" s="44" t="str">
        <f t="shared" ca="1" si="21"/>
        <v/>
      </c>
    </row>
    <row r="114" spans="1:20" x14ac:dyDescent="0.2">
      <c r="A114" s="26" t="s">
        <v>273</v>
      </c>
      <c r="B11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0x0100006B</v>
      </c>
      <c r="C114" s="23">
        <f t="shared" ca="1" si="15"/>
        <v>1</v>
      </c>
      <c r="D114" s="13">
        <f t="shared" ca="1" si="16"/>
        <v>107</v>
      </c>
      <c r="E114" s="17" t="str">
        <f t="shared" ca="1" si="12"/>
        <v/>
      </c>
      <c r="F114" s="14" t="str">
        <f t="shared" ca="1" si="13"/>
        <v>SILENCE_FRAMES</v>
      </c>
      <c r="H114" s="2" t="str">
        <f ca="1">IF(AND(D114&gt;=32,D114&lt;=35),"Channel "&amp;C114&amp;" EQ"&amp;COUNTIF($B$4:B114,B114),"")</f>
        <v/>
      </c>
      <c r="I114" s="43">
        <f ca="1">IF(D114=35,D114*10+C114+1000+10000*COUNTIF($B$4:B114,B114), IF(AND(D114&gt;=32,D114&lt;=35),D114*10+C114+1000*(D114-30)+10000*COUNTIF($B$4:B114,B114),IF(AND(D114&gt;=1,D114&lt;=255), D114*10+C114, "")))</f>
        <v>1071</v>
      </c>
      <c r="J114" s="1">
        <f ca="1">IF(I114="","",COUNT(INDIRECT("I"&amp;4):INDIRECT("I"&amp;ROW())))</f>
        <v>56</v>
      </c>
      <c r="K114" s="2" t="str">
        <f t="shared" ca="1" si="17"/>
        <v/>
      </c>
      <c r="L114" s="2" t="str">
        <f ca="1">IF(K114&lt;&gt;"",RANK(K114,$K$4:$K$257)+COUNTIF(K$4:K114,K114)-1,"")</f>
        <v/>
      </c>
      <c r="M114" s="2" t="str">
        <f t="shared" ca="1" si="18"/>
        <v/>
      </c>
      <c r="N114" s="2" t="str">
        <f t="shared" ca="1" si="19"/>
        <v/>
      </c>
      <c r="P114" s="30" t="str">
        <f t="shared" ca="1" si="22"/>
        <v/>
      </c>
      <c r="Q114" s="1" t="str">
        <f ca="1">IF(P114="","",COUNT(INDIRECT("P"&amp;4):INDIRECT("P"&amp;ROW())))</f>
        <v/>
      </c>
      <c r="R114" s="30" t="str">
        <f t="shared" ca="1" si="20"/>
        <v/>
      </c>
      <c r="S114" s="30" t="str">
        <f t="shared" ca="1" si="14"/>
        <v/>
      </c>
      <c r="T114" s="44" t="str">
        <f t="shared" ca="1" si="21"/>
        <v/>
      </c>
    </row>
    <row r="115" spans="1:20" x14ac:dyDescent="0.2">
      <c r="A115" s="26" t="s">
        <v>274</v>
      </c>
      <c r="B115" s="28" t="str">
        <f ca="1">IF(ROW()-3&lt;=(COUNTIF(Input!M:M, "&gt; ")-1),INDIRECT("Input!M"&amp;ROW()-2),IF(ROW()-3&gt;(COUNTIF(Input!M:M, "&gt; ")+COUNTIF(Input!O:O, "&gt; ")-2),"0x0",INDIRECT("Input!O"&amp;(ROW()-COUNTIF(Input!M:M, "&gt; ")-1))))</f>
        <v>0x14</v>
      </c>
      <c r="C115" s="23" t="str">
        <f t="shared" si="15"/>
        <v/>
      </c>
      <c r="D115" s="13" t="str">
        <f t="shared" si="16"/>
        <v/>
      </c>
      <c r="E115" s="17">
        <f t="shared" ca="1" si="12"/>
        <v>20</v>
      </c>
      <c r="F115" s="14" t="str">
        <f t="shared" ca="1" si="13"/>
        <v/>
      </c>
      <c r="H115" s="2" t="str">
        <f>IF(AND(D115&gt;=32,D115&lt;=35),"Channel "&amp;C115&amp;" EQ"&amp;COUNTIF($B$4:B115,B115),"")</f>
        <v/>
      </c>
      <c r="I115" s="43" t="str">
        <f>IF(D115=35,D115*10+C115+1000+10000*COUNTIF($B$4:B115,B115), IF(AND(D115&gt;=32,D115&lt;=35),D115*10+C115+1000*(D115-30)+10000*COUNTIF($B$4:B115,B115),IF(AND(D115&gt;=1,D115&lt;=255), D115*10+C115, "")))</f>
        <v/>
      </c>
      <c r="J115" s="1" t="str">
        <f ca="1">IF(I115="","",COUNT(INDIRECT("I"&amp;4):INDIRECT("I"&amp;ROW())))</f>
        <v/>
      </c>
      <c r="K115" s="2" t="str">
        <f t="shared" ca="1" si="17"/>
        <v/>
      </c>
      <c r="L115" s="2" t="str">
        <f ca="1">IF(K115&lt;&gt;"",RANK(K115,$K$4:$K$257)+COUNTIF(K$4:K115,K115)-1,"")</f>
        <v/>
      </c>
      <c r="M115" s="2" t="str">
        <f t="shared" ca="1" si="18"/>
        <v/>
      </c>
      <c r="N115" s="2" t="str">
        <f t="shared" ca="1" si="19"/>
        <v/>
      </c>
      <c r="P115" s="30" t="str">
        <f t="shared" ca="1" si="22"/>
        <v/>
      </c>
      <c r="Q115" s="1" t="str">
        <f ca="1">IF(P115="","",COUNT(INDIRECT("P"&amp;4):INDIRECT("P"&amp;ROW())))</f>
        <v/>
      </c>
      <c r="R115" s="30" t="str">
        <f t="shared" ca="1" si="20"/>
        <v/>
      </c>
      <c r="S115" s="30" t="str">
        <f t="shared" ca="1" si="14"/>
        <v/>
      </c>
      <c r="T115" s="44" t="str">
        <f t="shared" ca="1" si="21"/>
        <v/>
      </c>
    </row>
    <row r="116" spans="1:20" x14ac:dyDescent="0.2">
      <c r="A116" s="26" t="s">
        <v>275</v>
      </c>
      <c r="B11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0x0100006C</v>
      </c>
      <c r="C116" s="23">
        <f t="shared" ca="1" si="15"/>
        <v>1</v>
      </c>
      <c r="D116" s="13">
        <f t="shared" ca="1" si="16"/>
        <v>108</v>
      </c>
      <c r="E116" s="17" t="str">
        <f t="shared" ca="1" si="12"/>
        <v/>
      </c>
      <c r="F116" s="14" t="str">
        <f t="shared" ca="1" si="13"/>
        <v>PILOTTONE_TRANSITION_FRAMES</v>
      </c>
      <c r="H116" s="2" t="str">
        <f ca="1">IF(AND(D116&gt;=32,D116&lt;=35),"Channel "&amp;C116&amp;" EQ"&amp;COUNTIF($B$4:B116,B116),"")</f>
        <v/>
      </c>
      <c r="I116" s="43">
        <f ca="1">IF(D116=35,D116*10+C116+1000+10000*COUNTIF($B$4:B116,B116), IF(AND(D116&gt;=32,D116&lt;=35),D116*10+C116+1000*(D116-30)+10000*COUNTIF($B$4:B116,B116),IF(AND(D116&gt;=1,D116&lt;=255), D116*10+C116, "")))</f>
        <v>1081</v>
      </c>
      <c r="J116" s="1">
        <f ca="1">IF(I116="","",COUNT(INDIRECT("I"&amp;4):INDIRECT("I"&amp;ROW())))</f>
        <v>57</v>
      </c>
      <c r="K116" s="2" t="str">
        <f t="shared" ca="1" si="17"/>
        <v/>
      </c>
      <c r="L116" s="2" t="str">
        <f ca="1">IF(K116&lt;&gt;"",RANK(K116,$K$4:$K$257)+COUNTIF(K$4:K116,K116)-1,"")</f>
        <v/>
      </c>
      <c r="M116" s="2" t="str">
        <f t="shared" ca="1" si="18"/>
        <v/>
      </c>
      <c r="N116" s="2" t="str">
        <f t="shared" ca="1" si="19"/>
        <v/>
      </c>
      <c r="P116" s="30" t="str">
        <f t="shared" ca="1" si="22"/>
        <v/>
      </c>
      <c r="Q116" s="1" t="str">
        <f ca="1">IF(P116="","",COUNT(INDIRECT("P"&amp;4):INDIRECT("P"&amp;ROW())))</f>
        <v/>
      </c>
      <c r="R116" s="30" t="str">
        <f t="shared" ca="1" si="20"/>
        <v/>
      </c>
      <c r="S116" s="30" t="str">
        <f t="shared" ca="1" si="14"/>
        <v/>
      </c>
      <c r="T116" s="44" t="str">
        <f t="shared" ca="1" si="21"/>
        <v/>
      </c>
    </row>
    <row r="117" spans="1:20" x14ac:dyDescent="0.2">
      <c r="A117" s="26" t="s">
        <v>276</v>
      </c>
      <c r="B117" s="28" t="str">
        <f ca="1">IF(ROW()-3&lt;=(COUNTIF(Input!M:M, "&gt; ")-1),INDIRECT("Input!M"&amp;ROW()-2),IF(ROW()-3&gt;(COUNTIF(Input!M:M, "&gt; ")+COUNTIF(Input!O:O, "&gt; ")-2),"0x0",INDIRECT("Input!O"&amp;(ROW()-COUNTIF(Input!M:M, "&gt; ")-1))))</f>
        <v>0x14</v>
      </c>
      <c r="C117" s="23" t="str">
        <f t="shared" si="15"/>
        <v/>
      </c>
      <c r="D117" s="13" t="str">
        <f t="shared" si="16"/>
        <v/>
      </c>
      <c r="E117" s="17">
        <f t="shared" ca="1" si="12"/>
        <v>20</v>
      </c>
      <c r="F117" s="14" t="str">
        <f t="shared" ca="1" si="13"/>
        <v/>
      </c>
      <c r="H117" s="2" t="str">
        <f>IF(AND(D117&gt;=32,D117&lt;=35),"Channel "&amp;C117&amp;" EQ"&amp;COUNTIF($B$4:B117,B117),"")</f>
        <v/>
      </c>
      <c r="I117" s="43" t="str">
        <f>IF(D117=35,D117*10+C117+1000+10000*COUNTIF($B$4:B117,B117), IF(AND(D117&gt;=32,D117&lt;=35),D117*10+C117+1000*(D117-30)+10000*COUNTIF($B$4:B117,B117),IF(AND(D117&gt;=1,D117&lt;=255), D117*10+C117, "")))</f>
        <v/>
      </c>
      <c r="J117" s="1" t="str">
        <f ca="1">IF(I117="","",COUNT(INDIRECT("I"&amp;4):INDIRECT("I"&amp;ROW())))</f>
        <v/>
      </c>
      <c r="K117" s="2" t="str">
        <f t="shared" ca="1" si="17"/>
        <v/>
      </c>
      <c r="L117" s="2" t="str">
        <f ca="1">IF(K117&lt;&gt;"",RANK(K117,$K$4:$K$257)+COUNTIF(K$4:K117,K117)-1,"")</f>
        <v/>
      </c>
      <c r="M117" s="2" t="str">
        <f t="shared" ca="1" si="18"/>
        <v/>
      </c>
      <c r="N117" s="2" t="str">
        <f t="shared" ca="1" si="19"/>
        <v/>
      </c>
      <c r="P117" s="30" t="str">
        <f t="shared" ca="1" si="22"/>
        <v/>
      </c>
      <c r="Q117" s="1" t="str">
        <f ca="1">IF(P117="","",COUNT(INDIRECT("P"&amp;4):INDIRECT("P"&amp;ROW())))</f>
        <v/>
      </c>
      <c r="R117" s="30" t="str">
        <f t="shared" ca="1" si="20"/>
        <v/>
      </c>
      <c r="S117" s="30" t="str">
        <f t="shared" ca="1" si="14"/>
        <v/>
      </c>
      <c r="T117" s="44" t="str">
        <f t="shared" ca="1" si="21"/>
        <v/>
      </c>
    </row>
    <row r="118" spans="1:20" x14ac:dyDescent="0.2">
      <c r="A118" s="26" t="s">
        <v>277</v>
      </c>
      <c r="B11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0x0100006E</v>
      </c>
      <c r="C118" s="23">
        <f t="shared" ca="1" si="15"/>
        <v>1</v>
      </c>
      <c r="D118" s="13">
        <f t="shared" ca="1" si="16"/>
        <v>110</v>
      </c>
      <c r="E118" s="17" t="str">
        <f t="shared" ca="1" si="12"/>
        <v/>
      </c>
      <c r="F118" s="14" t="str">
        <f t="shared" ca="1" si="13"/>
        <v>SMALL_SIGNAL_PILOTTONE_GAIN_Q31</v>
      </c>
      <c r="H118" s="2" t="str">
        <f ca="1">IF(AND(D118&gt;=32,D118&lt;=35),"Channel "&amp;C118&amp;" EQ"&amp;COUNTIF($B$4:B118,B118),"")</f>
        <v/>
      </c>
      <c r="I118" s="43">
        <f ca="1">IF(D118=35,D118*10+C118+1000+10000*COUNTIF($B$4:B118,B118), IF(AND(D118&gt;=32,D118&lt;=35),D118*10+C118+1000*(D118-30)+10000*COUNTIF($B$4:B118,B118),IF(AND(D118&gt;=1,D118&lt;=255), D118*10+C118, "")))</f>
        <v>1101</v>
      </c>
      <c r="J118" s="1">
        <f ca="1">IF(I118="","",COUNT(INDIRECT("I"&amp;4):INDIRECT("I"&amp;ROW())))</f>
        <v>58</v>
      </c>
      <c r="K118" s="2" t="str">
        <f t="shared" ca="1" si="17"/>
        <v/>
      </c>
      <c r="L118" s="2" t="str">
        <f ca="1">IF(K118&lt;&gt;"",RANK(K118,$K$4:$K$257)+COUNTIF(K$4:K118,K118)-1,"")</f>
        <v/>
      </c>
      <c r="M118" s="2" t="str">
        <f t="shared" ca="1" si="18"/>
        <v/>
      </c>
      <c r="N118" s="2" t="str">
        <f t="shared" ca="1" si="19"/>
        <v/>
      </c>
      <c r="P118" s="30" t="str">
        <f t="shared" ca="1" si="22"/>
        <v/>
      </c>
      <c r="Q118" s="1" t="str">
        <f ca="1">IF(P118="","",COUNT(INDIRECT("P"&amp;4):INDIRECT("P"&amp;ROW())))</f>
        <v/>
      </c>
      <c r="R118" s="30" t="str">
        <f t="shared" ca="1" si="20"/>
        <v/>
      </c>
      <c r="S118" s="30" t="str">
        <f t="shared" ca="1" si="14"/>
        <v/>
      </c>
      <c r="T118" s="44" t="str">
        <f t="shared" ca="1" si="21"/>
        <v/>
      </c>
    </row>
    <row r="119" spans="1:20" x14ac:dyDescent="0.2">
      <c r="A119" s="26" t="s">
        <v>278</v>
      </c>
      <c r="B119" s="28" t="str">
        <f ca="1">IF(ROW()-3&lt;=(COUNTIF(Input!M:M, "&gt; ")-1),INDIRECT("Input!M"&amp;ROW()-2),IF(ROW()-3&gt;(COUNTIF(Input!M:M, "&gt; ")+COUNTIF(Input!O:O, "&gt; ")-2),"0x0",INDIRECT("Input!O"&amp;(ROW()-COUNTIF(Input!M:M, "&gt; ")-1))))</f>
        <v>0x147AE14</v>
      </c>
      <c r="C119" s="23" t="str">
        <f t="shared" si="15"/>
        <v/>
      </c>
      <c r="D119" s="13" t="str">
        <f t="shared" si="16"/>
        <v/>
      </c>
      <c r="E119" s="17">
        <f t="shared" ca="1" si="12"/>
        <v>9.9999997764825821E-3</v>
      </c>
      <c r="F119" s="14" t="str">
        <f t="shared" ca="1" si="13"/>
        <v/>
      </c>
      <c r="H119" s="2" t="str">
        <f>IF(AND(D119&gt;=32,D119&lt;=35),"Channel "&amp;C119&amp;" EQ"&amp;COUNTIF($B$4:B119,B119),"")</f>
        <v/>
      </c>
      <c r="I119" s="43" t="str">
        <f>IF(D119=35,D119*10+C119+1000+10000*COUNTIF($B$4:B119,B119), IF(AND(D119&gt;=32,D119&lt;=35),D119*10+C119+1000*(D119-30)+10000*COUNTIF($B$4:B119,B119),IF(AND(D119&gt;=1,D119&lt;=255), D119*10+C119, "")))</f>
        <v/>
      </c>
      <c r="J119" s="1" t="str">
        <f ca="1">IF(I119="","",COUNT(INDIRECT("I"&amp;4):INDIRECT("I"&amp;ROW())))</f>
        <v/>
      </c>
      <c r="K119" s="2" t="str">
        <f t="shared" ca="1" si="17"/>
        <v/>
      </c>
      <c r="L119" s="2" t="str">
        <f ca="1">IF(K119&lt;&gt;"",RANK(K119,$K$4:$K$257)+COUNTIF(K$4:K119,K119)-1,"")</f>
        <v/>
      </c>
      <c r="M119" s="2" t="str">
        <f t="shared" ca="1" si="18"/>
        <v/>
      </c>
      <c r="N119" s="2" t="str">
        <f t="shared" ca="1" si="19"/>
        <v/>
      </c>
      <c r="P119" s="30" t="str">
        <f t="shared" ca="1" si="22"/>
        <v/>
      </c>
      <c r="Q119" s="1" t="str">
        <f ca="1">IF(P119="","",COUNT(INDIRECT("P"&amp;4):INDIRECT("P"&amp;ROW())))</f>
        <v/>
      </c>
      <c r="R119" s="30" t="str">
        <f t="shared" ca="1" si="20"/>
        <v/>
      </c>
      <c r="S119" s="30" t="str">
        <f t="shared" ca="1" si="14"/>
        <v/>
      </c>
      <c r="T119" s="44" t="str">
        <f t="shared" ca="1" si="21"/>
        <v/>
      </c>
    </row>
    <row r="120" spans="1:20" x14ac:dyDescent="0.2">
      <c r="A120" s="26" t="s">
        <v>279</v>
      </c>
      <c r="B12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0x0100007E</v>
      </c>
      <c r="C120" s="23">
        <f t="shared" ca="1" si="15"/>
        <v>1</v>
      </c>
      <c r="D120" s="13">
        <f t="shared" ca="1" si="16"/>
        <v>126</v>
      </c>
      <c r="E120" s="17" t="str">
        <f t="shared" ca="1" si="12"/>
        <v/>
      </c>
      <c r="F120" s="14" t="str">
        <f t="shared" ca="1" si="13"/>
        <v>MEAN_SPEECH_THRESHOLD</v>
      </c>
      <c r="H120" s="2" t="str">
        <f ca="1">IF(AND(D120&gt;=32,D120&lt;=35),"Channel "&amp;C120&amp;" EQ"&amp;COUNTIF($B$4:B120,B120),"")</f>
        <v/>
      </c>
      <c r="I120" s="43">
        <f ca="1">IF(D120=35,D120*10+C120+1000+10000*COUNTIF($B$4:B120,B120), IF(AND(D120&gt;=32,D120&lt;=35),D120*10+C120+1000*(D120-30)+10000*COUNTIF($B$4:B120,B120),IF(AND(D120&gt;=1,D120&lt;=255), D120*10+C120, "")))</f>
        <v>1261</v>
      </c>
      <c r="J120" s="1">
        <f ca="1">IF(I120="","",COUNT(INDIRECT("I"&amp;4):INDIRECT("I"&amp;ROW())))</f>
        <v>59</v>
      </c>
      <c r="K120" s="2" t="str">
        <f t="shared" ca="1" si="17"/>
        <v/>
      </c>
      <c r="L120" s="2" t="str">
        <f ca="1">IF(K120&lt;&gt;"",RANK(K120,$K$4:$K$257)+COUNTIF(K$4:K120,K120)-1,"")</f>
        <v/>
      </c>
      <c r="M120" s="2" t="str">
        <f t="shared" ca="1" si="18"/>
        <v/>
      </c>
      <c r="N120" s="2" t="str">
        <f t="shared" ca="1" si="19"/>
        <v/>
      </c>
      <c r="P120" s="30" t="str">
        <f t="shared" ca="1" si="22"/>
        <v/>
      </c>
      <c r="Q120" s="1" t="str">
        <f ca="1">IF(P120="","",COUNT(INDIRECT("P"&amp;4):INDIRECT("P"&amp;ROW())))</f>
        <v/>
      </c>
      <c r="R120" s="30" t="str">
        <f t="shared" ca="1" si="20"/>
        <v/>
      </c>
      <c r="S120" s="30" t="str">
        <f t="shared" ca="1" si="14"/>
        <v/>
      </c>
      <c r="T120" s="44" t="str">
        <f t="shared" ca="1" si="21"/>
        <v/>
      </c>
    </row>
    <row r="121" spans="1:20" x14ac:dyDescent="0.2">
      <c r="A121" s="26" t="s">
        <v>280</v>
      </c>
      <c r="B121" s="28" t="str">
        <f ca="1">IF(ROW()-3&lt;=(COUNTIF(Input!M:M, "&gt; ")-1),INDIRECT("Input!M"&amp;ROW()-2),IF(ROW()-3&gt;(COUNTIF(Input!M:M, "&gt; ")+COUNTIF(Input!O:O, "&gt; ")-2),"0x0",INDIRECT("Input!O"&amp;(ROW()-COUNTIF(Input!M:M, "&gt; ")-1))))</f>
        <v>0x3AFB7E</v>
      </c>
      <c r="C121" s="23" t="str">
        <f t="shared" si="15"/>
        <v/>
      </c>
      <c r="D121" s="13" t="str">
        <f t="shared" si="16"/>
        <v/>
      </c>
      <c r="E121" s="17">
        <f t="shared" ca="1" si="12"/>
        <v>1.7999997362494469E-3</v>
      </c>
      <c r="F121" s="14" t="str">
        <f t="shared" ca="1" si="13"/>
        <v/>
      </c>
      <c r="H121" s="2" t="str">
        <f>IF(AND(D121&gt;=32,D121&lt;=35),"Channel "&amp;C121&amp;" EQ"&amp;COUNTIF($B$4:B121,B121),"")</f>
        <v/>
      </c>
      <c r="I121" s="43" t="str">
        <f>IF(D121=35,D121*10+C121+1000+10000*COUNTIF($B$4:B121,B121), IF(AND(D121&gt;=32,D121&lt;=35),D121*10+C121+1000*(D121-30)+10000*COUNTIF($B$4:B121,B121),IF(AND(D121&gt;=1,D121&lt;=255), D121*10+C121, "")))</f>
        <v/>
      </c>
      <c r="J121" s="1" t="str">
        <f ca="1">IF(I121="","",COUNT(INDIRECT("I"&amp;4):INDIRECT("I"&amp;ROW())))</f>
        <v/>
      </c>
      <c r="K121" s="2" t="str">
        <f t="shared" ca="1" si="17"/>
        <v/>
      </c>
      <c r="L121" s="2" t="str">
        <f ca="1">IF(K121&lt;&gt;"",RANK(K121,$K$4:$K$257)+COUNTIF(K$4:K121,K121)-1,"")</f>
        <v/>
      </c>
      <c r="M121" s="2" t="str">
        <f t="shared" ca="1" si="18"/>
        <v/>
      </c>
      <c r="N121" s="2" t="str">
        <f t="shared" ca="1" si="19"/>
        <v/>
      </c>
      <c r="P121" s="30" t="str">
        <f t="shared" ca="1" si="22"/>
        <v/>
      </c>
      <c r="Q121" s="1" t="str">
        <f ca="1">IF(P121="","",COUNT(INDIRECT("P"&amp;4):INDIRECT("P"&amp;ROW())))</f>
        <v/>
      </c>
      <c r="R121" s="30" t="str">
        <f t="shared" ca="1" si="20"/>
        <v/>
      </c>
      <c r="S121" s="30" t="str">
        <f t="shared" ca="1" si="14"/>
        <v/>
      </c>
      <c r="T121" s="44" t="str">
        <f t="shared" ca="1" si="21"/>
        <v/>
      </c>
    </row>
    <row r="122" spans="1:20" x14ac:dyDescent="0.2">
      <c r="A122" s="26" t="s">
        <v>281</v>
      </c>
      <c r="B12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0x01000086</v>
      </c>
      <c r="C122" s="23">
        <f t="shared" ca="1" si="15"/>
        <v>1</v>
      </c>
      <c r="D122" s="13">
        <f t="shared" ca="1" si="16"/>
        <v>134</v>
      </c>
      <c r="E122" s="17" t="str">
        <f t="shared" ca="1" si="12"/>
        <v/>
      </c>
      <c r="F122" s="14" t="str">
        <f t="shared" ca="1" si="13"/>
        <v>DEB_ID</v>
      </c>
      <c r="H122" s="2" t="str">
        <f ca="1">IF(AND(D122&gt;=32,D122&lt;=35),"Channel "&amp;C122&amp;" EQ"&amp;COUNTIF($B$4:B122,B122),"")</f>
        <v/>
      </c>
      <c r="I122" s="43">
        <f ca="1">IF(D122=35,D122*10+C122+1000+10000*COUNTIF($B$4:B122,B122), IF(AND(D122&gt;=32,D122&lt;=35),D122*10+C122+1000*(D122-30)+10000*COUNTIF($B$4:B122,B122),IF(AND(D122&gt;=1,D122&lt;=255), D122*10+C122, "")))</f>
        <v>1341</v>
      </c>
      <c r="J122" s="1">
        <f ca="1">IF(I122="","",COUNT(INDIRECT("I"&amp;4):INDIRECT("I"&amp;ROW())))</f>
        <v>60</v>
      </c>
      <c r="K122" s="2" t="str">
        <f t="shared" ca="1" si="17"/>
        <v/>
      </c>
      <c r="L122" s="2" t="str">
        <f ca="1">IF(K122&lt;&gt;"",RANK(K122,$K$4:$K$257)+COUNTIF(K$4:K122,K122)-1,"")</f>
        <v/>
      </c>
      <c r="M122" s="2" t="str">
        <f t="shared" ca="1" si="18"/>
        <v/>
      </c>
      <c r="N122" s="2" t="str">
        <f t="shared" ca="1" si="19"/>
        <v/>
      </c>
      <c r="P122" s="30" t="str">
        <f t="shared" ca="1" si="22"/>
        <v/>
      </c>
      <c r="Q122" s="1" t="str">
        <f ca="1">IF(P122="","",COUNT(INDIRECT("P"&amp;4):INDIRECT("P"&amp;ROW())))</f>
        <v/>
      </c>
      <c r="R122" s="30" t="str">
        <f t="shared" ca="1" si="20"/>
        <v/>
      </c>
      <c r="S122" s="30" t="str">
        <f t="shared" ca="1" si="14"/>
        <v/>
      </c>
      <c r="T122" s="44" t="str">
        <f t="shared" ca="1" si="21"/>
        <v/>
      </c>
    </row>
    <row r="123" spans="1:20" x14ac:dyDescent="0.2">
      <c r="A123" s="26" t="s">
        <v>282</v>
      </c>
      <c r="B123" s="28" t="str">
        <f ca="1">IF(ROW()-3&lt;=(COUNTIF(Input!M:M, "&gt; ")-1),INDIRECT("Input!M"&amp;ROW()-2),IF(ROW()-3&gt;(COUNTIF(Input!M:M, "&gt; ")+COUNTIF(Input!O:O, "&gt; ")-2),"0x0",INDIRECT("Input!O"&amp;(ROW()-COUNTIF(Input!M:M, "&gt; ")-1))))</f>
        <v>0x1</v>
      </c>
      <c r="C123" s="23" t="str">
        <f t="shared" si="15"/>
        <v/>
      </c>
      <c r="D123" s="13" t="str">
        <f t="shared" si="16"/>
        <v/>
      </c>
      <c r="E123" s="17">
        <f t="shared" ca="1" si="12"/>
        <v>1</v>
      </c>
      <c r="F123" s="14" t="str">
        <f t="shared" ca="1" si="13"/>
        <v/>
      </c>
      <c r="H123" s="2" t="str">
        <f>IF(AND(D123&gt;=32,D123&lt;=35),"Channel "&amp;C123&amp;" EQ"&amp;COUNTIF($B$4:B123,B123),"")</f>
        <v/>
      </c>
      <c r="I123" s="43" t="str">
        <f>IF(D123=35,D123*10+C123+1000+10000*COUNTIF($B$4:B123,B123), IF(AND(D123&gt;=32,D123&lt;=35),D123*10+C123+1000*(D123-30)+10000*COUNTIF($B$4:B123,B123),IF(AND(D123&gt;=1,D123&lt;=255), D123*10+C123, "")))</f>
        <v/>
      </c>
      <c r="J123" s="1" t="str">
        <f ca="1">IF(I123="","",COUNT(INDIRECT("I"&amp;4):INDIRECT("I"&amp;ROW())))</f>
        <v/>
      </c>
      <c r="K123" s="2" t="str">
        <f t="shared" ca="1" si="17"/>
        <v/>
      </c>
      <c r="L123" s="2" t="str">
        <f ca="1">IF(K123&lt;&gt;"",RANK(K123,$K$4:$K$257)+COUNTIF(K$4:K123,K123)-1,"")</f>
        <v/>
      </c>
      <c r="M123" s="2" t="str">
        <f t="shared" ca="1" si="18"/>
        <v/>
      </c>
      <c r="N123" s="2" t="str">
        <f t="shared" ca="1" si="19"/>
        <v/>
      </c>
      <c r="P123" s="30" t="str">
        <f t="shared" ca="1" si="22"/>
        <v/>
      </c>
      <c r="Q123" s="1" t="str">
        <f ca="1">IF(P123="","",COUNT(INDIRECT("P"&amp;4):INDIRECT("P"&amp;ROW())))</f>
        <v/>
      </c>
      <c r="R123" s="30" t="str">
        <f t="shared" ca="1" si="20"/>
        <v/>
      </c>
      <c r="S123" s="30" t="str">
        <f t="shared" ca="1" si="14"/>
        <v/>
      </c>
      <c r="T123" s="44" t="str">
        <f t="shared" ca="1" si="21"/>
        <v/>
      </c>
    </row>
    <row r="124" spans="1:20" x14ac:dyDescent="0.2">
      <c r="A124" s="26" t="s">
        <v>283</v>
      </c>
      <c r="B12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0x01000057</v>
      </c>
      <c r="C124" s="23">
        <f t="shared" ca="1" si="15"/>
        <v>1</v>
      </c>
      <c r="D124" s="13">
        <f t="shared" ca="1" si="16"/>
        <v>87</v>
      </c>
      <c r="E124" s="17" t="str">
        <f t="shared" ca="1" si="12"/>
        <v/>
      </c>
      <c r="F124" s="14" t="str">
        <f t="shared" ca="1" si="13"/>
        <v>DEB_NOTCH_FC</v>
      </c>
      <c r="H124" s="2" t="str">
        <f ca="1">IF(AND(D124&gt;=32,D124&lt;=35),"Channel "&amp;C124&amp;" EQ"&amp;COUNTIF($B$4:B124,B124),"")</f>
        <v/>
      </c>
      <c r="I124" s="43">
        <f ca="1">IF(D124=35,D124*10+C124+1000+10000*COUNTIF($B$4:B124,B124), IF(AND(D124&gt;=32,D124&lt;=35),D124*10+C124+1000*(D124-30)+10000*COUNTIF($B$4:B124,B124),IF(AND(D124&gt;=1,D124&lt;=255), D124*10+C124, "")))</f>
        <v>871</v>
      </c>
      <c r="J124" s="1">
        <f ca="1">IF(I124="","",COUNT(INDIRECT("I"&amp;4):INDIRECT("I"&amp;ROW())))</f>
        <v>61</v>
      </c>
      <c r="K124" s="2" t="str">
        <f t="shared" ca="1" si="17"/>
        <v/>
      </c>
      <c r="L124" s="2" t="str">
        <f ca="1">IF(K124&lt;&gt;"",RANK(K124,$K$4:$K$257)+COUNTIF(K$4:K124,K124)-1,"")</f>
        <v/>
      </c>
      <c r="M124" s="2" t="str">
        <f t="shared" ca="1" si="18"/>
        <v/>
      </c>
      <c r="N124" s="2" t="str">
        <f t="shared" ca="1" si="19"/>
        <v/>
      </c>
      <c r="P124" s="30" t="str">
        <f t="shared" ca="1" si="22"/>
        <v/>
      </c>
      <c r="Q124" s="1" t="str">
        <f ca="1">IF(P124="","",COUNT(INDIRECT("P"&amp;4):INDIRECT("P"&amp;ROW())))</f>
        <v/>
      </c>
      <c r="R124" s="30" t="str">
        <f t="shared" ca="1" si="20"/>
        <v/>
      </c>
      <c r="S124" s="30" t="str">
        <f t="shared" ca="1" si="14"/>
        <v/>
      </c>
      <c r="T124" s="44" t="str">
        <f t="shared" ca="1" si="21"/>
        <v/>
      </c>
    </row>
    <row r="125" spans="1:20" x14ac:dyDescent="0.2">
      <c r="A125" s="26" t="s">
        <v>284</v>
      </c>
      <c r="B125" s="28" t="str">
        <f ca="1">IF(ROW()-3&lt;=(COUNTIF(Input!M:M, "&gt; ")-1),INDIRECT("Input!M"&amp;ROW()-2),IF(ROW()-3&gt;(COUNTIF(Input!M:M, "&gt; ")+COUNTIF(Input!O:O, "&gt; ")-2),"0x0",INDIRECT("Input!O"&amp;(ROW()-COUNTIF(Input!M:M, "&gt; ")-1))))</f>
        <v>0x5DC00</v>
      </c>
      <c r="C125" s="23" t="str">
        <f t="shared" si="15"/>
        <v/>
      </c>
      <c r="D125" s="13" t="str">
        <f t="shared" si="16"/>
        <v/>
      </c>
      <c r="E125" s="17">
        <f t="shared" ca="1" si="12"/>
        <v>750</v>
      </c>
      <c r="F125" s="14" t="str">
        <f t="shared" ca="1" si="13"/>
        <v/>
      </c>
      <c r="H125" s="2" t="str">
        <f>IF(AND(D125&gt;=32,D125&lt;=35),"Channel "&amp;C125&amp;" EQ"&amp;COUNTIF($B$4:B125,B125),"")</f>
        <v/>
      </c>
      <c r="I125" s="43" t="str">
        <f>IF(D125=35,D125*10+C125+1000+10000*COUNTIF($B$4:B125,B125), IF(AND(D125&gt;=32,D125&lt;=35),D125*10+C125+1000*(D125-30)+10000*COUNTIF($B$4:B125,B125),IF(AND(D125&gt;=1,D125&lt;=255), D125*10+C125, "")))</f>
        <v/>
      </c>
      <c r="J125" s="1" t="str">
        <f ca="1">IF(I125="","",COUNT(INDIRECT("I"&amp;4):INDIRECT("I"&amp;ROW())))</f>
        <v/>
      </c>
      <c r="K125" s="2" t="str">
        <f t="shared" ca="1" si="17"/>
        <v/>
      </c>
      <c r="L125" s="2" t="str">
        <f ca="1">IF(K125&lt;&gt;"",RANK(K125,$K$4:$K$257)+COUNTIF(K$4:K125,K125)-1,"")</f>
        <v/>
      </c>
      <c r="M125" s="2" t="str">
        <f t="shared" ca="1" si="18"/>
        <v/>
      </c>
      <c r="N125" s="2" t="str">
        <f t="shared" ca="1" si="19"/>
        <v/>
      </c>
      <c r="P125" s="30" t="str">
        <f t="shared" ca="1" si="22"/>
        <v/>
      </c>
      <c r="Q125" s="1" t="str">
        <f ca="1">IF(P125="","",COUNT(INDIRECT("P"&amp;4):INDIRECT("P"&amp;ROW())))</f>
        <v/>
      </c>
      <c r="R125" s="30" t="str">
        <f t="shared" ca="1" si="20"/>
        <v/>
      </c>
      <c r="S125" s="30" t="str">
        <f t="shared" ca="1" si="14"/>
        <v/>
      </c>
      <c r="T125" s="44" t="str">
        <f t="shared" ca="1" si="21"/>
        <v/>
      </c>
    </row>
    <row r="126" spans="1:20" x14ac:dyDescent="0.2">
      <c r="A126" s="26" t="s">
        <v>285</v>
      </c>
      <c r="B12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0x01000085</v>
      </c>
      <c r="C126" s="23">
        <f t="shared" ca="1" si="15"/>
        <v>1</v>
      </c>
      <c r="D126" s="13">
        <f t="shared" ca="1" si="16"/>
        <v>133</v>
      </c>
      <c r="E126" s="17" t="str">
        <f t="shared" ca="1" si="12"/>
        <v/>
      </c>
      <c r="F126" s="14" t="str">
        <f t="shared" ca="1" si="13"/>
        <v>DEB_NOTCH_Q</v>
      </c>
      <c r="H126" s="2" t="str">
        <f ca="1">IF(AND(D126&gt;=32,D126&lt;=35),"Channel "&amp;C126&amp;" EQ"&amp;COUNTIF($B$4:B126,B126),"")</f>
        <v/>
      </c>
      <c r="I126" s="43">
        <f ca="1">IF(D126=35,D126*10+C126+1000+10000*COUNTIF($B$4:B126,B126), IF(AND(D126&gt;=32,D126&lt;=35),D126*10+C126+1000*(D126-30)+10000*COUNTIF($B$4:B126,B126),IF(AND(D126&gt;=1,D126&lt;=255), D126*10+C126, "")))</f>
        <v>1331</v>
      </c>
      <c r="J126" s="1">
        <f ca="1">IF(I126="","",COUNT(INDIRECT("I"&amp;4):INDIRECT("I"&amp;ROW())))</f>
        <v>62</v>
      </c>
      <c r="K126" s="2" t="str">
        <f t="shared" ca="1" si="17"/>
        <v/>
      </c>
      <c r="L126" s="2" t="str">
        <f ca="1">IF(K126&lt;&gt;"",RANK(K126,$K$4:$K$257)+COUNTIF(K$4:K126,K126)-1,"")</f>
        <v/>
      </c>
      <c r="M126" s="2" t="str">
        <f t="shared" ca="1" si="18"/>
        <v/>
      </c>
      <c r="N126" s="2" t="str">
        <f t="shared" ca="1" si="19"/>
        <v/>
      </c>
      <c r="P126" s="30" t="str">
        <f t="shared" ca="1" si="22"/>
        <v/>
      </c>
      <c r="Q126" s="1" t="str">
        <f ca="1">IF(P126="","",COUNT(INDIRECT("P"&amp;4):INDIRECT("P"&amp;ROW())))</f>
        <v/>
      </c>
      <c r="R126" s="30" t="str">
        <f t="shared" ca="1" si="20"/>
        <v/>
      </c>
      <c r="S126" s="30" t="str">
        <f t="shared" ca="1" si="14"/>
        <v/>
      </c>
      <c r="T126" s="44" t="str">
        <f t="shared" ca="1" si="21"/>
        <v/>
      </c>
    </row>
    <row r="127" spans="1:20" x14ac:dyDescent="0.2">
      <c r="A127" s="26" t="s">
        <v>286</v>
      </c>
      <c r="B127" s="28" t="str">
        <f ca="1">IF(ROW()-3&lt;=(COUNTIF(Input!M:M, "&gt; ")-1),INDIRECT("Input!M"&amp;ROW()-2),IF(ROW()-3&gt;(COUNTIF(Input!M:M, "&gt; ")+COUNTIF(Input!O:O, "&gt; ")-2),"0x0",INDIRECT("Input!O"&amp;(ROW()-COUNTIF(Input!M:M, "&gt; ")-1))))</f>
        <v>0x50000000</v>
      </c>
      <c r="C127" s="23" t="str">
        <f t="shared" si="15"/>
        <v/>
      </c>
      <c r="D127" s="13" t="str">
        <f t="shared" si="16"/>
        <v/>
      </c>
      <c r="E127" s="17">
        <f t="shared" ca="1" si="12"/>
        <v>5</v>
      </c>
      <c r="F127" s="14" t="str">
        <f t="shared" ca="1" si="13"/>
        <v/>
      </c>
      <c r="H127" s="2" t="str">
        <f>IF(AND(D127&gt;=32,D127&lt;=35),"Channel "&amp;C127&amp;" EQ"&amp;COUNTIF($B$4:B127,B127),"")</f>
        <v/>
      </c>
      <c r="I127" s="43" t="str">
        <f>IF(D127=35,D127*10+C127+1000+10000*COUNTIF($B$4:B127,B127), IF(AND(D127&gt;=32,D127&lt;=35),D127*10+C127+1000*(D127-30)+10000*COUNTIF($B$4:B127,B127),IF(AND(D127&gt;=1,D127&lt;=255), D127*10+C127, "")))</f>
        <v/>
      </c>
      <c r="J127" s="1" t="str">
        <f ca="1">IF(I127="","",COUNT(INDIRECT("I"&amp;4):INDIRECT("I"&amp;ROW())))</f>
        <v/>
      </c>
      <c r="K127" s="2" t="str">
        <f t="shared" ca="1" si="17"/>
        <v/>
      </c>
      <c r="L127" s="2" t="str">
        <f ca="1">IF(K127&lt;&gt;"",RANK(K127,$K$4:$K$257)+COUNTIF(K$4:K127,K127)-1,"")</f>
        <v/>
      </c>
      <c r="M127" s="2" t="str">
        <f t="shared" ca="1" si="18"/>
        <v/>
      </c>
      <c r="N127" s="2" t="str">
        <f t="shared" ca="1" si="19"/>
        <v/>
      </c>
      <c r="P127" s="30" t="str">
        <f t="shared" ca="1" si="22"/>
        <v/>
      </c>
      <c r="Q127" s="1" t="str">
        <f ca="1">IF(P127="","",COUNT(INDIRECT("P"&amp;4):INDIRECT("P"&amp;ROW())))</f>
        <v/>
      </c>
      <c r="R127" s="30" t="str">
        <f t="shared" ca="1" si="20"/>
        <v/>
      </c>
      <c r="S127" s="30" t="str">
        <f t="shared" ca="1" si="14"/>
        <v/>
      </c>
      <c r="T127" s="44" t="str">
        <f t="shared" ca="1" si="21"/>
        <v/>
      </c>
    </row>
    <row r="128" spans="1:20" x14ac:dyDescent="0.2">
      <c r="A128" s="26" t="s">
        <v>287</v>
      </c>
      <c r="B12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0x01000094</v>
      </c>
      <c r="C128" s="23">
        <f t="shared" ca="1" si="15"/>
        <v>1</v>
      </c>
      <c r="D128" s="13">
        <f t="shared" ca="1" si="16"/>
        <v>148</v>
      </c>
      <c r="E128" s="17" t="str">
        <f t="shared" ca="1" si="12"/>
        <v/>
      </c>
      <c r="F128" s="14" t="str">
        <f t="shared" ca="1" si="13"/>
        <v>SETGET_INTERN_DRC_TEST2</v>
      </c>
      <c r="H128" s="2" t="str">
        <f ca="1">IF(AND(D128&gt;=32,D128&lt;=35),"Channel "&amp;C128&amp;" EQ"&amp;COUNTIF($B$4:B128,B128),"")</f>
        <v/>
      </c>
      <c r="I128" s="43">
        <f ca="1">IF(D128=35,D128*10+C128+1000+10000*COUNTIF($B$4:B128,B128), IF(AND(D128&gt;=32,D128&lt;=35),D128*10+C128+1000*(D128-30)+10000*COUNTIF($B$4:B128,B128),IF(AND(D128&gt;=1,D128&lt;=255), D128*10+C128, "")))</f>
        <v>1481</v>
      </c>
      <c r="J128" s="1">
        <f ca="1">IF(I128="","",COUNT(INDIRECT("I"&amp;4):INDIRECT("I"&amp;ROW())))</f>
        <v>63</v>
      </c>
      <c r="K128" s="2" t="str">
        <f t="shared" ca="1" si="17"/>
        <v/>
      </c>
      <c r="L128" s="2" t="str">
        <f ca="1">IF(K128&lt;&gt;"",RANK(K128,$K$4:$K$257)+COUNTIF(K$4:K128,K128)-1,"")</f>
        <v/>
      </c>
      <c r="M128" s="2" t="str">
        <f t="shared" ca="1" si="18"/>
        <v/>
      </c>
      <c r="N128" s="2" t="str">
        <f t="shared" ca="1" si="19"/>
        <v/>
      </c>
      <c r="P128" s="30" t="str">
        <f t="shared" ca="1" si="22"/>
        <v/>
      </c>
      <c r="Q128" s="1" t="str">
        <f ca="1">IF(P128="","",COUNT(INDIRECT("P"&amp;4):INDIRECT("P"&amp;ROW())))</f>
        <v/>
      </c>
      <c r="R128" s="30" t="str">
        <f t="shared" ca="1" si="20"/>
        <v/>
      </c>
      <c r="S128" s="30" t="str">
        <f t="shared" ca="1" si="14"/>
        <v/>
      </c>
      <c r="T128" s="44" t="str">
        <f t="shared" ca="1" si="21"/>
        <v/>
      </c>
    </row>
    <row r="129" spans="1:20" x14ac:dyDescent="0.2">
      <c r="A129" s="26" t="s">
        <v>288</v>
      </c>
      <c r="B129" s="28" t="str">
        <f ca="1">IF(ROW()-3&lt;=(COUNTIF(Input!M:M, "&gt; ")-1),INDIRECT("Input!M"&amp;ROW()-2),IF(ROW()-3&gt;(COUNTIF(Input!M:M, "&gt; ")+COUNTIF(Input!O:O, "&gt; ")-2),"0x0",INDIRECT("Input!O"&amp;(ROW()-COUNTIF(Input!M:M, "&gt; ")-1))))</f>
        <v>0x51EB85</v>
      </c>
      <c r="C129" s="23" t="str">
        <f t="shared" si="15"/>
        <v/>
      </c>
      <c r="D129" s="13" t="str">
        <f t="shared" si="16"/>
        <v/>
      </c>
      <c r="E129" s="17">
        <f t="shared" ca="1" si="12"/>
        <v>1.9999999552965164E-2</v>
      </c>
      <c r="F129" s="14" t="str">
        <f t="shared" ca="1" si="13"/>
        <v/>
      </c>
      <c r="H129" s="2" t="str">
        <f>IF(AND(D129&gt;=32,D129&lt;=35),"Channel "&amp;C129&amp;" EQ"&amp;COUNTIF($B$4:B129,B129),"")</f>
        <v/>
      </c>
      <c r="I129" s="43" t="str">
        <f>IF(D129=35,D129*10+C129+1000+10000*COUNTIF($B$4:B129,B129), IF(AND(D129&gt;=32,D129&lt;=35),D129*10+C129+1000*(D129-30)+10000*COUNTIF($B$4:B129,B129),IF(AND(D129&gt;=1,D129&lt;=255), D129*10+C129, "")))</f>
        <v/>
      </c>
      <c r="J129" s="1" t="str">
        <f ca="1">IF(I129="","",COUNT(INDIRECT("I"&amp;4):INDIRECT("I"&amp;ROW())))</f>
        <v/>
      </c>
      <c r="K129" s="2" t="str">
        <f t="shared" ca="1" si="17"/>
        <v/>
      </c>
      <c r="L129" s="2" t="str">
        <f ca="1">IF(K129&lt;&gt;"",RANK(K129,$K$4:$K$257)+COUNTIF(K$4:K129,K129)-1,"")</f>
        <v/>
      </c>
      <c r="M129" s="2" t="str">
        <f t="shared" ca="1" si="18"/>
        <v/>
      </c>
      <c r="N129" s="2" t="str">
        <f t="shared" ca="1" si="19"/>
        <v/>
      </c>
      <c r="P129" s="30" t="str">
        <f t="shared" ca="1" si="22"/>
        <v/>
      </c>
      <c r="Q129" s="1" t="str">
        <f ca="1">IF(P129="","",COUNT(INDIRECT("P"&amp;4):INDIRECT("P"&amp;ROW())))</f>
        <v/>
      </c>
      <c r="R129" s="30" t="str">
        <f t="shared" ca="1" si="20"/>
        <v/>
      </c>
      <c r="S129" s="30" t="str">
        <f t="shared" ca="1" si="14"/>
        <v/>
      </c>
      <c r="T129" s="44" t="str">
        <f t="shared" ca="1" si="21"/>
        <v/>
      </c>
    </row>
    <row r="130" spans="1:20" x14ac:dyDescent="0.2">
      <c r="A130" s="26" t="s">
        <v>289</v>
      </c>
      <c r="B130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0x01000086</v>
      </c>
      <c r="C130" s="23">
        <f t="shared" ca="1" si="15"/>
        <v>1</v>
      </c>
      <c r="D130" s="13">
        <f t="shared" ca="1" si="16"/>
        <v>134</v>
      </c>
      <c r="E130" s="17" t="str">
        <f t="shared" ca="1" si="12"/>
        <v/>
      </c>
      <c r="F130" s="14" t="str">
        <f t="shared" ca="1" si="13"/>
        <v>DEB_ID</v>
      </c>
      <c r="H130" s="2" t="str">
        <f ca="1">IF(AND(D130&gt;=32,D130&lt;=35),"Channel "&amp;C130&amp;" EQ"&amp;COUNTIF($B$4:B130,B130),"")</f>
        <v/>
      </c>
      <c r="I130" s="43">
        <f ca="1">IF(D130=35,D130*10+C130+1000+10000*COUNTIF($B$4:B130,B130), IF(AND(D130&gt;=32,D130&lt;=35),D130*10+C130+1000*(D130-30)+10000*COUNTIF($B$4:B130,B130),IF(AND(D130&gt;=1,D130&lt;=255), D130*10+C130, "")))</f>
        <v>1341</v>
      </c>
      <c r="J130" s="1">
        <f ca="1">IF(I130="","",COUNT(INDIRECT("I"&amp;4):INDIRECT("I"&amp;ROW())))</f>
        <v>64</v>
      </c>
      <c r="K130" s="2" t="str">
        <f t="shared" ca="1" si="17"/>
        <v/>
      </c>
      <c r="L130" s="2" t="str">
        <f ca="1">IF(K130&lt;&gt;"",RANK(K130,$K$4:$K$257)+COUNTIF(K$4:K130,K130)-1,"")</f>
        <v/>
      </c>
      <c r="M130" s="2" t="str">
        <f t="shared" ca="1" si="18"/>
        <v/>
      </c>
      <c r="N130" s="2" t="str">
        <f t="shared" ca="1" si="19"/>
        <v/>
      </c>
      <c r="P130" s="30" t="str">
        <f t="shared" ca="1" si="22"/>
        <v/>
      </c>
      <c r="Q130" s="1" t="str">
        <f ca="1">IF(P130="","",COUNT(INDIRECT("P"&amp;4):INDIRECT("P"&amp;ROW())))</f>
        <v/>
      </c>
      <c r="R130" s="30" t="str">
        <f t="shared" ca="1" si="20"/>
        <v/>
      </c>
      <c r="S130" s="30" t="str">
        <f t="shared" ca="1" si="14"/>
        <v/>
      </c>
      <c r="T130" s="44" t="str">
        <f t="shared" ca="1" si="21"/>
        <v/>
      </c>
    </row>
    <row r="131" spans="1:20" x14ac:dyDescent="0.2">
      <c r="A131" s="26" t="s">
        <v>290</v>
      </c>
      <c r="B131" s="28" t="str">
        <f ca="1">IF(ROW()-3&lt;=(COUNTIF(Input!M:M, "&gt; ")-1),INDIRECT("Input!M"&amp;ROW()-2),IF(ROW()-3&gt;(COUNTIF(Input!M:M, "&gt; ")+COUNTIF(Input!O:O, "&gt; ")-2),"0x0",INDIRECT("Input!O"&amp;(ROW()-COUNTIF(Input!M:M, "&gt; ")-1))))</f>
        <v>0x2</v>
      </c>
      <c r="C131" s="23" t="str">
        <f t="shared" si="15"/>
        <v/>
      </c>
      <c r="D131" s="13" t="str">
        <f t="shared" si="16"/>
        <v/>
      </c>
      <c r="E131" s="17">
        <f t="shared" ca="1" si="12"/>
        <v>2</v>
      </c>
      <c r="F131" s="14" t="str">
        <f t="shared" ca="1" si="13"/>
        <v/>
      </c>
      <c r="H131" s="2" t="str">
        <f>IF(AND(D131&gt;=32,D131&lt;=35),"Channel "&amp;C131&amp;" EQ"&amp;COUNTIF($B$4:B131,B131),"")</f>
        <v/>
      </c>
      <c r="I131" s="43" t="str">
        <f>IF(D131=35,D131*10+C131+1000+10000*COUNTIF($B$4:B131,B131), IF(AND(D131&gt;=32,D131&lt;=35),D131*10+C131+1000*(D131-30)+10000*COUNTIF($B$4:B131,B131),IF(AND(D131&gt;=1,D131&lt;=255), D131*10+C131, "")))</f>
        <v/>
      </c>
      <c r="J131" s="1" t="str">
        <f ca="1">IF(I131="","",COUNT(INDIRECT("I"&amp;4):INDIRECT("I"&amp;ROW())))</f>
        <v/>
      </c>
      <c r="K131" s="2" t="str">
        <f t="shared" ca="1" si="17"/>
        <v/>
      </c>
      <c r="L131" s="2" t="str">
        <f ca="1">IF(K131&lt;&gt;"",RANK(K131,$K$4:$K$257)+COUNTIF(K$4:K131,K131)-1,"")</f>
        <v/>
      </c>
      <c r="M131" s="2" t="str">
        <f t="shared" ca="1" si="18"/>
        <v/>
      </c>
      <c r="N131" s="2" t="str">
        <f t="shared" ca="1" si="19"/>
        <v/>
      </c>
      <c r="P131" s="30" t="str">
        <f t="shared" ca="1" si="22"/>
        <v/>
      </c>
      <c r="Q131" s="1" t="str">
        <f ca="1">IF(P131="","",COUNT(INDIRECT("P"&amp;4):INDIRECT("P"&amp;ROW())))</f>
        <v/>
      </c>
      <c r="R131" s="30" t="str">
        <f t="shared" ca="1" si="20"/>
        <v/>
      </c>
      <c r="S131" s="30" t="str">
        <f t="shared" ca="1" si="14"/>
        <v/>
      </c>
      <c r="T131" s="44" t="str">
        <f t="shared" ca="1" si="21"/>
        <v/>
      </c>
    </row>
    <row r="132" spans="1:20" x14ac:dyDescent="0.2">
      <c r="A132" s="26" t="s">
        <v>291</v>
      </c>
      <c r="B132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0x01000057</v>
      </c>
      <c r="C132" s="23">
        <f t="shared" ca="1" si="15"/>
        <v>1</v>
      </c>
      <c r="D132" s="13">
        <f t="shared" ca="1" si="16"/>
        <v>87</v>
      </c>
      <c r="E132" s="17" t="str">
        <f t="shared" ref="E132:E195" ca="1" si="23">IF(MOD(MID(A132,FIND("[",A132,1)+1,FIND("]",A132,1)-FIND("[",A132,1)-1),2),IF(LEN(D131),IF(HEX2DEC(MID(B131,3,LEN(B131)-2))=0,"",HEX2DEC(IF((INDIRECT("DSM!E"&amp;D131))=1,"",IF((INDIRECT("DSM!E"&amp;D131))=-1,"FF",IF(LEN(B132)=10,"FF","")))&amp;MID(B132,3,LEN(B132)-2))/POWER(2,INDIRECT("DSM!C"&amp;D131))),""),"")</f>
        <v/>
      </c>
      <c r="F132" s="14" t="str">
        <f t="shared" ref="F132:F195" ca="1" si="24">IF(D132&lt;&gt;"ERR",IF(LEN(D132),INDIRECT("DSM!B"&amp;D132),""),"ERR")</f>
        <v>DEB_NOTCH_FC</v>
      </c>
      <c r="H132" s="2" t="str">
        <f ca="1">IF(AND(D132&gt;=32,D132&lt;=35),"Channel "&amp;C132&amp;" EQ"&amp;COUNTIF($B$4:B132,B132),"")</f>
        <v/>
      </c>
      <c r="I132" s="43">
        <f ca="1">IF(D132=35,D132*10+C132+1000+10000*COUNTIF($B$4:B132,B132), IF(AND(D132&gt;=32,D132&lt;=35),D132*10+C132+1000*(D132-30)+10000*COUNTIF($B$4:B132,B132),IF(AND(D132&gt;=1,D132&lt;=255), D132*10+C132, "")))</f>
        <v>871</v>
      </c>
      <c r="J132" s="1">
        <f ca="1">IF(I132="","",COUNT(INDIRECT("I"&amp;4):INDIRECT("I"&amp;ROW())))</f>
        <v>65</v>
      </c>
      <c r="K132" s="2" t="str">
        <f t="shared" ca="1" si="17"/>
        <v/>
      </c>
      <c r="L132" s="2" t="str">
        <f ca="1">IF(K132&lt;&gt;"",RANK(K132,$K$4:$K$257)+COUNTIF(K$4:K132,K132)-1,"")</f>
        <v/>
      </c>
      <c r="M132" s="2" t="str">
        <f t="shared" ca="1" si="18"/>
        <v/>
      </c>
      <c r="N132" s="2" t="str">
        <f t="shared" ca="1" si="19"/>
        <v/>
      </c>
      <c r="P132" s="30" t="str">
        <f t="shared" ca="1" si="22"/>
        <v/>
      </c>
      <c r="Q132" s="1" t="str">
        <f ca="1">IF(P132="","",COUNT(INDIRECT("P"&amp;4):INDIRECT("P"&amp;ROW())))</f>
        <v/>
      </c>
      <c r="R132" s="30" t="str">
        <f t="shared" ca="1" si="20"/>
        <v/>
      </c>
      <c r="S132" s="30" t="str">
        <f t="shared" ref="S132:S195" ca="1" si="25">IF(R132&lt;&gt;"", IF(R132&gt;1000,MOD(R132,100),MOD(R132,1000)),"")</f>
        <v/>
      </c>
      <c r="T132" s="44" t="str">
        <f t="shared" ca="1" si="21"/>
        <v/>
      </c>
    </row>
    <row r="133" spans="1:20" x14ac:dyDescent="0.2">
      <c r="A133" s="26" t="s">
        <v>292</v>
      </c>
      <c r="B133" s="28" t="str">
        <f ca="1">IF(ROW()-3&lt;=(COUNTIF(Input!M:M, "&gt; ")-1),INDIRECT("Input!M"&amp;ROW()-2),IF(ROW()-3&gt;(COUNTIF(Input!M:M, "&gt; ")+COUNTIF(Input!O:O, "&gt; ")-2),"0x0",INDIRECT("Input!O"&amp;(ROW()-COUNTIF(Input!M:M, "&gt; ")-1))))</f>
        <v>0x44C00</v>
      </c>
      <c r="C133" s="23" t="str">
        <f t="shared" ref="C133:C196" si="26">IF(MOD(MID(A133,FIND("[",A133,1)+1,FIND("]",A133,1)-FIND("[",A133,1)-1),2),"",IF(B133&lt;&gt;"0x0",IF(LEN(B133)=10,IF(LEFT(B133,8)="0x010000",1,IF(LEFT(B133,8)="0x020000",2,"ERR")),"ERR"),""))</f>
        <v/>
      </c>
      <c r="D133" s="13" t="str">
        <f t="shared" ref="D133:D196" si="27">IF(C133&lt;&gt;"ERR", IF(MOD(MID(A133,FIND("[",A133,1)+1,FIND("]",A133,1)-FIND("[",A133,1)-1),2),"",IF(B133&lt;&gt;"0x0",HEX2DEC(RIGHT(B133,5)),"")), "ERR")</f>
        <v/>
      </c>
      <c r="E133" s="17">
        <f t="shared" ca="1" si="23"/>
        <v>550</v>
      </c>
      <c r="F133" s="14" t="str">
        <f t="shared" ca="1" si="24"/>
        <v/>
      </c>
      <c r="H133" s="2" t="str">
        <f>IF(AND(D133&gt;=32,D133&lt;=35),"Channel "&amp;C133&amp;" EQ"&amp;COUNTIF($B$4:B133,B133),"")</f>
        <v/>
      </c>
      <c r="I133" s="43" t="str">
        <f>IF(D133=35,D133*10+C133+1000+10000*COUNTIF($B$4:B133,B133), IF(AND(D133&gt;=32,D133&lt;=35),D133*10+C133+1000*(D133-30)+10000*COUNTIF($B$4:B133,B133),IF(AND(D133&gt;=1,D133&lt;=255), D133*10+C133, "")))</f>
        <v/>
      </c>
      <c r="J133" s="1" t="str">
        <f ca="1">IF(I133="","",COUNT(INDIRECT("I"&amp;4):INDIRECT("I"&amp;ROW())))</f>
        <v/>
      </c>
      <c r="K133" s="2" t="str">
        <f t="shared" ref="K133:K196" ca="1" si="28">IF(ROW()&gt;COUNT(I:I)+3,"", INDIRECT("I"&amp;MATCH(ROW()-3,J:J,0 )))</f>
        <v/>
      </c>
      <c r="L133" s="2" t="str">
        <f ca="1">IF(K133&lt;&gt;"",RANK(K133,$K$4:$K$257)+COUNTIF(K$4:K133,K133)-1,"")</f>
        <v/>
      </c>
      <c r="M133" s="2" t="str">
        <f t="shared" ref="M133:M196" ca="1" si="29">IF(K133&lt;&gt;"",INDIRECT("K"&amp;MATCH(COUNT(L:L)-ROW()+4,L:L,0 )),"")</f>
        <v/>
      </c>
      <c r="N133" s="2" t="str">
        <f t="shared" ref="N133:N196" ca="1" si="30">IF(M133&lt;&gt;"",INDIRECT("E"&amp;MATCH(M133,I:I,0 )+1),"")</f>
        <v/>
      </c>
      <c r="P133" s="30" t="str">
        <f t="shared" ca="1" si="22"/>
        <v/>
      </c>
      <c r="Q133" s="1" t="str">
        <f ca="1">IF(P133="","",COUNT(INDIRECT("P"&amp;4):INDIRECT("P"&amp;ROW())))</f>
        <v/>
      </c>
      <c r="R133" s="30" t="str">
        <f t="shared" ref="R133:R196" ca="1" si="31">IF(ROW()&gt;COUNT(P:P)+3,"", INDIRECT("P"&amp;MATCH(ROW()-3,Q:Q,0 )))</f>
        <v/>
      </c>
      <c r="S133" s="30" t="str">
        <f t="shared" ca="1" si="25"/>
        <v/>
      </c>
      <c r="T133" s="44" t="str">
        <f t="shared" ref="T133:T196" ca="1" si="32">IF(R133&lt;&gt;"", IF(R133&lt;255,INDIRECT("DSM!B"&amp;R133),INDIRECT("DSM!B"&amp;MOD(R133,100))),"")</f>
        <v/>
      </c>
    </row>
    <row r="134" spans="1:20" x14ac:dyDescent="0.2">
      <c r="A134" s="26" t="s">
        <v>293</v>
      </c>
      <c r="B134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0x01000085</v>
      </c>
      <c r="C134" s="23">
        <f t="shared" ca="1" si="26"/>
        <v>1</v>
      </c>
      <c r="D134" s="13">
        <f t="shared" ca="1" si="27"/>
        <v>133</v>
      </c>
      <c r="E134" s="17" t="str">
        <f t="shared" ca="1" si="23"/>
        <v/>
      </c>
      <c r="F134" s="14" t="str">
        <f t="shared" ca="1" si="24"/>
        <v>DEB_NOTCH_Q</v>
      </c>
      <c r="H134" s="2" t="str">
        <f ca="1">IF(AND(D134&gt;=32,D134&lt;=35),"Channel "&amp;C134&amp;" EQ"&amp;COUNTIF($B$4:B134,B134),"")</f>
        <v/>
      </c>
      <c r="I134" s="43">
        <f ca="1">IF(D134=35,D134*10+C134+1000+10000*COUNTIF($B$4:B134,B134), IF(AND(D134&gt;=32,D134&lt;=35),D134*10+C134+1000*(D134-30)+10000*COUNTIF($B$4:B134,B134),IF(AND(D134&gt;=1,D134&lt;=255), D134*10+C134, "")))</f>
        <v>1331</v>
      </c>
      <c r="J134" s="1">
        <f ca="1">IF(I134="","",COUNT(INDIRECT("I"&amp;4):INDIRECT("I"&amp;ROW())))</f>
        <v>66</v>
      </c>
      <c r="K134" s="2" t="str">
        <f t="shared" ca="1" si="28"/>
        <v/>
      </c>
      <c r="L134" s="2" t="str">
        <f ca="1">IF(K134&lt;&gt;"",RANK(K134,$K$4:$K$257)+COUNTIF(K$4:K134,K134)-1,"")</f>
        <v/>
      </c>
      <c r="M134" s="2" t="str">
        <f t="shared" ca="1" si="29"/>
        <v/>
      </c>
      <c r="N134" s="2" t="str">
        <f t="shared" ca="1" si="30"/>
        <v/>
      </c>
      <c r="P134" s="30" t="str">
        <f t="shared" ref="P134:P197" ca="1" si="33">IF(ROW()&lt;=COUNT(M:M)+3,IF(AND(M134&lt;&gt;"",INT(M134/10)&lt;&gt;INT(M133/10)),INT(M134/10),""),"")</f>
        <v/>
      </c>
      <c r="Q134" s="1" t="str">
        <f ca="1">IF(P134="","",COUNT(INDIRECT("P"&amp;4):INDIRECT("P"&amp;ROW())))</f>
        <v/>
      </c>
      <c r="R134" s="30" t="str">
        <f t="shared" ca="1" si="31"/>
        <v/>
      </c>
      <c r="S134" s="30" t="str">
        <f t="shared" ca="1" si="25"/>
        <v/>
      </c>
      <c r="T134" s="44" t="str">
        <f t="shared" ca="1" si="32"/>
        <v/>
      </c>
    </row>
    <row r="135" spans="1:20" x14ac:dyDescent="0.2">
      <c r="A135" s="26" t="s">
        <v>294</v>
      </c>
      <c r="B135" s="28" t="str">
        <f ca="1">IF(ROW()-3&lt;=(COUNTIF(Input!M:M, "&gt; ")-1),INDIRECT("Input!M"&amp;ROW()-2),IF(ROW()-3&gt;(COUNTIF(Input!M:M, "&gt; ")+COUNTIF(Input!O:O, "&gt; ")-2),"0x0",INDIRECT("Input!O"&amp;(ROW()-COUNTIF(Input!M:M, "&gt; ")-1))))</f>
        <v>0x30000000</v>
      </c>
      <c r="C135" s="23" t="str">
        <f t="shared" si="26"/>
        <v/>
      </c>
      <c r="D135" s="13" t="str">
        <f t="shared" si="27"/>
        <v/>
      </c>
      <c r="E135" s="17">
        <f t="shared" ca="1" si="23"/>
        <v>3</v>
      </c>
      <c r="F135" s="14" t="str">
        <f t="shared" ca="1" si="24"/>
        <v/>
      </c>
      <c r="H135" s="2" t="str">
        <f>IF(AND(D135&gt;=32,D135&lt;=35),"Channel "&amp;C135&amp;" EQ"&amp;COUNTIF($B$4:B135,B135),"")</f>
        <v/>
      </c>
      <c r="I135" s="43" t="str">
        <f>IF(D135=35,D135*10+C135+1000+10000*COUNTIF($B$4:B135,B135), IF(AND(D135&gt;=32,D135&lt;=35),D135*10+C135+1000*(D135-30)+10000*COUNTIF($B$4:B135,B135),IF(AND(D135&gt;=1,D135&lt;=255), D135*10+C135, "")))</f>
        <v/>
      </c>
      <c r="J135" s="1" t="str">
        <f ca="1">IF(I135="","",COUNT(INDIRECT("I"&amp;4):INDIRECT("I"&amp;ROW())))</f>
        <v/>
      </c>
      <c r="K135" s="2" t="str">
        <f t="shared" ca="1" si="28"/>
        <v/>
      </c>
      <c r="L135" s="2" t="str">
        <f ca="1">IF(K135&lt;&gt;"",RANK(K135,$K$4:$K$257)+COUNTIF(K$4:K135,K135)-1,"")</f>
        <v/>
      </c>
      <c r="M135" s="2" t="str">
        <f t="shared" ca="1" si="29"/>
        <v/>
      </c>
      <c r="N135" s="2" t="str">
        <f t="shared" ca="1" si="30"/>
        <v/>
      </c>
      <c r="P135" s="30" t="str">
        <f t="shared" ca="1" si="33"/>
        <v/>
      </c>
      <c r="Q135" s="1" t="str">
        <f ca="1">IF(P135="","",COUNT(INDIRECT("P"&amp;4):INDIRECT("P"&amp;ROW())))</f>
        <v/>
      </c>
      <c r="R135" s="30" t="str">
        <f t="shared" ca="1" si="31"/>
        <v/>
      </c>
      <c r="S135" s="30" t="str">
        <f t="shared" ca="1" si="25"/>
        <v/>
      </c>
      <c r="T135" s="44" t="str">
        <f t="shared" ca="1" si="32"/>
        <v/>
      </c>
    </row>
    <row r="136" spans="1:20" x14ac:dyDescent="0.2">
      <c r="A136" s="26" t="s">
        <v>295</v>
      </c>
      <c r="B136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0x01000094</v>
      </c>
      <c r="C136" s="23">
        <f t="shared" ca="1" si="26"/>
        <v>1</v>
      </c>
      <c r="D136" s="13">
        <f t="shared" ca="1" si="27"/>
        <v>148</v>
      </c>
      <c r="E136" s="17" t="str">
        <f t="shared" ca="1" si="23"/>
        <v/>
      </c>
      <c r="F136" s="14" t="str">
        <f t="shared" ca="1" si="24"/>
        <v>SETGET_INTERN_DRC_TEST2</v>
      </c>
      <c r="H136" s="2" t="str">
        <f ca="1">IF(AND(D136&gt;=32,D136&lt;=35),"Channel "&amp;C136&amp;" EQ"&amp;COUNTIF($B$4:B136,B136),"")</f>
        <v/>
      </c>
      <c r="I136" s="43">
        <f ca="1">IF(D136=35,D136*10+C136+1000+10000*COUNTIF($B$4:B136,B136), IF(AND(D136&gt;=32,D136&lt;=35),D136*10+C136+1000*(D136-30)+10000*COUNTIF($B$4:B136,B136),IF(AND(D136&gt;=1,D136&lt;=255), D136*10+C136, "")))</f>
        <v>1481</v>
      </c>
      <c r="J136" s="1">
        <f ca="1">IF(I136="","",COUNT(INDIRECT("I"&amp;4):INDIRECT("I"&amp;ROW())))</f>
        <v>67</v>
      </c>
      <c r="K136" s="2" t="str">
        <f t="shared" ca="1" si="28"/>
        <v/>
      </c>
      <c r="L136" s="2" t="str">
        <f ca="1">IF(K136&lt;&gt;"",RANK(K136,$K$4:$K$257)+COUNTIF(K$4:K136,K136)-1,"")</f>
        <v/>
      </c>
      <c r="M136" s="2" t="str">
        <f t="shared" ca="1" si="29"/>
        <v/>
      </c>
      <c r="N136" s="2" t="str">
        <f t="shared" ca="1" si="30"/>
        <v/>
      </c>
      <c r="P136" s="30" t="str">
        <f t="shared" ca="1" si="33"/>
        <v/>
      </c>
      <c r="Q136" s="1" t="str">
        <f ca="1">IF(P136="","",COUNT(INDIRECT("P"&amp;4):INDIRECT("P"&amp;ROW())))</f>
        <v/>
      </c>
      <c r="R136" s="30" t="str">
        <f t="shared" ca="1" si="31"/>
        <v/>
      </c>
      <c r="S136" s="30" t="str">
        <f t="shared" ca="1" si="25"/>
        <v/>
      </c>
      <c r="T136" s="44" t="str">
        <f t="shared" ca="1" si="32"/>
        <v/>
      </c>
    </row>
    <row r="137" spans="1:20" x14ac:dyDescent="0.2">
      <c r="A137" s="26" t="s">
        <v>296</v>
      </c>
      <c r="B137" s="28" t="str">
        <f ca="1">IF(ROW()-3&lt;=(COUNTIF(Input!M:M, "&gt; ")-1),INDIRECT("Input!M"&amp;ROW()-2),IF(ROW()-3&gt;(COUNTIF(Input!M:M, "&gt; ")+COUNTIF(Input!O:O, "&gt; ")-2),"0x0",INDIRECT("Input!O"&amp;(ROW()-COUNTIF(Input!M:M, "&gt; ")-1))))</f>
        <v>0x28F5C2</v>
      </c>
      <c r="C137" s="23" t="str">
        <f t="shared" si="26"/>
        <v/>
      </c>
      <c r="D137" s="13" t="str">
        <f t="shared" si="27"/>
        <v/>
      </c>
      <c r="E137" s="17">
        <f t="shared" ca="1" si="23"/>
        <v>9.9999979138374329E-3</v>
      </c>
      <c r="F137" s="14" t="str">
        <f t="shared" ca="1" si="24"/>
        <v/>
      </c>
      <c r="H137" s="2" t="str">
        <f>IF(AND(D137&gt;=32,D137&lt;=35),"Channel "&amp;C137&amp;" EQ"&amp;COUNTIF($B$4:B137,B137),"")</f>
        <v/>
      </c>
      <c r="I137" s="43" t="str">
        <f>IF(D137=35,D137*10+C137+1000+10000*COUNTIF($B$4:B137,B137), IF(AND(D137&gt;=32,D137&lt;=35),D137*10+C137+1000*(D137-30)+10000*COUNTIF($B$4:B137,B137),IF(AND(D137&gt;=1,D137&lt;=255), D137*10+C137, "")))</f>
        <v/>
      </c>
      <c r="J137" s="1" t="str">
        <f ca="1">IF(I137="","",COUNT(INDIRECT("I"&amp;4):INDIRECT("I"&amp;ROW())))</f>
        <v/>
      </c>
      <c r="K137" s="2" t="str">
        <f t="shared" ca="1" si="28"/>
        <v/>
      </c>
      <c r="L137" s="2" t="str">
        <f ca="1">IF(K137&lt;&gt;"",RANK(K137,$K$4:$K$257)+COUNTIF(K$4:K137,K137)-1,"")</f>
        <v/>
      </c>
      <c r="M137" s="2" t="str">
        <f t="shared" ca="1" si="29"/>
        <v/>
      </c>
      <c r="N137" s="2" t="str">
        <f t="shared" ca="1" si="30"/>
        <v/>
      </c>
      <c r="P137" s="30" t="str">
        <f t="shared" ca="1" si="33"/>
        <v/>
      </c>
      <c r="Q137" s="1" t="str">
        <f ca="1">IF(P137="","",COUNT(INDIRECT("P"&amp;4):INDIRECT("P"&amp;ROW())))</f>
        <v/>
      </c>
      <c r="R137" s="30" t="str">
        <f t="shared" ca="1" si="31"/>
        <v/>
      </c>
      <c r="S137" s="30" t="str">
        <f t="shared" ca="1" si="25"/>
        <v/>
      </c>
      <c r="T137" s="44" t="str">
        <f t="shared" ca="1" si="32"/>
        <v/>
      </c>
    </row>
    <row r="138" spans="1:20" x14ac:dyDescent="0.2">
      <c r="A138" s="26" t="s">
        <v>297</v>
      </c>
      <c r="B138" s="28" t="str">
        <f ca="1">IF(ROW()-3&lt;=(COUNTIF(Input!M:M, "&gt; ")-1),INDIRECT("Input!M"&amp;ROW()-2),IF(ROW()-3&gt;(COUNTIF(Input!M:M, "&gt; ")+COUNTIF(Input!O:O, "&gt; ")-2),"0x0",INDIRECT("Input!O"&amp;(ROW()-COUNTIF(Input!M:M, "&gt; ")-1))))</f>
        <v>0x01000093</v>
      </c>
      <c r="C138" s="23">
        <f t="shared" ca="1" si="26"/>
        <v>1</v>
      </c>
      <c r="D138" s="13">
        <f t="shared" ca="1" si="27"/>
        <v>147</v>
      </c>
      <c r="E138" s="17" t="str">
        <f t="shared" ca="1" si="23"/>
        <v/>
      </c>
      <c r="F138" s="14" t="str">
        <f t="shared" ca="1" si="24"/>
        <v>SETGET_INTERN_DRC_TEST1</v>
      </c>
      <c r="H138" s="2" t="str">
        <f ca="1">IF(AND(D138&gt;=32,D138&lt;=35),"Channel "&amp;C138&amp;" EQ"&amp;COUNTIF($B$4:B138,B138),"")</f>
        <v/>
      </c>
      <c r="I138" s="43">
        <f ca="1">IF(D138=35,D138*10+C138+1000+10000*COUNTIF($B$4:B138,B138), IF(AND(D138&gt;=32,D138&lt;=35),D138*10+C138+1000*(D138-30)+10000*COUNTIF($B$4:B138,B138),IF(AND(D138&gt;=1,D138&lt;=255), D138*10+C138, "")))</f>
        <v>1471</v>
      </c>
      <c r="J138" s="1">
        <f ca="1">IF(I138="","",COUNT(INDIRECT("I"&amp;4):INDIRECT("I"&amp;ROW())))</f>
        <v>68</v>
      </c>
      <c r="K138" s="2" t="str">
        <f t="shared" ca="1" si="28"/>
        <v/>
      </c>
      <c r="L138" s="2" t="str">
        <f ca="1">IF(K138&lt;&gt;"",RANK(K138,$K$4:$K$257)+COUNTIF(K$4:K138,K138)-1,"")</f>
        <v/>
      </c>
      <c r="M138" s="2" t="str">
        <f t="shared" ca="1" si="29"/>
        <v/>
      </c>
      <c r="N138" s="2" t="str">
        <f t="shared" ca="1" si="30"/>
        <v/>
      </c>
      <c r="P138" s="30" t="str">
        <f t="shared" ca="1" si="33"/>
        <v/>
      </c>
      <c r="Q138" s="1" t="str">
        <f ca="1">IF(P138="","",COUNT(INDIRECT("P"&amp;4):INDIRECT("P"&amp;ROW())))</f>
        <v/>
      </c>
      <c r="R138" s="30" t="str">
        <f t="shared" ca="1" si="31"/>
        <v/>
      </c>
      <c r="S138" s="30" t="str">
        <f t="shared" ca="1" si="25"/>
        <v/>
      </c>
      <c r="T138" s="44" t="str">
        <f t="shared" ca="1" si="32"/>
        <v/>
      </c>
    </row>
    <row r="139" spans="1:20" x14ac:dyDescent="0.2">
      <c r="A139" s="26" t="s">
        <v>298</v>
      </c>
      <c r="B139" s="28" t="str">
        <f ca="1">IF(ROW()-3&lt;=(COUNTIF(Input!M:M, "&gt; ")-1),INDIRECT("Input!M"&amp;ROW()-2),IF(ROW()-3&gt;(COUNTIF(Input!M:M, "&gt; ")+COUNTIF(Input!O:O, "&gt; ")-2),"0x0",INDIRECT("Input!O"&amp;(ROW()-COUNTIF(Input!M:M, "&gt; ")-1))))</f>
        <v>0x3</v>
      </c>
      <c r="C139" s="23" t="str">
        <f t="shared" si="26"/>
        <v/>
      </c>
      <c r="D139" s="13" t="str">
        <f t="shared" si="27"/>
        <v/>
      </c>
      <c r="E139" s="17">
        <f t="shared" ca="1" si="23"/>
        <v>3</v>
      </c>
      <c r="F139" s="14" t="str">
        <f t="shared" ca="1" si="24"/>
        <v/>
      </c>
      <c r="H139" s="2" t="str">
        <f>IF(AND(D139&gt;=32,D139&lt;=35),"Channel "&amp;C139&amp;" EQ"&amp;COUNTIF($B$4:B139,B139),"")</f>
        <v/>
      </c>
      <c r="I139" s="43" t="str">
        <f>IF(D139=35,D139*10+C139+1000+10000*COUNTIF($B$4:B139,B139), IF(AND(D139&gt;=32,D139&lt;=35),D139*10+C139+1000*(D139-30)+10000*COUNTIF($B$4:B139,B139),IF(AND(D139&gt;=1,D139&lt;=255), D139*10+C139, "")))</f>
        <v/>
      </c>
      <c r="J139" s="1" t="str">
        <f ca="1">IF(I139="","",COUNT(INDIRECT("I"&amp;4):INDIRECT("I"&amp;ROW())))</f>
        <v/>
      </c>
      <c r="K139" s="2" t="str">
        <f t="shared" ca="1" si="28"/>
        <v/>
      </c>
      <c r="L139" s="2" t="str">
        <f ca="1">IF(K139&lt;&gt;"",RANK(K139,$K$4:$K$257)+COUNTIF(K$4:K139,K139)-1,"")</f>
        <v/>
      </c>
      <c r="M139" s="2" t="str">
        <f t="shared" ca="1" si="29"/>
        <v/>
      </c>
      <c r="N139" s="2" t="str">
        <f t="shared" ca="1" si="30"/>
        <v/>
      </c>
      <c r="P139" s="30" t="str">
        <f t="shared" ca="1" si="33"/>
        <v/>
      </c>
      <c r="Q139" s="1" t="str">
        <f ca="1">IF(P139="","",COUNT(INDIRECT("P"&amp;4):INDIRECT("P"&amp;ROW())))</f>
        <v/>
      </c>
      <c r="R139" s="30" t="str">
        <f t="shared" ca="1" si="31"/>
        <v/>
      </c>
      <c r="S139" s="30" t="str">
        <f t="shared" ca="1" si="25"/>
        <v/>
      </c>
      <c r="T139" s="44" t="str">
        <f t="shared" ca="1" si="32"/>
        <v/>
      </c>
    </row>
    <row r="140" spans="1:20" x14ac:dyDescent="0.2">
      <c r="A140" s="26" t="s">
        <v>299</v>
      </c>
      <c r="B14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40" s="23" t="str">
        <f t="shared" ca="1" si="26"/>
        <v/>
      </c>
      <c r="D140" s="13" t="str">
        <f t="shared" ca="1" si="27"/>
        <v/>
      </c>
      <c r="E140" s="17" t="str">
        <f t="shared" ca="1" si="23"/>
        <v/>
      </c>
      <c r="F140" s="14" t="str">
        <f t="shared" ca="1" si="24"/>
        <v/>
      </c>
      <c r="H140" s="2" t="str">
        <f ca="1">IF(AND(D140&gt;=32,D140&lt;=35),"Channel "&amp;C140&amp;" EQ"&amp;COUNTIF($B$4:B140,B140),"")</f>
        <v/>
      </c>
      <c r="I140" s="43" t="str">
        <f ca="1">IF(D140=35,D140*10+C140+1000+10000*COUNTIF($B$4:B140,B140), IF(AND(D140&gt;=32,D140&lt;=35),D140*10+C140+1000*(D140-30)+10000*COUNTIF($B$4:B140,B140),IF(AND(D140&gt;=1,D140&lt;=255), D140*10+C140, "")))</f>
        <v/>
      </c>
      <c r="J140" s="1" t="str">
        <f ca="1">IF(I140="","",COUNT(INDIRECT("I"&amp;4):INDIRECT("I"&amp;ROW())))</f>
        <v/>
      </c>
      <c r="K140" s="2" t="str">
        <f t="shared" ca="1" si="28"/>
        <v/>
      </c>
      <c r="L140" s="2" t="str">
        <f ca="1">IF(K140&lt;&gt;"",RANK(K140,$K$4:$K$257)+COUNTIF(K$4:K140,K140)-1,"")</f>
        <v/>
      </c>
      <c r="M140" s="2" t="str">
        <f t="shared" ca="1" si="29"/>
        <v/>
      </c>
      <c r="N140" s="2" t="str">
        <f t="shared" ca="1" si="30"/>
        <v/>
      </c>
      <c r="P140" s="30" t="str">
        <f t="shared" ca="1" si="33"/>
        <v/>
      </c>
      <c r="Q140" s="1" t="str">
        <f ca="1">IF(P140="","",COUNT(INDIRECT("P"&amp;4):INDIRECT("P"&amp;ROW())))</f>
        <v/>
      </c>
      <c r="R140" s="30" t="str">
        <f t="shared" ca="1" si="31"/>
        <v/>
      </c>
      <c r="S140" s="30" t="str">
        <f t="shared" ca="1" si="25"/>
        <v/>
      </c>
      <c r="T140" s="44" t="str">
        <f t="shared" ca="1" si="32"/>
        <v/>
      </c>
    </row>
    <row r="141" spans="1:20" x14ac:dyDescent="0.2">
      <c r="A141" s="26" t="s">
        <v>300</v>
      </c>
      <c r="B14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41" s="23" t="str">
        <f t="shared" si="26"/>
        <v/>
      </c>
      <c r="D141" s="13" t="str">
        <f t="shared" si="27"/>
        <v/>
      </c>
      <c r="E141" s="17" t="str">
        <f t="shared" ca="1" si="23"/>
        <v/>
      </c>
      <c r="F141" s="14" t="str">
        <f t="shared" ca="1" si="24"/>
        <v/>
      </c>
      <c r="H141" s="2" t="str">
        <f>IF(AND(D141&gt;=32,D141&lt;=35),"Channel "&amp;C141&amp;" EQ"&amp;COUNTIF($B$4:B141,B141),"")</f>
        <v/>
      </c>
      <c r="I141" s="43" t="str">
        <f>IF(D141=35,D141*10+C141+1000+10000*COUNTIF($B$4:B141,B141), IF(AND(D141&gt;=32,D141&lt;=35),D141*10+C141+1000*(D141-30)+10000*COUNTIF($B$4:B141,B141),IF(AND(D141&gt;=1,D141&lt;=255), D141*10+C141, "")))</f>
        <v/>
      </c>
      <c r="J141" s="1" t="str">
        <f ca="1">IF(I141="","",COUNT(INDIRECT("I"&amp;4):INDIRECT("I"&amp;ROW())))</f>
        <v/>
      </c>
      <c r="K141" s="2" t="str">
        <f t="shared" ca="1" si="28"/>
        <v/>
      </c>
      <c r="L141" s="2" t="str">
        <f ca="1">IF(K141&lt;&gt;"",RANK(K141,$K$4:$K$257)+COUNTIF(K$4:K141,K141)-1,"")</f>
        <v/>
      </c>
      <c r="M141" s="2" t="str">
        <f t="shared" ca="1" si="29"/>
        <v/>
      </c>
      <c r="N141" s="2" t="str">
        <f t="shared" ca="1" si="30"/>
        <v/>
      </c>
      <c r="P141" s="30" t="str">
        <f t="shared" ca="1" si="33"/>
        <v/>
      </c>
      <c r="Q141" s="1" t="str">
        <f ca="1">IF(P141="","",COUNT(INDIRECT("P"&amp;4):INDIRECT("P"&amp;ROW())))</f>
        <v/>
      </c>
      <c r="R141" s="30" t="str">
        <f t="shared" ca="1" si="31"/>
        <v/>
      </c>
      <c r="S141" s="30" t="str">
        <f t="shared" ca="1" si="25"/>
        <v/>
      </c>
      <c r="T141" s="44" t="str">
        <f t="shared" ca="1" si="32"/>
        <v/>
      </c>
    </row>
    <row r="142" spans="1:20" x14ac:dyDescent="0.2">
      <c r="A142" s="26" t="s">
        <v>301</v>
      </c>
      <c r="B14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42" s="23" t="str">
        <f t="shared" ca="1" si="26"/>
        <v/>
      </c>
      <c r="D142" s="13" t="str">
        <f t="shared" ca="1" si="27"/>
        <v/>
      </c>
      <c r="E142" s="17" t="str">
        <f t="shared" ca="1" si="23"/>
        <v/>
      </c>
      <c r="F142" s="14" t="str">
        <f t="shared" ca="1" si="24"/>
        <v/>
      </c>
      <c r="H142" s="2" t="str">
        <f ca="1">IF(AND(D142&gt;=32,D142&lt;=35),"Channel "&amp;C142&amp;" EQ"&amp;COUNTIF($B$4:B142,B142),"")</f>
        <v/>
      </c>
      <c r="I142" s="43" t="str">
        <f ca="1">IF(D142=35,D142*10+C142+1000+10000*COUNTIF($B$4:B142,B142), IF(AND(D142&gt;=32,D142&lt;=35),D142*10+C142+1000*(D142-30)+10000*COUNTIF($B$4:B142,B142),IF(AND(D142&gt;=1,D142&lt;=255), D142*10+C142, "")))</f>
        <v/>
      </c>
      <c r="J142" s="1" t="str">
        <f ca="1">IF(I142="","",COUNT(INDIRECT("I"&amp;4):INDIRECT("I"&amp;ROW())))</f>
        <v/>
      </c>
      <c r="K142" s="2" t="str">
        <f t="shared" ca="1" si="28"/>
        <v/>
      </c>
      <c r="L142" s="2" t="str">
        <f ca="1">IF(K142&lt;&gt;"",RANK(K142,$K$4:$K$257)+COUNTIF(K$4:K142,K142)-1,"")</f>
        <v/>
      </c>
      <c r="M142" s="2" t="str">
        <f t="shared" ca="1" si="29"/>
        <v/>
      </c>
      <c r="N142" s="2" t="str">
        <f t="shared" ca="1" si="30"/>
        <v/>
      </c>
      <c r="P142" s="30" t="str">
        <f t="shared" ca="1" si="33"/>
        <v/>
      </c>
      <c r="Q142" s="1" t="str">
        <f ca="1">IF(P142="","",COUNT(INDIRECT("P"&amp;4):INDIRECT("P"&amp;ROW())))</f>
        <v/>
      </c>
      <c r="R142" s="30" t="str">
        <f t="shared" ca="1" si="31"/>
        <v/>
      </c>
      <c r="S142" s="30" t="str">
        <f t="shared" ca="1" si="25"/>
        <v/>
      </c>
      <c r="T142" s="44" t="str">
        <f t="shared" ca="1" si="32"/>
        <v/>
      </c>
    </row>
    <row r="143" spans="1:20" x14ac:dyDescent="0.2">
      <c r="A143" s="26" t="s">
        <v>302</v>
      </c>
      <c r="B14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43" s="23" t="str">
        <f t="shared" si="26"/>
        <v/>
      </c>
      <c r="D143" s="13" t="str">
        <f t="shared" si="27"/>
        <v/>
      </c>
      <c r="E143" s="17" t="str">
        <f t="shared" ca="1" si="23"/>
        <v/>
      </c>
      <c r="F143" s="14" t="str">
        <f t="shared" ca="1" si="24"/>
        <v/>
      </c>
      <c r="H143" s="2" t="str">
        <f>IF(AND(D143&gt;=32,D143&lt;=35),"Channel "&amp;C143&amp;" EQ"&amp;COUNTIF($B$4:B143,B143),"")</f>
        <v/>
      </c>
      <c r="I143" s="43" t="str">
        <f>IF(D143=35,D143*10+C143+1000+10000*COUNTIF($B$4:B143,B143), IF(AND(D143&gt;=32,D143&lt;=35),D143*10+C143+1000*(D143-30)+10000*COUNTIF($B$4:B143,B143),IF(AND(D143&gt;=1,D143&lt;=255), D143*10+C143, "")))</f>
        <v/>
      </c>
      <c r="J143" s="1" t="str">
        <f ca="1">IF(I143="","",COUNT(INDIRECT("I"&amp;4):INDIRECT("I"&amp;ROW())))</f>
        <v/>
      </c>
      <c r="K143" s="2" t="str">
        <f t="shared" ca="1" si="28"/>
        <v/>
      </c>
      <c r="L143" s="2" t="str">
        <f ca="1">IF(K143&lt;&gt;"",RANK(K143,$K$4:$K$257)+COUNTIF(K$4:K143,K143)-1,"")</f>
        <v/>
      </c>
      <c r="M143" s="2" t="str">
        <f t="shared" ca="1" si="29"/>
        <v/>
      </c>
      <c r="N143" s="2" t="str">
        <f t="shared" ca="1" si="30"/>
        <v/>
      </c>
      <c r="P143" s="30" t="str">
        <f t="shared" ca="1" si="33"/>
        <v/>
      </c>
      <c r="Q143" s="1" t="str">
        <f ca="1">IF(P143="","",COUNT(INDIRECT("P"&amp;4):INDIRECT("P"&amp;ROW())))</f>
        <v/>
      </c>
      <c r="R143" s="30" t="str">
        <f t="shared" ca="1" si="31"/>
        <v/>
      </c>
      <c r="S143" s="30" t="str">
        <f t="shared" ca="1" si="25"/>
        <v/>
      </c>
      <c r="T143" s="44" t="str">
        <f t="shared" ca="1" si="32"/>
        <v/>
      </c>
    </row>
    <row r="144" spans="1:20" x14ac:dyDescent="0.2">
      <c r="A144" s="26" t="s">
        <v>303</v>
      </c>
      <c r="B14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44" s="23" t="str">
        <f t="shared" ca="1" si="26"/>
        <v/>
      </c>
      <c r="D144" s="13" t="str">
        <f t="shared" ca="1" si="27"/>
        <v/>
      </c>
      <c r="E144" s="17" t="str">
        <f t="shared" ca="1" si="23"/>
        <v/>
      </c>
      <c r="F144" s="14" t="str">
        <f t="shared" ca="1" si="24"/>
        <v/>
      </c>
      <c r="H144" s="2" t="str">
        <f ca="1">IF(AND(D144&gt;=32,D144&lt;=35),"Channel "&amp;C144&amp;" EQ"&amp;COUNTIF($B$4:B144,B144),"")</f>
        <v/>
      </c>
      <c r="I144" s="43" t="str">
        <f ca="1">IF(D144=35,D144*10+C144+1000+10000*COUNTIF($B$4:B144,B144), IF(AND(D144&gt;=32,D144&lt;=35),D144*10+C144+1000*(D144-30)+10000*COUNTIF($B$4:B144,B144),IF(AND(D144&gt;=1,D144&lt;=255), D144*10+C144, "")))</f>
        <v/>
      </c>
      <c r="J144" s="1" t="str">
        <f ca="1">IF(I144="","",COUNT(INDIRECT("I"&amp;4):INDIRECT("I"&amp;ROW())))</f>
        <v/>
      </c>
      <c r="K144" s="2" t="str">
        <f t="shared" ca="1" si="28"/>
        <v/>
      </c>
      <c r="L144" s="2" t="str">
        <f ca="1">IF(K144&lt;&gt;"",RANK(K144,$K$4:$K$257)+COUNTIF(K$4:K144,K144)-1,"")</f>
        <v/>
      </c>
      <c r="M144" s="2" t="str">
        <f t="shared" ca="1" si="29"/>
        <v/>
      </c>
      <c r="N144" s="2" t="str">
        <f t="shared" ca="1" si="30"/>
        <v/>
      </c>
      <c r="P144" s="30" t="str">
        <f t="shared" ca="1" si="33"/>
        <v/>
      </c>
      <c r="Q144" s="1" t="str">
        <f ca="1">IF(P144="","",COUNT(INDIRECT("P"&amp;4):INDIRECT("P"&amp;ROW())))</f>
        <v/>
      </c>
      <c r="R144" s="30" t="str">
        <f t="shared" ca="1" si="31"/>
        <v/>
      </c>
      <c r="S144" s="30" t="str">
        <f t="shared" ca="1" si="25"/>
        <v/>
      </c>
      <c r="T144" s="44" t="str">
        <f t="shared" ca="1" si="32"/>
        <v/>
      </c>
    </row>
    <row r="145" spans="1:20" x14ac:dyDescent="0.2">
      <c r="A145" s="26" t="s">
        <v>304</v>
      </c>
      <c r="B14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45" s="23" t="str">
        <f t="shared" si="26"/>
        <v/>
      </c>
      <c r="D145" s="13" t="str">
        <f t="shared" si="27"/>
        <v/>
      </c>
      <c r="E145" s="17" t="str">
        <f t="shared" ca="1" si="23"/>
        <v/>
      </c>
      <c r="F145" s="14" t="str">
        <f t="shared" ca="1" si="24"/>
        <v/>
      </c>
      <c r="H145" s="2" t="str">
        <f>IF(AND(D145&gt;=32,D145&lt;=35),"Channel "&amp;C145&amp;" EQ"&amp;COUNTIF($B$4:B145,B145),"")</f>
        <v/>
      </c>
      <c r="I145" s="43" t="str">
        <f>IF(D145=35,D145*10+C145+1000+10000*COUNTIF($B$4:B145,B145), IF(AND(D145&gt;=32,D145&lt;=35),D145*10+C145+1000*(D145-30)+10000*COUNTIF($B$4:B145,B145),IF(AND(D145&gt;=1,D145&lt;=255), D145*10+C145, "")))</f>
        <v/>
      </c>
      <c r="J145" s="1" t="str">
        <f ca="1">IF(I145="","",COUNT(INDIRECT("I"&amp;4):INDIRECT("I"&amp;ROW())))</f>
        <v/>
      </c>
      <c r="K145" s="2" t="str">
        <f t="shared" ca="1" si="28"/>
        <v/>
      </c>
      <c r="L145" s="2" t="str">
        <f ca="1">IF(K145&lt;&gt;"",RANK(K145,$K$4:$K$257)+COUNTIF(K$4:K145,K145)-1,"")</f>
        <v/>
      </c>
      <c r="M145" s="2" t="str">
        <f t="shared" ca="1" si="29"/>
        <v/>
      </c>
      <c r="N145" s="2" t="str">
        <f t="shared" ca="1" si="30"/>
        <v/>
      </c>
      <c r="P145" s="30" t="str">
        <f t="shared" ca="1" si="33"/>
        <v/>
      </c>
      <c r="Q145" s="1" t="str">
        <f ca="1">IF(P145="","",COUNT(INDIRECT("P"&amp;4):INDIRECT("P"&amp;ROW())))</f>
        <v/>
      </c>
      <c r="R145" s="30" t="str">
        <f t="shared" ca="1" si="31"/>
        <v/>
      </c>
      <c r="S145" s="30" t="str">
        <f t="shared" ca="1" si="25"/>
        <v/>
      </c>
      <c r="T145" s="44" t="str">
        <f t="shared" ca="1" si="32"/>
        <v/>
      </c>
    </row>
    <row r="146" spans="1:20" x14ac:dyDescent="0.2">
      <c r="A146" s="26" t="s">
        <v>305</v>
      </c>
      <c r="B14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46" s="23" t="str">
        <f t="shared" ca="1" si="26"/>
        <v/>
      </c>
      <c r="D146" s="13" t="str">
        <f t="shared" ca="1" si="27"/>
        <v/>
      </c>
      <c r="E146" s="17" t="str">
        <f t="shared" ca="1" si="23"/>
        <v/>
      </c>
      <c r="F146" s="14" t="str">
        <f t="shared" ca="1" si="24"/>
        <v/>
      </c>
      <c r="H146" s="2" t="str">
        <f ca="1">IF(AND(D146&gt;=32,D146&lt;=35),"Channel "&amp;C146&amp;" EQ"&amp;COUNTIF($B$4:B146,B146),"")</f>
        <v/>
      </c>
      <c r="I146" s="43" t="str">
        <f ca="1">IF(D146=35,D146*10+C146+1000+10000*COUNTIF($B$4:B146,B146), IF(AND(D146&gt;=32,D146&lt;=35),D146*10+C146+1000*(D146-30)+10000*COUNTIF($B$4:B146,B146),IF(AND(D146&gt;=1,D146&lt;=255), D146*10+C146, "")))</f>
        <v/>
      </c>
      <c r="J146" s="1" t="str">
        <f ca="1">IF(I146="","",COUNT(INDIRECT("I"&amp;4):INDIRECT("I"&amp;ROW())))</f>
        <v/>
      </c>
      <c r="K146" s="2" t="str">
        <f t="shared" ca="1" si="28"/>
        <v/>
      </c>
      <c r="L146" s="2" t="str">
        <f ca="1">IF(K146&lt;&gt;"",RANK(K146,$K$4:$K$257)+COUNTIF(K$4:K146,K146)-1,"")</f>
        <v/>
      </c>
      <c r="M146" s="2" t="str">
        <f t="shared" ca="1" si="29"/>
        <v/>
      </c>
      <c r="N146" s="2" t="str">
        <f t="shared" ca="1" si="30"/>
        <v/>
      </c>
      <c r="P146" s="30" t="str">
        <f t="shared" ca="1" si="33"/>
        <v/>
      </c>
      <c r="Q146" s="1" t="str">
        <f ca="1">IF(P146="","",COUNT(INDIRECT("P"&amp;4):INDIRECT("P"&amp;ROW())))</f>
        <v/>
      </c>
      <c r="R146" s="30" t="str">
        <f t="shared" ca="1" si="31"/>
        <v/>
      </c>
      <c r="S146" s="30" t="str">
        <f t="shared" ca="1" si="25"/>
        <v/>
      </c>
      <c r="T146" s="44" t="str">
        <f t="shared" ca="1" si="32"/>
        <v/>
      </c>
    </row>
    <row r="147" spans="1:20" x14ac:dyDescent="0.2">
      <c r="A147" s="26" t="s">
        <v>306</v>
      </c>
      <c r="B14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47" s="23" t="str">
        <f t="shared" si="26"/>
        <v/>
      </c>
      <c r="D147" s="13" t="str">
        <f t="shared" si="27"/>
        <v/>
      </c>
      <c r="E147" s="17" t="str">
        <f t="shared" ca="1" si="23"/>
        <v/>
      </c>
      <c r="F147" s="14" t="str">
        <f t="shared" ca="1" si="24"/>
        <v/>
      </c>
      <c r="H147" s="2" t="str">
        <f>IF(AND(D147&gt;=32,D147&lt;=35),"Channel "&amp;C147&amp;" EQ"&amp;COUNTIF($B$4:B147,B147),"")</f>
        <v/>
      </c>
      <c r="I147" s="43" t="str">
        <f>IF(D147=35,D147*10+C147+1000+10000*COUNTIF($B$4:B147,B147), IF(AND(D147&gt;=32,D147&lt;=35),D147*10+C147+1000*(D147-30)+10000*COUNTIF($B$4:B147,B147),IF(AND(D147&gt;=1,D147&lt;=255), D147*10+C147, "")))</f>
        <v/>
      </c>
      <c r="J147" s="1" t="str">
        <f ca="1">IF(I147="","",COUNT(INDIRECT("I"&amp;4):INDIRECT("I"&amp;ROW())))</f>
        <v/>
      </c>
      <c r="K147" s="2" t="str">
        <f t="shared" ca="1" si="28"/>
        <v/>
      </c>
      <c r="L147" s="2" t="str">
        <f ca="1">IF(K147&lt;&gt;"",RANK(K147,$K$4:$K$257)+COUNTIF(K$4:K147,K147)-1,"")</f>
        <v/>
      </c>
      <c r="M147" s="2" t="str">
        <f t="shared" ca="1" si="29"/>
        <v/>
      </c>
      <c r="N147" s="2" t="str">
        <f t="shared" ca="1" si="30"/>
        <v/>
      </c>
      <c r="P147" s="30" t="str">
        <f t="shared" ca="1" si="33"/>
        <v/>
      </c>
      <c r="Q147" s="1" t="str">
        <f ca="1">IF(P147="","",COUNT(INDIRECT("P"&amp;4):INDIRECT("P"&amp;ROW())))</f>
        <v/>
      </c>
      <c r="R147" s="30" t="str">
        <f t="shared" ca="1" si="31"/>
        <v/>
      </c>
      <c r="S147" s="30" t="str">
        <f t="shared" ca="1" si="25"/>
        <v/>
      </c>
      <c r="T147" s="44" t="str">
        <f t="shared" ca="1" si="32"/>
        <v/>
      </c>
    </row>
    <row r="148" spans="1:20" x14ac:dyDescent="0.2">
      <c r="A148" s="26" t="s">
        <v>307</v>
      </c>
      <c r="B148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48" s="23" t="str">
        <f t="shared" ca="1" si="26"/>
        <v/>
      </c>
      <c r="D148" s="13" t="str">
        <f t="shared" ca="1" si="27"/>
        <v/>
      </c>
      <c r="E148" s="17" t="str">
        <f t="shared" ca="1" si="23"/>
        <v/>
      </c>
      <c r="F148" s="14" t="str">
        <f t="shared" ca="1" si="24"/>
        <v/>
      </c>
      <c r="H148" s="2" t="str">
        <f ca="1">IF(AND(D148&gt;=32,D148&lt;=35),"Channel "&amp;C148&amp;" EQ"&amp;COUNTIF($B$4:B148,B148),"")</f>
        <v/>
      </c>
      <c r="I148" s="43" t="str">
        <f ca="1">IF(D148=35,D148*10+C148+1000+10000*COUNTIF($B$4:B148,B148), IF(AND(D148&gt;=32,D148&lt;=35),D148*10+C148+1000*(D148-30)+10000*COUNTIF($B$4:B148,B148),IF(AND(D148&gt;=1,D148&lt;=255), D148*10+C148, "")))</f>
        <v/>
      </c>
      <c r="J148" s="1" t="str">
        <f ca="1">IF(I148="","",COUNT(INDIRECT("I"&amp;4):INDIRECT("I"&amp;ROW())))</f>
        <v/>
      </c>
      <c r="K148" s="2" t="str">
        <f t="shared" ca="1" si="28"/>
        <v/>
      </c>
      <c r="L148" s="2" t="str">
        <f ca="1">IF(K148&lt;&gt;"",RANK(K148,$K$4:$K$257)+COUNTIF(K$4:K148,K148)-1,"")</f>
        <v/>
      </c>
      <c r="M148" s="2" t="str">
        <f t="shared" ca="1" si="29"/>
        <v/>
      </c>
      <c r="N148" s="2" t="str">
        <f t="shared" ca="1" si="30"/>
        <v/>
      </c>
      <c r="P148" s="30" t="str">
        <f t="shared" ca="1" si="33"/>
        <v/>
      </c>
      <c r="Q148" s="1" t="str">
        <f ca="1">IF(P148="","",COUNT(INDIRECT("P"&amp;4):INDIRECT("P"&amp;ROW())))</f>
        <v/>
      </c>
      <c r="R148" s="30" t="str">
        <f t="shared" ca="1" si="31"/>
        <v/>
      </c>
      <c r="S148" s="30" t="str">
        <f t="shared" ca="1" si="25"/>
        <v/>
      </c>
      <c r="T148" s="44" t="str">
        <f t="shared" ca="1" si="32"/>
        <v/>
      </c>
    </row>
    <row r="149" spans="1:20" x14ac:dyDescent="0.2">
      <c r="A149" s="26" t="s">
        <v>308</v>
      </c>
      <c r="B14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49" s="23" t="str">
        <f t="shared" si="26"/>
        <v/>
      </c>
      <c r="D149" s="13" t="str">
        <f t="shared" si="27"/>
        <v/>
      </c>
      <c r="E149" s="17" t="str">
        <f t="shared" ca="1" si="23"/>
        <v/>
      </c>
      <c r="F149" s="14" t="str">
        <f t="shared" ca="1" si="24"/>
        <v/>
      </c>
      <c r="H149" s="2" t="str">
        <f>IF(AND(D149&gt;=32,D149&lt;=35),"Channel "&amp;C149&amp;" EQ"&amp;COUNTIF($B$4:B149,B149),"")</f>
        <v/>
      </c>
      <c r="I149" s="43" t="str">
        <f>IF(D149=35,D149*10+C149+1000+10000*COUNTIF($B$4:B149,B149), IF(AND(D149&gt;=32,D149&lt;=35),D149*10+C149+1000*(D149-30)+10000*COUNTIF($B$4:B149,B149),IF(AND(D149&gt;=1,D149&lt;=255), D149*10+C149, "")))</f>
        <v/>
      </c>
      <c r="J149" s="1" t="str">
        <f ca="1">IF(I149="","",COUNT(INDIRECT("I"&amp;4):INDIRECT("I"&amp;ROW())))</f>
        <v/>
      </c>
      <c r="K149" s="2" t="str">
        <f t="shared" ca="1" si="28"/>
        <v/>
      </c>
      <c r="L149" s="2" t="str">
        <f ca="1">IF(K149&lt;&gt;"",RANK(K149,$K$4:$K$257)+COUNTIF(K$4:K149,K149)-1,"")</f>
        <v/>
      </c>
      <c r="M149" s="2" t="str">
        <f t="shared" ca="1" si="29"/>
        <v/>
      </c>
      <c r="N149" s="2" t="str">
        <f t="shared" ca="1" si="30"/>
        <v/>
      </c>
      <c r="P149" s="30" t="str">
        <f t="shared" ca="1" si="33"/>
        <v/>
      </c>
      <c r="Q149" s="1" t="str">
        <f ca="1">IF(P149="","",COUNT(INDIRECT("P"&amp;4):INDIRECT("P"&amp;ROW())))</f>
        <v/>
      </c>
      <c r="R149" s="30" t="str">
        <f t="shared" ca="1" si="31"/>
        <v/>
      </c>
      <c r="S149" s="30" t="str">
        <f t="shared" ca="1" si="25"/>
        <v/>
      </c>
      <c r="T149" s="44" t="str">
        <f t="shared" ca="1" si="32"/>
        <v/>
      </c>
    </row>
    <row r="150" spans="1:20" x14ac:dyDescent="0.2">
      <c r="A150" s="26" t="s">
        <v>309</v>
      </c>
      <c r="B15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50" s="23" t="str">
        <f t="shared" ca="1" si="26"/>
        <v/>
      </c>
      <c r="D150" s="13" t="str">
        <f t="shared" ca="1" si="27"/>
        <v/>
      </c>
      <c r="E150" s="17" t="str">
        <f t="shared" ca="1" si="23"/>
        <v/>
      </c>
      <c r="F150" s="14" t="str">
        <f t="shared" ca="1" si="24"/>
        <v/>
      </c>
      <c r="H150" s="2" t="str">
        <f ca="1">IF(AND(D150&gt;=32,D150&lt;=35),"Channel "&amp;C150&amp;" EQ"&amp;COUNTIF($B$4:B150,B150),"")</f>
        <v/>
      </c>
      <c r="I150" s="43" t="str">
        <f ca="1">IF(D150=35,D150*10+C150+1000+10000*COUNTIF($B$4:B150,B150), IF(AND(D150&gt;=32,D150&lt;=35),D150*10+C150+1000*(D150-30)+10000*COUNTIF($B$4:B150,B150),IF(AND(D150&gt;=1,D150&lt;=255), D150*10+C150, "")))</f>
        <v/>
      </c>
      <c r="J150" s="1" t="str">
        <f ca="1">IF(I150="","",COUNT(INDIRECT("I"&amp;4):INDIRECT("I"&amp;ROW())))</f>
        <v/>
      </c>
      <c r="K150" s="2" t="str">
        <f t="shared" ca="1" si="28"/>
        <v/>
      </c>
      <c r="L150" s="2" t="str">
        <f ca="1">IF(K150&lt;&gt;"",RANK(K150,$K$4:$K$257)+COUNTIF(K$4:K150,K150)-1,"")</f>
        <v/>
      </c>
      <c r="M150" s="2" t="str">
        <f t="shared" ca="1" si="29"/>
        <v/>
      </c>
      <c r="N150" s="2" t="str">
        <f t="shared" ca="1" si="30"/>
        <v/>
      </c>
      <c r="P150" s="30" t="str">
        <f t="shared" ca="1" si="33"/>
        <v/>
      </c>
      <c r="Q150" s="1" t="str">
        <f ca="1">IF(P150="","",COUNT(INDIRECT("P"&amp;4):INDIRECT("P"&amp;ROW())))</f>
        <v/>
      </c>
      <c r="R150" s="30" t="str">
        <f t="shared" ca="1" si="31"/>
        <v/>
      </c>
      <c r="S150" s="30" t="str">
        <f t="shared" ca="1" si="25"/>
        <v/>
      </c>
      <c r="T150" s="44" t="str">
        <f t="shared" ca="1" si="32"/>
        <v/>
      </c>
    </row>
    <row r="151" spans="1:20" x14ac:dyDescent="0.2">
      <c r="A151" s="26" t="s">
        <v>310</v>
      </c>
      <c r="B15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51" s="23" t="str">
        <f t="shared" si="26"/>
        <v/>
      </c>
      <c r="D151" s="13" t="str">
        <f t="shared" si="27"/>
        <v/>
      </c>
      <c r="E151" s="17" t="str">
        <f t="shared" ca="1" si="23"/>
        <v/>
      </c>
      <c r="F151" s="14" t="str">
        <f t="shared" ca="1" si="24"/>
        <v/>
      </c>
      <c r="H151" s="2" t="str">
        <f>IF(AND(D151&gt;=32,D151&lt;=35),"Channel "&amp;C151&amp;" EQ"&amp;COUNTIF($B$4:B151,B151),"")</f>
        <v/>
      </c>
      <c r="I151" s="43" t="str">
        <f>IF(D151=35,D151*10+C151+1000+10000*COUNTIF($B$4:B151,B151), IF(AND(D151&gt;=32,D151&lt;=35),D151*10+C151+1000*(D151-30)+10000*COUNTIF($B$4:B151,B151),IF(AND(D151&gt;=1,D151&lt;=255), D151*10+C151, "")))</f>
        <v/>
      </c>
      <c r="J151" s="1" t="str">
        <f ca="1">IF(I151="","",COUNT(INDIRECT("I"&amp;4):INDIRECT("I"&amp;ROW())))</f>
        <v/>
      </c>
      <c r="K151" s="2" t="str">
        <f t="shared" ca="1" si="28"/>
        <v/>
      </c>
      <c r="L151" s="2" t="str">
        <f ca="1">IF(K151&lt;&gt;"",RANK(K151,$K$4:$K$257)+COUNTIF(K$4:K151,K151)-1,"")</f>
        <v/>
      </c>
      <c r="M151" s="2" t="str">
        <f t="shared" ca="1" si="29"/>
        <v/>
      </c>
      <c r="N151" s="2" t="str">
        <f t="shared" ca="1" si="30"/>
        <v/>
      </c>
      <c r="P151" s="30" t="str">
        <f t="shared" ca="1" si="33"/>
        <v/>
      </c>
      <c r="Q151" s="1" t="str">
        <f ca="1">IF(P151="","",COUNT(INDIRECT("P"&amp;4):INDIRECT("P"&amp;ROW())))</f>
        <v/>
      </c>
      <c r="R151" s="30" t="str">
        <f t="shared" ca="1" si="31"/>
        <v/>
      </c>
      <c r="S151" s="30" t="str">
        <f t="shared" ca="1" si="25"/>
        <v/>
      </c>
      <c r="T151" s="44" t="str">
        <f t="shared" ca="1" si="32"/>
        <v/>
      </c>
    </row>
    <row r="152" spans="1:20" x14ac:dyDescent="0.2">
      <c r="A152" s="26" t="s">
        <v>311</v>
      </c>
      <c r="B15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52" s="23" t="str">
        <f t="shared" ca="1" si="26"/>
        <v/>
      </c>
      <c r="D152" s="13" t="str">
        <f t="shared" ca="1" si="27"/>
        <v/>
      </c>
      <c r="E152" s="17" t="str">
        <f t="shared" ca="1" si="23"/>
        <v/>
      </c>
      <c r="F152" s="14" t="str">
        <f t="shared" ca="1" si="24"/>
        <v/>
      </c>
      <c r="H152" s="2" t="str">
        <f ca="1">IF(AND(D152&gt;=32,D152&lt;=35),"Channel "&amp;C152&amp;" EQ"&amp;COUNTIF($B$4:B152,B152),"")</f>
        <v/>
      </c>
      <c r="I152" s="43" t="str">
        <f ca="1">IF(D152=35,D152*10+C152+1000+10000*COUNTIF($B$4:B152,B152), IF(AND(D152&gt;=32,D152&lt;=35),D152*10+C152+1000*(D152-30)+10000*COUNTIF($B$4:B152,B152),IF(AND(D152&gt;=1,D152&lt;=255), D152*10+C152, "")))</f>
        <v/>
      </c>
      <c r="J152" s="1" t="str">
        <f ca="1">IF(I152="","",COUNT(INDIRECT("I"&amp;4):INDIRECT("I"&amp;ROW())))</f>
        <v/>
      </c>
      <c r="K152" s="2" t="str">
        <f t="shared" ca="1" si="28"/>
        <v/>
      </c>
      <c r="L152" s="2" t="str">
        <f ca="1">IF(K152&lt;&gt;"",RANK(K152,$K$4:$K$257)+COUNTIF(K$4:K152,K152)-1,"")</f>
        <v/>
      </c>
      <c r="M152" s="2" t="str">
        <f t="shared" ca="1" si="29"/>
        <v/>
      </c>
      <c r="N152" s="2" t="str">
        <f t="shared" ca="1" si="30"/>
        <v/>
      </c>
      <c r="P152" s="30" t="str">
        <f t="shared" ca="1" si="33"/>
        <v/>
      </c>
      <c r="Q152" s="1" t="str">
        <f ca="1">IF(P152="","",COUNT(INDIRECT("P"&amp;4):INDIRECT("P"&amp;ROW())))</f>
        <v/>
      </c>
      <c r="R152" s="30" t="str">
        <f t="shared" ca="1" si="31"/>
        <v/>
      </c>
      <c r="S152" s="30" t="str">
        <f t="shared" ca="1" si="25"/>
        <v/>
      </c>
      <c r="T152" s="44" t="str">
        <f t="shared" ca="1" si="32"/>
        <v/>
      </c>
    </row>
    <row r="153" spans="1:20" x14ac:dyDescent="0.2">
      <c r="A153" s="26" t="s">
        <v>312</v>
      </c>
      <c r="B15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53" s="23" t="str">
        <f t="shared" si="26"/>
        <v/>
      </c>
      <c r="D153" s="13" t="str">
        <f t="shared" si="27"/>
        <v/>
      </c>
      <c r="E153" s="17" t="str">
        <f t="shared" ca="1" si="23"/>
        <v/>
      </c>
      <c r="F153" s="14" t="str">
        <f t="shared" ca="1" si="24"/>
        <v/>
      </c>
      <c r="H153" s="2" t="str">
        <f>IF(AND(D153&gt;=32,D153&lt;=35),"Channel "&amp;C153&amp;" EQ"&amp;COUNTIF($B$4:B153,B153),"")</f>
        <v/>
      </c>
      <c r="I153" s="43" t="str">
        <f>IF(D153=35,D153*10+C153+1000+10000*COUNTIF($B$4:B153,B153), IF(AND(D153&gt;=32,D153&lt;=35),D153*10+C153+1000*(D153-30)+10000*COUNTIF($B$4:B153,B153),IF(AND(D153&gt;=1,D153&lt;=255), D153*10+C153, "")))</f>
        <v/>
      </c>
      <c r="J153" s="1" t="str">
        <f ca="1">IF(I153="","",COUNT(INDIRECT("I"&amp;4):INDIRECT("I"&amp;ROW())))</f>
        <v/>
      </c>
      <c r="K153" s="2" t="str">
        <f t="shared" ca="1" si="28"/>
        <v/>
      </c>
      <c r="L153" s="2" t="str">
        <f ca="1">IF(K153&lt;&gt;"",RANK(K153,$K$4:$K$257)+COUNTIF(K$4:K153,K153)-1,"")</f>
        <v/>
      </c>
      <c r="M153" s="2" t="str">
        <f t="shared" ca="1" si="29"/>
        <v/>
      </c>
      <c r="N153" s="2" t="str">
        <f t="shared" ca="1" si="30"/>
        <v/>
      </c>
      <c r="P153" s="30" t="str">
        <f t="shared" ca="1" si="33"/>
        <v/>
      </c>
      <c r="Q153" s="1" t="str">
        <f ca="1">IF(P153="","",COUNT(INDIRECT("P"&amp;4):INDIRECT("P"&amp;ROW())))</f>
        <v/>
      </c>
      <c r="R153" s="30" t="str">
        <f t="shared" ca="1" si="31"/>
        <v/>
      </c>
      <c r="S153" s="30" t="str">
        <f t="shared" ca="1" si="25"/>
        <v/>
      </c>
      <c r="T153" s="44" t="str">
        <f t="shared" ca="1" si="32"/>
        <v/>
      </c>
    </row>
    <row r="154" spans="1:20" x14ac:dyDescent="0.2">
      <c r="A154" s="26" t="s">
        <v>313</v>
      </c>
      <c r="B15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54" s="23" t="str">
        <f t="shared" ca="1" si="26"/>
        <v/>
      </c>
      <c r="D154" s="13" t="str">
        <f t="shared" ca="1" si="27"/>
        <v/>
      </c>
      <c r="E154" s="17" t="str">
        <f t="shared" ca="1" si="23"/>
        <v/>
      </c>
      <c r="F154" s="14" t="str">
        <f t="shared" ca="1" si="24"/>
        <v/>
      </c>
      <c r="H154" s="2" t="str">
        <f ca="1">IF(AND(D154&gt;=32,D154&lt;=35),"Channel "&amp;C154&amp;" EQ"&amp;COUNTIF($B$4:B154,B154),"")</f>
        <v/>
      </c>
      <c r="I154" s="43" t="str">
        <f ca="1">IF(D154=35,D154*10+C154+1000+10000*COUNTIF($B$4:B154,B154), IF(AND(D154&gt;=32,D154&lt;=35),D154*10+C154+1000*(D154-30)+10000*COUNTIF($B$4:B154,B154),IF(AND(D154&gt;=1,D154&lt;=255), D154*10+C154, "")))</f>
        <v/>
      </c>
      <c r="J154" s="1" t="str">
        <f ca="1">IF(I154="","",COUNT(INDIRECT("I"&amp;4):INDIRECT("I"&amp;ROW())))</f>
        <v/>
      </c>
      <c r="K154" s="2" t="str">
        <f t="shared" ca="1" si="28"/>
        <v/>
      </c>
      <c r="L154" s="2" t="str">
        <f ca="1">IF(K154&lt;&gt;"",RANK(K154,$K$4:$K$257)+COUNTIF(K$4:K154,K154)-1,"")</f>
        <v/>
      </c>
      <c r="M154" s="2" t="str">
        <f t="shared" ca="1" si="29"/>
        <v/>
      </c>
      <c r="N154" s="2" t="str">
        <f t="shared" ca="1" si="30"/>
        <v/>
      </c>
      <c r="P154" s="30" t="str">
        <f t="shared" ca="1" si="33"/>
        <v/>
      </c>
      <c r="Q154" s="1" t="str">
        <f ca="1">IF(P154="","",COUNT(INDIRECT("P"&amp;4):INDIRECT("P"&amp;ROW())))</f>
        <v/>
      </c>
      <c r="R154" s="30" t="str">
        <f t="shared" ca="1" si="31"/>
        <v/>
      </c>
      <c r="S154" s="30" t="str">
        <f t="shared" ca="1" si="25"/>
        <v/>
      </c>
      <c r="T154" s="44" t="str">
        <f t="shared" ca="1" si="32"/>
        <v/>
      </c>
    </row>
    <row r="155" spans="1:20" x14ac:dyDescent="0.2">
      <c r="A155" s="26" t="s">
        <v>314</v>
      </c>
      <c r="B15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55" s="23" t="str">
        <f t="shared" si="26"/>
        <v/>
      </c>
      <c r="D155" s="13" t="str">
        <f t="shared" si="27"/>
        <v/>
      </c>
      <c r="E155" s="17" t="str">
        <f t="shared" ca="1" si="23"/>
        <v/>
      </c>
      <c r="F155" s="14" t="str">
        <f t="shared" ca="1" si="24"/>
        <v/>
      </c>
      <c r="H155" s="2" t="str">
        <f>IF(AND(D155&gt;=32,D155&lt;=35),"Channel "&amp;C155&amp;" EQ"&amp;COUNTIF($B$4:B155,B155),"")</f>
        <v/>
      </c>
      <c r="I155" s="43" t="str">
        <f>IF(D155=35,D155*10+C155+1000+10000*COUNTIF($B$4:B155,B155), IF(AND(D155&gt;=32,D155&lt;=35),D155*10+C155+1000*(D155-30)+10000*COUNTIF($B$4:B155,B155),IF(AND(D155&gt;=1,D155&lt;=255), D155*10+C155, "")))</f>
        <v/>
      </c>
      <c r="J155" s="1" t="str">
        <f ca="1">IF(I155="","",COUNT(INDIRECT("I"&amp;4):INDIRECT("I"&amp;ROW())))</f>
        <v/>
      </c>
      <c r="K155" s="2" t="str">
        <f t="shared" ca="1" si="28"/>
        <v/>
      </c>
      <c r="L155" s="2" t="str">
        <f ca="1">IF(K155&lt;&gt;"",RANK(K155,$K$4:$K$257)+COUNTIF(K$4:K155,K155)-1,"")</f>
        <v/>
      </c>
      <c r="M155" s="2" t="str">
        <f t="shared" ca="1" si="29"/>
        <v/>
      </c>
      <c r="N155" s="2" t="str">
        <f t="shared" ca="1" si="30"/>
        <v/>
      </c>
      <c r="P155" s="30" t="str">
        <f t="shared" ca="1" si="33"/>
        <v/>
      </c>
      <c r="Q155" s="1" t="str">
        <f ca="1">IF(P155="","",COUNT(INDIRECT("P"&amp;4):INDIRECT("P"&amp;ROW())))</f>
        <v/>
      </c>
      <c r="R155" s="30" t="str">
        <f t="shared" ca="1" si="31"/>
        <v/>
      </c>
      <c r="S155" s="30" t="str">
        <f t="shared" ca="1" si="25"/>
        <v/>
      </c>
      <c r="T155" s="44" t="str">
        <f t="shared" ca="1" si="32"/>
        <v/>
      </c>
    </row>
    <row r="156" spans="1:20" x14ac:dyDescent="0.2">
      <c r="A156" s="26" t="s">
        <v>315</v>
      </c>
      <c r="B15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56" s="23" t="str">
        <f t="shared" ca="1" si="26"/>
        <v/>
      </c>
      <c r="D156" s="13" t="str">
        <f t="shared" ca="1" si="27"/>
        <v/>
      </c>
      <c r="E156" s="17" t="str">
        <f t="shared" ca="1" si="23"/>
        <v/>
      </c>
      <c r="F156" s="14" t="str">
        <f t="shared" ca="1" si="24"/>
        <v/>
      </c>
      <c r="H156" s="2" t="str">
        <f ca="1">IF(AND(D156&gt;=32,D156&lt;=35),"Channel "&amp;C156&amp;" EQ"&amp;COUNTIF($B$4:B156,B156),"")</f>
        <v/>
      </c>
      <c r="I156" s="43" t="str">
        <f ca="1">IF(D156=35,D156*10+C156+1000+10000*COUNTIF($B$4:B156,B156), IF(AND(D156&gt;=32,D156&lt;=35),D156*10+C156+1000*(D156-30)+10000*COUNTIF($B$4:B156,B156),IF(AND(D156&gt;=1,D156&lt;=255), D156*10+C156, "")))</f>
        <v/>
      </c>
      <c r="J156" s="1" t="str">
        <f ca="1">IF(I156="","",COUNT(INDIRECT("I"&amp;4):INDIRECT("I"&amp;ROW())))</f>
        <v/>
      </c>
      <c r="K156" s="2" t="str">
        <f t="shared" ca="1" si="28"/>
        <v/>
      </c>
      <c r="L156" s="2" t="str">
        <f ca="1">IF(K156&lt;&gt;"",RANK(K156,$K$4:$K$257)+COUNTIF(K$4:K156,K156)-1,"")</f>
        <v/>
      </c>
      <c r="M156" s="2" t="str">
        <f t="shared" ca="1" si="29"/>
        <v/>
      </c>
      <c r="N156" s="2" t="str">
        <f t="shared" ca="1" si="30"/>
        <v/>
      </c>
      <c r="P156" s="30" t="str">
        <f t="shared" ca="1" si="33"/>
        <v/>
      </c>
      <c r="Q156" s="1" t="str">
        <f ca="1">IF(P156="","",COUNT(INDIRECT("P"&amp;4):INDIRECT("P"&amp;ROW())))</f>
        <v/>
      </c>
      <c r="R156" s="30" t="str">
        <f t="shared" ca="1" si="31"/>
        <v/>
      </c>
      <c r="S156" s="30" t="str">
        <f t="shared" ca="1" si="25"/>
        <v/>
      </c>
      <c r="T156" s="44" t="str">
        <f t="shared" ca="1" si="32"/>
        <v/>
      </c>
    </row>
    <row r="157" spans="1:20" x14ac:dyDescent="0.2">
      <c r="A157" s="26" t="s">
        <v>316</v>
      </c>
      <c r="B15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57" s="23" t="str">
        <f t="shared" si="26"/>
        <v/>
      </c>
      <c r="D157" s="13" t="str">
        <f t="shared" si="27"/>
        <v/>
      </c>
      <c r="E157" s="17" t="str">
        <f t="shared" ca="1" si="23"/>
        <v/>
      </c>
      <c r="F157" s="14" t="str">
        <f t="shared" ca="1" si="24"/>
        <v/>
      </c>
      <c r="H157" s="2" t="str">
        <f>IF(AND(D157&gt;=32,D157&lt;=35),"Channel "&amp;C157&amp;" EQ"&amp;COUNTIF($B$4:B157,B157),"")</f>
        <v/>
      </c>
      <c r="I157" s="43" t="str">
        <f>IF(D157=35,D157*10+C157+1000+10000*COUNTIF($B$4:B157,B157), IF(AND(D157&gt;=32,D157&lt;=35),D157*10+C157+1000*(D157-30)+10000*COUNTIF($B$4:B157,B157),IF(AND(D157&gt;=1,D157&lt;=255), D157*10+C157, "")))</f>
        <v/>
      </c>
      <c r="J157" s="1" t="str">
        <f ca="1">IF(I157="","",COUNT(INDIRECT("I"&amp;4):INDIRECT("I"&amp;ROW())))</f>
        <v/>
      </c>
      <c r="K157" s="2" t="str">
        <f t="shared" ca="1" si="28"/>
        <v/>
      </c>
      <c r="L157" s="2" t="str">
        <f ca="1">IF(K157&lt;&gt;"",RANK(K157,$K$4:$K$257)+COUNTIF(K$4:K157,K157)-1,"")</f>
        <v/>
      </c>
      <c r="M157" s="2" t="str">
        <f t="shared" ca="1" si="29"/>
        <v/>
      </c>
      <c r="N157" s="2" t="str">
        <f t="shared" ca="1" si="30"/>
        <v/>
      </c>
      <c r="P157" s="30" t="str">
        <f t="shared" ca="1" si="33"/>
        <v/>
      </c>
      <c r="Q157" s="1" t="str">
        <f ca="1">IF(P157="","",COUNT(INDIRECT("P"&amp;4):INDIRECT("P"&amp;ROW())))</f>
        <v/>
      </c>
      <c r="R157" s="30" t="str">
        <f t="shared" ca="1" si="31"/>
        <v/>
      </c>
      <c r="S157" s="30" t="str">
        <f t="shared" ca="1" si="25"/>
        <v/>
      </c>
      <c r="T157" s="44" t="str">
        <f t="shared" ca="1" si="32"/>
        <v/>
      </c>
    </row>
    <row r="158" spans="1:20" x14ac:dyDescent="0.2">
      <c r="A158" s="26" t="s">
        <v>317</v>
      </c>
      <c r="B158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58" s="23" t="str">
        <f t="shared" ca="1" si="26"/>
        <v/>
      </c>
      <c r="D158" s="13" t="str">
        <f t="shared" ca="1" si="27"/>
        <v/>
      </c>
      <c r="E158" s="17" t="str">
        <f t="shared" ca="1" si="23"/>
        <v/>
      </c>
      <c r="F158" s="14" t="str">
        <f t="shared" ca="1" si="24"/>
        <v/>
      </c>
      <c r="H158" s="2" t="str">
        <f ca="1">IF(AND(D158&gt;=32,D158&lt;=35),"Channel "&amp;C158&amp;" EQ"&amp;COUNTIF($B$4:B158,B158),"")</f>
        <v/>
      </c>
      <c r="I158" s="43" t="str">
        <f ca="1">IF(D158=35,D158*10+C158+1000+10000*COUNTIF($B$4:B158,B158), IF(AND(D158&gt;=32,D158&lt;=35),D158*10+C158+1000*(D158-30)+10000*COUNTIF($B$4:B158,B158),IF(AND(D158&gt;=1,D158&lt;=255), D158*10+C158, "")))</f>
        <v/>
      </c>
      <c r="J158" s="1" t="str">
        <f ca="1">IF(I158="","",COUNT(INDIRECT("I"&amp;4):INDIRECT("I"&amp;ROW())))</f>
        <v/>
      </c>
      <c r="K158" s="2" t="str">
        <f t="shared" ca="1" si="28"/>
        <v/>
      </c>
      <c r="L158" s="2" t="str">
        <f ca="1">IF(K158&lt;&gt;"",RANK(K158,$K$4:$K$257)+COUNTIF(K$4:K158,K158)-1,"")</f>
        <v/>
      </c>
      <c r="M158" s="2" t="str">
        <f t="shared" ca="1" si="29"/>
        <v/>
      </c>
      <c r="N158" s="2" t="str">
        <f t="shared" ca="1" si="30"/>
        <v/>
      </c>
      <c r="P158" s="30" t="str">
        <f t="shared" ca="1" si="33"/>
        <v/>
      </c>
      <c r="Q158" s="1" t="str">
        <f ca="1">IF(P158="","",COUNT(INDIRECT("P"&amp;4):INDIRECT("P"&amp;ROW())))</f>
        <v/>
      </c>
      <c r="R158" s="30" t="str">
        <f t="shared" ca="1" si="31"/>
        <v/>
      </c>
      <c r="S158" s="30" t="str">
        <f t="shared" ca="1" si="25"/>
        <v/>
      </c>
      <c r="T158" s="44" t="str">
        <f t="shared" ca="1" si="32"/>
        <v/>
      </c>
    </row>
    <row r="159" spans="1:20" x14ac:dyDescent="0.2">
      <c r="A159" s="26" t="s">
        <v>318</v>
      </c>
      <c r="B15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59" s="23" t="str">
        <f t="shared" si="26"/>
        <v/>
      </c>
      <c r="D159" s="13" t="str">
        <f t="shared" si="27"/>
        <v/>
      </c>
      <c r="E159" s="17" t="str">
        <f t="shared" ca="1" si="23"/>
        <v/>
      </c>
      <c r="F159" s="14" t="str">
        <f t="shared" ca="1" si="24"/>
        <v/>
      </c>
      <c r="H159" s="2" t="str">
        <f>IF(AND(D159&gt;=32,D159&lt;=35),"Channel "&amp;C159&amp;" EQ"&amp;COUNTIF($B$4:B159,B159),"")</f>
        <v/>
      </c>
      <c r="I159" s="43" t="str">
        <f>IF(D159=35,D159*10+C159+1000+10000*COUNTIF($B$4:B159,B159), IF(AND(D159&gt;=32,D159&lt;=35),D159*10+C159+1000*(D159-30)+10000*COUNTIF($B$4:B159,B159),IF(AND(D159&gt;=1,D159&lt;=255), D159*10+C159, "")))</f>
        <v/>
      </c>
      <c r="J159" s="1" t="str">
        <f ca="1">IF(I159="","",COUNT(INDIRECT("I"&amp;4):INDIRECT("I"&amp;ROW())))</f>
        <v/>
      </c>
      <c r="K159" s="2" t="str">
        <f t="shared" ca="1" si="28"/>
        <v/>
      </c>
      <c r="L159" s="2" t="str">
        <f ca="1">IF(K159&lt;&gt;"",RANK(K159,$K$4:$K$257)+COUNTIF(K$4:K159,K159)-1,"")</f>
        <v/>
      </c>
      <c r="M159" s="2" t="str">
        <f t="shared" ca="1" si="29"/>
        <v/>
      </c>
      <c r="N159" s="2" t="str">
        <f t="shared" ca="1" si="30"/>
        <v/>
      </c>
      <c r="P159" s="30" t="str">
        <f t="shared" ca="1" si="33"/>
        <v/>
      </c>
      <c r="Q159" s="1" t="str">
        <f ca="1">IF(P159="","",COUNT(INDIRECT("P"&amp;4):INDIRECT("P"&amp;ROW())))</f>
        <v/>
      </c>
      <c r="R159" s="30" t="str">
        <f t="shared" ca="1" si="31"/>
        <v/>
      </c>
      <c r="S159" s="30" t="str">
        <f t="shared" ca="1" si="25"/>
        <v/>
      </c>
      <c r="T159" s="44" t="str">
        <f t="shared" ca="1" si="32"/>
        <v/>
      </c>
    </row>
    <row r="160" spans="1:20" x14ac:dyDescent="0.2">
      <c r="A160" s="26" t="s">
        <v>319</v>
      </c>
      <c r="B16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60" s="23" t="str">
        <f t="shared" ca="1" si="26"/>
        <v/>
      </c>
      <c r="D160" s="13" t="str">
        <f t="shared" ca="1" si="27"/>
        <v/>
      </c>
      <c r="E160" s="17" t="str">
        <f t="shared" ca="1" si="23"/>
        <v/>
      </c>
      <c r="F160" s="14" t="str">
        <f t="shared" ca="1" si="24"/>
        <v/>
      </c>
      <c r="H160" s="2" t="str">
        <f ca="1">IF(AND(D160&gt;=32,D160&lt;=35),"Channel "&amp;C160&amp;" EQ"&amp;COUNTIF($B$4:B160,B160),"")</f>
        <v/>
      </c>
      <c r="I160" s="43" t="str">
        <f ca="1">IF(D160=35,D160*10+C160+1000+10000*COUNTIF($B$4:B160,B160), IF(AND(D160&gt;=32,D160&lt;=35),D160*10+C160+1000*(D160-30)+10000*COUNTIF($B$4:B160,B160),IF(AND(D160&gt;=1,D160&lt;=255), D160*10+C160, "")))</f>
        <v/>
      </c>
      <c r="J160" s="1" t="str">
        <f ca="1">IF(I160="","",COUNT(INDIRECT("I"&amp;4):INDIRECT("I"&amp;ROW())))</f>
        <v/>
      </c>
      <c r="K160" s="2" t="str">
        <f t="shared" ca="1" si="28"/>
        <v/>
      </c>
      <c r="L160" s="2" t="str">
        <f ca="1">IF(K160&lt;&gt;"",RANK(K160,$K$4:$K$257)+COUNTIF(K$4:K160,K160)-1,"")</f>
        <v/>
      </c>
      <c r="M160" s="2" t="str">
        <f t="shared" ca="1" si="29"/>
        <v/>
      </c>
      <c r="N160" s="2" t="str">
        <f t="shared" ca="1" si="30"/>
        <v/>
      </c>
      <c r="P160" s="30" t="str">
        <f t="shared" ca="1" si="33"/>
        <v/>
      </c>
      <c r="Q160" s="1" t="str">
        <f ca="1">IF(P160="","",COUNT(INDIRECT("P"&amp;4):INDIRECT("P"&amp;ROW())))</f>
        <v/>
      </c>
      <c r="R160" s="30" t="str">
        <f t="shared" ca="1" si="31"/>
        <v/>
      </c>
      <c r="S160" s="30" t="str">
        <f t="shared" ca="1" si="25"/>
        <v/>
      </c>
      <c r="T160" s="44" t="str">
        <f t="shared" ca="1" si="32"/>
        <v/>
      </c>
    </row>
    <row r="161" spans="1:20" x14ac:dyDescent="0.2">
      <c r="A161" s="26" t="s">
        <v>320</v>
      </c>
      <c r="B16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61" s="23" t="str">
        <f t="shared" si="26"/>
        <v/>
      </c>
      <c r="D161" s="13" t="str">
        <f t="shared" si="27"/>
        <v/>
      </c>
      <c r="E161" s="17" t="str">
        <f t="shared" ca="1" si="23"/>
        <v/>
      </c>
      <c r="F161" s="14" t="str">
        <f t="shared" ca="1" si="24"/>
        <v/>
      </c>
      <c r="H161" s="2" t="str">
        <f>IF(AND(D161&gt;=32,D161&lt;=35),"Channel "&amp;C161&amp;" EQ"&amp;COUNTIF($B$4:B161,B161),"")</f>
        <v/>
      </c>
      <c r="I161" s="43" t="str">
        <f>IF(D161=35,D161*10+C161+1000+10000*COUNTIF($B$4:B161,B161), IF(AND(D161&gt;=32,D161&lt;=35),D161*10+C161+1000*(D161-30)+10000*COUNTIF($B$4:B161,B161),IF(AND(D161&gt;=1,D161&lt;=255), D161*10+C161, "")))</f>
        <v/>
      </c>
      <c r="J161" s="1" t="str">
        <f ca="1">IF(I161="","",COUNT(INDIRECT("I"&amp;4):INDIRECT("I"&amp;ROW())))</f>
        <v/>
      </c>
      <c r="K161" s="2" t="str">
        <f t="shared" ca="1" si="28"/>
        <v/>
      </c>
      <c r="L161" s="2" t="str">
        <f ca="1">IF(K161&lt;&gt;"",RANK(K161,$K$4:$K$257)+COUNTIF(K$4:K161,K161)-1,"")</f>
        <v/>
      </c>
      <c r="M161" s="2" t="str">
        <f t="shared" ca="1" si="29"/>
        <v/>
      </c>
      <c r="N161" s="2" t="str">
        <f t="shared" ca="1" si="30"/>
        <v/>
      </c>
      <c r="P161" s="30" t="str">
        <f t="shared" ca="1" si="33"/>
        <v/>
      </c>
      <c r="Q161" s="1" t="str">
        <f ca="1">IF(P161="","",COUNT(INDIRECT("P"&amp;4):INDIRECT("P"&amp;ROW())))</f>
        <v/>
      </c>
      <c r="R161" s="30" t="str">
        <f t="shared" ca="1" si="31"/>
        <v/>
      </c>
      <c r="S161" s="30" t="str">
        <f t="shared" ca="1" si="25"/>
        <v/>
      </c>
      <c r="T161" s="44" t="str">
        <f t="shared" ca="1" si="32"/>
        <v/>
      </c>
    </row>
    <row r="162" spans="1:20" x14ac:dyDescent="0.2">
      <c r="A162" s="26" t="s">
        <v>321</v>
      </c>
      <c r="B16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62" s="23" t="str">
        <f t="shared" ca="1" si="26"/>
        <v/>
      </c>
      <c r="D162" s="13" t="str">
        <f t="shared" ca="1" si="27"/>
        <v/>
      </c>
      <c r="E162" s="17" t="str">
        <f t="shared" ca="1" si="23"/>
        <v/>
      </c>
      <c r="F162" s="14" t="str">
        <f t="shared" ca="1" si="24"/>
        <v/>
      </c>
      <c r="H162" s="2" t="str">
        <f ca="1">IF(AND(D162&gt;=32,D162&lt;=35),"Channel "&amp;C162&amp;" EQ"&amp;COUNTIF($B$4:B162,B162),"")</f>
        <v/>
      </c>
      <c r="I162" s="43" t="str">
        <f ca="1">IF(D162=35,D162*10+C162+1000+10000*COUNTIF($B$4:B162,B162), IF(AND(D162&gt;=32,D162&lt;=35),D162*10+C162+1000*(D162-30)+10000*COUNTIF($B$4:B162,B162),IF(AND(D162&gt;=1,D162&lt;=255), D162*10+C162, "")))</f>
        <v/>
      </c>
      <c r="J162" s="1" t="str">
        <f ca="1">IF(I162="","",COUNT(INDIRECT("I"&amp;4):INDIRECT("I"&amp;ROW())))</f>
        <v/>
      </c>
      <c r="K162" s="2" t="str">
        <f t="shared" ca="1" si="28"/>
        <v/>
      </c>
      <c r="L162" s="2" t="str">
        <f ca="1">IF(K162&lt;&gt;"",RANK(K162,$K$4:$K$257)+COUNTIF(K$4:K162,K162)-1,"")</f>
        <v/>
      </c>
      <c r="M162" s="2" t="str">
        <f t="shared" ca="1" si="29"/>
        <v/>
      </c>
      <c r="N162" s="2" t="str">
        <f t="shared" ca="1" si="30"/>
        <v/>
      </c>
      <c r="P162" s="30" t="str">
        <f t="shared" ca="1" si="33"/>
        <v/>
      </c>
      <c r="Q162" s="1" t="str">
        <f ca="1">IF(P162="","",COUNT(INDIRECT("P"&amp;4):INDIRECT("P"&amp;ROW())))</f>
        <v/>
      </c>
      <c r="R162" s="30" t="str">
        <f t="shared" ca="1" si="31"/>
        <v/>
      </c>
      <c r="S162" s="30" t="str">
        <f t="shared" ca="1" si="25"/>
        <v/>
      </c>
      <c r="T162" s="44" t="str">
        <f t="shared" ca="1" si="32"/>
        <v/>
      </c>
    </row>
    <row r="163" spans="1:20" x14ac:dyDescent="0.2">
      <c r="A163" s="26" t="s">
        <v>322</v>
      </c>
      <c r="B16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63" s="23" t="str">
        <f t="shared" si="26"/>
        <v/>
      </c>
      <c r="D163" s="13" t="str">
        <f t="shared" si="27"/>
        <v/>
      </c>
      <c r="E163" s="17" t="str">
        <f t="shared" ca="1" si="23"/>
        <v/>
      </c>
      <c r="F163" s="14" t="str">
        <f t="shared" ca="1" si="24"/>
        <v/>
      </c>
      <c r="H163" s="2" t="str">
        <f>IF(AND(D163&gt;=32,D163&lt;=35),"Channel "&amp;C163&amp;" EQ"&amp;COUNTIF($B$4:B163,B163),"")</f>
        <v/>
      </c>
      <c r="I163" s="43" t="str">
        <f>IF(D163=35,D163*10+C163+1000+10000*COUNTIF($B$4:B163,B163), IF(AND(D163&gt;=32,D163&lt;=35),D163*10+C163+1000*(D163-30)+10000*COUNTIF($B$4:B163,B163),IF(AND(D163&gt;=1,D163&lt;=255), D163*10+C163, "")))</f>
        <v/>
      </c>
      <c r="J163" s="1" t="str">
        <f ca="1">IF(I163="","",COUNT(INDIRECT("I"&amp;4):INDIRECT("I"&amp;ROW())))</f>
        <v/>
      </c>
      <c r="K163" s="2" t="str">
        <f t="shared" ca="1" si="28"/>
        <v/>
      </c>
      <c r="L163" s="2" t="str">
        <f ca="1">IF(K163&lt;&gt;"",RANK(K163,$K$4:$K$257)+COUNTIF(K$4:K163,K163)-1,"")</f>
        <v/>
      </c>
      <c r="M163" s="2" t="str">
        <f t="shared" ca="1" si="29"/>
        <v/>
      </c>
      <c r="N163" s="2" t="str">
        <f t="shared" ca="1" si="30"/>
        <v/>
      </c>
      <c r="P163" s="30" t="str">
        <f t="shared" ca="1" si="33"/>
        <v/>
      </c>
      <c r="Q163" s="1" t="str">
        <f ca="1">IF(P163="","",COUNT(INDIRECT("P"&amp;4):INDIRECT("P"&amp;ROW())))</f>
        <v/>
      </c>
      <c r="R163" s="30" t="str">
        <f t="shared" ca="1" si="31"/>
        <v/>
      </c>
      <c r="S163" s="30" t="str">
        <f t="shared" ca="1" si="25"/>
        <v/>
      </c>
      <c r="T163" s="44" t="str">
        <f t="shared" ca="1" si="32"/>
        <v/>
      </c>
    </row>
    <row r="164" spans="1:20" x14ac:dyDescent="0.2">
      <c r="A164" s="26" t="s">
        <v>323</v>
      </c>
      <c r="B16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64" s="23" t="str">
        <f t="shared" ca="1" si="26"/>
        <v/>
      </c>
      <c r="D164" s="13" t="str">
        <f t="shared" ca="1" si="27"/>
        <v/>
      </c>
      <c r="E164" s="17" t="str">
        <f t="shared" ca="1" si="23"/>
        <v/>
      </c>
      <c r="F164" s="14" t="str">
        <f t="shared" ca="1" si="24"/>
        <v/>
      </c>
      <c r="H164" s="2" t="str">
        <f ca="1">IF(AND(D164&gt;=32,D164&lt;=35),"Channel "&amp;C164&amp;" EQ"&amp;COUNTIF($B$4:B164,B164),"")</f>
        <v/>
      </c>
      <c r="I164" s="43" t="str">
        <f ca="1">IF(D164=35,D164*10+C164+1000+10000*COUNTIF($B$4:B164,B164), IF(AND(D164&gt;=32,D164&lt;=35),D164*10+C164+1000*(D164-30)+10000*COUNTIF($B$4:B164,B164),IF(AND(D164&gt;=1,D164&lt;=255), D164*10+C164, "")))</f>
        <v/>
      </c>
      <c r="J164" s="1" t="str">
        <f ca="1">IF(I164="","",COUNT(INDIRECT("I"&amp;4):INDIRECT("I"&amp;ROW())))</f>
        <v/>
      </c>
      <c r="K164" s="2" t="str">
        <f t="shared" ca="1" si="28"/>
        <v/>
      </c>
      <c r="L164" s="2" t="str">
        <f ca="1">IF(K164&lt;&gt;"",RANK(K164,$K$4:$K$257)+COUNTIF(K$4:K164,K164)-1,"")</f>
        <v/>
      </c>
      <c r="M164" s="2" t="str">
        <f t="shared" ca="1" si="29"/>
        <v/>
      </c>
      <c r="N164" s="2" t="str">
        <f t="shared" ca="1" si="30"/>
        <v/>
      </c>
      <c r="P164" s="30" t="str">
        <f t="shared" ca="1" si="33"/>
        <v/>
      </c>
      <c r="Q164" s="1" t="str">
        <f ca="1">IF(P164="","",COUNT(INDIRECT("P"&amp;4):INDIRECT("P"&amp;ROW())))</f>
        <v/>
      </c>
      <c r="R164" s="30" t="str">
        <f t="shared" ca="1" si="31"/>
        <v/>
      </c>
      <c r="S164" s="30" t="str">
        <f t="shared" ca="1" si="25"/>
        <v/>
      </c>
      <c r="T164" s="44" t="str">
        <f t="shared" ca="1" si="32"/>
        <v/>
      </c>
    </row>
    <row r="165" spans="1:20" x14ac:dyDescent="0.2">
      <c r="A165" s="26" t="s">
        <v>324</v>
      </c>
      <c r="B16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65" s="23" t="str">
        <f t="shared" si="26"/>
        <v/>
      </c>
      <c r="D165" s="13" t="str">
        <f t="shared" si="27"/>
        <v/>
      </c>
      <c r="E165" s="17" t="str">
        <f t="shared" ca="1" si="23"/>
        <v/>
      </c>
      <c r="F165" s="14" t="str">
        <f t="shared" ca="1" si="24"/>
        <v/>
      </c>
      <c r="H165" s="2" t="str">
        <f>IF(AND(D165&gt;=32,D165&lt;=35),"Channel "&amp;C165&amp;" EQ"&amp;COUNTIF($B$4:B165,B165),"")</f>
        <v/>
      </c>
      <c r="I165" s="43" t="str">
        <f>IF(D165=35,D165*10+C165+1000+10000*COUNTIF($B$4:B165,B165), IF(AND(D165&gt;=32,D165&lt;=35),D165*10+C165+1000*(D165-30)+10000*COUNTIF($B$4:B165,B165),IF(AND(D165&gt;=1,D165&lt;=255), D165*10+C165, "")))</f>
        <v/>
      </c>
      <c r="J165" s="1" t="str">
        <f ca="1">IF(I165="","",COUNT(INDIRECT("I"&amp;4):INDIRECT("I"&amp;ROW())))</f>
        <v/>
      </c>
      <c r="K165" s="2" t="str">
        <f t="shared" ca="1" si="28"/>
        <v/>
      </c>
      <c r="L165" s="2" t="str">
        <f ca="1">IF(K165&lt;&gt;"",RANK(K165,$K$4:$K$257)+COUNTIF(K$4:K165,K165)-1,"")</f>
        <v/>
      </c>
      <c r="M165" s="2" t="str">
        <f t="shared" ca="1" si="29"/>
        <v/>
      </c>
      <c r="N165" s="2" t="str">
        <f t="shared" ca="1" si="30"/>
        <v/>
      </c>
      <c r="P165" s="30" t="str">
        <f t="shared" ca="1" si="33"/>
        <v/>
      </c>
      <c r="Q165" s="1" t="str">
        <f ca="1">IF(P165="","",COUNT(INDIRECT("P"&amp;4):INDIRECT("P"&amp;ROW())))</f>
        <v/>
      </c>
      <c r="R165" s="30" t="str">
        <f t="shared" ca="1" si="31"/>
        <v/>
      </c>
      <c r="S165" s="30" t="str">
        <f t="shared" ca="1" si="25"/>
        <v/>
      </c>
      <c r="T165" s="44" t="str">
        <f t="shared" ca="1" si="32"/>
        <v/>
      </c>
    </row>
    <row r="166" spans="1:20" x14ac:dyDescent="0.2">
      <c r="A166" s="26" t="s">
        <v>325</v>
      </c>
      <c r="B16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66" s="23" t="str">
        <f t="shared" ca="1" si="26"/>
        <v/>
      </c>
      <c r="D166" s="13" t="str">
        <f t="shared" ca="1" si="27"/>
        <v/>
      </c>
      <c r="E166" s="17" t="str">
        <f t="shared" ca="1" si="23"/>
        <v/>
      </c>
      <c r="F166" s="14" t="str">
        <f t="shared" ca="1" si="24"/>
        <v/>
      </c>
      <c r="H166" s="2" t="str">
        <f ca="1">IF(AND(D166&gt;=32,D166&lt;=35),"Channel "&amp;C166&amp;" EQ"&amp;COUNTIF($B$4:B166,B166),"")</f>
        <v/>
      </c>
      <c r="I166" s="43" t="str">
        <f ca="1">IF(D166=35,D166*10+C166+1000+10000*COUNTIF($B$4:B166,B166), IF(AND(D166&gt;=32,D166&lt;=35),D166*10+C166+1000*(D166-30)+10000*COUNTIF($B$4:B166,B166),IF(AND(D166&gt;=1,D166&lt;=255), D166*10+C166, "")))</f>
        <v/>
      </c>
      <c r="J166" s="1" t="str">
        <f ca="1">IF(I166="","",COUNT(INDIRECT("I"&amp;4):INDIRECT("I"&amp;ROW())))</f>
        <v/>
      </c>
      <c r="K166" s="2" t="str">
        <f t="shared" ca="1" si="28"/>
        <v/>
      </c>
      <c r="L166" s="2" t="str">
        <f ca="1">IF(K166&lt;&gt;"",RANK(K166,$K$4:$K$257)+COUNTIF(K$4:K166,K166)-1,"")</f>
        <v/>
      </c>
      <c r="M166" s="2" t="str">
        <f t="shared" ca="1" si="29"/>
        <v/>
      </c>
      <c r="N166" s="2" t="str">
        <f t="shared" ca="1" si="30"/>
        <v/>
      </c>
      <c r="P166" s="30" t="str">
        <f t="shared" ca="1" si="33"/>
        <v/>
      </c>
      <c r="Q166" s="1" t="str">
        <f ca="1">IF(P166="","",COUNT(INDIRECT("P"&amp;4):INDIRECT("P"&amp;ROW())))</f>
        <v/>
      </c>
      <c r="R166" s="30" t="str">
        <f t="shared" ca="1" si="31"/>
        <v/>
      </c>
      <c r="S166" s="30" t="str">
        <f t="shared" ca="1" si="25"/>
        <v/>
      </c>
      <c r="T166" s="44" t="str">
        <f t="shared" ca="1" si="32"/>
        <v/>
      </c>
    </row>
    <row r="167" spans="1:20" x14ac:dyDescent="0.2">
      <c r="A167" s="26" t="s">
        <v>326</v>
      </c>
      <c r="B16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67" s="23" t="str">
        <f t="shared" si="26"/>
        <v/>
      </c>
      <c r="D167" s="13" t="str">
        <f t="shared" si="27"/>
        <v/>
      </c>
      <c r="E167" s="17" t="str">
        <f t="shared" ca="1" si="23"/>
        <v/>
      </c>
      <c r="F167" s="14" t="str">
        <f t="shared" ca="1" si="24"/>
        <v/>
      </c>
      <c r="H167" s="2" t="str">
        <f>IF(AND(D167&gt;=32,D167&lt;=35),"Channel "&amp;C167&amp;" EQ"&amp;COUNTIF($B$4:B167,B167),"")</f>
        <v/>
      </c>
      <c r="I167" s="43" t="str">
        <f>IF(D167=35,D167*10+C167+1000+10000*COUNTIF($B$4:B167,B167), IF(AND(D167&gt;=32,D167&lt;=35),D167*10+C167+1000*(D167-30)+10000*COUNTIF($B$4:B167,B167),IF(AND(D167&gt;=1,D167&lt;=255), D167*10+C167, "")))</f>
        <v/>
      </c>
      <c r="J167" s="1" t="str">
        <f ca="1">IF(I167="","",COUNT(INDIRECT("I"&amp;4):INDIRECT("I"&amp;ROW())))</f>
        <v/>
      </c>
      <c r="K167" s="2" t="str">
        <f t="shared" ca="1" si="28"/>
        <v/>
      </c>
      <c r="L167" s="2" t="str">
        <f ca="1">IF(K167&lt;&gt;"",RANK(K167,$K$4:$K$257)+COUNTIF(K$4:K167,K167)-1,"")</f>
        <v/>
      </c>
      <c r="M167" s="2" t="str">
        <f t="shared" ca="1" si="29"/>
        <v/>
      </c>
      <c r="N167" s="2" t="str">
        <f t="shared" ca="1" si="30"/>
        <v/>
      </c>
      <c r="P167" s="30" t="str">
        <f t="shared" ca="1" si="33"/>
        <v/>
      </c>
      <c r="Q167" s="1" t="str">
        <f ca="1">IF(P167="","",COUNT(INDIRECT("P"&amp;4):INDIRECT("P"&amp;ROW())))</f>
        <v/>
      </c>
      <c r="R167" s="30" t="str">
        <f t="shared" ca="1" si="31"/>
        <v/>
      </c>
      <c r="S167" s="30" t="str">
        <f t="shared" ca="1" si="25"/>
        <v/>
      </c>
      <c r="T167" s="44" t="str">
        <f t="shared" ca="1" si="32"/>
        <v/>
      </c>
    </row>
    <row r="168" spans="1:20" x14ac:dyDescent="0.2">
      <c r="A168" s="26" t="s">
        <v>327</v>
      </c>
      <c r="B168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68" s="23" t="str">
        <f t="shared" ca="1" si="26"/>
        <v/>
      </c>
      <c r="D168" s="13" t="str">
        <f t="shared" ca="1" si="27"/>
        <v/>
      </c>
      <c r="E168" s="17" t="str">
        <f t="shared" ca="1" si="23"/>
        <v/>
      </c>
      <c r="F168" s="14" t="str">
        <f t="shared" ca="1" si="24"/>
        <v/>
      </c>
      <c r="H168" s="2" t="str">
        <f ca="1">IF(AND(D168&gt;=32,D168&lt;=35),"Channel "&amp;C168&amp;" EQ"&amp;COUNTIF($B$4:B168,B168),"")</f>
        <v/>
      </c>
      <c r="I168" s="43" t="str">
        <f ca="1">IF(D168=35,D168*10+C168+1000+10000*COUNTIF($B$4:B168,B168), IF(AND(D168&gt;=32,D168&lt;=35),D168*10+C168+1000*(D168-30)+10000*COUNTIF($B$4:B168,B168),IF(AND(D168&gt;=1,D168&lt;=255), D168*10+C168, "")))</f>
        <v/>
      </c>
      <c r="J168" s="1" t="str">
        <f ca="1">IF(I168="","",COUNT(INDIRECT("I"&amp;4):INDIRECT("I"&amp;ROW())))</f>
        <v/>
      </c>
      <c r="K168" s="2" t="str">
        <f t="shared" ca="1" si="28"/>
        <v/>
      </c>
      <c r="L168" s="2" t="str">
        <f ca="1">IF(K168&lt;&gt;"",RANK(K168,$K$4:$K$257)+COUNTIF(K$4:K168,K168)-1,"")</f>
        <v/>
      </c>
      <c r="M168" s="2" t="str">
        <f t="shared" ca="1" si="29"/>
        <v/>
      </c>
      <c r="N168" s="2" t="str">
        <f t="shared" ca="1" si="30"/>
        <v/>
      </c>
      <c r="P168" s="30" t="str">
        <f t="shared" ca="1" si="33"/>
        <v/>
      </c>
      <c r="Q168" s="1" t="str">
        <f ca="1">IF(P168="","",COUNT(INDIRECT("P"&amp;4):INDIRECT("P"&amp;ROW())))</f>
        <v/>
      </c>
      <c r="R168" s="30" t="str">
        <f t="shared" ca="1" si="31"/>
        <v/>
      </c>
      <c r="S168" s="30" t="str">
        <f t="shared" ca="1" si="25"/>
        <v/>
      </c>
      <c r="T168" s="44" t="str">
        <f t="shared" ca="1" si="32"/>
        <v/>
      </c>
    </row>
    <row r="169" spans="1:20" x14ac:dyDescent="0.2">
      <c r="A169" s="26" t="s">
        <v>328</v>
      </c>
      <c r="B16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69" s="23" t="str">
        <f t="shared" si="26"/>
        <v/>
      </c>
      <c r="D169" s="13" t="str">
        <f t="shared" si="27"/>
        <v/>
      </c>
      <c r="E169" s="17" t="str">
        <f t="shared" ca="1" si="23"/>
        <v/>
      </c>
      <c r="F169" s="14" t="str">
        <f t="shared" ca="1" si="24"/>
        <v/>
      </c>
      <c r="H169" s="2" t="str">
        <f>IF(AND(D169&gt;=32,D169&lt;=35),"Channel "&amp;C169&amp;" EQ"&amp;COUNTIF($B$4:B169,B169),"")</f>
        <v/>
      </c>
      <c r="I169" s="43" t="str">
        <f>IF(D169=35,D169*10+C169+1000+10000*COUNTIF($B$4:B169,B169), IF(AND(D169&gt;=32,D169&lt;=35),D169*10+C169+1000*(D169-30)+10000*COUNTIF($B$4:B169,B169),IF(AND(D169&gt;=1,D169&lt;=255), D169*10+C169, "")))</f>
        <v/>
      </c>
      <c r="J169" s="1" t="str">
        <f ca="1">IF(I169="","",COUNT(INDIRECT("I"&amp;4):INDIRECT("I"&amp;ROW())))</f>
        <v/>
      </c>
      <c r="K169" s="2" t="str">
        <f t="shared" ca="1" si="28"/>
        <v/>
      </c>
      <c r="L169" s="2" t="str">
        <f ca="1">IF(K169&lt;&gt;"",RANK(K169,$K$4:$K$257)+COUNTIF(K$4:K169,K169)-1,"")</f>
        <v/>
      </c>
      <c r="M169" s="2" t="str">
        <f t="shared" ca="1" si="29"/>
        <v/>
      </c>
      <c r="N169" s="2" t="str">
        <f t="shared" ca="1" si="30"/>
        <v/>
      </c>
      <c r="P169" s="30" t="str">
        <f t="shared" ca="1" si="33"/>
        <v/>
      </c>
      <c r="Q169" s="1" t="str">
        <f ca="1">IF(P169="","",COUNT(INDIRECT("P"&amp;4):INDIRECT("P"&amp;ROW())))</f>
        <v/>
      </c>
      <c r="R169" s="30" t="str">
        <f t="shared" ca="1" si="31"/>
        <v/>
      </c>
      <c r="S169" s="30" t="str">
        <f t="shared" ca="1" si="25"/>
        <v/>
      </c>
      <c r="T169" s="44" t="str">
        <f t="shared" ca="1" si="32"/>
        <v/>
      </c>
    </row>
    <row r="170" spans="1:20" x14ac:dyDescent="0.2">
      <c r="A170" s="26" t="s">
        <v>329</v>
      </c>
      <c r="B17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70" s="23" t="str">
        <f t="shared" ca="1" si="26"/>
        <v/>
      </c>
      <c r="D170" s="13" t="str">
        <f t="shared" ca="1" si="27"/>
        <v/>
      </c>
      <c r="E170" s="17" t="str">
        <f t="shared" ca="1" si="23"/>
        <v/>
      </c>
      <c r="F170" s="14" t="str">
        <f t="shared" ca="1" si="24"/>
        <v/>
      </c>
      <c r="H170" s="2" t="str">
        <f ca="1">IF(AND(D170&gt;=32,D170&lt;=35),"Channel "&amp;C170&amp;" EQ"&amp;COUNTIF($B$4:B170,B170),"")</f>
        <v/>
      </c>
      <c r="I170" s="43" t="str">
        <f ca="1">IF(D170=35,D170*10+C170+1000+10000*COUNTIF($B$4:B170,B170), IF(AND(D170&gt;=32,D170&lt;=35),D170*10+C170+1000*(D170-30)+10000*COUNTIF($B$4:B170,B170),IF(AND(D170&gt;=1,D170&lt;=255), D170*10+C170, "")))</f>
        <v/>
      </c>
      <c r="J170" s="1" t="str">
        <f ca="1">IF(I170="","",COUNT(INDIRECT("I"&amp;4):INDIRECT("I"&amp;ROW())))</f>
        <v/>
      </c>
      <c r="K170" s="2" t="str">
        <f t="shared" ca="1" si="28"/>
        <v/>
      </c>
      <c r="L170" s="2" t="str">
        <f ca="1">IF(K170&lt;&gt;"",RANK(K170,$K$4:$K$257)+COUNTIF(K$4:K170,K170)-1,"")</f>
        <v/>
      </c>
      <c r="M170" s="2" t="str">
        <f t="shared" ca="1" si="29"/>
        <v/>
      </c>
      <c r="N170" s="2" t="str">
        <f t="shared" ca="1" si="30"/>
        <v/>
      </c>
      <c r="P170" s="30" t="str">
        <f t="shared" ca="1" si="33"/>
        <v/>
      </c>
      <c r="Q170" s="1" t="str">
        <f ca="1">IF(P170="","",COUNT(INDIRECT("P"&amp;4):INDIRECT("P"&amp;ROW())))</f>
        <v/>
      </c>
      <c r="R170" s="30" t="str">
        <f t="shared" ca="1" si="31"/>
        <v/>
      </c>
      <c r="S170" s="30" t="str">
        <f t="shared" ca="1" si="25"/>
        <v/>
      </c>
      <c r="T170" s="44" t="str">
        <f t="shared" ca="1" si="32"/>
        <v/>
      </c>
    </row>
    <row r="171" spans="1:20" x14ac:dyDescent="0.2">
      <c r="A171" s="26" t="s">
        <v>330</v>
      </c>
      <c r="B17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71" s="23" t="str">
        <f t="shared" si="26"/>
        <v/>
      </c>
      <c r="D171" s="13" t="str">
        <f t="shared" si="27"/>
        <v/>
      </c>
      <c r="E171" s="17" t="str">
        <f t="shared" ca="1" si="23"/>
        <v/>
      </c>
      <c r="F171" s="14" t="str">
        <f t="shared" ca="1" si="24"/>
        <v/>
      </c>
      <c r="H171" s="2" t="str">
        <f>IF(AND(D171&gt;=32,D171&lt;=35),"Channel "&amp;C171&amp;" EQ"&amp;COUNTIF($B$4:B171,B171),"")</f>
        <v/>
      </c>
      <c r="I171" s="43" t="str">
        <f>IF(D171=35,D171*10+C171+1000+10000*COUNTIF($B$4:B171,B171), IF(AND(D171&gt;=32,D171&lt;=35),D171*10+C171+1000*(D171-30)+10000*COUNTIF($B$4:B171,B171),IF(AND(D171&gt;=1,D171&lt;=255), D171*10+C171, "")))</f>
        <v/>
      </c>
      <c r="J171" s="1" t="str">
        <f ca="1">IF(I171="","",COUNT(INDIRECT("I"&amp;4):INDIRECT("I"&amp;ROW())))</f>
        <v/>
      </c>
      <c r="K171" s="2" t="str">
        <f t="shared" ca="1" si="28"/>
        <v/>
      </c>
      <c r="L171" s="2" t="str">
        <f ca="1">IF(K171&lt;&gt;"",RANK(K171,$K$4:$K$257)+COUNTIF(K$4:K171,K171)-1,"")</f>
        <v/>
      </c>
      <c r="M171" s="2" t="str">
        <f t="shared" ca="1" si="29"/>
        <v/>
      </c>
      <c r="N171" s="2" t="str">
        <f t="shared" ca="1" si="30"/>
        <v/>
      </c>
      <c r="P171" s="30" t="str">
        <f t="shared" ca="1" si="33"/>
        <v/>
      </c>
      <c r="Q171" s="1" t="str">
        <f ca="1">IF(P171="","",COUNT(INDIRECT("P"&amp;4):INDIRECT("P"&amp;ROW())))</f>
        <v/>
      </c>
      <c r="R171" s="30" t="str">
        <f t="shared" ca="1" si="31"/>
        <v/>
      </c>
      <c r="S171" s="30" t="str">
        <f t="shared" ca="1" si="25"/>
        <v/>
      </c>
      <c r="T171" s="44" t="str">
        <f t="shared" ca="1" si="32"/>
        <v/>
      </c>
    </row>
    <row r="172" spans="1:20" x14ac:dyDescent="0.2">
      <c r="A172" s="26" t="s">
        <v>331</v>
      </c>
      <c r="B17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72" s="23" t="str">
        <f t="shared" ca="1" si="26"/>
        <v/>
      </c>
      <c r="D172" s="13" t="str">
        <f t="shared" ca="1" si="27"/>
        <v/>
      </c>
      <c r="E172" s="17" t="str">
        <f t="shared" ca="1" si="23"/>
        <v/>
      </c>
      <c r="F172" s="14" t="str">
        <f t="shared" ca="1" si="24"/>
        <v/>
      </c>
      <c r="H172" s="2" t="str">
        <f ca="1">IF(AND(D172&gt;=32,D172&lt;=35),"Channel "&amp;C172&amp;" EQ"&amp;COUNTIF($B$4:B172,B172),"")</f>
        <v/>
      </c>
      <c r="I172" s="43" t="str">
        <f ca="1">IF(D172=35,D172*10+C172+1000+10000*COUNTIF($B$4:B172,B172), IF(AND(D172&gt;=32,D172&lt;=35),D172*10+C172+1000*(D172-30)+10000*COUNTIF($B$4:B172,B172),IF(AND(D172&gt;=1,D172&lt;=255), D172*10+C172, "")))</f>
        <v/>
      </c>
      <c r="J172" s="1" t="str">
        <f ca="1">IF(I172="","",COUNT(INDIRECT("I"&amp;4):INDIRECT("I"&amp;ROW())))</f>
        <v/>
      </c>
      <c r="K172" s="2" t="str">
        <f t="shared" ca="1" si="28"/>
        <v/>
      </c>
      <c r="L172" s="2" t="str">
        <f ca="1">IF(K172&lt;&gt;"",RANK(K172,$K$4:$K$257)+COUNTIF(K$4:K172,K172)-1,"")</f>
        <v/>
      </c>
      <c r="M172" s="2" t="str">
        <f t="shared" ca="1" si="29"/>
        <v/>
      </c>
      <c r="N172" s="2" t="str">
        <f t="shared" ca="1" si="30"/>
        <v/>
      </c>
      <c r="P172" s="30" t="str">
        <f t="shared" ca="1" si="33"/>
        <v/>
      </c>
      <c r="Q172" s="1" t="str">
        <f ca="1">IF(P172="","",COUNT(INDIRECT("P"&amp;4):INDIRECT("P"&amp;ROW())))</f>
        <v/>
      </c>
      <c r="R172" s="30" t="str">
        <f t="shared" ca="1" si="31"/>
        <v/>
      </c>
      <c r="S172" s="30" t="str">
        <f t="shared" ca="1" si="25"/>
        <v/>
      </c>
      <c r="T172" s="44" t="str">
        <f t="shared" ca="1" si="32"/>
        <v/>
      </c>
    </row>
    <row r="173" spans="1:20" x14ac:dyDescent="0.2">
      <c r="A173" s="26" t="s">
        <v>332</v>
      </c>
      <c r="B17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73" s="23" t="str">
        <f t="shared" si="26"/>
        <v/>
      </c>
      <c r="D173" s="13" t="str">
        <f t="shared" si="27"/>
        <v/>
      </c>
      <c r="E173" s="17" t="str">
        <f t="shared" ca="1" si="23"/>
        <v/>
      </c>
      <c r="F173" s="14" t="str">
        <f t="shared" ca="1" si="24"/>
        <v/>
      </c>
      <c r="H173" s="2" t="str">
        <f>IF(AND(D173&gt;=32,D173&lt;=35),"Channel "&amp;C173&amp;" EQ"&amp;COUNTIF($B$4:B173,B173),"")</f>
        <v/>
      </c>
      <c r="I173" s="43" t="str">
        <f>IF(D173=35,D173*10+C173+1000+10000*COUNTIF($B$4:B173,B173), IF(AND(D173&gt;=32,D173&lt;=35),D173*10+C173+1000*(D173-30)+10000*COUNTIF($B$4:B173,B173),IF(AND(D173&gt;=1,D173&lt;=255), D173*10+C173, "")))</f>
        <v/>
      </c>
      <c r="J173" s="1" t="str">
        <f ca="1">IF(I173="","",COUNT(INDIRECT("I"&amp;4):INDIRECT("I"&amp;ROW())))</f>
        <v/>
      </c>
      <c r="K173" s="2" t="str">
        <f t="shared" ca="1" si="28"/>
        <v/>
      </c>
      <c r="L173" s="2" t="str">
        <f ca="1">IF(K173&lt;&gt;"",RANK(K173,$K$4:$K$257)+COUNTIF(K$4:K173,K173)-1,"")</f>
        <v/>
      </c>
      <c r="M173" s="2" t="str">
        <f t="shared" ca="1" si="29"/>
        <v/>
      </c>
      <c r="N173" s="2" t="str">
        <f t="shared" ca="1" si="30"/>
        <v/>
      </c>
      <c r="P173" s="30" t="str">
        <f t="shared" ca="1" si="33"/>
        <v/>
      </c>
      <c r="Q173" s="1" t="str">
        <f ca="1">IF(P173="","",COUNT(INDIRECT("P"&amp;4):INDIRECT("P"&amp;ROW())))</f>
        <v/>
      </c>
      <c r="R173" s="30" t="str">
        <f t="shared" ca="1" si="31"/>
        <v/>
      </c>
      <c r="S173" s="30" t="str">
        <f t="shared" ca="1" si="25"/>
        <v/>
      </c>
      <c r="T173" s="44" t="str">
        <f t="shared" ca="1" si="32"/>
        <v/>
      </c>
    </row>
    <row r="174" spans="1:20" x14ac:dyDescent="0.2">
      <c r="A174" s="26" t="s">
        <v>333</v>
      </c>
      <c r="B17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74" s="23" t="str">
        <f t="shared" ca="1" si="26"/>
        <v/>
      </c>
      <c r="D174" s="13" t="str">
        <f t="shared" ca="1" si="27"/>
        <v/>
      </c>
      <c r="E174" s="17" t="str">
        <f t="shared" ca="1" si="23"/>
        <v/>
      </c>
      <c r="F174" s="14" t="str">
        <f t="shared" ca="1" si="24"/>
        <v/>
      </c>
      <c r="H174" s="2" t="str">
        <f ca="1">IF(AND(D174&gt;=32,D174&lt;=35),"Channel "&amp;C174&amp;" EQ"&amp;COUNTIF($B$4:B174,B174),"")</f>
        <v/>
      </c>
      <c r="I174" s="43" t="str">
        <f ca="1">IF(D174=35,D174*10+C174+1000+10000*COUNTIF($B$4:B174,B174), IF(AND(D174&gt;=32,D174&lt;=35),D174*10+C174+1000*(D174-30)+10000*COUNTIF($B$4:B174,B174),IF(AND(D174&gt;=1,D174&lt;=255), D174*10+C174, "")))</f>
        <v/>
      </c>
      <c r="J174" s="1" t="str">
        <f ca="1">IF(I174="","",COUNT(INDIRECT("I"&amp;4):INDIRECT("I"&amp;ROW())))</f>
        <v/>
      </c>
      <c r="K174" s="2" t="str">
        <f t="shared" ca="1" si="28"/>
        <v/>
      </c>
      <c r="L174" s="2" t="str">
        <f ca="1">IF(K174&lt;&gt;"",RANK(K174,$K$4:$K$257)+COUNTIF(K$4:K174,K174)-1,"")</f>
        <v/>
      </c>
      <c r="M174" s="2" t="str">
        <f t="shared" ca="1" si="29"/>
        <v/>
      </c>
      <c r="N174" s="2" t="str">
        <f t="shared" ca="1" si="30"/>
        <v/>
      </c>
      <c r="P174" s="30" t="str">
        <f t="shared" ca="1" si="33"/>
        <v/>
      </c>
      <c r="Q174" s="1" t="str">
        <f ca="1">IF(P174="","",COUNT(INDIRECT("P"&amp;4):INDIRECT("P"&amp;ROW())))</f>
        <v/>
      </c>
      <c r="R174" s="30" t="str">
        <f t="shared" ca="1" si="31"/>
        <v/>
      </c>
      <c r="S174" s="30" t="str">
        <f t="shared" ca="1" si="25"/>
        <v/>
      </c>
      <c r="T174" s="44" t="str">
        <f t="shared" ca="1" si="32"/>
        <v/>
      </c>
    </row>
    <row r="175" spans="1:20" x14ac:dyDescent="0.2">
      <c r="A175" s="26" t="s">
        <v>334</v>
      </c>
      <c r="B17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75" s="23" t="str">
        <f t="shared" si="26"/>
        <v/>
      </c>
      <c r="D175" s="13" t="str">
        <f t="shared" si="27"/>
        <v/>
      </c>
      <c r="E175" s="17" t="str">
        <f t="shared" ca="1" si="23"/>
        <v/>
      </c>
      <c r="F175" s="14" t="str">
        <f t="shared" ca="1" si="24"/>
        <v/>
      </c>
      <c r="H175" s="2" t="str">
        <f>IF(AND(D175&gt;=32,D175&lt;=35),"Channel "&amp;C175&amp;" EQ"&amp;COUNTIF($B$4:B175,B175),"")</f>
        <v/>
      </c>
      <c r="I175" s="43" t="str">
        <f>IF(D175=35,D175*10+C175+1000+10000*COUNTIF($B$4:B175,B175), IF(AND(D175&gt;=32,D175&lt;=35),D175*10+C175+1000*(D175-30)+10000*COUNTIF($B$4:B175,B175),IF(AND(D175&gt;=1,D175&lt;=255), D175*10+C175, "")))</f>
        <v/>
      </c>
      <c r="J175" s="1" t="str">
        <f ca="1">IF(I175="","",COUNT(INDIRECT("I"&amp;4):INDIRECT("I"&amp;ROW())))</f>
        <v/>
      </c>
      <c r="K175" s="2" t="str">
        <f t="shared" ca="1" si="28"/>
        <v/>
      </c>
      <c r="L175" s="2" t="str">
        <f ca="1">IF(K175&lt;&gt;"",RANK(K175,$K$4:$K$257)+COUNTIF(K$4:K175,K175)-1,"")</f>
        <v/>
      </c>
      <c r="M175" s="2" t="str">
        <f t="shared" ca="1" si="29"/>
        <v/>
      </c>
      <c r="N175" s="2" t="str">
        <f t="shared" ca="1" si="30"/>
        <v/>
      </c>
      <c r="P175" s="30" t="str">
        <f t="shared" ca="1" si="33"/>
        <v/>
      </c>
      <c r="Q175" s="1" t="str">
        <f ca="1">IF(P175="","",COUNT(INDIRECT("P"&amp;4):INDIRECT("P"&amp;ROW())))</f>
        <v/>
      </c>
      <c r="R175" s="30" t="str">
        <f t="shared" ca="1" si="31"/>
        <v/>
      </c>
      <c r="S175" s="30" t="str">
        <f t="shared" ca="1" si="25"/>
        <v/>
      </c>
      <c r="T175" s="44" t="str">
        <f t="shared" ca="1" si="32"/>
        <v/>
      </c>
    </row>
    <row r="176" spans="1:20" x14ac:dyDescent="0.2">
      <c r="A176" s="26" t="s">
        <v>335</v>
      </c>
      <c r="B17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76" s="23" t="str">
        <f t="shared" ca="1" si="26"/>
        <v/>
      </c>
      <c r="D176" s="13" t="str">
        <f t="shared" ca="1" si="27"/>
        <v/>
      </c>
      <c r="E176" s="17" t="str">
        <f t="shared" ca="1" si="23"/>
        <v/>
      </c>
      <c r="F176" s="14" t="str">
        <f t="shared" ca="1" si="24"/>
        <v/>
      </c>
      <c r="H176" s="2" t="str">
        <f ca="1">IF(AND(D176&gt;=32,D176&lt;=35),"Channel "&amp;C176&amp;" EQ"&amp;COUNTIF($B$4:B176,B176),"")</f>
        <v/>
      </c>
      <c r="I176" s="43" t="str">
        <f ca="1">IF(D176=35,D176*10+C176+1000+10000*COUNTIF($B$4:B176,B176), IF(AND(D176&gt;=32,D176&lt;=35),D176*10+C176+1000*(D176-30)+10000*COUNTIF($B$4:B176,B176),IF(AND(D176&gt;=1,D176&lt;=255), D176*10+C176, "")))</f>
        <v/>
      </c>
      <c r="J176" s="1" t="str">
        <f ca="1">IF(I176="","",COUNT(INDIRECT("I"&amp;4):INDIRECT("I"&amp;ROW())))</f>
        <v/>
      </c>
      <c r="K176" s="2" t="str">
        <f t="shared" ca="1" si="28"/>
        <v/>
      </c>
      <c r="L176" s="2" t="str">
        <f ca="1">IF(K176&lt;&gt;"",RANK(K176,$K$4:$K$257)+COUNTIF(K$4:K176,K176)-1,"")</f>
        <v/>
      </c>
      <c r="M176" s="2" t="str">
        <f t="shared" ca="1" si="29"/>
        <v/>
      </c>
      <c r="N176" s="2" t="str">
        <f t="shared" ca="1" si="30"/>
        <v/>
      </c>
      <c r="P176" s="30" t="str">
        <f t="shared" ca="1" si="33"/>
        <v/>
      </c>
      <c r="Q176" s="1" t="str">
        <f ca="1">IF(P176="","",COUNT(INDIRECT("P"&amp;4):INDIRECT("P"&amp;ROW())))</f>
        <v/>
      </c>
      <c r="R176" s="30" t="str">
        <f t="shared" ca="1" si="31"/>
        <v/>
      </c>
      <c r="S176" s="30" t="str">
        <f t="shared" ca="1" si="25"/>
        <v/>
      </c>
      <c r="T176" s="44" t="str">
        <f t="shared" ca="1" si="32"/>
        <v/>
      </c>
    </row>
    <row r="177" spans="1:20" x14ac:dyDescent="0.2">
      <c r="A177" s="26" t="s">
        <v>336</v>
      </c>
      <c r="B17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77" s="23" t="str">
        <f t="shared" si="26"/>
        <v/>
      </c>
      <c r="D177" s="13" t="str">
        <f t="shared" si="27"/>
        <v/>
      </c>
      <c r="E177" s="17" t="str">
        <f t="shared" ca="1" si="23"/>
        <v/>
      </c>
      <c r="F177" s="14" t="str">
        <f t="shared" ca="1" si="24"/>
        <v/>
      </c>
      <c r="H177" s="2" t="str">
        <f>IF(AND(D177&gt;=32,D177&lt;=35),"Channel "&amp;C177&amp;" EQ"&amp;COUNTIF($B$4:B177,B177),"")</f>
        <v/>
      </c>
      <c r="I177" s="43" t="str">
        <f>IF(D177=35,D177*10+C177+1000+10000*COUNTIF($B$4:B177,B177), IF(AND(D177&gt;=32,D177&lt;=35),D177*10+C177+1000*(D177-30)+10000*COUNTIF($B$4:B177,B177),IF(AND(D177&gt;=1,D177&lt;=255), D177*10+C177, "")))</f>
        <v/>
      </c>
      <c r="J177" s="1" t="str">
        <f ca="1">IF(I177="","",COUNT(INDIRECT("I"&amp;4):INDIRECT("I"&amp;ROW())))</f>
        <v/>
      </c>
      <c r="K177" s="2" t="str">
        <f t="shared" ca="1" si="28"/>
        <v/>
      </c>
      <c r="L177" s="2" t="str">
        <f ca="1">IF(K177&lt;&gt;"",RANK(K177,$K$4:$K$257)+COUNTIF(K$4:K177,K177)-1,"")</f>
        <v/>
      </c>
      <c r="M177" s="2" t="str">
        <f t="shared" ca="1" si="29"/>
        <v/>
      </c>
      <c r="N177" s="2" t="str">
        <f t="shared" ca="1" si="30"/>
        <v/>
      </c>
      <c r="P177" s="30" t="str">
        <f t="shared" ca="1" si="33"/>
        <v/>
      </c>
      <c r="Q177" s="1" t="str">
        <f ca="1">IF(P177="","",COUNT(INDIRECT("P"&amp;4):INDIRECT("P"&amp;ROW())))</f>
        <v/>
      </c>
      <c r="R177" s="30" t="str">
        <f t="shared" ca="1" si="31"/>
        <v/>
      </c>
      <c r="S177" s="30" t="str">
        <f t="shared" ca="1" si="25"/>
        <v/>
      </c>
      <c r="T177" s="44" t="str">
        <f t="shared" ca="1" si="32"/>
        <v/>
      </c>
    </row>
    <row r="178" spans="1:20" x14ac:dyDescent="0.2">
      <c r="A178" s="26" t="s">
        <v>337</v>
      </c>
      <c r="B178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78" s="23" t="str">
        <f t="shared" ca="1" si="26"/>
        <v/>
      </c>
      <c r="D178" s="13" t="str">
        <f t="shared" ca="1" si="27"/>
        <v/>
      </c>
      <c r="E178" s="17" t="str">
        <f t="shared" ca="1" si="23"/>
        <v/>
      </c>
      <c r="F178" s="14" t="str">
        <f t="shared" ca="1" si="24"/>
        <v/>
      </c>
      <c r="H178" s="2" t="str">
        <f ca="1">IF(AND(D178&gt;=32,D178&lt;=35),"Channel "&amp;C178&amp;" EQ"&amp;COUNTIF($B$4:B178,B178),"")</f>
        <v/>
      </c>
      <c r="I178" s="43" t="str">
        <f ca="1">IF(D178=35,D178*10+C178+1000+10000*COUNTIF($B$4:B178,B178), IF(AND(D178&gt;=32,D178&lt;=35),D178*10+C178+1000*(D178-30)+10000*COUNTIF($B$4:B178,B178),IF(AND(D178&gt;=1,D178&lt;=255), D178*10+C178, "")))</f>
        <v/>
      </c>
      <c r="J178" s="1" t="str">
        <f ca="1">IF(I178="","",COUNT(INDIRECT("I"&amp;4):INDIRECT("I"&amp;ROW())))</f>
        <v/>
      </c>
      <c r="K178" s="2" t="str">
        <f t="shared" ca="1" si="28"/>
        <v/>
      </c>
      <c r="L178" s="2" t="str">
        <f ca="1">IF(K178&lt;&gt;"",RANK(K178,$K$4:$K$257)+COUNTIF(K$4:K178,K178)-1,"")</f>
        <v/>
      </c>
      <c r="M178" s="2" t="str">
        <f t="shared" ca="1" si="29"/>
        <v/>
      </c>
      <c r="N178" s="2" t="str">
        <f t="shared" ca="1" si="30"/>
        <v/>
      </c>
      <c r="P178" s="30" t="str">
        <f t="shared" ca="1" si="33"/>
        <v/>
      </c>
      <c r="Q178" s="1" t="str">
        <f ca="1">IF(P178="","",COUNT(INDIRECT("P"&amp;4):INDIRECT("P"&amp;ROW())))</f>
        <v/>
      </c>
      <c r="R178" s="30" t="str">
        <f t="shared" ca="1" si="31"/>
        <v/>
      </c>
      <c r="S178" s="30" t="str">
        <f t="shared" ca="1" si="25"/>
        <v/>
      </c>
      <c r="T178" s="44" t="str">
        <f t="shared" ca="1" si="32"/>
        <v/>
      </c>
    </row>
    <row r="179" spans="1:20" x14ac:dyDescent="0.2">
      <c r="A179" s="26" t="s">
        <v>338</v>
      </c>
      <c r="B17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79" s="23" t="str">
        <f t="shared" si="26"/>
        <v/>
      </c>
      <c r="D179" s="13" t="str">
        <f t="shared" si="27"/>
        <v/>
      </c>
      <c r="E179" s="17" t="str">
        <f t="shared" ca="1" si="23"/>
        <v/>
      </c>
      <c r="F179" s="14" t="str">
        <f t="shared" ca="1" si="24"/>
        <v/>
      </c>
      <c r="H179" s="2" t="str">
        <f>IF(AND(D179&gt;=32,D179&lt;=35),"Channel "&amp;C179&amp;" EQ"&amp;COUNTIF($B$4:B179,B179),"")</f>
        <v/>
      </c>
      <c r="I179" s="43" t="str">
        <f>IF(D179=35,D179*10+C179+1000+10000*COUNTIF($B$4:B179,B179), IF(AND(D179&gt;=32,D179&lt;=35),D179*10+C179+1000*(D179-30)+10000*COUNTIF($B$4:B179,B179),IF(AND(D179&gt;=1,D179&lt;=255), D179*10+C179, "")))</f>
        <v/>
      </c>
      <c r="J179" s="1" t="str">
        <f ca="1">IF(I179="","",COUNT(INDIRECT("I"&amp;4):INDIRECT("I"&amp;ROW())))</f>
        <v/>
      </c>
      <c r="K179" s="2" t="str">
        <f t="shared" ca="1" si="28"/>
        <v/>
      </c>
      <c r="L179" s="2" t="str">
        <f ca="1">IF(K179&lt;&gt;"",RANK(K179,$K$4:$K$257)+COUNTIF(K$4:K179,K179)-1,"")</f>
        <v/>
      </c>
      <c r="M179" s="2" t="str">
        <f t="shared" ca="1" si="29"/>
        <v/>
      </c>
      <c r="N179" s="2" t="str">
        <f t="shared" ca="1" si="30"/>
        <v/>
      </c>
      <c r="P179" s="30" t="str">
        <f t="shared" ca="1" si="33"/>
        <v/>
      </c>
      <c r="Q179" s="1" t="str">
        <f ca="1">IF(P179="","",COUNT(INDIRECT("P"&amp;4):INDIRECT("P"&amp;ROW())))</f>
        <v/>
      </c>
      <c r="R179" s="30" t="str">
        <f t="shared" ca="1" si="31"/>
        <v/>
      </c>
      <c r="S179" s="30" t="str">
        <f t="shared" ca="1" si="25"/>
        <v/>
      </c>
      <c r="T179" s="44" t="str">
        <f t="shared" ca="1" si="32"/>
        <v/>
      </c>
    </row>
    <row r="180" spans="1:20" x14ac:dyDescent="0.2">
      <c r="A180" s="26" t="s">
        <v>339</v>
      </c>
      <c r="B18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80" s="23" t="str">
        <f t="shared" ca="1" si="26"/>
        <v/>
      </c>
      <c r="D180" s="13" t="str">
        <f t="shared" ca="1" si="27"/>
        <v/>
      </c>
      <c r="E180" s="17" t="str">
        <f t="shared" ca="1" si="23"/>
        <v/>
      </c>
      <c r="F180" s="14" t="str">
        <f t="shared" ca="1" si="24"/>
        <v/>
      </c>
      <c r="H180" s="2" t="str">
        <f ca="1">IF(AND(D180&gt;=32,D180&lt;=35),"Channel "&amp;C180&amp;" EQ"&amp;COUNTIF($B$4:B180,B180),"")</f>
        <v/>
      </c>
      <c r="I180" s="43" t="str">
        <f ca="1">IF(D180=35,D180*10+C180+1000+10000*COUNTIF($B$4:B180,B180), IF(AND(D180&gt;=32,D180&lt;=35),D180*10+C180+1000*(D180-30)+10000*COUNTIF($B$4:B180,B180),IF(AND(D180&gt;=1,D180&lt;=255), D180*10+C180, "")))</f>
        <v/>
      </c>
      <c r="J180" s="1" t="str">
        <f ca="1">IF(I180="","",COUNT(INDIRECT("I"&amp;4):INDIRECT("I"&amp;ROW())))</f>
        <v/>
      </c>
      <c r="K180" s="2" t="str">
        <f t="shared" ca="1" si="28"/>
        <v/>
      </c>
      <c r="L180" s="2" t="str">
        <f ca="1">IF(K180&lt;&gt;"",RANK(K180,$K$4:$K$257)+COUNTIF(K$4:K180,K180)-1,"")</f>
        <v/>
      </c>
      <c r="M180" s="2" t="str">
        <f t="shared" ca="1" si="29"/>
        <v/>
      </c>
      <c r="N180" s="2" t="str">
        <f t="shared" ca="1" si="30"/>
        <v/>
      </c>
      <c r="P180" s="30" t="str">
        <f t="shared" ca="1" si="33"/>
        <v/>
      </c>
      <c r="Q180" s="1" t="str">
        <f ca="1">IF(P180="","",COUNT(INDIRECT("P"&amp;4):INDIRECT("P"&amp;ROW())))</f>
        <v/>
      </c>
      <c r="R180" s="30" t="str">
        <f t="shared" ca="1" si="31"/>
        <v/>
      </c>
      <c r="S180" s="30" t="str">
        <f t="shared" ca="1" si="25"/>
        <v/>
      </c>
      <c r="T180" s="44" t="str">
        <f t="shared" ca="1" si="32"/>
        <v/>
      </c>
    </row>
    <row r="181" spans="1:20" x14ac:dyDescent="0.2">
      <c r="A181" s="26" t="s">
        <v>340</v>
      </c>
      <c r="B18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81" s="23" t="str">
        <f t="shared" si="26"/>
        <v/>
      </c>
      <c r="D181" s="13" t="str">
        <f t="shared" si="27"/>
        <v/>
      </c>
      <c r="E181" s="17" t="str">
        <f t="shared" ca="1" si="23"/>
        <v/>
      </c>
      <c r="F181" s="14" t="str">
        <f t="shared" ca="1" si="24"/>
        <v/>
      </c>
      <c r="H181" s="2" t="str">
        <f>IF(AND(D181&gt;=32,D181&lt;=35),"Channel "&amp;C181&amp;" EQ"&amp;COUNTIF($B$4:B181,B181),"")</f>
        <v/>
      </c>
      <c r="I181" s="43" t="str">
        <f>IF(D181=35,D181*10+C181+1000+10000*COUNTIF($B$4:B181,B181), IF(AND(D181&gt;=32,D181&lt;=35),D181*10+C181+1000*(D181-30)+10000*COUNTIF($B$4:B181,B181),IF(AND(D181&gt;=1,D181&lt;=255), D181*10+C181, "")))</f>
        <v/>
      </c>
      <c r="J181" s="1" t="str">
        <f ca="1">IF(I181="","",COUNT(INDIRECT("I"&amp;4):INDIRECT("I"&amp;ROW())))</f>
        <v/>
      </c>
      <c r="K181" s="2" t="str">
        <f t="shared" ca="1" si="28"/>
        <v/>
      </c>
      <c r="L181" s="2" t="str">
        <f ca="1">IF(K181&lt;&gt;"",RANK(K181,$K$4:$K$257)+COUNTIF(K$4:K181,K181)-1,"")</f>
        <v/>
      </c>
      <c r="M181" s="2" t="str">
        <f t="shared" ca="1" si="29"/>
        <v/>
      </c>
      <c r="N181" s="2" t="str">
        <f t="shared" ca="1" si="30"/>
        <v/>
      </c>
      <c r="P181" s="30" t="str">
        <f t="shared" ca="1" si="33"/>
        <v/>
      </c>
      <c r="Q181" s="1" t="str">
        <f ca="1">IF(P181="","",COUNT(INDIRECT("P"&amp;4):INDIRECT("P"&amp;ROW())))</f>
        <v/>
      </c>
      <c r="R181" s="30" t="str">
        <f t="shared" ca="1" si="31"/>
        <v/>
      </c>
      <c r="S181" s="30" t="str">
        <f t="shared" ca="1" si="25"/>
        <v/>
      </c>
      <c r="T181" s="44" t="str">
        <f t="shared" ca="1" si="32"/>
        <v/>
      </c>
    </row>
    <row r="182" spans="1:20" x14ac:dyDescent="0.2">
      <c r="A182" s="26" t="s">
        <v>341</v>
      </c>
      <c r="B18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82" s="23" t="str">
        <f t="shared" ca="1" si="26"/>
        <v/>
      </c>
      <c r="D182" s="13" t="str">
        <f t="shared" ca="1" si="27"/>
        <v/>
      </c>
      <c r="E182" s="17" t="str">
        <f t="shared" ca="1" si="23"/>
        <v/>
      </c>
      <c r="F182" s="14" t="str">
        <f t="shared" ca="1" si="24"/>
        <v/>
      </c>
      <c r="H182" s="2" t="str">
        <f ca="1">IF(AND(D182&gt;=32,D182&lt;=35),"Channel "&amp;C182&amp;" EQ"&amp;COUNTIF($B$4:B182,B182),"")</f>
        <v/>
      </c>
      <c r="I182" s="43" t="str">
        <f ca="1">IF(D182=35,D182*10+C182+1000+10000*COUNTIF($B$4:B182,B182), IF(AND(D182&gt;=32,D182&lt;=35),D182*10+C182+1000*(D182-30)+10000*COUNTIF($B$4:B182,B182),IF(AND(D182&gt;=1,D182&lt;=255), D182*10+C182, "")))</f>
        <v/>
      </c>
      <c r="J182" s="1" t="str">
        <f ca="1">IF(I182="","",COUNT(INDIRECT("I"&amp;4):INDIRECT("I"&amp;ROW())))</f>
        <v/>
      </c>
      <c r="K182" s="2" t="str">
        <f t="shared" ca="1" si="28"/>
        <v/>
      </c>
      <c r="L182" s="2" t="str">
        <f ca="1">IF(K182&lt;&gt;"",RANK(K182,$K$4:$K$257)+COUNTIF(K$4:K182,K182)-1,"")</f>
        <v/>
      </c>
      <c r="M182" s="2" t="str">
        <f t="shared" ca="1" si="29"/>
        <v/>
      </c>
      <c r="N182" s="2" t="str">
        <f t="shared" ca="1" si="30"/>
        <v/>
      </c>
      <c r="P182" s="30" t="str">
        <f t="shared" ca="1" si="33"/>
        <v/>
      </c>
      <c r="Q182" s="1" t="str">
        <f ca="1">IF(P182="","",COUNT(INDIRECT("P"&amp;4):INDIRECT("P"&amp;ROW())))</f>
        <v/>
      </c>
      <c r="R182" s="30" t="str">
        <f t="shared" ca="1" si="31"/>
        <v/>
      </c>
      <c r="S182" s="30" t="str">
        <f t="shared" ca="1" si="25"/>
        <v/>
      </c>
      <c r="T182" s="44" t="str">
        <f t="shared" ca="1" si="32"/>
        <v/>
      </c>
    </row>
    <row r="183" spans="1:20" x14ac:dyDescent="0.2">
      <c r="A183" s="26" t="s">
        <v>342</v>
      </c>
      <c r="B18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83" s="23" t="str">
        <f t="shared" si="26"/>
        <v/>
      </c>
      <c r="D183" s="13" t="str">
        <f t="shared" si="27"/>
        <v/>
      </c>
      <c r="E183" s="17" t="str">
        <f t="shared" ca="1" si="23"/>
        <v/>
      </c>
      <c r="F183" s="14" t="str">
        <f t="shared" ca="1" si="24"/>
        <v/>
      </c>
      <c r="H183" s="2" t="str">
        <f>IF(AND(D183&gt;=32,D183&lt;=35),"Channel "&amp;C183&amp;" EQ"&amp;COUNTIF($B$4:B183,B183),"")</f>
        <v/>
      </c>
      <c r="I183" s="43" t="str">
        <f>IF(D183=35,D183*10+C183+1000+10000*COUNTIF($B$4:B183,B183), IF(AND(D183&gt;=32,D183&lt;=35),D183*10+C183+1000*(D183-30)+10000*COUNTIF($B$4:B183,B183),IF(AND(D183&gt;=1,D183&lt;=255), D183*10+C183, "")))</f>
        <v/>
      </c>
      <c r="J183" s="1" t="str">
        <f ca="1">IF(I183="","",COUNT(INDIRECT("I"&amp;4):INDIRECT("I"&amp;ROW())))</f>
        <v/>
      </c>
      <c r="K183" s="2" t="str">
        <f t="shared" ca="1" si="28"/>
        <v/>
      </c>
      <c r="L183" s="2" t="str">
        <f ca="1">IF(K183&lt;&gt;"",RANK(K183,$K$4:$K$257)+COUNTIF(K$4:K183,K183)-1,"")</f>
        <v/>
      </c>
      <c r="M183" s="2" t="str">
        <f t="shared" ca="1" si="29"/>
        <v/>
      </c>
      <c r="N183" s="2" t="str">
        <f t="shared" ca="1" si="30"/>
        <v/>
      </c>
      <c r="P183" s="30" t="str">
        <f t="shared" ca="1" si="33"/>
        <v/>
      </c>
      <c r="Q183" s="1" t="str">
        <f ca="1">IF(P183="","",COUNT(INDIRECT("P"&amp;4):INDIRECT("P"&amp;ROW())))</f>
        <v/>
      </c>
      <c r="R183" s="30" t="str">
        <f t="shared" ca="1" si="31"/>
        <v/>
      </c>
      <c r="S183" s="30" t="str">
        <f t="shared" ca="1" si="25"/>
        <v/>
      </c>
      <c r="T183" s="44" t="str">
        <f t="shared" ca="1" si="32"/>
        <v/>
      </c>
    </row>
    <row r="184" spans="1:20" x14ac:dyDescent="0.2">
      <c r="A184" s="26" t="s">
        <v>343</v>
      </c>
      <c r="B18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84" s="23" t="str">
        <f t="shared" ca="1" si="26"/>
        <v/>
      </c>
      <c r="D184" s="13" t="str">
        <f t="shared" ca="1" si="27"/>
        <v/>
      </c>
      <c r="E184" s="17" t="str">
        <f t="shared" ca="1" si="23"/>
        <v/>
      </c>
      <c r="F184" s="14" t="str">
        <f t="shared" ca="1" si="24"/>
        <v/>
      </c>
      <c r="H184" s="2" t="str">
        <f ca="1">IF(AND(D184&gt;=32,D184&lt;=35),"Channel "&amp;C184&amp;" EQ"&amp;COUNTIF($B$4:B184,B184),"")</f>
        <v/>
      </c>
      <c r="I184" s="43" t="str">
        <f ca="1">IF(D184=35,D184*10+C184+1000+10000*COUNTIF($B$4:B184,B184), IF(AND(D184&gt;=32,D184&lt;=35),D184*10+C184+1000*(D184-30)+10000*COUNTIF($B$4:B184,B184),IF(AND(D184&gt;=1,D184&lt;=255), D184*10+C184, "")))</f>
        <v/>
      </c>
      <c r="J184" s="1" t="str">
        <f ca="1">IF(I184="","",COUNT(INDIRECT("I"&amp;4):INDIRECT("I"&amp;ROW())))</f>
        <v/>
      </c>
      <c r="K184" s="2" t="str">
        <f t="shared" ca="1" si="28"/>
        <v/>
      </c>
      <c r="L184" s="2" t="str">
        <f ca="1">IF(K184&lt;&gt;"",RANK(K184,$K$4:$K$257)+COUNTIF(K$4:K184,K184)-1,"")</f>
        <v/>
      </c>
      <c r="M184" s="2" t="str">
        <f t="shared" ca="1" si="29"/>
        <v/>
      </c>
      <c r="N184" s="2" t="str">
        <f t="shared" ca="1" si="30"/>
        <v/>
      </c>
      <c r="P184" s="30" t="str">
        <f t="shared" ca="1" si="33"/>
        <v/>
      </c>
      <c r="Q184" s="1" t="str">
        <f ca="1">IF(P184="","",COUNT(INDIRECT("P"&amp;4):INDIRECT("P"&amp;ROW())))</f>
        <v/>
      </c>
      <c r="R184" s="30" t="str">
        <f t="shared" ca="1" si="31"/>
        <v/>
      </c>
      <c r="S184" s="30" t="str">
        <f t="shared" ca="1" si="25"/>
        <v/>
      </c>
      <c r="T184" s="44" t="str">
        <f t="shared" ca="1" si="32"/>
        <v/>
      </c>
    </row>
    <row r="185" spans="1:20" x14ac:dyDescent="0.2">
      <c r="A185" s="26" t="s">
        <v>344</v>
      </c>
      <c r="B18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85" s="23" t="str">
        <f t="shared" si="26"/>
        <v/>
      </c>
      <c r="D185" s="13" t="str">
        <f t="shared" si="27"/>
        <v/>
      </c>
      <c r="E185" s="17" t="str">
        <f t="shared" ca="1" si="23"/>
        <v/>
      </c>
      <c r="F185" s="14" t="str">
        <f t="shared" ca="1" si="24"/>
        <v/>
      </c>
      <c r="H185" s="2" t="str">
        <f>IF(AND(D185&gt;=32,D185&lt;=35),"Channel "&amp;C185&amp;" EQ"&amp;COUNTIF($B$4:B185,B185),"")</f>
        <v/>
      </c>
      <c r="I185" s="43" t="str">
        <f>IF(D185=35,D185*10+C185+1000+10000*COUNTIF($B$4:B185,B185), IF(AND(D185&gt;=32,D185&lt;=35),D185*10+C185+1000*(D185-30)+10000*COUNTIF($B$4:B185,B185),IF(AND(D185&gt;=1,D185&lt;=255), D185*10+C185, "")))</f>
        <v/>
      </c>
      <c r="J185" s="1" t="str">
        <f ca="1">IF(I185="","",COUNT(INDIRECT("I"&amp;4):INDIRECT("I"&amp;ROW())))</f>
        <v/>
      </c>
      <c r="K185" s="2" t="str">
        <f t="shared" ca="1" si="28"/>
        <v/>
      </c>
      <c r="L185" s="2" t="str">
        <f ca="1">IF(K185&lt;&gt;"",RANK(K185,$K$4:$K$257)+COUNTIF(K$4:K185,K185)-1,"")</f>
        <v/>
      </c>
      <c r="M185" s="2" t="str">
        <f t="shared" ca="1" si="29"/>
        <v/>
      </c>
      <c r="N185" s="2" t="str">
        <f t="shared" ca="1" si="30"/>
        <v/>
      </c>
      <c r="P185" s="30" t="str">
        <f t="shared" ca="1" si="33"/>
        <v/>
      </c>
      <c r="Q185" s="1" t="str">
        <f ca="1">IF(P185="","",COUNT(INDIRECT("P"&amp;4):INDIRECT("P"&amp;ROW())))</f>
        <v/>
      </c>
      <c r="R185" s="30" t="str">
        <f t="shared" ca="1" si="31"/>
        <v/>
      </c>
      <c r="S185" s="30" t="str">
        <f t="shared" ca="1" si="25"/>
        <v/>
      </c>
      <c r="T185" s="44" t="str">
        <f t="shared" ca="1" si="32"/>
        <v/>
      </c>
    </row>
    <row r="186" spans="1:20" x14ac:dyDescent="0.2">
      <c r="A186" s="26" t="s">
        <v>345</v>
      </c>
      <c r="B18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86" s="23" t="str">
        <f t="shared" ca="1" si="26"/>
        <v/>
      </c>
      <c r="D186" s="13" t="str">
        <f t="shared" ca="1" si="27"/>
        <v/>
      </c>
      <c r="E186" s="17" t="str">
        <f t="shared" ca="1" si="23"/>
        <v/>
      </c>
      <c r="F186" s="14" t="str">
        <f t="shared" ca="1" si="24"/>
        <v/>
      </c>
      <c r="H186" s="2" t="str">
        <f ca="1">IF(AND(D186&gt;=32,D186&lt;=35),"Channel "&amp;C186&amp;" EQ"&amp;COUNTIF($B$4:B186,B186),"")</f>
        <v/>
      </c>
      <c r="I186" s="43" t="str">
        <f ca="1">IF(D186=35,D186*10+C186+1000+10000*COUNTIF($B$4:B186,B186), IF(AND(D186&gt;=32,D186&lt;=35),D186*10+C186+1000*(D186-30)+10000*COUNTIF($B$4:B186,B186),IF(AND(D186&gt;=1,D186&lt;=255), D186*10+C186, "")))</f>
        <v/>
      </c>
      <c r="J186" s="1" t="str">
        <f ca="1">IF(I186="","",COUNT(INDIRECT("I"&amp;4):INDIRECT("I"&amp;ROW())))</f>
        <v/>
      </c>
      <c r="K186" s="2" t="str">
        <f t="shared" ca="1" si="28"/>
        <v/>
      </c>
      <c r="L186" s="2" t="str">
        <f ca="1">IF(K186&lt;&gt;"",RANK(K186,$K$4:$K$257)+COUNTIF(K$4:K186,K186)-1,"")</f>
        <v/>
      </c>
      <c r="M186" s="2" t="str">
        <f t="shared" ca="1" si="29"/>
        <v/>
      </c>
      <c r="N186" s="2" t="str">
        <f t="shared" ca="1" si="30"/>
        <v/>
      </c>
      <c r="P186" s="30" t="str">
        <f t="shared" ca="1" si="33"/>
        <v/>
      </c>
      <c r="Q186" s="1" t="str">
        <f ca="1">IF(P186="","",COUNT(INDIRECT("P"&amp;4):INDIRECT("P"&amp;ROW())))</f>
        <v/>
      </c>
      <c r="R186" s="30" t="str">
        <f t="shared" ca="1" si="31"/>
        <v/>
      </c>
      <c r="S186" s="30" t="str">
        <f t="shared" ca="1" si="25"/>
        <v/>
      </c>
      <c r="T186" s="44" t="str">
        <f t="shared" ca="1" si="32"/>
        <v/>
      </c>
    </row>
    <row r="187" spans="1:20" x14ac:dyDescent="0.2">
      <c r="A187" s="26" t="s">
        <v>346</v>
      </c>
      <c r="B18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87" s="23" t="str">
        <f t="shared" si="26"/>
        <v/>
      </c>
      <c r="D187" s="13" t="str">
        <f t="shared" si="27"/>
        <v/>
      </c>
      <c r="E187" s="17" t="str">
        <f t="shared" ca="1" si="23"/>
        <v/>
      </c>
      <c r="F187" s="14" t="str">
        <f t="shared" ca="1" si="24"/>
        <v/>
      </c>
      <c r="H187" s="2" t="str">
        <f>IF(AND(D187&gt;=32,D187&lt;=35),"Channel "&amp;C187&amp;" EQ"&amp;COUNTIF($B$4:B187,B187),"")</f>
        <v/>
      </c>
      <c r="I187" s="43" t="str">
        <f>IF(D187=35,D187*10+C187+1000+10000*COUNTIF($B$4:B187,B187), IF(AND(D187&gt;=32,D187&lt;=35),D187*10+C187+1000*(D187-30)+10000*COUNTIF($B$4:B187,B187),IF(AND(D187&gt;=1,D187&lt;=255), D187*10+C187, "")))</f>
        <v/>
      </c>
      <c r="J187" s="1" t="str">
        <f ca="1">IF(I187="","",COUNT(INDIRECT("I"&amp;4):INDIRECT("I"&amp;ROW())))</f>
        <v/>
      </c>
      <c r="K187" s="2" t="str">
        <f t="shared" ca="1" si="28"/>
        <v/>
      </c>
      <c r="L187" s="2" t="str">
        <f ca="1">IF(K187&lt;&gt;"",RANK(K187,$K$4:$K$257)+COUNTIF(K$4:K187,K187)-1,"")</f>
        <v/>
      </c>
      <c r="M187" s="2" t="str">
        <f t="shared" ca="1" si="29"/>
        <v/>
      </c>
      <c r="N187" s="2" t="str">
        <f t="shared" ca="1" si="30"/>
        <v/>
      </c>
      <c r="P187" s="30" t="str">
        <f t="shared" ca="1" si="33"/>
        <v/>
      </c>
      <c r="Q187" s="1" t="str">
        <f ca="1">IF(P187="","",COUNT(INDIRECT("P"&amp;4):INDIRECT("P"&amp;ROW())))</f>
        <v/>
      </c>
      <c r="R187" s="30" t="str">
        <f t="shared" ca="1" si="31"/>
        <v/>
      </c>
      <c r="S187" s="30" t="str">
        <f t="shared" ca="1" si="25"/>
        <v/>
      </c>
      <c r="T187" s="44" t="str">
        <f t="shared" ca="1" si="32"/>
        <v/>
      </c>
    </row>
    <row r="188" spans="1:20" x14ac:dyDescent="0.2">
      <c r="A188" s="26" t="s">
        <v>347</v>
      </c>
      <c r="B188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88" s="23" t="str">
        <f t="shared" ca="1" si="26"/>
        <v/>
      </c>
      <c r="D188" s="13" t="str">
        <f t="shared" ca="1" si="27"/>
        <v/>
      </c>
      <c r="E188" s="17" t="str">
        <f t="shared" ca="1" si="23"/>
        <v/>
      </c>
      <c r="F188" s="14" t="str">
        <f t="shared" ca="1" si="24"/>
        <v/>
      </c>
      <c r="H188" s="2" t="str">
        <f ca="1">IF(AND(D188&gt;=32,D188&lt;=35),"Channel "&amp;C188&amp;" EQ"&amp;COUNTIF($B$4:B188,B188),"")</f>
        <v/>
      </c>
      <c r="I188" s="43" t="str">
        <f ca="1">IF(D188=35,D188*10+C188+1000+10000*COUNTIF($B$4:B188,B188), IF(AND(D188&gt;=32,D188&lt;=35),D188*10+C188+1000*(D188-30)+10000*COUNTIF($B$4:B188,B188),IF(AND(D188&gt;=1,D188&lt;=255), D188*10+C188, "")))</f>
        <v/>
      </c>
      <c r="J188" s="1" t="str">
        <f ca="1">IF(I188="","",COUNT(INDIRECT("I"&amp;4):INDIRECT("I"&amp;ROW())))</f>
        <v/>
      </c>
      <c r="K188" s="2" t="str">
        <f t="shared" ca="1" si="28"/>
        <v/>
      </c>
      <c r="L188" s="2" t="str">
        <f ca="1">IF(K188&lt;&gt;"",RANK(K188,$K$4:$K$257)+COUNTIF(K$4:K188,K188)-1,"")</f>
        <v/>
      </c>
      <c r="M188" s="2" t="str">
        <f t="shared" ca="1" si="29"/>
        <v/>
      </c>
      <c r="N188" s="2" t="str">
        <f t="shared" ca="1" si="30"/>
        <v/>
      </c>
      <c r="P188" s="30" t="str">
        <f t="shared" ca="1" si="33"/>
        <v/>
      </c>
      <c r="Q188" s="1" t="str">
        <f ca="1">IF(P188="","",COUNT(INDIRECT("P"&amp;4):INDIRECT("P"&amp;ROW())))</f>
        <v/>
      </c>
      <c r="R188" s="30" t="str">
        <f t="shared" ca="1" si="31"/>
        <v/>
      </c>
      <c r="S188" s="30" t="str">
        <f t="shared" ca="1" si="25"/>
        <v/>
      </c>
      <c r="T188" s="44" t="str">
        <f t="shared" ca="1" si="32"/>
        <v/>
      </c>
    </row>
    <row r="189" spans="1:20" x14ac:dyDescent="0.2">
      <c r="A189" s="26" t="s">
        <v>348</v>
      </c>
      <c r="B18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89" s="23" t="str">
        <f t="shared" si="26"/>
        <v/>
      </c>
      <c r="D189" s="13" t="str">
        <f t="shared" si="27"/>
        <v/>
      </c>
      <c r="E189" s="17" t="str">
        <f t="shared" ca="1" si="23"/>
        <v/>
      </c>
      <c r="F189" s="14" t="str">
        <f t="shared" ca="1" si="24"/>
        <v/>
      </c>
      <c r="H189" s="2" t="str">
        <f>IF(AND(D189&gt;=32,D189&lt;=35),"Channel "&amp;C189&amp;" EQ"&amp;COUNTIF($B$4:B189,B189),"")</f>
        <v/>
      </c>
      <c r="I189" s="43" t="str">
        <f>IF(D189=35,D189*10+C189+1000+10000*COUNTIF($B$4:B189,B189), IF(AND(D189&gt;=32,D189&lt;=35),D189*10+C189+1000*(D189-30)+10000*COUNTIF($B$4:B189,B189),IF(AND(D189&gt;=1,D189&lt;=255), D189*10+C189, "")))</f>
        <v/>
      </c>
      <c r="J189" s="1" t="str">
        <f ca="1">IF(I189="","",COUNT(INDIRECT("I"&amp;4):INDIRECT("I"&amp;ROW())))</f>
        <v/>
      </c>
      <c r="K189" s="2" t="str">
        <f t="shared" ca="1" si="28"/>
        <v/>
      </c>
      <c r="L189" s="2" t="str">
        <f ca="1">IF(K189&lt;&gt;"",RANK(K189,$K$4:$K$257)+COUNTIF(K$4:K189,K189)-1,"")</f>
        <v/>
      </c>
      <c r="M189" s="2" t="str">
        <f t="shared" ca="1" si="29"/>
        <v/>
      </c>
      <c r="N189" s="2" t="str">
        <f t="shared" ca="1" si="30"/>
        <v/>
      </c>
      <c r="P189" s="30" t="str">
        <f t="shared" ca="1" si="33"/>
        <v/>
      </c>
      <c r="Q189" s="1" t="str">
        <f ca="1">IF(P189="","",COUNT(INDIRECT("P"&amp;4):INDIRECT("P"&amp;ROW())))</f>
        <v/>
      </c>
      <c r="R189" s="30" t="str">
        <f t="shared" ca="1" si="31"/>
        <v/>
      </c>
      <c r="S189" s="30" t="str">
        <f t="shared" ca="1" si="25"/>
        <v/>
      </c>
      <c r="T189" s="44" t="str">
        <f t="shared" ca="1" si="32"/>
        <v/>
      </c>
    </row>
    <row r="190" spans="1:20" x14ac:dyDescent="0.2">
      <c r="A190" s="26" t="s">
        <v>349</v>
      </c>
      <c r="B19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90" s="23" t="str">
        <f t="shared" ca="1" si="26"/>
        <v/>
      </c>
      <c r="D190" s="13" t="str">
        <f t="shared" ca="1" si="27"/>
        <v/>
      </c>
      <c r="E190" s="17" t="str">
        <f t="shared" ca="1" si="23"/>
        <v/>
      </c>
      <c r="F190" s="14" t="str">
        <f t="shared" ca="1" si="24"/>
        <v/>
      </c>
      <c r="H190" s="2" t="str">
        <f ca="1">IF(AND(D190&gt;=32,D190&lt;=35),"Channel "&amp;C190&amp;" EQ"&amp;COUNTIF($B$4:B190,B190),"")</f>
        <v/>
      </c>
      <c r="I190" s="43" t="str">
        <f ca="1">IF(D190=35,D190*10+C190+1000+10000*COUNTIF($B$4:B190,B190), IF(AND(D190&gt;=32,D190&lt;=35),D190*10+C190+1000*(D190-30)+10000*COUNTIF($B$4:B190,B190),IF(AND(D190&gt;=1,D190&lt;=255), D190*10+C190, "")))</f>
        <v/>
      </c>
      <c r="J190" s="1" t="str">
        <f ca="1">IF(I190="","",COUNT(INDIRECT("I"&amp;4):INDIRECT("I"&amp;ROW())))</f>
        <v/>
      </c>
      <c r="K190" s="2" t="str">
        <f t="shared" ca="1" si="28"/>
        <v/>
      </c>
      <c r="L190" s="2" t="str">
        <f ca="1">IF(K190&lt;&gt;"",RANK(K190,$K$4:$K$257)+COUNTIF(K$4:K190,K190)-1,"")</f>
        <v/>
      </c>
      <c r="M190" s="2" t="str">
        <f t="shared" ca="1" si="29"/>
        <v/>
      </c>
      <c r="N190" s="2" t="str">
        <f t="shared" ca="1" si="30"/>
        <v/>
      </c>
      <c r="P190" s="30" t="str">
        <f t="shared" ca="1" si="33"/>
        <v/>
      </c>
      <c r="Q190" s="1" t="str">
        <f ca="1">IF(P190="","",COUNT(INDIRECT("P"&amp;4):INDIRECT("P"&amp;ROW())))</f>
        <v/>
      </c>
      <c r="R190" s="30" t="str">
        <f t="shared" ca="1" si="31"/>
        <v/>
      </c>
      <c r="S190" s="30" t="str">
        <f t="shared" ca="1" si="25"/>
        <v/>
      </c>
      <c r="T190" s="44" t="str">
        <f t="shared" ca="1" si="32"/>
        <v/>
      </c>
    </row>
    <row r="191" spans="1:20" x14ac:dyDescent="0.2">
      <c r="A191" s="26" t="s">
        <v>350</v>
      </c>
      <c r="B19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91" s="23" t="str">
        <f t="shared" si="26"/>
        <v/>
      </c>
      <c r="D191" s="13" t="str">
        <f t="shared" si="27"/>
        <v/>
      </c>
      <c r="E191" s="17" t="str">
        <f t="shared" ca="1" si="23"/>
        <v/>
      </c>
      <c r="F191" s="14" t="str">
        <f t="shared" ca="1" si="24"/>
        <v/>
      </c>
      <c r="H191" s="2" t="str">
        <f>IF(AND(D191&gt;=32,D191&lt;=35),"Channel "&amp;C191&amp;" EQ"&amp;COUNTIF($B$4:B191,B191),"")</f>
        <v/>
      </c>
      <c r="I191" s="43" t="str">
        <f>IF(D191=35,D191*10+C191+1000+10000*COUNTIF($B$4:B191,B191), IF(AND(D191&gt;=32,D191&lt;=35),D191*10+C191+1000*(D191-30)+10000*COUNTIF($B$4:B191,B191),IF(AND(D191&gt;=1,D191&lt;=255), D191*10+C191, "")))</f>
        <v/>
      </c>
      <c r="J191" s="1" t="str">
        <f ca="1">IF(I191="","",COUNT(INDIRECT("I"&amp;4):INDIRECT("I"&amp;ROW())))</f>
        <v/>
      </c>
      <c r="K191" s="2" t="str">
        <f t="shared" ca="1" si="28"/>
        <v/>
      </c>
      <c r="L191" s="2" t="str">
        <f ca="1">IF(K191&lt;&gt;"",RANK(K191,$K$4:$K$257)+COUNTIF(K$4:K191,K191)-1,"")</f>
        <v/>
      </c>
      <c r="M191" s="2" t="str">
        <f t="shared" ca="1" si="29"/>
        <v/>
      </c>
      <c r="N191" s="2" t="str">
        <f t="shared" ca="1" si="30"/>
        <v/>
      </c>
      <c r="P191" s="30" t="str">
        <f t="shared" ca="1" si="33"/>
        <v/>
      </c>
      <c r="Q191" s="1" t="str">
        <f ca="1">IF(P191="","",COUNT(INDIRECT("P"&amp;4):INDIRECT("P"&amp;ROW())))</f>
        <v/>
      </c>
      <c r="R191" s="30" t="str">
        <f t="shared" ca="1" si="31"/>
        <v/>
      </c>
      <c r="S191" s="30" t="str">
        <f t="shared" ca="1" si="25"/>
        <v/>
      </c>
      <c r="T191" s="44" t="str">
        <f t="shared" ca="1" si="32"/>
        <v/>
      </c>
    </row>
    <row r="192" spans="1:20" x14ac:dyDescent="0.2">
      <c r="A192" s="26" t="s">
        <v>351</v>
      </c>
      <c r="B19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92" s="23" t="str">
        <f t="shared" ca="1" si="26"/>
        <v/>
      </c>
      <c r="D192" s="13" t="str">
        <f t="shared" ca="1" si="27"/>
        <v/>
      </c>
      <c r="E192" s="17" t="str">
        <f t="shared" ca="1" si="23"/>
        <v/>
      </c>
      <c r="F192" s="14" t="str">
        <f t="shared" ca="1" si="24"/>
        <v/>
      </c>
      <c r="H192" s="2" t="str">
        <f ca="1">IF(AND(D192&gt;=32,D192&lt;=35),"Channel "&amp;C192&amp;" EQ"&amp;COUNTIF($B$4:B192,B192),"")</f>
        <v/>
      </c>
      <c r="I192" s="43" t="str">
        <f ca="1">IF(D192=35,D192*10+C192+1000+10000*COUNTIF($B$4:B192,B192), IF(AND(D192&gt;=32,D192&lt;=35),D192*10+C192+1000*(D192-30)+10000*COUNTIF($B$4:B192,B192),IF(AND(D192&gt;=1,D192&lt;=255), D192*10+C192, "")))</f>
        <v/>
      </c>
      <c r="J192" s="1" t="str">
        <f ca="1">IF(I192="","",COUNT(INDIRECT("I"&amp;4):INDIRECT("I"&amp;ROW())))</f>
        <v/>
      </c>
      <c r="K192" s="2" t="str">
        <f t="shared" ca="1" si="28"/>
        <v/>
      </c>
      <c r="L192" s="2" t="str">
        <f ca="1">IF(K192&lt;&gt;"",RANK(K192,$K$4:$K$257)+COUNTIF(K$4:K192,K192)-1,"")</f>
        <v/>
      </c>
      <c r="M192" s="2" t="str">
        <f t="shared" ca="1" si="29"/>
        <v/>
      </c>
      <c r="N192" s="2" t="str">
        <f t="shared" ca="1" si="30"/>
        <v/>
      </c>
      <c r="P192" s="30" t="str">
        <f t="shared" ca="1" si="33"/>
        <v/>
      </c>
      <c r="Q192" s="1" t="str">
        <f ca="1">IF(P192="","",COUNT(INDIRECT("P"&amp;4):INDIRECT("P"&amp;ROW())))</f>
        <v/>
      </c>
      <c r="R192" s="30" t="str">
        <f t="shared" ca="1" si="31"/>
        <v/>
      </c>
      <c r="S192" s="30" t="str">
        <f t="shared" ca="1" si="25"/>
        <v/>
      </c>
      <c r="T192" s="44" t="str">
        <f t="shared" ca="1" si="32"/>
        <v/>
      </c>
    </row>
    <row r="193" spans="1:20" x14ac:dyDescent="0.2">
      <c r="A193" s="26" t="s">
        <v>352</v>
      </c>
      <c r="B19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93" s="23" t="str">
        <f t="shared" si="26"/>
        <v/>
      </c>
      <c r="D193" s="13" t="str">
        <f t="shared" si="27"/>
        <v/>
      </c>
      <c r="E193" s="17" t="str">
        <f t="shared" ca="1" si="23"/>
        <v/>
      </c>
      <c r="F193" s="14" t="str">
        <f t="shared" ca="1" si="24"/>
        <v/>
      </c>
      <c r="H193" s="2" t="str">
        <f>IF(AND(D193&gt;=32,D193&lt;=35),"Channel "&amp;C193&amp;" EQ"&amp;COUNTIF($B$4:B193,B193),"")</f>
        <v/>
      </c>
      <c r="I193" s="43" t="str">
        <f>IF(D193=35,D193*10+C193+1000+10000*COUNTIF($B$4:B193,B193), IF(AND(D193&gt;=32,D193&lt;=35),D193*10+C193+1000*(D193-30)+10000*COUNTIF($B$4:B193,B193),IF(AND(D193&gt;=1,D193&lt;=255), D193*10+C193, "")))</f>
        <v/>
      </c>
      <c r="J193" s="1" t="str">
        <f ca="1">IF(I193="","",COUNT(INDIRECT("I"&amp;4):INDIRECT("I"&amp;ROW())))</f>
        <v/>
      </c>
      <c r="K193" s="2" t="str">
        <f t="shared" ca="1" si="28"/>
        <v/>
      </c>
      <c r="L193" s="2" t="str">
        <f ca="1">IF(K193&lt;&gt;"",RANK(K193,$K$4:$K$257)+COUNTIF(K$4:K193,K193)-1,"")</f>
        <v/>
      </c>
      <c r="M193" s="2" t="str">
        <f t="shared" ca="1" si="29"/>
        <v/>
      </c>
      <c r="N193" s="2" t="str">
        <f t="shared" ca="1" si="30"/>
        <v/>
      </c>
      <c r="P193" s="30" t="str">
        <f t="shared" ca="1" si="33"/>
        <v/>
      </c>
      <c r="Q193" s="1" t="str">
        <f ca="1">IF(P193="","",COUNT(INDIRECT("P"&amp;4):INDIRECT("P"&amp;ROW())))</f>
        <v/>
      </c>
      <c r="R193" s="30" t="str">
        <f t="shared" ca="1" si="31"/>
        <v/>
      </c>
      <c r="S193" s="30" t="str">
        <f t="shared" ca="1" si="25"/>
        <v/>
      </c>
      <c r="T193" s="44" t="str">
        <f t="shared" ca="1" si="32"/>
        <v/>
      </c>
    </row>
    <row r="194" spans="1:20" x14ac:dyDescent="0.2">
      <c r="A194" s="26" t="s">
        <v>353</v>
      </c>
      <c r="B19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94" s="23" t="str">
        <f t="shared" ca="1" si="26"/>
        <v/>
      </c>
      <c r="D194" s="13" t="str">
        <f t="shared" ca="1" si="27"/>
        <v/>
      </c>
      <c r="E194" s="17" t="str">
        <f t="shared" ca="1" si="23"/>
        <v/>
      </c>
      <c r="F194" s="14" t="str">
        <f t="shared" ca="1" si="24"/>
        <v/>
      </c>
      <c r="H194" s="2" t="str">
        <f ca="1">IF(AND(D194&gt;=32,D194&lt;=35),"Channel "&amp;C194&amp;" EQ"&amp;COUNTIF($B$4:B194,B194),"")</f>
        <v/>
      </c>
      <c r="I194" s="43" t="str">
        <f ca="1">IF(D194=35,D194*10+C194+1000+10000*COUNTIF($B$4:B194,B194), IF(AND(D194&gt;=32,D194&lt;=35),D194*10+C194+1000*(D194-30)+10000*COUNTIF($B$4:B194,B194),IF(AND(D194&gt;=1,D194&lt;=255), D194*10+C194, "")))</f>
        <v/>
      </c>
      <c r="J194" s="1" t="str">
        <f ca="1">IF(I194="","",COUNT(INDIRECT("I"&amp;4):INDIRECT("I"&amp;ROW())))</f>
        <v/>
      </c>
      <c r="K194" s="2" t="str">
        <f t="shared" ca="1" si="28"/>
        <v/>
      </c>
      <c r="L194" s="2" t="str">
        <f ca="1">IF(K194&lt;&gt;"",RANK(K194,$K$4:$K$257)+COUNTIF(K$4:K194,K194)-1,"")</f>
        <v/>
      </c>
      <c r="M194" s="2" t="str">
        <f t="shared" ca="1" si="29"/>
        <v/>
      </c>
      <c r="N194" s="2" t="str">
        <f t="shared" ca="1" si="30"/>
        <v/>
      </c>
      <c r="P194" s="30" t="str">
        <f t="shared" ca="1" si="33"/>
        <v/>
      </c>
      <c r="Q194" s="1" t="str">
        <f ca="1">IF(P194="","",COUNT(INDIRECT("P"&amp;4):INDIRECT("P"&amp;ROW())))</f>
        <v/>
      </c>
      <c r="R194" s="30" t="str">
        <f t="shared" ca="1" si="31"/>
        <v/>
      </c>
      <c r="S194" s="30" t="str">
        <f t="shared" ca="1" si="25"/>
        <v/>
      </c>
      <c r="T194" s="44" t="str">
        <f t="shared" ca="1" si="32"/>
        <v/>
      </c>
    </row>
    <row r="195" spans="1:20" x14ac:dyDescent="0.2">
      <c r="A195" s="26" t="s">
        <v>354</v>
      </c>
      <c r="B19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95" s="23" t="str">
        <f t="shared" si="26"/>
        <v/>
      </c>
      <c r="D195" s="13" t="str">
        <f t="shared" si="27"/>
        <v/>
      </c>
      <c r="E195" s="17" t="str">
        <f t="shared" ca="1" si="23"/>
        <v/>
      </c>
      <c r="F195" s="14" t="str">
        <f t="shared" ca="1" si="24"/>
        <v/>
      </c>
      <c r="H195" s="2" t="str">
        <f>IF(AND(D195&gt;=32,D195&lt;=35),"Channel "&amp;C195&amp;" EQ"&amp;COUNTIF($B$4:B195,B195),"")</f>
        <v/>
      </c>
      <c r="I195" s="43" t="str">
        <f>IF(D195=35,D195*10+C195+1000+10000*COUNTIF($B$4:B195,B195), IF(AND(D195&gt;=32,D195&lt;=35),D195*10+C195+1000*(D195-30)+10000*COUNTIF($B$4:B195,B195),IF(AND(D195&gt;=1,D195&lt;=255), D195*10+C195, "")))</f>
        <v/>
      </c>
      <c r="J195" s="1" t="str">
        <f ca="1">IF(I195="","",COUNT(INDIRECT("I"&amp;4):INDIRECT("I"&amp;ROW())))</f>
        <v/>
      </c>
      <c r="K195" s="2" t="str">
        <f t="shared" ca="1" si="28"/>
        <v/>
      </c>
      <c r="L195" s="2" t="str">
        <f ca="1">IF(K195&lt;&gt;"",RANK(K195,$K$4:$K$257)+COUNTIF(K$4:K195,K195)-1,"")</f>
        <v/>
      </c>
      <c r="M195" s="2" t="str">
        <f t="shared" ca="1" si="29"/>
        <v/>
      </c>
      <c r="N195" s="2" t="str">
        <f t="shared" ca="1" si="30"/>
        <v/>
      </c>
      <c r="P195" s="30" t="str">
        <f t="shared" ca="1" si="33"/>
        <v/>
      </c>
      <c r="Q195" s="1" t="str">
        <f ca="1">IF(P195="","",COUNT(INDIRECT("P"&amp;4):INDIRECT("P"&amp;ROW())))</f>
        <v/>
      </c>
      <c r="R195" s="30" t="str">
        <f t="shared" ca="1" si="31"/>
        <v/>
      </c>
      <c r="S195" s="30" t="str">
        <f t="shared" ca="1" si="25"/>
        <v/>
      </c>
      <c r="T195" s="44" t="str">
        <f t="shared" ca="1" si="32"/>
        <v/>
      </c>
    </row>
    <row r="196" spans="1:20" x14ac:dyDescent="0.2">
      <c r="A196" s="26" t="s">
        <v>355</v>
      </c>
      <c r="B19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96" s="23" t="str">
        <f t="shared" ca="1" si="26"/>
        <v/>
      </c>
      <c r="D196" s="13" t="str">
        <f t="shared" ca="1" si="27"/>
        <v/>
      </c>
      <c r="E196" s="17" t="str">
        <f t="shared" ref="E196:E257" ca="1" si="34">IF(MOD(MID(A196,FIND("[",A196,1)+1,FIND("]",A196,1)-FIND("[",A196,1)-1),2),IF(LEN(D195),IF(HEX2DEC(MID(B195,3,LEN(B195)-2))=0,"",HEX2DEC(IF((INDIRECT("DSM!E"&amp;D195))=1,"",IF((INDIRECT("DSM!E"&amp;D195))=-1,"FF",IF(LEN(B196)=10,"FF","")))&amp;MID(B196,3,LEN(B196)-2))/POWER(2,INDIRECT("DSM!C"&amp;D195))),""),"")</f>
        <v/>
      </c>
      <c r="F196" s="14" t="str">
        <f t="shared" ref="F196:F257" ca="1" si="35">IF(D196&lt;&gt;"ERR",IF(LEN(D196),INDIRECT("DSM!B"&amp;D196),""),"ERR")</f>
        <v/>
      </c>
      <c r="H196" s="2" t="str">
        <f ca="1">IF(AND(D196&gt;=32,D196&lt;=35),"Channel "&amp;C196&amp;" EQ"&amp;COUNTIF($B$4:B196,B196),"")</f>
        <v/>
      </c>
      <c r="I196" s="43" t="str">
        <f ca="1">IF(D196=35,D196*10+C196+1000+10000*COUNTIF($B$4:B196,B196), IF(AND(D196&gt;=32,D196&lt;=35),D196*10+C196+1000*(D196-30)+10000*COUNTIF($B$4:B196,B196),IF(AND(D196&gt;=1,D196&lt;=255), D196*10+C196, "")))</f>
        <v/>
      </c>
      <c r="J196" s="1" t="str">
        <f ca="1">IF(I196="","",COUNT(INDIRECT("I"&amp;4):INDIRECT("I"&amp;ROW())))</f>
        <v/>
      </c>
      <c r="K196" s="2" t="str">
        <f t="shared" ca="1" si="28"/>
        <v/>
      </c>
      <c r="L196" s="2" t="str">
        <f ca="1">IF(K196&lt;&gt;"",RANK(K196,$K$4:$K$257)+COUNTIF(K$4:K196,K196)-1,"")</f>
        <v/>
      </c>
      <c r="M196" s="2" t="str">
        <f t="shared" ca="1" si="29"/>
        <v/>
      </c>
      <c r="N196" s="2" t="str">
        <f t="shared" ca="1" si="30"/>
        <v/>
      </c>
      <c r="P196" s="30" t="str">
        <f t="shared" ca="1" si="33"/>
        <v/>
      </c>
      <c r="Q196" s="1" t="str">
        <f ca="1">IF(P196="","",COUNT(INDIRECT("P"&amp;4):INDIRECT("P"&amp;ROW())))</f>
        <v/>
      </c>
      <c r="R196" s="30" t="str">
        <f t="shared" ca="1" si="31"/>
        <v/>
      </c>
      <c r="S196" s="30" t="str">
        <f t="shared" ref="S196:S257" ca="1" si="36">IF(R196&lt;&gt;"", IF(R196&gt;1000,MOD(R196,100),MOD(R196,1000)),"")</f>
        <v/>
      </c>
      <c r="T196" s="44" t="str">
        <f t="shared" ca="1" si="32"/>
        <v/>
      </c>
    </row>
    <row r="197" spans="1:20" x14ac:dyDescent="0.2">
      <c r="A197" s="26" t="s">
        <v>356</v>
      </c>
      <c r="B19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97" s="23" t="str">
        <f t="shared" ref="C197:C257" si="37">IF(MOD(MID(A197,FIND("[",A197,1)+1,FIND("]",A197,1)-FIND("[",A197,1)-1),2),"",IF(B197&lt;&gt;"0x0",IF(LEN(B197)=10,IF(LEFT(B197,8)="0x010000",1,IF(LEFT(B197,8)="0x020000",2,"ERR")),"ERR"),""))</f>
        <v/>
      </c>
      <c r="D197" s="13" t="str">
        <f t="shared" ref="D197:D257" si="38">IF(C197&lt;&gt;"ERR", IF(MOD(MID(A197,FIND("[",A197,1)+1,FIND("]",A197,1)-FIND("[",A197,1)-1),2),"",IF(B197&lt;&gt;"0x0",HEX2DEC(RIGHT(B197,5)),"")), "ERR")</f>
        <v/>
      </c>
      <c r="E197" s="17" t="str">
        <f t="shared" ca="1" si="34"/>
        <v/>
      </c>
      <c r="F197" s="14" t="str">
        <f t="shared" ca="1" si="35"/>
        <v/>
      </c>
      <c r="H197" s="2" t="str">
        <f>IF(AND(D197&gt;=32,D197&lt;=35),"Channel "&amp;C197&amp;" EQ"&amp;COUNTIF($B$4:B197,B197),"")</f>
        <v/>
      </c>
      <c r="I197" s="43" t="str">
        <f>IF(D197=35,D197*10+C197+1000+10000*COUNTIF($B$4:B197,B197), IF(AND(D197&gt;=32,D197&lt;=35),D197*10+C197+1000*(D197-30)+10000*COUNTIF($B$4:B197,B197),IF(AND(D197&gt;=1,D197&lt;=255), D197*10+C197, "")))</f>
        <v/>
      </c>
      <c r="J197" s="1" t="str">
        <f ca="1">IF(I197="","",COUNT(INDIRECT("I"&amp;4):INDIRECT("I"&amp;ROW())))</f>
        <v/>
      </c>
      <c r="K197" s="2" t="str">
        <f t="shared" ref="K197:K257" ca="1" si="39">IF(ROW()&gt;COUNT(I:I)+3,"", INDIRECT("I"&amp;MATCH(ROW()-3,J:J,0 )))</f>
        <v/>
      </c>
      <c r="L197" s="2" t="str">
        <f ca="1">IF(K197&lt;&gt;"",RANK(K197,$K$4:$K$257)+COUNTIF(K$4:K197,K197)-1,"")</f>
        <v/>
      </c>
      <c r="M197" s="2" t="str">
        <f t="shared" ref="M197:M257" ca="1" si="40">IF(K197&lt;&gt;"",INDIRECT("K"&amp;MATCH(COUNT(L:L)-ROW()+4,L:L,0 )),"")</f>
        <v/>
      </c>
      <c r="N197" s="2" t="str">
        <f t="shared" ref="N197:N257" ca="1" si="41">IF(M197&lt;&gt;"",INDIRECT("E"&amp;MATCH(M197,I:I,0 )+1),"")</f>
        <v/>
      </c>
      <c r="P197" s="30" t="str">
        <f t="shared" ca="1" si="33"/>
        <v/>
      </c>
      <c r="Q197" s="1" t="str">
        <f ca="1">IF(P197="","",COUNT(INDIRECT("P"&amp;4):INDIRECT("P"&amp;ROW())))</f>
        <v/>
      </c>
      <c r="R197" s="30" t="str">
        <f t="shared" ref="R197:R257" ca="1" si="42">IF(ROW()&gt;COUNT(P:P)+3,"", INDIRECT("P"&amp;MATCH(ROW()-3,Q:Q,0 )))</f>
        <v/>
      </c>
      <c r="S197" s="30" t="str">
        <f t="shared" ca="1" si="36"/>
        <v/>
      </c>
      <c r="T197" s="44" t="str">
        <f t="shared" ref="T197:T257" ca="1" si="43">IF(R197&lt;&gt;"", IF(R197&lt;255,INDIRECT("DSM!B"&amp;R197),INDIRECT("DSM!B"&amp;MOD(R197,100))),"")</f>
        <v/>
      </c>
    </row>
    <row r="198" spans="1:20" x14ac:dyDescent="0.2">
      <c r="A198" s="26" t="s">
        <v>357</v>
      </c>
      <c r="B198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98" s="23" t="str">
        <f t="shared" ca="1" si="37"/>
        <v/>
      </c>
      <c r="D198" s="13" t="str">
        <f t="shared" ca="1" si="38"/>
        <v/>
      </c>
      <c r="E198" s="17" t="str">
        <f t="shared" ca="1" si="34"/>
        <v/>
      </c>
      <c r="F198" s="14" t="str">
        <f t="shared" ca="1" si="35"/>
        <v/>
      </c>
      <c r="H198" s="2" t="str">
        <f ca="1">IF(AND(D198&gt;=32,D198&lt;=35),"Channel "&amp;C198&amp;" EQ"&amp;COUNTIF($B$4:B198,B198),"")</f>
        <v/>
      </c>
      <c r="I198" s="43" t="str">
        <f ca="1">IF(D198=35,D198*10+C198+1000+10000*COUNTIF($B$4:B198,B198), IF(AND(D198&gt;=32,D198&lt;=35),D198*10+C198+1000*(D198-30)+10000*COUNTIF($B$4:B198,B198),IF(AND(D198&gt;=1,D198&lt;=255), D198*10+C198, "")))</f>
        <v/>
      </c>
      <c r="J198" s="1" t="str">
        <f ca="1">IF(I198="","",COUNT(INDIRECT("I"&amp;4):INDIRECT("I"&amp;ROW())))</f>
        <v/>
      </c>
      <c r="K198" s="2" t="str">
        <f t="shared" ca="1" si="39"/>
        <v/>
      </c>
      <c r="L198" s="2" t="str">
        <f ca="1">IF(K198&lt;&gt;"",RANK(K198,$K$4:$K$257)+COUNTIF(K$4:K198,K198)-1,"")</f>
        <v/>
      </c>
      <c r="M198" s="2" t="str">
        <f t="shared" ca="1" si="40"/>
        <v/>
      </c>
      <c r="N198" s="2" t="str">
        <f t="shared" ca="1" si="41"/>
        <v/>
      </c>
      <c r="P198" s="30" t="str">
        <f t="shared" ref="P198:P257" ca="1" si="44">IF(ROW()&lt;=COUNT(M:M)+3,IF(AND(M198&lt;&gt;"",INT(M198/10)&lt;&gt;INT(M197/10)),INT(M198/10),""),"")</f>
        <v/>
      </c>
      <c r="Q198" s="1" t="str">
        <f ca="1">IF(P198="","",COUNT(INDIRECT("P"&amp;4):INDIRECT("P"&amp;ROW())))</f>
        <v/>
      </c>
      <c r="R198" s="30" t="str">
        <f t="shared" ca="1" si="42"/>
        <v/>
      </c>
      <c r="S198" s="30" t="str">
        <f t="shared" ca="1" si="36"/>
        <v/>
      </c>
      <c r="T198" s="44" t="str">
        <f t="shared" ca="1" si="43"/>
        <v/>
      </c>
    </row>
    <row r="199" spans="1:20" x14ac:dyDescent="0.2">
      <c r="A199" s="26" t="s">
        <v>358</v>
      </c>
      <c r="B19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199" s="23" t="str">
        <f t="shared" si="37"/>
        <v/>
      </c>
      <c r="D199" s="13" t="str">
        <f t="shared" si="38"/>
        <v/>
      </c>
      <c r="E199" s="17" t="str">
        <f t="shared" ca="1" si="34"/>
        <v/>
      </c>
      <c r="F199" s="14" t="str">
        <f t="shared" ca="1" si="35"/>
        <v/>
      </c>
      <c r="H199" s="2" t="str">
        <f>IF(AND(D199&gt;=32,D199&lt;=35),"Channel "&amp;C199&amp;" EQ"&amp;COUNTIF($B$4:B199,B199),"")</f>
        <v/>
      </c>
      <c r="I199" s="43" t="str">
        <f>IF(D199=35,D199*10+C199+1000+10000*COUNTIF($B$4:B199,B199), IF(AND(D199&gt;=32,D199&lt;=35),D199*10+C199+1000*(D199-30)+10000*COUNTIF($B$4:B199,B199),IF(AND(D199&gt;=1,D199&lt;=255), D199*10+C199, "")))</f>
        <v/>
      </c>
      <c r="J199" s="1" t="str">
        <f ca="1">IF(I199="","",COUNT(INDIRECT("I"&amp;4):INDIRECT("I"&amp;ROW())))</f>
        <v/>
      </c>
      <c r="K199" s="2" t="str">
        <f t="shared" ca="1" si="39"/>
        <v/>
      </c>
      <c r="L199" s="2" t="str">
        <f ca="1">IF(K199&lt;&gt;"",RANK(K199,$K$4:$K$257)+COUNTIF(K$4:K199,K199)-1,"")</f>
        <v/>
      </c>
      <c r="M199" s="2" t="str">
        <f t="shared" ca="1" si="40"/>
        <v/>
      </c>
      <c r="N199" s="2" t="str">
        <f t="shared" ca="1" si="41"/>
        <v/>
      </c>
      <c r="P199" s="30" t="str">
        <f t="shared" ca="1" si="44"/>
        <v/>
      </c>
      <c r="Q199" s="1" t="str">
        <f ca="1">IF(P199="","",COUNT(INDIRECT("P"&amp;4):INDIRECT("P"&amp;ROW())))</f>
        <v/>
      </c>
      <c r="R199" s="30" t="str">
        <f t="shared" ca="1" si="42"/>
        <v/>
      </c>
      <c r="S199" s="30" t="str">
        <f t="shared" ca="1" si="36"/>
        <v/>
      </c>
      <c r="T199" s="44" t="str">
        <f t="shared" ca="1" si="43"/>
        <v/>
      </c>
    </row>
    <row r="200" spans="1:20" x14ac:dyDescent="0.2">
      <c r="A200" s="26" t="s">
        <v>359</v>
      </c>
      <c r="B20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00" s="23" t="str">
        <f t="shared" ca="1" si="37"/>
        <v/>
      </c>
      <c r="D200" s="13" t="str">
        <f t="shared" ca="1" si="38"/>
        <v/>
      </c>
      <c r="E200" s="17" t="str">
        <f t="shared" ca="1" si="34"/>
        <v/>
      </c>
      <c r="F200" s="14" t="str">
        <f t="shared" ca="1" si="35"/>
        <v/>
      </c>
      <c r="H200" s="2" t="str">
        <f ca="1">IF(AND(D200&gt;=32,D200&lt;=35),"Channel "&amp;C200&amp;" EQ"&amp;COUNTIF($B$4:B200,B200),"")</f>
        <v/>
      </c>
      <c r="I200" s="43" t="str">
        <f ca="1">IF(D200=35,D200*10+C200+1000+10000*COUNTIF($B$4:B200,B200), IF(AND(D200&gt;=32,D200&lt;=35),D200*10+C200+1000*(D200-30)+10000*COUNTIF($B$4:B200,B200),IF(AND(D200&gt;=1,D200&lt;=255), D200*10+C200, "")))</f>
        <v/>
      </c>
      <c r="J200" s="1" t="str">
        <f ca="1">IF(I200="","",COUNT(INDIRECT("I"&amp;4):INDIRECT("I"&amp;ROW())))</f>
        <v/>
      </c>
      <c r="K200" s="2" t="str">
        <f t="shared" ca="1" si="39"/>
        <v/>
      </c>
      <c r="L200" s="2" t="str">
        <f ca="1">IF(K200&lt;&gt;"",RANK(K200,$K$4:$K$257)+COUNTIF(K$4:K200,K200)-1,"")</f>
        <v/>
      </c>
      <c r="M200" s="2" t="str">
        <f t="shared" ca="1" si="40"/>
        <v/>
      </c>
      <c r="N200" s="2" t="str">
        <f t="shared" ca="1" si="41"/>
        <v/>
      </c>
      <c r="P200" s="30" t="str">
        <f t="shared" ca="1" si="44"/>
        <v/>
      </c>
      <c r="Q200" s="1" t="str">
        <f ca="1">IF(P200="","",COUNT(INDIRECT("P"&amp;4):INDIRECT("P"&amp;ROW())))</f>
        <v/>
      </c>
      <c r="R200" s="30" t="str">
        <f t="shared" ca="1" si="42"/>
        <v/>
      </c>
      <c r="S200" s="30" t="str">
        <f t="shared" ca="1" si="36"/>
        <v/>
      </c>
      <c r="T200" s="44" t="str">
        <f t="shared" ca="1" si="43"/>
        <v/>
      </c>
    </row>
    <row r="201" spans="1:20" x14ac:dyDescent="0.2">
      <c r="A201" s="26" t="s">
        <v>360</v>
      </c>
      <c r="B20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01" s="23" t="str">
        <f t="shared" si="37"/>
        <v/>
      </c>
      <c r="D201" s="13" t="str">
        <f t="shared" si="38"/>
        <v/>
      </c>
      <c r="E201" s="17" t="str">
        <f t="shared" ca="1" si="34"/>
        <v/>
      </c>
      <c r="F201" s="14" t="str">
        <f t="shared" ca="1" si="35"/>
        <v/>
      </c>
      <c r="H201" s="2" t="str">
        <f>IF(AND(D201&gt;=32,D201&lt;=35),"Channel "&amp;C201&amp;" EQ"&amp;COUNTIF($B$4:B201,B201),"")</f>
        <v/>
      </c>
      <c r="I201" s="43" t="str">
        <f>IF(D201=35,D201*10+C201+1000+10000*COUNTIF($B$4:B201,B201), IF(AND(D201&gt;=32,D201&lt;=35),D201*10+C201+1000*(D201-30)+10000*COUNTIF($B$4:B201,B201),IF(AND(D201&gt;=1,D201&lt;=255), D201*10+C201, "")))</f>
        <v/>
      </c>
      <c r="J201" s="1" t="str">
        <f ca="1">IF(I201="","",COUNT(INDIRECT("I"&amp;4):INDIRECT("I"&amp;ROW())))</f>
        <v/>
      </c>
      <c r="K201" s="2" t="str">
        <f t="shared" ca="1" si="39"/>
        <v/>
      </c>
      <c r="L201" s="2" t="str">
        <f ca="1">IF(K201&lt;&gt;"",RANK(K201,$K$4:$K$257)+COUNTIF(K$4:K201,K201)-1,"")</f>
        <v/>
      </c>
      <c r="M201" s="2" t="str">
        <f t="shared" ca="1" si="40"/>
        <v/>
      </c>
      <c r="N201" s="2" t="str">
        <f t="shared" ca="1" si="41"/>
        <v/>
      </c>
      <c r="P201" s="30" t="str">
        <f t="shared" ca="1" si="44"/>
        <v/>
      </c>
      <c r="Q201" s="1" t="str">
        <f ca="1">IF(P201="","",COUNT(INDIRECT("P"&amp;4):INDIRECT("P"&amp;ROW())))</f>
        <v/>
      </c>
      <c r="R201" s="30" t="str">
        <f t="shared" ca="1" si="42"/>
        <v/>
      </c>
      <c r="S201" s="30" t="str">
        <f t="shared" ca="1" si="36"/>
        <v/>
      </c>
      <c r="T201" s="44" t="str">
        <f t="shared" ca="1" si="43"/>
        <v/>
      </c>
    </row>
    <row r="202" spans="1:20" x14ac:dyDescent="0.2">
      <c r="A202" s="26" t="s">
        <v>361</v>
      </c>
      <c r="B20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02" s="23" t="str">
        <f t="shared" ca="1" si="37"/>
        <v/>
      </c>
      <c r="D202" s="13" t="str">
        <f t="shared" ca="1" si="38"/>
        <v/>
      </c>
      <c r="E202" s="17" t="str">
        <f t="shared" ca="1" si="34"/>
        <v/>
      </c>
      <c r="F202" s="14" t="str">
        <f t="shared" ca="1" si="35"/>
        <v/>
      </c>
      <c r="H202" s="2" t="str">
        <f ca="1">IF(AND(D202&gt;=32,D202&lt;=35),"Channel "&amp;C202&amp;" EQ"&amp;COUNTIF($B$4:B202,B202),"")</f>
        <v/>
      </c>
      <c r="I202" s="43" t="str">
        <f ca="1">IF(D202=35,D202*10+C202+1000+10000*COUNTIF($B$4:B202,B202), IF(AND(D202&gt;=32,D202&lt;=35),D202*10+C202+1000*(D202-30)+10000*COUNTIF($B$4:B202,B202),IF(AND(D202&gt;=1,D202&lt;=255), D202*10+C202, "")))</f>
        <v/>
      </c>
      <c r="J202" s="1" t="str">
        <f ca="1">IF(I202="","",COUNT(INDIRECT("I"&amp;4):INDIRECT("I"&amp;ROW())))</f>
        <v/>
      </c>
      <c r="K202" s="2" t="str">
        <f t="shared" ca="1" si="39"/>
        <v/>
      </c>
      <c r="L202" s="2" t="str">
        <f ca="1">IF(K202&lt;&gt;"",RANK(K202,$K$4:$K$257)+COUNTIF(K$4:K202,K202)-1,"")</f>
        <v/>
      </c>
      <c r="M202" s="2" t="str">
        <f t="shared" ca="1" si="40"/>
        <v/>
      </c>
      <c r="N202" s="2" t="str">
        <f t="shared" ca="1" si="41"/>
        <v/>
      </c>
      <c r="P202" s="30" t="str">
        <f t="shared" ca="1" si="44"/>
        <v/>
      </c>
      <c r="Q202" s="1" t="str">
        <f ca="1">IF(P202="","",COUNT(INDIRECT("P"&amp;4):INDIRECT("P"&amp;ROW())))</f>
        <v/>
      </c>
      <c r="R202" s="30" t="str">
        <f t="shared" ca="1" si="42"/>
        <v/>
      </c>
      <c r="S202" s="30" t="str">
        <f t="shared" ca="1" si="36"/>
        <v/>
      </c>
      <c r="T202" s="44" t="str">
        <f t="shared" ca="1" si="43"/>
        <v/>
      </c>
    </row>
    <row r="203" spans="1:20" x14ac:dyDescent="0.2">
      <c r="A203" s="26" t="s">
        <v>362</v>
      </c>
      <c r="B20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03" s="23" t="str">
        <f t="shared" si="37"/>
        <v/>
      </c>
      <c r="D203" s="13" t="str">
        <f t="shared" si="38"/>
        <v/>
      </c>
      <c r="E203" s="17" t="str">
        <f t="shared" ca="1" si="34"/>
        <v/>
      </c>
      <c r="F203" s="14" t="str">
        <f t="shared" ca="1" si="35"/>
        <v/>
      </c>
      <c r="H203" s="2" t="str">
        <f>IF(AND(D203&gt;=32,D203&lt;=35),"Channel "&amp;C203&amp;" EQ"&amp;COUNTIF($B$4:B203,B203),"")</f>
        <v/>
      </c>
      <c r="I203" s="43" t="str">
        <f>IF(D203=35,D203*10+C203+1000+10000*COUNTIF($B$4:B203,B203), IF(AND(D203&gt;=32,D203&lt;=35),D203*10+C203+1000*(D203-30)+10000*COUNTIF($B$4:B203,B203),IF(AND(D203&gt;=1,D203&lt;=255), D203*10+C203, "")))</f>
        <v/>
      </c>
      <c r="J203" s="1" t="str">
        <f ca="1">IF(I203="","",COUNT(INDIRECT("I"&amp;4):INDIRECT("I"&amp;ROW())))</f>
        <v/>
      </c>
      <c r="K203" s="2" t="str">
        <f t="shared" ca="1" si="39"/>
        <v/>
      </c>
      <c r="L203" s="2" t="str">
        <f ca="1">IF(K203&lt;&gt;"",RANK(K203,$K$4:$K$257)+COUNTIF(K$4:K203,K203)-1,"")</f>
        <v/>
      </c>
      <c r="M203" s="2" t="str">
        <f t="shared" ca="1" si="40"/>
        <v/>
      </c>
      <c r="N203" s="2" t="str">
        <f t="shared" ca="1" si="41"/>
        <v/>
      </c>
      <c r="P203" s="30" t="str">
        <f t="shared" ca="1" si="44"/>
        <v/>
      </c>
      <c r="Q203" s="1" t="str">
        <f ca="1">IF(P203="","",COUNT(INDIRECT("P"&amp;4):INDIRECT("P"&amp;ROW())))</f>
        <v/>
      </c>
      <c r="R203" s="30" t="str">
        <f t="shared" ca="1" si="42"/>
        <v/>
      </c>
      <c r="S203" s="30" t="str">
        <f t="shared" ca="1" si="36"/>
        <v/>
      </c>
      <c r="T203" s="44" t="str">
        <f t="shared" ca="1" si="43"/>
        <v/>
      </c>
    </row>
    <row r="204" spans="1:20" x14ac:dyDescent="0.2">
      <c r="A204" s="26" t="s">
        <v>363</v>
      </c>
      <c r="B20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04" s="23" t="str">
        <f t="shared" ca="1" si="37"/>
        <v/>
      </c>
      <c r="D204" s="13" t="str">
        <f t="shared" ca="1" si="38"/>
        <v/>
      </c>
      <c r="E204" s="17" t="str">
        <f t="shared" ca="1" si="34"/>
        <v/>
      </c>
      <c r="F204" s="14" t="str">
        <f t="shared" ca="1" si="35"/>
        <v/>
      </c>
      <c r="H204" s="2" t="str">
        <f ca="1">IF(AND(D204&gt;=32,D204&lt;=35),"Channel "&amp;C204&amp;" EQ"&amp;COUNTIF($B$4:B204,B204),"")</f>
        <v/>
      </c>
      <c r="I204" s="43" t="str">
        <f ca="1">IF(D204=35,D204*10+C204+1000+10000*COUNTIF($B$4:B204,B204), IF(AND(D204&gt;=32,D204&lt;=35),D204*10+C204+1000*(D204-30)+10000*COUNTIF($B$4:B204,B204),IF(AND(D204&gt;=1,D204&lt;=255), D204*10+C204, "")))</f>
        <v/>
      </c>
      <c r="J204" s="1" t="str">
        <f ca="1">IF(I204="","",COUNT(INDIRECT("I"&amp;4):INDIRECT("I"&amp;ROW())))</f>
        <v/>
      </c>
      <c r="K204" s="2" t="str">
        <f t="shared" ca="1" si="39"/>
        <v/>
      </c>
      <c r="L204" s="2" t="str">
        <f ca="1">IF(K204&lt;&gt;"",RANK(K204,$K$4:$K$257)+COUNTIF(K$4:K204,K204)-1,"")</f>
        <v/>
      </c>
      <c r="M204" s="2" t="str">
        <f t="shared" ca="1" si="40"/>
        <v/>
      </c>
      <c r="N204" s="2" t="str">
        <f t="shared" ca="1" si="41"/>
        <v/>
      </c>
      <c r="P204" s="30" t="str">
        <f t="shared" ca="1" si="44"/>
        <v/>
      </c>
      <c r="Q204" s="1" t="str">
        <f ca="1">IF(P204="","",COUNT(INDIRECT("P"&amp;4):INDIRECT("P"&amp;ROW())))</f>
        <v/>
      </c>
      <c r="R204" s="30" t="str">
        <f t="shared" ca="1" si="42"/>
        <v/>
      </c>
      <c r="S204" s="30" t="str">
        <f t="shared" ca="1" si="36"/>
        <v/>
      </c>
      <c r="T204" s="44" t="str">
        <f t="shared" ca="1" si="43"/>
        <v/>
      </c>
    </row>
    <row r="205" spans="1:20" x14ac:dyDescent="0.2">
      <c r="A205" s="26" t="s">
        <v>364</v>
      </c>
      <c r="B20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05" s="23" t="str">
        <f t="shared" si="37"/>
        <v/>
      </c>
      <c r="D205" s="13" t="str">
        <f t="shared" si="38"/>
        <v/>
      </c>
      <c r="E205" s="17" t="str">
        <f t="shared" ca="1" si="34"/>
        <v/>
      </c>
      <c r="F205" s="14" t="str">
        <f t="shared" ca="1" si="35"/>
        <v/>
      </c>
      <c r="H205" s="2" t="str">
        <f>IF(AND(D205&gt;=32,D205&lt;=35),"Channel "&amp;C205&amp;" EQ"&amp;COUNTIF($B$4:B205,B205),"")</f>
        <v/>
      </c>
      <c r="I205" s="43" t="str">
        <f>IF(D205=35,D205*10+C205+1000+10000*COUNTIF($B$4:B205,B205), IF(AND(D205&gt;=32,D205&lt;=35),D205*10+C205+1000*(D205-30)+10000*COUNTIF($B$4:B205,B205),IF(AND(D205&gt;=1,D205&lt;=255), D205*10+C205, "")))</f>
        <v/>
      </c>
      <c r="J205" s="1" t="str">
        <f ca="1">IF(I205="","",COUNT(INDIRECT("I"&amp;4):INDIRECT("I"&amp;ROW())))</f>
        <v/>
      </c>
      <c r="K205" s="2" t="str">
        <f t="shared" ca="1" si="39"/>
        <v/>
      </c>
      <c r="L205" s="2" t="str">
        <f ca="1">IF(K205&lt;&gt;"",RANK(K205,$K$4:$K$257)+COUNTIF(K$4:K205,K205)-1,"")</f>
        <v/>
      </c>
      <c r="M205" s="2" t="str">
        <f t="shared" ca="1" si="40"/>
        <v/>
      </c>
      <c r="N205" s="2" t="str">
        <f t="shared" ca="1" si="41"/>
        <v/>
      </c>
      <c r="P205" s="30" t="str">
        <f t="shared" ca="1" si="44"/>
        <v/>
      </c>
      <c r="Q205" s="1" t="str">
        <f ca="1">IF(P205="","",COUNT(INDIRECT("P"&amp;4):INDIRECT("P"&amp;ROW())))</f>
        <v/>
      </c>
      <c r="R205" s="30" t="str">
        <f t="shared" ca="1" si="42"/>
        <v/>
      </c>
      <c r="S205" s="30" t="str">
        <f t="shared" ca="1" si="36"/>
        <v/>
      </c>
      <c r="T205" s="44" t="str">
        <f t="shared" ca="1" si="43"/>
        <v/>
      </c>
    </row>
    <row r="206" spans="1:20" x14ac:dyDescent="0.2">
      <c r="A206" s="26" t="s">
        <v>365</v>
      </c>
      <c r="B20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06" s="23" t="str">
        <f t="shared" ca="1" si="37"/>
        <v/>
      </c>
      <c r="D206" s="13" t="str">
        <f t="shared" ca="1" si="38"/>
        <v/>
      </c>
      <c r="E206" s="17" t="str">
        <f t="shared" ca="1" si="34"/>
        <v/>
      </c>
      <c r="F206" s="14" t="str">
        <f t="shared" ca="1" si="35"/>
        <v/>
      </c>
      <c r="H206" s="2" t="str">
        <f ca="1">IF(AND(D206&gt;=32,D206&lt;=35),"Channel "&amp;C206&amp;" EQ"&amp;COUNTIF($B$4:B206,B206),"")</f>
        <v/>
      </c>
      <c r="I206" s="43" t="str">
        <f ca="1">IF(D206=35,D206*10+C206+1000+10000*COUNTIF($B$4:B206,B206), IF(AND(D206&gt;=32,D206&lt;=35),D206*10+C206+1000*(D206-30)+10000*COUNTIF($B$4:B206,B206),IF(AND(D206&gt;=1,D206&lt;=255), D206*10+C206, "")))</f>
        <v/>
      </c>
      <c r="J206" s="1" t="str">
        <f ca="1">IF(I206="","",COUNT(INDIRECT("I"&amp;4):INDIRECT("I"&amp;ROW())))</f>
        <v/>
      </c>
      <c r="K206" s="2" t="str">
        <f t="shared" ca="1" si="39"/>
        <v/>
      </c>
      <c r="L206" s="2" t="str">
        <f ca="1">IF(K206&lt;&gt;"",RANK(K206,$K$4:$K$257)+COUNTIF(K$4:K206,K206)-1,"")</f>
        <v/>
      </c>
      <c r="M206" s="2" t="str">
        <f t="shared" ca="1" si="40"/>
        <v/>
      </c>
      <c r="N206" s="2" t="str">
        <f t="shared" ca="1" si="41"/>
        <v/>
      </c>
      <c r="P206" s="30" t="str">
        <f t="shared" ca="1" si="44"/>
        <v/>
      </c>
      <c r="Q206" s="1" t="str">
        <f ca="1">IF(P206="","",COUNT(INDIRECT("P"&amp;4):INDIRECT("P"&amp;ROW())))</f>
        <v/>
      </c>
      <c r="R206" s="30" t="str">
        <f t="shared" ca="1" si="42"/>
        <v/>
      </c>
      <c r="S206" s="30" t="str">
        <f t="shared" ca="1" si="36"/>
        <v/>
      </c>
      <c r="T206" s="44" t="str">
        <f t="shared" ca="1" si="43"/>
        <v/>
      </c>
    </row>
    <row r="207" spans="1:20" x14ac:dyDescent="0.2">
      <c r="A207" s="26" t="s">
        <v>366</v>
      </c>
      <c r="B20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07" s="23" t="str">
        <f t="shared" si="37"/>
        <v/>
      </c>
      <c r="D207" s="13" t="str">
        <f t="shared" si="38"/>
        <v/>
      </c>
      <c r="E207" s="17" t="str">
        <f t="shared" ca="1" si="34"/>
        <v/>
      </c>
      <c r="F207" s="14" t="str">
        <f t="shared" ca="1" si="35"/>
        <v/>
      </c>
      <c r="H207" s="2" t="str">
        <f>IF(AND(D207&gt;=32,D207&lt;=35),"Channel "&amp;C207&amp;" EQ"&amp;COUNTIF($B$4:B207,B207),"")</f>
        <v/>
      </c>
      <c r="I207" s="43" t="str">
        <f>IF(D207=35,D207*10+C207+1000+10000*COUNTIF($B$4:B207,B207), IF(AND(D207&gt;=32,D207&lt;=35),D207*10+C207+1000*(D207-30)+10000*COUNTIF($B$4:B207,B207),IF(AND(D207&gt;=1,D207&lt;=255), D207*10+C207, "")))</f>
        <v/>
      </c>
      <c r="J207" s="1" t="str">
        <f ca="1">IF(I207="","",COUNT(INDIRECT("I"&amp;4):INDIRECT("I"&amp;ROW())))</f>
        <v/>
      </c>
      <c r="K207" s="2" t="str">
        <f t="shared" ca="1" si="39"/>
        <v/>
      </c>
      <c r="L207" s="2" t="str">
        <f ca="1">IF(K207&lt;&gt;"",RANK(K207,$K$4:$K$257)+COUNTIF(K$4:K207,K207)-1,"")</f>
        <v/>
      </c>
      <c r="M207" s="2" t="str">
        <f t="shared" ca="1" si="40"/>
        <v/>
      </c>
      <c r="N207" s="2" t="str">
        <f t="shared" ca="1" si="41"/>
        <v/>
      </c>
      <c r="P207" s="30" t="str">
        <f t="shared" ca="1" si="44"/>
        <v/>
      </c>
      <c r="Q207" s="1" t="str">
        <f ca="1">IF(P207="","",COUNT(INDIRECT("P"&amp;4):INDIRECT("P"&amp;ROW())))</f>
        <v/>
      </c>
      <c r="R207" s="30" t="str">
        <f t="shared" ca="1" si="42"/>
        <v/>
      </c>
      <c r="S207" s="30" t="str">
        <f t="shared" ca="1" si="36"/>
        <v/>
      </c>
      <c r="T207" s="44" t="str">
        <f t="shared" ca="1" si="43"/>
        <v/>
      </c>
    </row>
    <row r="208" spans="1:20" x14ac:dyDescent="0.2">
      <c r="A208" s="26" t="s">
        <v>367</v>
      </c>
      <c r="B208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08" s="23" t="str">
        <f t="shared" ca="1" si="37"/>
        <v/>
      </c>
      <c r="D208" s="13" t="str">
        <f t="shared" ca="1" si="38"/>
        <v/>
      </c>
      <c r="E208" s="17" t="str">
        <f t="shared" ca="1" si="34"/>
        <v/>
      </c>
      <c r="F208" s="14" t="str">
        <f t="shared" ca="1" si="35"/>
        <v/>
      </c>
      <c r="H208" s="2" t="str">
        <f ca="1">IF(AND(D208&gt;=32,D208&lt;=35),"Channel "&amp;C208&amp;" EQ"&amp;COUNTIF($B$4:B208,B208),"")</f>
        <v/>
      </c>
      <c r="I208" s="43" t="str">
        <f ca="1">IF(D208=35,D208*10+C208+1000+10000*COUNTIF($B$4:B208,B208), IF(AND(D208&gt;=32,D208&lt;=35),D208*10+C208+1000*(D208-30)+10000*COUNTIF($B$4:B208,B208),IF(AND(D208&gt;=1,D208&lt;=255), D208*10+C208, "")))</f>
        <v/>
      </c>
      <c r="J208" s="1" t="str">
        <f ca="1">IF(I208="","",COUNT(INDIRECT("I"&amp;4):INDIRECT("I"&amp;ROW())))</f>
        <v/>
      </c>
      <c r="K208" s="2" t="str">
        <f t="shared" ca="1" si="39"/>
        <v/>
      </c>
      <c r="L208" s="2" t="str">
        <f ca="1">IF(K208&lt;&gt;"",RANK(K208,$K$4:$K$257)+COUNTIF(K$4:K208,K208)-1,"")</f>
        <v/>
      </c>
      <c r="M208" s="2" t="str">
        <f t="shared" ca="1" si="40"/>
        <v/>
      </c>
      <c r="N208" s="2" t="str">
        <f t="shared" ca="1" si="41"/>
        <v/>
      </c>
      <c r="P208" s="30" t="str">
        <f t="shared" ca="1" si="44"/>
        <v/>
      </c>
      <c r="Q208" s="1" t="str">
        <f ca="1">IF(P208="","",COUNT(INDIRECT("P"&amp;4):INDIRECT("P"&amp;ROW())))</f>
        <v/>
      </c>
      <c r="R208" s="30" t="str">
        <f t="shared" ca="1" si="42"/>
        <v/>
      </c>
      <c r="S208" s="30" t="str">
        <f t="shared" ca="1" si="36"/>
        <v/>
      </c>
      <c r="T208" s="44" t="str">
        <f t="shared" ca="1" si="43"/>
        <v/>
      </c>
    </row>
    <row r="209" spans="1:20" x14ac:dyDescent="0.2">
      <c r="A209" s="26" t="s">
        <v>368</v>
      </c>
      <c r="B20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09" s="23" t="str">
        <f t="shared" si="37"/>
        <v/>
      </c>
      <c r="D209" s="13" t="str">
        <f t="shared" si="38"/>
        <v/>
      </c>
      <c r="E209" s="17" t="str">
        <f t="shared" ca="1" si="34"/>
        <v/>
      </c>
      <c r="F209" s="14" t="str">
        <f t="shared" ca="1" si="35"/>
        <v/>
      </c>
      <c r="H209" s="2" t="str">
        <f>IF(AND(D209&gt;=32,D209&lt;=35),"Channel "&amp;C209&amp;" EQ"&amp;COUNTIF($B$4:B209,B209),"")</f>
        <v/>
      </c>
      <c r="I209" s="43" t="str">
        <f>IF(D209=35,D209*10+C209+1000+10000*COUNTIF($B$4:B209,B209), IF(AND(D209&gt;=32,D209&lt;=35),D209*10+C209+1000*(D209-30)+10000*COUNTIF($B$4:B209,B209),IF(AND(D209&gt;=1,D209&lt;=255), D209*10+C209, "")))</f>
        <v/>
      </c>
      <c r="J209" s="1" t="str">
        <f ca="1">IF(I209="","",COUNT(INDIRECT("I"&amp;4):INDIRECT("I"&amp;ROW())))</f>
        <v/>
      </c>
      <c r="K209" s="2" t="str">
        <f t="shared" ca="1" si="39"/>
        <v/>
      </c>
      <c r="L209" s="2" t="str">
        <f ca="1">IF(K209&lt;&gt;"",RANK(K209,$K$4:$K$257)+COUNTIF(K$4:K209,K209)-1,"")</f>
        <v/>
      </c>
      <c r="M209" s="2" t="str">
        <f t="shared" ca="1" si="40"/>
        <v/>
      </c>
      <c r="N209" s="2" t="str">
        <f t="shared" ca="1" si="41"/>
        <v/>
      </c>
      <c r="P209" s="30" t="str">
        <f t="shared" ca="1" si="44"/>
        <v/>
      </c>
      <c r="Q209" s="1" t="str">
        <f ca="1">IF(P209="","",COUNT(INDIRECT("P"&amp;4):INDIRECT("P"&amp;ROW())))</f>
        <v/>
      </c>
      <c r="R209" s="30" t="str">
        <f t="shared" ca="1" si="42"/>
        <v/>
      </c>
      <c r="S209" s="30" t="str">
        <f t="shared" ca="1" si="36"/>
        <v/>
      </c>
      <c r="T209" s="44" t="str">
        <f t="shared" ca="1" si="43"/>
        <v/>
      </c>
    </row>
    <row r="210" spans="1:20" x14ac:dyDescent="0.2">
      <c r="A210" s="26" t="s">
        <v>369</v>
      </c>
      <c r="B21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10" s="23" t="str">
        <f t="shared" ca="1" si="37"/>
        <v/>
      </c>
      <c r="D210" s="13" t="str">
        <f t="shared" ca="1" si="38"/>
        <v/>
      </c>
      <c r="E210" s="17" t="str">
        <f t="shared" ca="1" si="34"/>
        <v/>
      </c>
      <c r="F210" s="14" t="str">
        <f t="shared" ca="1" si="35"/>
        <v/>
      </c>
      <c r="H210" s="2" t="str">
        <f ca="1">IF(AND(D210&gt;=32,D210&lt;=35),"Channel "&amp;C210&amp;" EQ"&amp;COUNTIF($B$4:B210,B210),"")</f>
        <v/>
      </c>
      <c r="I210" s="43" t="str">
        <f ca="1">IF(D210=35,D210*10+C210+1000+10000*COUNTIF($B$4:B210,B210), IF(AND(D210&gt;=32,D210&lt;=35),D210*10+C210+1000*(D210-30)+10000*COUNTIF($B$4:B210,B210),IF(AND(D210&gt;=1,D210&lt;=255), D210*10+C210, "")))</f>
        <v/>
      </c>
      <c r="J210" s="1" t="str">
        <f ca="1">IF(I210="","",COUNT(INDIRECT("I"&amp;4):INDIRECT("I"&amp;ROW())))</f>
        <v/>
      </c>
      <c r="K210" s="2" t="str">
        <f t="shared" ca="1" si="39"/>
        <v/>
      </c>
      <c r="L210" s="2" t="str">
        <f ca="1">IF(K210&lt;&gt;"",RANK(K210,$K$4:$K$257)+COUNTIF(K$4:K210,K210)-1,"")</f>
        <v/>
      </c>
      <c r="M210" s="2" t="str">
        <f t="shared" ca="1" si="40"/>
        <v/>
      </c>
      <c r="N210" s="2" t="str">
        <f t="shared" ca="1" si="41"/>
        <v/>
      </c>
      <c r="P210" s="30" t="str">
        <f t="shared" ca="1" si="44"/>
        <v/>
      </c>
      <c r="Q210" s="1" t="str">
        <f ca="1">IF(P210="","",COUNT(INDIRECT("P"&amp;4):INDIRECT("P"&amp;ROW())))</f>
        <v/>
      </c>
      <c r="R210" s="30" t="str">
        <f t="shared" ca="1" si="42"/>
        <v/>
      </c>
      <c r="S210" s="30" t="str">
        <f t="shared" ca="1" si="36"/>
        <v/>
      </c>
      <c r="T210" s="44" t="str">
        <f t="shared" ca="1" si="43"/>
        <v/>
      </c>
    </row>
    <row r="211" spans="1:20" x14ac:dyDescent="0.2">
      <c r="A211" s="26" t="s">
        <v>370</v>
      </c>
      <c r="B21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11" s="23" t="str">
        <f t="shared" si="37"/>
        <v/>
      </c>
      <c r="D211" s="13" t="str">
        <f t="shared" si="38"/>
        <v/>
      </c>
      <c r="E211" s="17" t="str">
        <f t="shared" ca="1" si="34"/>
        <v/>
      </c>
      <c r="F211" s="14" t="str">
        <f t="shared" ca="1" si="35"/>
        <v/>
      </c>
      <c r="H211" s="2" t="str">
        <f>IF(AND(D211&gt;=32,D211&lt;=35),"Channel "&amp;C211&amp;" EQ"&amp;COUNTIF($B$4:B211,B211),"")</f>
        <v/>
      </c>
      <c r="I211" s="43" t="str">
        <f>IF(D211=35,D211*10+C211+1000+10000*COUNTIF($B$4:B211,B211), IF(AND(D211&gt;=32,D211&lt;=35),D211*10+C211+1000*(D211-30)+10000*COUNTIF($B$4:B211,B211),IF(AND(D211&gt;=1,D211&lt;=255), D211*10+C211, "")))</f>
        <v/>
      </c>
      <c r="J211" s="1" t="str">
        <f ca="1">IF(I211="","",COUNT(INDIRECT("I"&amp;4):INDIRECT("I"&amp;ROW())))</f>
        <v/>
      </c>
      <c r="K211" s="2" t="str">
        <f t="shared" ca="1" si="39"/>
        <v/>
      </c>
      <c r="L211" s="2" t="str">
        <f ca="1">IF(K211&lt;&gt;"",RANK(K211,$K$4:$K$257)+COUNTIF(K$4:K211,K211)-1,"")</f>
        <v/>
      </c>
      <c r="M211" s="2" t="str">
        <f t="shared" ca="1" si="40"/>
        <v/>
      </c>
      <c r="N211" s="2" t="str">
        <f t="shared" ca="1" si="41"/>
        <v/>
      </c>
      <c r="P211" s="30" t="str">
        <f t="shared" ca="1" si="44"/>
        <v/>
      </c>
      <c r="Q211" s="1" t="str">
        <f ca="1">IF(P211="","",COUNT(INDIRECT("P"&amp;4):INDIRECT("P"&amp;ROW())))</f>
        <v/>
      </c>
      <c r="R211" s="30" t="str">
        <f t="shared" ca="1" si="42"/>
        <v/>
      </c>
      <c r="S211" s="30" t="str">
        <f t="shared" ca="1" si="36"/>
        <v/>
      </c>
      <c r="T211" s="44" t="str">
        <f t="shared" ca="1" si="43"/>
        <v/>
      </c>
    </row>
    <row r="212" spans="1:20" x14ac:dyDescent="0.2">
      <c r="A212" s="26" t="s">
        <v>371</v>
      </c>
      <c r="B21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12" s="23" t="str">
        <f t="shared" ca="1" si="37"/>
        <v/>
      </c>
      <c r="D212" s="13" t="str">
        <f t="shared" ca="1" si="38"/>
        <v/>
      </c>
      <c r="E212" s="17" t="str">
        <f t="shared" ca="1" si="34"/>
        <v/>
      </c>
      <c r="F212" s="14" t="str">
        <f t="shared" ca="1" si="35"/>
        <v/>
      </c>
      <c r="H212" s="2" t="str">
        <f ca="1">IF(AND(D212&gt;=32,D212&lt;=35),"Channel "&amp;C212&amp;" EQ"&amp;COUNTIF($B$4:B212,B212),"")</f>
        <v/>
      </c>
      <c r="I212" s="43" t="str">
        <f ca="1">IF(D212=35,D212*10+C212+1000+10000*COUNTIF($B$4:B212,B212), IF(AND(D212&gt;=32,D212&lt;=35),D212*10+C212+1000*(D212-30)+10000*COUNTIF($B$4:B212,B212),IF(AND(D212&gt;=1,D212&lt;=255), D212*10+C212, "")))</f>
        <v/>
      </c>
      <c r="J212" s="1" t="str">
        <f ca="1">IF(I212="","",COUNT(INDIRECT("I"&amp;4):INDIRECT("I"&amp;ROW())))</f>
        <v/>
      </c>
      <c r="K212" s="2" t="str">
        <f t="shared" ca="1" si="39"/>
        <v/>
      </c>
      <c r="L212" s="2" t="str">
        <f ca="1">IF(K212&lt;&gt;"",RANK(K212,$K$4:$K$257)+COUNTIF(K$4:K212,K212)-1,"")</f>
        <v/>
      </c>
      <c r="M212" s="2" t="str">
        <f t="shared" ca="1" si="40"/>
        <v/>
      </c>
      <c r="N212" s="2" t="str">
        <f t="shared" ca="1" si="41"/>
        <v/>
      </c>
      <c r="P212" s="30" t="str">
        <f t="shared" ca="1" si="44"/>
        <v/>
      </c>
      <c r="Q212" s="1" t="str">
        <f ca="1">IF(P212="","",COUNT(INDIRECT("P"&amp;4):INDIRECT("P"&amp;ROW())))</f>
        <v/>
      </c>
      <c r="R212" s="30" t="str">
        <f t="shared" ca="1" si="42"/>
        <v/>
      </c>
      <c r="S212" s="30" t="str">
        <f t="shared" ca="1" si="36"/>
        <v/>
      </c>
      <c r="T212" s="44" t="str">
        <f t="shared" ca="1" si="43"/>
        <v/>
      </c>
    </row>
    <row r="213" spans="1:20" x14ac:dyDescent="0.2">
      <c r="A213" s="26" t="s">
        <v>372</v>
      </c>
      <c r="B21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13" s="23" t="str">
        <f t="shared" si="37"/>
        <v/>
      </c>
      <c r="D213" s="13" t="str">
        <f t="shared" si="38"/>
        <v/>
      </c>
      <c r="E213" s="17" t="str">
        <f t="shared" ca="1" si="34"/>
        <v/>
      </c>
      <c r="F213" s="14" t="str">
        <f t="shared" ca="1" si="35"/>
        <v/>
      </c>
      <c r="H213" s="2" t="str">
        <f>IF(AND(D213&gt;=32,D213&lt;=35),"Channel "&amp;C213&amp;" EQ"&amp;COUNTIF($B$4:B213,B213),"")</f>
        <v/>
      </c>
      <c r="I213" s="43" t="str">
        <f>IF(D213=35,D213*10+C213+1000+10000*COUNTIF($B$4:B213,B213), IF(AND(D213&gt;=32,D213&lt;=35),D213*10+C213+1000*(D213-30)+10000*COUNTIF($B$4:B213,B213),IF(AND(D213&gt;=1,D213&lt;=255), D213*10+C213, "")))</f>
        <v/>
      </c>
      <c r="J213" s="1" t="str">
        <f ca="1">IF(I213="","",COUNT(INDIRECT("I"&amp;4):INDIRECT("I"&amp;ROW())))</f>
        <v/>
      </c>
      <c r="K213" s="2" t="str">
        <f t="shared" ca="1" si="39"/>
        <v/>
      </c>
      <c r="L213" s="2" t="str">
        <f ca="1">IF(K213&lt;&gt;"",RANK(K213,$K$4:$K$257)+COUNTIF(K$4:K213,K213)-1,"")</f>
        <v/>
      </c>
      <c r="M213" s="2" t="str">
        <f t="shared" ca="1" si="40"/>
        <v/>
      </c>
      <c r="N213" s="2" t="str">
        <f t="shared" ca="1" si="41"/>
        <v/>
      </c>
      <c r="P213" s="30" t="str">
        <f t="shared" ca="1" si="44"/>
        <v/>
      </c>
      <c r="Q213" s="1" t="str">
        <f ca="1">IF(P213="","",COUNT(INDIRECT("P"&amp;4):INDIRECT("P"&amp;ROW())))</f>
        <v/>
      </c>
      <c r="R213" s="30" t="str">
        <f t="shared" ca="1" si="42"/>
        <v/>
      </c>
      <c r="S213" s="30" t="str">
        <f t="shared" ca="1" si="36"/>
        <v/>
      </c>
      <c r="T213" s="44" t="str">
        <f t="shared" ca="1" si="43"/>
        <v/>
      </c>
    </row>
    <row r="214" spans="1:20" x14ac:dyDescent="0.2">
      <c r="A214" s="26" t="s">
        <v>373</v>
      </c>
      <c r="B21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14" s="23" t="str">
        <f t="shared" ca="1" si="37"/>
        <v/>
      </c>
      <c r="D214" s="13" t="str">
        <f t="shared" ca="1" si="38"/>
        <v/>
      </c>
      <c r="E214" s="17" t="str">
        <f t="shared" ca="1" si="34"/>
        <v/>
      </c>
      <c r="F214" s="14" t="str">
        <f t="shared" ca="1" si="35"/>
        <v/>
      </c>
      <c r="H214" s="2" t="str">
        <f ca="1">IF(AND(D214&gt;=32,D214&lt;=35),"Channel "&amp;C214&amp;" EQ"&amp;COUNTIF($B$4:B214,B214),"")</f>
        <v/>
      </c>
      <c r="I214" s="43" t="str">
        <f ca="1">IF(D214=35,D214*10+C214+1000+10000*COUNTIF($B$4:B214,B214), IF(AND(D214&gt;=32,D214&lt;=35),D214*10+C214+1000*(D214-30)+10000*COUNTIF($B$4:B214,B214),IF(AND(D214&gt;=1,D214&lt;=255), D214*10+C214, "")))</f>
        <v/>
      </c>
      <c r="J214" s="1" t="str">
        <f ca="1">IF(I214="","",COUNT(INDIRECT("I"&amp;4):INDIRECT("I"&amp;ROW())))</f>
        <v/>
      </c>
      <c r="K214" s="2" t="str">
        <f t="shared" ca="1" si="39"/>
        <v/>
      </c>
      <c r="L214" s="2" t="str">
        <f ca="1">IF(K214&lt;&gt;"",RANK(K214,$K$4:$K$257)+COUNTIF(K$4:K214,K214)-1,"")</f>
        <v/>
      </c>
      <c r="M214" s="2" t="str">
        <f t="shared" ca="1" si="40"/>
        <v/>
      </c>
      <c r="N214" s="2" t="str">
        <f t="shared" ca="1" si="41"/>
        <v/>
      </c>
      <c r="P214" s="30" t="str">
        <f t="shared" ca="1" si="44"/>
        <v/>
      </c>
      <c r="Q214" s="1" t="str">
        <f ca="1">IF(P214="","",COUNT(INDIRECT("P"&amp;4):INDIRECT("P"&amp;ROW())))</f>
        <v/>
      </c>
      <c r="R214" s="30" t="str">
        <f t="shared" ca="1" si="42"/>
        <v/>
      </c>
      <c r="S214" s="30" t="str">
        <f t="shared" ca="1" si="36"/>
        <v/>
      </c>
      <c r="T214" s="44" t="str">
        <f t="shared" ca="1" si="43"/>
        <v/>
      </c>
    </row>
    <row r="215" spans="1:20" x14ac:dyDescent="0.2">
      <c r="A215" s="26" t="s">
        <v>374</v>
      </c>
      <c r="B21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15" s="23" t="str">
        <f t="shared" si="37"/>
        <v/>
      </c>
      <c r="D215" s="13" t="str">
        <f t="shared" si="38"/>
        <v/>
      </c>
      <c r="E215" s="17" t="str">
        <f t="shared" ca="1" si="34"/>
        <v/>
      </c>
      <c r="F215" s="14" t="str">
        <f t="shared" ca="1" si="35"/>
        <v/>
      </c>
      <c r="H215" s="2" t="str">
        <f>IF(AND(D215&gt;=32,D215&lt;=35),"Channel "&amp;C215&amp;" EQ"&amp;COUNTIF($B$4:B215,B215),"")</f>
        <v/>
      </c>
      <c r="I215" s="43" t="str">
        <f>IF(D215=35,D215*10+C215+1000+10000*COUNTIF($B$4:B215,B215), IF(AND(D215&gt;=32,D215&lt;=35),D215*10+C215+1000*(D215-30)+10000*COUNTIF($B$4:B215,B215),IF(AND(D215&gt;=1,D215&lt;=255), D215*10+C215, "")))</f>
        <v/>
      </c>
      <c r="J215" s="1" t="str">
        <f ca="1">IF(I215="","",COUNT(INDIRECT("I"&amp;4):INDIRECT("I"&amp;ROW())))</f>
        <v/>
      </c>
      <c r="K215" s="2" t="str">
        <f t="shared" ca="1" si="39"/>
        <v/>
      </c>
      <c r="L215" s="2" t="str">
        <f ca="1">IF(K215&lt;&gt;"",RANK(K215,$K$4:$K$257)+COUNTIF(K$4:K215,K215)-1,"")</f>
        <v/>
      </c>
      <c r="M215" s="2" t="str">
        <f t="shared" ca="1" si="40"/>
        <v/>
      </c>
      <c r="N215" s="2" t="str">
        <f t="shared" ca="1" si="41"/>
        <v/>
      </c>
      <c r="P215" s="30" t="str">
        <f t="shared" ca="1" si="44"/>
        <v/>
      </c>
      <c r="Q215" s="1" t="str">
        <f ca="1">IF(P215="","",COUNT(INDIRECT("P"&amp;4):INDIRECT("P"&amp;ROW())))</f>
        <v/>
      </c>
      <c r="R215" s="30" t="str">
        <f t="shared" ca="1" si="42"/>
        <v/>
      </c>
      <c r="S215" s="30" t="str">
        <f t="shared" ca="1" si="36"/>
        <v/>
      </c>
      <c r="T215" s="44" t="str">
        <f t="shared" ca="1" si="43"/>
        <v/>
      </c>
    </row>
    <row r="216" spans="1:20" x14ac:dyDescent="0.2">
      <c r="A216" s="26" t="s">
        <v>375</v>
      </c>
      <c r="B21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16" s="23" t="str">
        <f t="shared" ca="1" si="37"/>
        <v/>
      </c>
      <c r="D216" s="13" t="str">
        <f t="shared" ca="1" si="38"/>
        <v/>
      </c>
      <c r="E216" s="17" t="str">
        <f t="shared" ca="1" si="34"/>
        <v/>
      </c>
      <c r="F216" s="14" t="str">
        <f t="shared" ca="1" si="35"/>
        <v/>
      </c>
      <c r="H216" s="2" t="str">
        <f ca="1">IF(AND(D216&gt;=32,D216&lt;=35),"Channel "&amp;C216&amp;" EQ"&amp;COUNTIF($B$4:B216,B216),"")</f>
        <v/>
      </c>
      <c r="I216" s="43" t="str">
        <f ca="1">IF(D216=35,D216*10+C216+1000+10000*COUNTIF($B$4:B216,B216), IF(AND(D216&gt;=32,D216&lt;=35),D216*10+C216+1000*(D216-30)+10000*COUNTIF($B$4:B216,B216),IF(AND(D216&gt;=1,D216&lt;=255), D216*10+C216, "")))</f>
        <v/>
      </c>
      <c r="J216" s="1" t="str">
        <f ca="1">IF(I216="","",COUNT(INDIRECT("I"&amp;4):INDIRECT("I"&amp;ROW())))</f>
        <v/>
      </c>
      <c r="K216" s="2" t="str">
        <f t="shared" ca="1" si="39"/>
        <v/>
      </c>
      <c r="L216" s="2" t="str">
        <f ca="1">IF(K216&lt;&gt;"",RANK(K216,$K$4:$K$257)+COUNTIF(K$4:K216,K216)-1,"")</f>
        <v/>
      </c>
      <c r="M216" s="2" t="str">
        <f t="shared" ca="1" si="40"/>
        <v/>
      </c>
      <c r="N216" s="2" t="str">
        <f t="shared" ca="1" si="41"/>
        <v/>
      </c>
      <c r="P216" s="30" t="str">
        <f t="shared" ca="1" si="44"/>
        <v/>
      </c>
      <c r="Q216" s="1" t="str">
        <f ca="1">IF(P216="","",COUNT(INDIRECT("P"&amp;4):INDIRECT("P"&amp;ROW())))</f>
        <v/>
      </c>
      <c r="R216" s="30" t="str">
        <f t="shared" ca="1" si="42"/>
        <v/>
      </c>
      <c r="S216" s="30" t="str">
        <f t="shared" ca="1" si="36"/>
        <v/>
      </c>
      <c r="T216" s="44" t="str">
        <f t="shared" ca="1" si="43"/>
        <v/>
      </c>
    </row>
    <row r="217" spans="1:20" x14ac:dyDescent="0.2">
      <c r="A217" s="26" t="s">
        <v>376</v>
      </c>
      <c r="B21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17" s="23" t="str">
        <f t="shared" si="37"/>
        <v/>
      </c>
      <c r="D217" s="13" t="str">
        <f t="shared" si="38"/>
        <v/>
      </c>
      <c r="E217" s="17" t="str">
        <f t="shared" ca="1" si="34"/>
        <v/>
      </c>
      <c r="F217" s="14" t="str">
        <f t="shared" ca="1" si="35"/>
        <v/>
      </c>
      <c r="H217" s="2" t="str">
        <f>IF(AND(D217&gt;=32,D217&lt;=35),"Channel "&amp;C217&amp;" EQ"&amp;COUNTIF($B$4:B217,B217),"")</f>
        <v/>
      </c>
      <c r="I217" s="43" t="str">
        <f>IF(D217=35,D217*10+C217+1000+10000*COUNTIF($B$4:B217,B217), IF(AND(D217&gt;=32,D217&lt;=35),D217*10+C217+1000*(D217-30)+10000*COUNTIF($B$4:B217,B217),IF(AND(D217&gt;=1,D217&lt;=255), D217*10+C217, "")))</f>
        <v/>
      </c>
      <c r="J217" s="1" t="str">
        <f ca="1">IF(I217="","",COUNT(INDIRECT("I"&amp;4):INDIRECT("I"&amp;ROW())))</f>
        <v/>
      </c>
      <c r="K217" s="2" t="str">
        <f t="shared" ca="1" si="39"/>
        <v/>
      </c>
      <c r="L217" s="2" t="str">
        <f ca="1">IF(K217&lt;&gt;"",RANK(K217,$K$4:$K$257)+COUNTIF(K$4:K217,K217)-1,"")</f>
        <v/>
      </c>
      <c r="M217" s="2" t="str">
        <f t="shared" ca="1" si="40"/>
        <v/>
      </c>
      <c r="N217" s="2" t="str">
        <f t="shared" ca="1" si="41"/>
        <v/>
      </c>
      <c r="P217" s="30" t="str">
        <f t="shared" ca="1" si="44"/>
        <v/>
      </c>
      <c r="Q217" s="1" t="str">
        <f ca="1">IF(P217="","",COUNT(INDIRECT("P"&amp;4):INDIRECT("P"&amp;ROW())))</f>
        <v/>
      </c>
      <c r="R217" s="30" t="str">
        <f t="shared" ca="1" si="42"/>
        <v/>
      </c>
      <c r="S217" s="30" t="str">
        <f t="shared" ca="1" si="36"/>
        <v/>
      </c>
      <c r="T217" s="44" t="str">
        <f t="shared" ca="1" si="43"/>
        <v/>
      </c>
    </row>
    <row r="218" spans="1:20" x14ac:dyDescent="0.2">
      <c r="A218" s="26" t="s">
        <v>377</v>
      </c>
      <c r="B218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18" s="23" t="str">
        <f t="shared" ca="1" si="37"/>
        <v/>
      </c>
      <c r="D218" s="13" t="str">
        <f t="shared" ca="1" si="38"/>
        <v/>
      </c>
      <c r="E218" s="17" t="str">
        <f t="shared" ca="1" si="34"/>
        <v/>
      </c>
      <c r="F218" s="14" t="str">
        <f t="shared" ca="1" si="35"/>
        <v/>
      </c>
      <c r="H218" s="2" t="str">
        <f ca="1">IF(AND(D218&gt;=32,D218&lt;=35),"Channel "&amp;C218&amp;" EQ"&amp;COUNTIF($B$4:B218,B218),"")</f>
        <v/>
      </c>
      <c r="I218" s="43" t="str">
        <f ca="1">IF(D218=35,D218*10+C218+1000+10000*COUNTIF($B$4:B218,B218), IF(AND(D218&gt;=32,D218&lt;=35),D218*10+C218+1000*(D218-30)+10000*COUNTIF($B$4:B218,B218),IF(AND(D218&gt;=1,D218&lt;=255), D218*10+C218, "")))</f>
        <v/>
      </c>
      <c r="J218" s="1" t="str">
        <f ca="1">IF(I218="","",COUNT(INDIRECT("I"&amp;4):INDIRECT("I"&amp;ROW())))</f>
        <v/>
      </c>
      <c r="K218" s="2" t="str">
        <f t="shared" ca="1" si="39"/>
        <v/>
      </c>
      <c r="L218" s="2" t="str">
        <f ca="1">IF(K218&lt;&gt;"",RANK(K218,$K$4:$K$257)+COUNTIF(K$4:K218,K218)-1,"")</f>
        <v/>
      </c>
      <c r="M218" s="2" t="str">
        <f t="shared" ca="1" si="40"/>
        <v/>
      </c>
      <c r="N218" s="2" t="str">
        <f t="shared" ca="1" si="41"/>
        <v/>
      </c>
      <c r="P218" s="30" t="str">
        <f t="shared" ca="1" si="44"/>
        <v/>
      </c>
      <c r="Q218" s="1" t="str">
        <f ca="1">IF(P218="","",COUNT(INDIRECT("P"&amp;4):INDIRECT("P"&amp;ROW())))</f>
        <v/>
      </c>
      <c r="R218" s="30" t="str">
        <f t="shared" ca="1" si="42"/>
        <v/>
      </c>
      <c r="S218" s="30" t="str">
        <f t="shared" ca="1" si="36"/>
        <v/>
      </c>
      <c r="T218" s="44" t="str">
        <f t="shared" ca="1" si="43"/>
        <v/>
      </c>
    </row>
    <row r="219" spans="1:20" x14ac:dyDescent="0.2">
      <c r="A219" s="26" t="s">
        <v>378</v>
      </c>
      <c r="B21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19" s="23" t="str">
        <f t="shared" si="37"/>
        <v/>
      </c>
      <c r="D219" s="13" t="str">
        <f t="shared" si="38"/>
        <v/>
      </c>
      <c r="E219" s="17" t="str">
        <f t="shared" ca="1" si="34"/>
        <v/>
      </c>
      <c r="F219" s="14" t="str">
        <f t="shared" ca="1" si="35"/>
        <v/>
      </c>
      <c r="H219" s="2" t="str">
        <f>IF(AND(D219&gt;=32,D219&lt;=35),"Channel "&amp;C219&amp;" EQ"&amp;COUNTIF($B$4:B219,B219),"")</f>
        <v/>
      </c>
      <c r="I219" s="43" t="str">
        <f>IF(D219=35,D219*10+C219+1000+10000*COUNTIF($B$4:B219,B219), IF(AND(D219&gt;=32,D219&lt;=35),D219*10+C219+1000*(D219-30)+10000*COUNTIF($B$4:B219,B219),IF(AND(D219&gt;=1,D219&lt;=255), D219*10+C219, "")))</f>
        <v/>
      </c>
      <c r="J219" s="1" t="str">
        <f ca="1">IF(I219="","",COUNT(INDIRECT("I"&amp;4):INDIRECT("I"&amp;ROW())))</f>
        <v/>
      </c>
      <c r="K219" s="2" t="str">
        <f t="shared" ca="1" si="39"/>
        <v/>
      </c>
      <c r="L219" s="2" t="str">
        <f ca="1">IF(K219&lt;&gt;"",RANK(K219,$K$4:$K$257)+COUNTIF(K$4:K219,K219)-1,"")</f>
        <v/>
      </c>
      <c r="M219" s="2" t="str">
        <f t="shared" ca="1" si="40"/>
        <v/>
      </c>
      <c r="N219" s="2" t="str">
        <f t="shared" ca="1" si="41"/>
        <v/>
      </c>
      <c r="P219" s="30" t="str">
        <f t="shared" ca="1" si="44"/>
        <v/>
      </c>
      <c r="Q219" s="1" t="str">
        <f ca="1">IF(P219="","",COUNT(INDIRECT("P"&amp;4):INDIRECT("P"&amp;ROW())))</f>
        <v/>
      </c>
      <c r="R219" s="30" t="str">
        <f t="shared" ca="1" si="42"/>
        <v/>
      </c>
      <c r="S219" s="30" t="str">
        <f t="shared" ca="1" si="36"/>
        <v/>
      </c>
      <c r="T219" s="44" t="str">
        <f t="shared" ca="1" si="43"/>
        <v/>
      </c>
    </row>
    <row r="220" spans="1:20" x14ac:dyDescent="0.2">
      <c r="A220" s="26" t="s">
        <v>379</v>
      </c>
      <c r="B22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20" s="23" t="str">
        <f t="shared" ca="1" si="37"/>
        <v/>
      </c>
      <c r="D220" s="13" t="str">
        <f t="shared" ca="1" si="38"/>
        <v/>
      </c>
      <c r="E220" s="17" t="str">
        <f t="shared" ca="1" si="34"/>
        <v/>
      </c>
      <c r="F220" s="14" t="str">
        <f t="shared" ca="1" si="35"/>
        <v/>
      </c>
      <c r="H220" s="2" t="str">
        <f ca="1">IF(AND(D220&gt;=32,D220&lt;=35),"Channel "&amp;C220&amp;" EQ"&amp;COUNTIF($B$4:B220,B220),"")</f>
        <v/>
      </c>
      <c r="I220" s="43" t="str">
        <f ca="1">IF(D220=35,D220*10+C220+1000+10000*COUNTIF($B$4:B220,B220), IF(AND(D220&gt;=32,D220&lt;=35),D220*10+C220+1000*(D220-30)+10000*COUNTIF($B$4:B220,B220),IF(AND(D220&gt;=1,D220&lt;=255), D220*10+C220, "")))</f>
        <v/>
      </c>
      <c r="J220" s="1" t="str">
        <f ca="1">IF(I220="","",COUNT(INDIRECT("I"&amp;4):INDIRECT("I"&amp;ROW())))</f>
        <v/>
      </c>
      <c r="K220" s="2" t="str">
        <f t="shared" ca="1" si="39"/>
        <v/>
      </c>
      <c r="L220" s="2" t="str">
        <f ca="1">IF(K220&lt;&gt;"",RANK(K220,$K$4:$K$257)+COUNTIF(K$4:K220,K220)-1,"")</f>
        <v/>
      </c>
      <c r="M220" s="2" t="str">
        <f t="shared" ca="1" si="40"/>
        <v/>
      </c>
      <c r="N220" s="2" t="str">
        <f t="shared" ca="1" si="41"/>
        <v/>
      </c>
      <c r="P220" s="30" t="str">
        <f t="shared" ca="1" si="44"/>
        <v/>
      </c>
      <c r="Q220" s="1" t="str">
        <f ca="1">IF(P220="","",COUNT(INDIRECT("P"&amp;4):INDIRECT("P"&amp;ROW())))</f>
        <v/>
      </c>
      <c r="R220" s="30" t="str">
        <f t="shared" ca="1" si="42"/>
        <v/>
      </c>
      <c r="S220" s="30" t="str">
        <f t="shared" ca="1" si="36"/>
        <v/>
      </c>
      <c r="T220" s="44" t="str">
        <f t="shared" ca="1" si="43"/>
        <v/>
      </c>
    </row>
    <row r="221" spans="1:20" x14ac:dyDescent="0.2">
      <c r="A221" s="26" t="s">
        <v>380</v>
      </c>
      <c r="B22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21" s="23" t="str">
        <f t="shared" si="37"/>
        <v/>
      </c>
      <c r="D221" s="13" t="str">
        <f t="shared" si="38"/>
        <v/>
      </c>
      <c r="E221" s="17" t="str">
        <f t="shared" ca="1" si="34"/>
        <v/>
      </c>
      <c r="F221" s="14" t="str">
        <f t="shared" ca="1" si="35"/>
        <v/>
      </c>
      <c r="H221" s="2" t="str">
        <f>IF(AND(D221&gt;=32,D221&lt;=35),"Channel "&amp;C221&amp;" EQ"&amp;COUNTIF($B$4:B221,B221),"")</f>
        <v/>
      </c>
      <c r="I221" s="43" t="str">
        <f>IF(D221=35,D221*10+C221+1000+10000*COUNTIF($B$4:B221,B221), IF(AND(D221&gt;=32,D221&lt;=35),D221*10+C221+1000*(D221-30)+10000*COUNTIF($B$4:B221,B221),IF(AND(D221&gt;=1,D221&lt;=255), D221*10+C221, "")))</f>
        <v/>
      </c>
      <c r="J221" s="1" t="str">
        <f ca="1">IF(I221="","",COUNT(INDIRECT("I"&amp;4):INDIRECT("I"&amp;ROW())))</f>
        <v/>
      </c>
      <c r="K221" s="2" t="str">
        <f t="shared" ca="1" si="39"/>
        <v/>
      </c>
      <c r="L221" s="2" t="str">
        <f ca="1">IF(K221&lt;&gt;"",RANK(K221,$K$4:$K$257)+COUNTIF(K$4:K221,K221)-1,"")</f>
        <v/>
      </c>
      <c r="M221" s="2" t="str">
        <f t="shared" ca="1" si="40"/>
        <v/>
      </c>
      <c r="N221" s="2" t="str">
        <f t="shared" ca="1" si="41"/>
        <v/>
      </c>
      <c r="P221" s="30" t="str">
        <f t="shared" ca="1" si="44"/>
        <v/>
      </c>
      <c r="Q221" s="1" t="str">
        <f ca="1">IF(P221="","",COUNT(INDIRECT("P"&amp;4):INDIRECT("P"&amp;ROW())))</f>
        <v/>
      </c>
      <c r="R221" s="30" t="str">
        <f t="shared" ca="1" si="42"/>
        <v/>
      </c>
      <c r="S221" s="30" t="str">
        <f t="shared" ca="1" si="36"/>
        <v/>
      </c>
      <c r="T221" s="44" t="str">
        <f t="shared" ca="1" si="43"/>
        <v/>
      </c>
    </row>
    <row r="222" spans="1:20" x14ac:dyDescent="0.2">
      <c r="A222" s="26" t="s">
        <v>381</v>
      </c>
      <c r="B22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22" s="23" t="str">
        <f t="shared" ca="1" si="37"/>
        <v/>
      </c>
      <c r="D222" s="13" t="str">
        <f t="shared" ca="1" si="38"/>
        <v/>
      </c>
      <c r="E222" s="17" t="str">
        <f t="shared" ca="1" si="34"/>
        <v/>
      </c>
      <c r="F222" s="14" t="str">
        <f t="shared" ca="1" si="35"/>
        <v/>
      </c>
      <c r="H222" s="2" t="str">
        <f ca="1">IF(AND(D222&gt;=32,D222&lt;=35),"Channel "&amp;C222&amp;" EQ"&amp;COUNTIF($B$4:B222,B222),"")</f>
        <v/>
      </c>
      <c r="I222" s="43" t="str">
        <f ca="1">IF(D222=35,D222*10+C222+1000+10000*COUNTIF($B$4:B222,B222), IF(AND(D222&gt;=32,D222&lt;=35),D222*10+C222+1000*(D222-30)+10000*COUNTIF($B$4:B222,B222),IF(AND(D222&gt;=1,D222&lt;=255), D222*10+C222, "")))</f>
        <v/>
      </c>
      <c r="J222" s="1" t="str">
        <f ca="1">IF(I222="","",COUNT(INDIRECT("I"&amp;4):INDIRECT("I"&amp;ROW())))</f>
        <v/>
      </c>
      <c r="K222" s="2" t="str">
        <f t="shared" ca="1" si="39"/>
        <v/>
      </c>
      <c r="L222" s="2" t="str">
        <f ca="1">IF(K222&lt;&gt;"",RANK(K222,$K$4:$K$257)+COUNTIF(K$4:K222,K222)-1,"")</f>
        <v/>
      </c>
      <c r="M222" s="2" t="str">
        <f t="shared" ca="1" si="40"/>
        <v/>
      </c>
      <c r="N222" s="2" t="str">
        <f t="shared" ca="1" si="41"/>
        <v/>
      </c>
      <c r="P222" s="30" t="str">
        <f t="shared" ca="1" si="44"/>
        <v/>
      </c>
      <c r="Q222" s="1" t="str">
        <f ca="1">IF(P222="","",COUNT(INDIRECT("P"&amp;4):INDIRECT("P"&amp;ROW())))</f>
        <v/>
      </c>
      <c r="R222" s="30" t="str">
        <f t="shared" ca="1" si="42"/>
        <v/>
      </c>
      <c r="S222" s="30" t="str">
        <f t="shared" ca="1" si="36"/>
        <v/>
      </c>
      <c r="T222" s="44" t="str">
        <f t="shared" ca="1" si="43"/>
        <v/>
      </c>
    </row>
    <row r="223" spans="1:20" x14ac:dyDescent="0.2">
      <c r="A223" s="26" t="s">
        <v>382</v>
      </c>
      <c r="B22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23" s="23" t="str">
        <f t="shared" si="37"/>
        <v/>
      </c>
      <c r="D223" s="13" t="str">
        <f t="shared" si="38"/>
        <v/>
      </c>
      <c r="E223" s="17" t="str">
        <f t="shared" ca="1" si="34"/>
        <v/>
      </c>
      <c r="F223" s="14" t="str">
        <f t="shared" ca="1" si="35"/>
        <v/>
      </c>
      <c r="H223" s="2" t="str">
        <f>IF(AND(D223&gt;=32,D223&lt;=35),"Channel "&amp;C223&amp;" EQ"&amp;COUNTIF($B$4:B223,B223),"")</f>
        <v/>
      </c>
      <c r="I223" s="43" t="str">
        <f>IF(D223=35,D223*10+C223+1000+10000*COUNTIF($B$4:B223,B223), IF(AND(D223&gt;=32,D223&lt;=35),D223*10+C223+1000*(D223-30)+10000*COUNTIF($B$4:B223,B223),IF(AND(D223&gt;=1,D223&lt;=255), D223*10+C223, "")))</f>
        <v/>
      </c>
      <c r="J223" s="1" t="str">
        <f ca="1">IF(I223="","",COUNT(INDIRECT("I"&amp;4):INDIRECT("I"&amp;ROW())))</f>
        <v/>
      </c>
      <c r="K223" s="2" t="str">
        <f t="shared" ca="1" si="39"/>
        <v/>
      </c>
      <c r="L223" s="2" t="str">
        <f ca="1">IF(K223&lt;&gt;"",RANK(K223,$K$4:$K$257)+COUNTIF(K$4:K223,K223)-1,"")</f>
        <v/>
      </c>
      <c r="M223" s="2" t="str">
        <f t="shared" ca="1" si="40"/>
        <v/>
      </c>
      <c r="N223" s="2" t="str">
        <f t="shared" ca="1" si="41"/>
        <v/>
      </c>
      <c r="P223" s="30" t="str">
        <f t="shared" ca="1" si="44"/>
        <v/>
      </c>
      <c r="Q223" s="1" t="str">
        <f ca="1">IF(P223="","",COUNT(INDIRECT("P"&amp;4):INDIRECT("P"&amp;ROW())))</f>
        <v/>
      </c>
      <c r="R223" s="30" t="str">
        <f t="shared" ca="1" si="42"/>
        <v/>
      </c>
      <c r="S223" s="30" t="str">
        <f t="shared" ca="1" si="36"/>
        <v/>
      </c>
      <c r="T223" s="44" t="str">
        <f t="shared" ca="1" si="43"/>
        <v/>
      </c>
    </row>
    <row r="224" spans="1:20" x14ac:dyDescent="0.2">
      <c r="A224" s="26" t="s">
        <v>383</v>
      </c>
      <c r="B22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24" s="23" t="str">
        <f t="shared" ca="1" si="37"/>
        <v/>
      </c>
      <c r="D224" s="13" t="str">
        <f t="shared" ca="1" si="38"/>
        <v/>
      </c>
      <c r="E224" s="17" t="str">
        <f t="shared" ca="1" si="34"/>
        <v/>
      </c>
      <c r="F224" s="14" t="str">
        <f t="shared" ca="1" si="35"/>
        <v/>
      </c>
      <c r="H224" s="2" t="str">
        <f ca="1">IF(AND(D224&gt;=32,D224&lt;=35),"Channel "&amp;C224&amp;" EQ"&amp;COUNTIF($B$4:B224,B224),"")</f>
        <v/>
      </c>
      <c r="I224" s="43" t="str">
        <f ca="1">IF(D224=35,D224*10+C224+1000+10000*COUNTIF($B$4:B224,B224), IF(AND(D224&gt;=32,D224&lt;=35),D224*10+C224+1000*(D224-30)+10000*COUNTIF($B$4:B224,B224),IF(AND(D224&gt;=1,D224&lt;=255), D224*10+C224, "")))</f>
        <v/>
      </c>
      <c r="J224" s="1" t="str">
        <f ca="1">IF(I224="","",COUNT(INDIRECT("I"&amp;4):INDIRECT("I"&amp;ROW())))</f>
        <v/>
      </c>
      <c r="K224" s="2" t="str">
        <f t="shared" ca="1" si="39"/>
        <v/>
      </c>
      <c r="L224" s="2" t="str">
        <f ca="1">IF(K224&lt;&gt;"",RANK(K224,$K$4:$K$257)+COUNTIF(K$4:K224,K224)-1,"")</f>
        <v/>
      </c>
      <c r="M224" s="2" t="str">
        <f t="shared" ca="1" si="40"/>
        <v/>
      </c>
      <c r="N224" s="2" t="str">
        <f t="shared" ca="1" si="41"/>
        <v/>
      </c>
      <c r="P224" s="30" t="str">
        <f t="shared" ca="1" si="44"/>
        <v/>
      </c>
      <c r="Q224" s="1" t="str">
        <f ca="1">IF(P224="","",COUNT(INDIRECT("P"&amp;4):INDIRECT("P"&amp;ROW())))</f>
        <v/>
      </c>
      <c r="R224" s="30" t="str">
        <f t="shared" ca="1" si="42"/>
        <v/>
      </c>
      <c r="S224" s="30" t="str">
        <f t="shared" ca="1" si="36"/>
        <v/>
      </c>
      <c r="T224" s="44" t="str">
        <f t="shared" ca="1" si="43"/>
        <v/>
      </c>
    </row>
    <row r="225" spans="1:20" x14ac:dyDescent="0.2">
      <c r="A225" s="26" t="s">
        <v>384</v>
      </c>
      <c r="B22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25" s="23" t="str">
        <f t="shared" si="37"/>
        <v/>
      </c>
      <c r="D225" s="13" t="str">
        <f t="shared" si="38"/>
        <v/>
      </c>
      <c r="E225" s="17" t="str">
        <f t="shared" ca="1" si="34"/>
        <v/>
      </c>
      <c r="F225" s="14" t="str">
        <f t="shared" ca="1" si="35"/>
        <v/>
      </c>
      <c r="H225" s="2" t="str">
        <f>IF(AND(D225&gt;=32,D225&lt;=35),"Channel "&amp;C225&amp;" EQ"&amp;COUNTIF($B$4:B225,B225),"")</f>
        <v/>
      </c>
      <c r="I225" s="43" t="str">
        <f>IF(D225=35,D225*10+C225+1000+10000*COUNTIF($B$4:B225,B225), IF(AND(D225&gt;=32,D225&lt;=35),D225*10+C225+1000*(D225-30)+10000*COUNTIF($B$4:B225,B225),IF(AND(D225&gt;=1,D225&lt;=255), D225*10+C225, "")))</f>
        <v/>
      </c>
      <c r="J225" s="1" t="str">
        <f ca="1">IF(I225="","",COUNT(INDIRECT("I"&amp;4):INDIRECT("I"&amp;ROW())))</f>
        <v/>
      </c>
      <c r="K225" s="2" t="str">
        <f t="shared" ca="1" si="39"/>
        <v/>
      </c>
      <c r="L225" s="2" t="str">
        <f ca="1">IF(K225&lt;&gt;"",RANK(K225,$K$4:$K$257)+COUNTIF(K$4:K225,K225)-1,"")</f>
        <v/>
      </c>
      <c r="M225" s="2" t="str">
        <f t="shared" ca="1" si="40"/>
        <v/>
      </c>
      <c r="N225" s="2" t="str">
        <f t="shared" ca="1" si="41"/>
        <v/>
      </c>
      <c r="P225" s="30" t="str">
        <f t="shared" ca="1" si="44"/>
        <v/>
      </c>
      <c r="Q225" s="1" t="str">
        <f ca="1">IF(P225="","",COUNT(INDIRECT("P"&amp;4):INDIRECT("P"&amp;ROW())))</f>
        <v/>
      </c>
      <c r="R225" s="30" t="str">
        <f t="shared" ca="1" si="42"/>
        <v/>
      </c>
      <c r="S225" s="30" t="str">
        <f t="shared" ca="1" si="36"/>
        <v/>
      </c>
      <c r="T225" s="44" t="str">
        <f t="shared" ca="1" si="43"/>
        <v/>
      </c>
    </row>
    <row r="226" spans="1:20" x14ac:dyDescent="0.2">
      <c r="A226" s="26" t="s">
        <v>385</v>
      </c>
      <c r="B22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26" s="23" t="str">
        <f t="shared" ca="1" si="37"/>
        <v/>
      </c>
      <c r="D226" s="13" t="str">
        <f t="shared" ca="1" si="38"/>
        <v/>
      </c>
      <c r="E226" s="17" t="str">
        <f t="shared" ca="1" si="34"/>
        <v/>
      </c>
      <c r="F226" s="14" t="str">
        <f t="shared" ca="1" si="35"/>
        <v/>
      </c>
      <c r="H226" s="2" t="str">
        <f ca="1">IF(AND(D226&gt;=32,D226&lt;=35),"Channel "&amp;C226&amp;" EQ"&amp;COUNTIF($B$4:B226,B226),"")</f>
        <v/>
      </c>
      <c r="I226" s="43" t="str">
        <f ca="1">IF(D226=35,D226*10+C226+1000+10000*COUNTIF($B$4:B226,B226), IF(AND(D226&gt;=32,D226&lt;=35),D226*10+C226+1000*(D226-30)+10000*COUNTIF($B$4:B226,B226),IF(AND(D226&gt;=1,D226&lt;=255), D226*10+C226, "")))</f>
        <v/>
      </c>
      <c r="J226" s="1" t="str">
        <f ca="1">IF(I226="","",COUNT(INDIRECT("I"&amp;4):INDIRECT("I"&amp;ROW())))</f>
        <v/>
      </c>
      <c r="K226" s="2" t="str">
        <f t="shared" ca="1" si="39"/>
        <v/>
      </c>
      <c r="L226" s="2" t="str">
        <f ca="1">IF(K226&lt;&gt;"",RANK(K226,$K$4:$K$257)+COUNTIF(K$4:K226,K226)-1,"")</f>
        <v/>
      </c>
      <c r="M226" s="2" t="str">
        <f t="shared" ca="1" si="40"/>
        <v/>
      </c>
      <c r="N226" s="2" t="str">
        <f t="shared" ca="1" si="41"/>
        <v/>
      </c>
      <c r="P226" s="30" t="str">
        <f t="shared" ca="1" si="44"/>
        <v/>
      </c>
      <c r="Q226" s="1" t="str">
        <f ca="1">IF(P226="","",COUNT(INDIRECT("P"&amp;4):INDIRECT("P"&amp;ROW())))</f>
        <v/>
      </c>
      <c r="R226" s="30" t="str">
        <f t="shared" ca="1" si="42"/>
        <v/>
      </c>
      <c r="S226" s="30" t="str">
        <f t="shared" ca="1" si="36"/>
        <v/>
      </c>
      <c r="T226" s="44" t="str">
        <f t="shared" ca="1" si="43"/>
        <v/>
      </c>
    </row>
    <row r="227" spans="1:20" x14ac:dyDescent="0.2">
      <c r="A227" s="26" t="s">
        <v>386</v>
      </c>
      <c r="B22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27" s="23" t="str">
        <f t="shared" si="37"/>
        <v/>
      </c>
      <c r="D227" s="13" t="str">
        <f t="shared" si="38"/>
        <v/>
      </c>
      <c r="E227" s="17" t="str">
        <f t="shared" ca="1" si="34"/>
        <v/>
      </c>
      <c r="F227" s="14" t="str">
        <f t="shared" ca="1" si="35"/>
        <v/>
      </c>
      <c r="H227" s="2" t="str">
        <f>IF(AND(D227&gt;=32,D227&lt;=35),"Channel "&amp;C227&amp;" EQ"&amp;COUNTIF($B$4:B227,B227),"")</f>
        <v/>
      </c>
      <c r="I227" s="43" t="str">
        <f>IF(D227=35,D227*10+C227+1000+10000*COUNTIF($B$4:B227,B227), IF(AND(D227&gt;=32,D227&lt;=35),D227*10+C227+1000*(D227-30)+10000*COUNTIF($B$4:B227,B227),IF(AND(D227&gt;=1,D227&lt;=255), D227*10+C227, "")))</f>
        <v/>
      </c>
      <c r="J227" s="1" t="str">
        <f ca="1">IF(I227="","",COUNT(INDIRECT("I"&amp;4):INDIRECT("I"&amp;ROW())))</f>
        <v/>
      </c>
      <c r="K227" s="2" t="str">
        <f t="shared" ca="1" si="39"/>
        <v/>
      </c>
      <c r="L227" s="2" t="str">
        <f ca="1">IF(K227&lt;&gt;"",RANK(K227,$K$4:$K$257)+COUNTIF(K$4:K227,K227)-1,"")</f>
        <v/>
      </c>
      <c r="M227" s="2" t="str">
        <f t="shared" ca="1" si="40"/>
        <v/>
      </c>
      <c r="N227" s="2" t="str">
        <f t="shared" ca="1" si="41"/>
        <v/>
      </c>
      <c r="P227" s="30" t="str">
        <f t="shared" ca="1" si="44"/>
        <v/>
      </c>
      <c r="Q227" s="1" t="str">
        <f ca="1">IF(P227="","",COUNT(INDIRECT("P"&amp;4):INDIRECT("P"&amp;ROW())))</f>
        <v/>
      </c>
      <c r="R227" s="30" t="str">
        <f t="shared" ca="1" si="42"/>
        <v/>
      </c>
      <c r="S227" s="30" t="str">
        <f t="shared" ca="1" si="36"/>
        <v/>
      </c>
      <c r="T227" s="44" t="str">
        <f t="shared" ca="1" si="43"/>
        <v/>
      </c>
    </row>
    <row r="228" spans="1:20" x14ac:dyDescent="0.2">
      <c r="A228" s="26" t="s">
        <v>387</v>
      </c>
      <c r="B228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28" s="23" t="str">
        <f t="shared" ca="1" si="37"/>
        <v/>
      </c>
      <c r="D228" s="13" t="str">
        <f t="shared" ca="1" si="38"/>
        <v/>
      </c>
      <c r="E228" s="17" t="str">
        <f t="shared" ca="1" si="34"/>
        <v/>
      </c>
      <c r="F228" s="14" t="str">
        <f t="shared" ca="1" si="35"/>
        <v/>
      </c>
      <c r="H228" s="2" t="str">
        <f ca="1">IF(AND(D228&gt;=32,D228&lt;=35),"Channel "&amp;C228&amp;" EQ"&amp;COUNTIF($B$4:B228,B228),"")</f>
        <v/>
      </c>
      <c r="I228" s="43" t="str">
        <f ca="1">IF(D228=35,D228*10+C228+1000+10000*COUNTIF($B$4:B228,B228), IF(AND(D228&gt;=32,D228&lt;=35),D228*10+C228+1000*(D228-30)+10000*COUNTIF($B$4:B228,B228),IF(AND(D228&gt;=1,D228&lt;=255), D228*10+C228, "")))</f>
        <v/>
      </c>
      <c r="J228" s="1" t="str">
        <f ca="1">IF(I228="","",COUNT(INDIRECT("I"&amp;4):INDIRECT("I"&amp;ROW())))</f>
        <v/>
      </c>
      <c r="K228" s="2" t="str">
        <f t="shared" ca="1" si="39"/>
        <v/>
      </c>
      <c r="L228" s="2" t="str">
        <f ca="1">IF(K228&lt;&gt;"",RANK(K228,$K$4:$K$257)+COUNTIF(K$4:K228,K228)-1,"")</f>
        <v/>
      </c>
      <c r="M228" s="2" t="str">
        <f t="shared" ca="1" si="40"/>
        <v/>
      </c>
      <c r="N228" s="2" t="str">
        <f t="shared" ca="1" si="41"/>
        <v/>
      </c>
      <c r="P228" s="30" t="str">
        <f t="shared" ca="1" si="44"/>
        <v/>
      </c>
      <c r="Q228" s="1" t="str">
        <f ca="1">IF(P228="","",COUNT(INDIRECT("P"&amp;4):INDIRECT("P"&amp;ROW())))</f>
        <v/>
      </c>
      <c r="R228" s="30" t="str">
        <f t="shared" ca="1" si="42"/>
        <v/>
      </c>
      <c r="S228" s="30" t="str">
        <f t="shared" ca="1" si="36"/>
        <v/>
      </c>
      <c r="T228" s="44" t="str">
        <f t="shared" ca="1" si="43"/>
        <v/>
      </c>
    </row>
    <row r="229" spans="1:20" x14ac:dyDescent="0.2">
      <c r="A229" s="26" t="s">
        <v>388</v>
      </c>
      <c r="B22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29" s="23" t="str">
        <f t="shared" si="37"/>
        <v/>
      </c>
      <c r="D229" s="13" t="str">
        <f t="shared" si="38"/>
        <v/>
      </c>
      <c r="E229" s="17" t="str">
        <f t="shared" ca="1" si="34"/>
        <v/>
      </c>
      <c r="F229" s="14" t="str">
        <f t="shared" ca="1" si="35"/>
        <v/>
      </c>
      <c r="H229" s="2" t="str">
        <f>IF(AND(D229&gt;=32,D229&lt;=35),"Channel "&amp;C229&amp;" EQ"&amp;COUNTIF($B$4:B229,B229),"")</f>
        <v/>
      </c>
      <c r="I229" s="43" t="str">
        <f>IF(D229=35,D229*10+C229+1000+10000*COUNTIF($B$4:B229,B229), IF(AND(D229&gt;=32,D229&lt;=35),D229*10+C229+1000*(D229-30)+10000*COUNTIF($B$4:B229,B229),IF(AND(D229&gt;=1,D229&lt;=255), D229*10+C229, "")))</f>
        <v/>
      </c>
      <c r="J229" s="1" t="str">
        <f ca="1">IF(I229="","",COUNT(INDIRECT("I"&amp;4):INDIRECT("I"&amp;ROW())))</f>
        <v/>
      </c>
      <c r="K229" s="2" t="str">
        <f t="shared" ca="1" si="39"/>
        <v/>
      </c>
      <c r="L229" s="2" t="str">
        <f ca="1">IF(K229&lt;&gt;"",RANK(K229,$K$4:$K$257)+COUNTIF(K$4:K229,K229)-1,"")</f>
        <v/>
      </c>
      <c r="M229" s="2" t="str">
        <f t="shared" ca="1" si="40"/>
        <v/>
      </c>
      <c r="N229" s="2" t="str">
        <f t="shared" ca="1" si="41"/>
        <v/>
      </c>
      <c r="P229" s="30" t="str">
        <f t="shared" ca="1" si="44"/>
        <v/>
      </c>
      <c r="Q229" s="1" t="str">
        <f ca="1">IF(P229="","",COUNT(INDIRECT("P"&amp;4):INDIRECT("P"&amp;ROW())))</f>
        <v/>
      </c>
      <c r="R229" s="30" t="str">
        <f t="shared" ca="1" si="42"/>
        <v/>
      </c>
      <c r="S229" s="30" t="str">
        <f t="shared" ca="1" si="36"/>
        <v/>
      </c>
      <c r="T229" s="44" t="str">
        <f t="shared" ca="1" si="43"/>
        <v/>
      </c>
    </row>
    <row r="230" spans="1:20" x14ac:dyDescent="0.2">
      <c r="A230" s="26" t="s">
        <v>389</v>
      </c>
      <c r="B23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30" s="23" t="str">
        <f t="shared" ca="1" si="37"/>
        <v/>
      </c>
      <c r="D230" s="13" t="str">
        <f t="shared" ca="1" si="38"/>
        <v/>
      </c>
      <c r="E230" s="17" t="str">
        <f t="shared" ca="1" si="34"/>
        <v/>
      </c>
      <c r="F230" s="14" t="str">
        <f t="shared" ca="1" si="35"/>
        <v/>
      </c>
      <c r="H230" s="2" t="str">
        <f ca="1">IF(AND(D230&gt;=32,D230&lt;=35),"Channel "&amp;C230&amp;" EQ"&amp;COUNTIF($B$4:B230,B230),"")</f>
        <v/>
      </c>
      <c r="I230" s="43" t="str">
        <f ca="1">IF(D230=35,D230*10+C230+1000+10000*COUNTIF($B$4:B230,B230), IF(AND(D230&gt;=32,D230&lt;=35),D230*10+C230+1000*(D230-30)+10000*COUNTIF($B$4:B230,B230),IF(AND(D230&gt;=1,D230&lt;=255), D230*10+C230, "")))</f>
        <v/>
      </c>
      <c r="J230" s="1" t="str">
        <f ca="1">IF(I230="","",COUNT(INDIRECT("I"&amp;4):INDIRECT("I"&amp;ROW())))</f>
        <v/>
      </c>
      <c r="K230" s="2" t="str">
        <f t="shared" ca="1" si="39"/>
        <v/>
      </c>
      <c r="L230" s="2" t="str">
        <f ca="1">IF(K230&lt;&gt;"",RANK(K230,$K$4:$K$257)+COUNTIF(K$4:K230,K230)-1,"")</f>
        <v/>
      </c>
      <c r="M230" s="2" t="str">
        <f t="shared" ca="1" si="40"/>
        <v/>
      </c>
      <c r="N230" s="2" t="str">
        <f t="shared" ca="1" si="41"/>
        <v/>
      </c>
      <c r="P230" s="30" t="str">
        <f t="shared" ca="1" si="44"/>
        <v/>
      </c>
      <c r="Q230" s="1" t="str">
        <f ca="1">IF(P230="","",COUNT(INDIRECT("P"&amp;4):INDIRECT("P"&amp;ROW())))</f>
        <v/>
      </c>
      <c r="R230" s="30" t="str">
        <f t="shared" ca="1" si="42"/>
        <v/>
      </c>
      <c r="S230" s="30" t="str">
        <f t="shared" ca="1" si="36"/>
        <v/>
      </c>
      <c r="T230" s="44" t="str">
        <f t="shared" ca="1" si="43"/>
        <v/>
      </c>
    </row>
    <row r="231" spans="1:20" x14ac:dyDescent="0.2">
      <c r="A231" s="26" t="s">
        <v>390</v>
      </c>
      <c r="B23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31" s="23" t="str">
        <f t="shared" si="37"/>
        <v/>
      </c>
      <c r="D231" s="13" t="str">
        <f t="shared" si="38"/>
        <v/>
      </c>
      <c r="E231" s="17" t="str">
        <f t="shared" ca="1" si="34"/>
        <v/>
      </c>
      <c r="F231" s="14" t="str">
        <f t="shared" ca="1" si="35"/>
        <v/>
      </c>
      <c r="H231" s="2" t="str">
        <f>IF(AND(D231&gt;=32,D231&lt;=35),"Channel "&amp;C231&amp;" EQ"&amp;COUNTIF($B$4:B231,B231),"")</f>
        <v/>
      </c>
      <c r="I231" s="43" t="str">
        <f>IF(D231=35,D231*10+C231+1000+10000*COUNTIF($B$4:B231,B231), IF(AND(D231&gt;=32,D231&lt;=35),D231*10+C231+1000*(D231-30)+10000*COUNTIF($B$4:B231,B231),IF(AND(D231&gt;=1,D231&lt;=255), D231*10+C231, "")))</f>
        <v/>
      </c>
      <c r="J231" s="1" t="str">
        <f ca="1">IF(I231="","",COUNT(INDIRECT("I"&amp;4):INDIRECT("I"&amp;ROW())))</f>
        <v/>
      </c>
      <c r="K231" s="2" t="str">
        <f t="shared" ca="1" si="39"/>
        <v/>
      </c>
      <c r="L231" s="2" t="str">
        <f ca="1">IF(K231&lt;&gt;"",RANK(K231,$K$4:$K$257)+COUNTIF(K$4:K231,K231)-1,"")</f>
        <v/>
      </c>
      <c r="M231" s="2" t="str">
        <f t="shared" ca="1" si="40"/>
        <v/>
      </c>
      <c r="N231" s="2" t="str">
        <f t="shared" ca="1" si="41"/>
        <v/>
      </c>
      <c r="P231" s="30" t="str">
        <f t="shared" ca="1" si="44"/>
        <v/>
      </c>
      <c r="Q231" s="1" t="str">
        <f ca="1">IF(P231="","",COUNT(INDIRECT("P"&amp;4):INDIRECT("P"&amp;ROW())))</f>
        <v/>
      </c>
      <c r="R231" s="30" t="str">
        <f t="shared" ca="1" si="42"/>
        <v/>
      </c>
      <c r="S231" s="30" t="str">
        <f t="shared" ca="1" si="36"/>
        <v/>
      </c>
      <c r="T231" s="44" t="str">
        <f t="shared" ca="1" si="43"/>
        <v/>
      </c>
    </row>
    <row r="232" spans="1:20" x14ac:dyDescent="0.2">
      <c r="A232" s="26" t="s">
        <v>391</v>
      </c>
      <c r="B23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32" s="23" t="str">
        <f t="shared" ca="1" si="37"/>
        <v/>
      </c>
      <c r="D232" s="13" t="str">
        <f t="shared" ca="1" si="38"/>
        <v/>
      </c>
      <c r="E232" s="17" t="str">
        <f t="shared" ca="1" si="34"/>
        <v/>
      </c>
      <c r="F232" s="14" t="str">
        <f t="shared" ca="1" si="35"/>
        <v/>
      </c>
      <c r="H232" s="2" t="str">
        <f ca="1">IF(AND(D232&gt;=32,D232&lt;=35),"Channel "&amp;C232&amp;" EQ"&amp;COUNTIF($B$4:B232,B232),"")</f>
        <v/>
      </c>
      <c r="I232" s="43" t="str">
        <f ca="1">IF(D232=35,D232*10+C232+1000+10000*COUNTIF($B$4:B232,B232), IF(AND(D232&gt;=32,D232&lt;=35),D232*10+C232+1000*(D232-30)+10000*COUNTIF($B$4:B232,B232),IF(AND(D232&gt;=1,D232&lt;=255), D232*10+C232, "")))</f>
        <v/>
      </c>
      <c r="J232" s="1" t="str">
        <f ca="1">IF(I232="","",COUNT(INDIRECT("I"&amp;4):INDIRECT("I"&amp;ROW())))</f>
        <v/>
      </c>
      <c r="K232" s="2" t="str">
        <f t="shared" ca="1" si="39"/>
        <v/>
      </c>
      <c r="L232" s="2" t="str">
        <f ca="1">IF(K232&lt;&gt;"",RANK(K232,$K$4:$K$257)+COUNTIF(K$4:K232,K232)-1,"")</f>
        <v/>
      </c>
      <c r="M232" s="2" t="str">
        <f t="shared" ca="1" si="40"/>
        <v/>
      </c>
      <c r="N232" s="2" t="str">
        <f t="shared" ca="1" si="41"/>
        <v/>
      </c>
      <c r="P232" s="30" t="str">
        <f t="shared" ca="1" si="44"/>
        <v/>
      </c>
      <c r="Q232" s="1" t="str">
        <f ca="1">IF(P232="","",COUNT(INDIRECT("P"&amp;4):INDIRECT("P"&amp;ROW())))</f>
        <v/>
      </c>
      <c r="R232" s="30" t="str">
        <f t="shared" ca="1" si="42"/>
        <v/>
      </c>
      <c r="S232" s="30" t="str">
        <f t="shared" ca="1" si="36"/>
        <v/>
      </c>
      <c r="T232" s="44" t="str">
        <f t="shared" ca="1" si="43"/>
        <v/>
      </c>
    </row>
    <row r="233" spans="1:20" x14ac:dyDescent="0.2">
      <c r="A233" s="26" t="s">
        <v>392</v>
      </c>
      <c r="B23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33" s="23" t="str">
        <f t="shared" si="37"/>
        <v/>
      </c>
      <c r="D233" s="13" t="str">
        <f t="shared" si="38"/>
        <v/>
      </c>
      <c r="E233" s="17" t="str">
        <f t="shared" ca="1" si="34"/>
        <v/>
      </c>
      <c r="F233" s="14" t="str">
        <f t="shared" ca="1" si="35"/>
        <v/>
      </c>
      <c r="H233" s="2" t="str">
        <f>IF(AND(D233&gt;=32,D233&lt;=35),"Channel "&amp;C233&amp;" EQ"&amp;COUNTIF($B$4:B233,B233),"")</f>
        <v/>
      </c>
      <c r="I233" s="43" t="str">
        <f>IF(D233=35,D233*10+C233+1000+10000*COUNTIF($B$4:B233,B233), IF(AND(D233&gt;=32,D233&lt;=35),D233*10+C233+1000*(D233-30)+10000*COUNTIF($B$4:B233,B233),IF(AND(D233&gt;=1,D233&lt;=255), D233*10+C233, "")))</f>
        <v/>
      </c>
      <c r="J233" s="1" t="str">
        <f ca="1">IF(I233="","",COUNT(INDIRECT("I"&amp;4):INDIRECT("I"&amp;ROW())))</f>
        <v/>
      </c>
      <c r="K233" s="2" t="str">
        <f t="shared" ca="1" si="39"/>
        <v/>
      </c>
      <c r="L233" s="2" t="str">
        <f ca="1">IF(K233&lt;&gt;"",RANK(K233,$K$4:$K$257)+COUNTIF(K$4:K233,K233)-1,"")</f>
        <v/>
      </c>
      <c r="M233" s="2" t="str">
        <f t="shared" ca="1" si="40"/>
        <v/>
      </c>
      <c r="N233" s="2" t="str">
        <f t="shared" ca="1" si="41"/>
        <v/>
      </c>
      <c r="P233" s="30" t="str">
        <f t="shared" ca="1" si="44"/>
        <v/>
      </c>
      <c r="Q233" s="1" t="str">
        <f ca="1">IF(P233="","",COUNT(INDIRECT("P"&amp;4):INDIRECT("P"&amp;ROW())))</f>
        <v/>
      </c>
      <c r="R233" s="30" t="str">
        <f t="shared" ca="1" si="42"/>
        <v/>
      </c>
      <c r="S233" s="30" t="str">
        <f t="shared" ca="1" si="36"/>
        <v/>
      </c>
      <c r="T233" s="44" t="str">
        <f t="shared" ca="1" si="43"/>
        <v/>
      </c>
    </row>
    <row r="234" spans="1:20" x14ac:dyDescent="0.2">
      <c r="A234" s="26" t="s">
        <v>393</v>
      </c>
      <c r="B23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34" s="23" t="str">
        <f t="shared" ca="1" si="37"/>
        <v/>
      </c>
      <c r="D234" s="13" t="str">
        <f t="shared" ca="1" si="38"/>
        <v/>
      </c>
      <c r="E234" s="17" t="str">
        <f t="shared" ca="1" si="34"/>
        <v/>
      </c>
      <c r="F234" s="14" t="str">
        <f t="shared" ca="1" si="35"/>
        <v/>
      </c>
      <c r="H234" s="2" t="str">
        <f ca="1">IF(AND(D234&gt;=32,D234&lt;=35),"Channel "&amp;C234&amp;" EQ"&amp;COUNTIF($B$4:B234,B234),"")</f>
        <v/>
      </c>
      <c r="I234" s="43" t="str">
        <f ca="1">IF(D234=35,D234*10+C234+1000+10000*COUNTIF($B$4:B234,B234), IF(AND(D234&gt;=32,D234&lt;=35),D234*10+C234+1000*(D234-30)+10000*COUNTIF($B$4:B234,B234),IF(AND(D234&gt;=1,D234&lt;=255), D234*10+C234, "")))</f>
        <v/>
      </c>
      <c r="J234" s="1" t="str">
        <f ca="1">IF(I234="","",COUNT(INDIRECT("I"&amp;4):INDIRECT("I"&amp;ROW())))</f>
        <v/>
      </c>
      <c r="K234" s="2" t="str">
        <f t="shared" ca="1" si="39"/>
        <v/>
      </c>
      <c r="L234" s="2" t="str">
        <f ca="1">IF(K234&lt;&gt;"",RANK(K234,$K$4:$K$257)+COUNTIF(K$4:K234,K234)-1,"")</f>
        <v/>
      </c>
      <c r="M234" s="2" t="str">
        <f t="shared" ca="1" si="40"/>
        <v/>
      </c>
      <c r="N234" s="2" t="str">
        <f t="shared" ca="1" si="41"/>
        <v/>
      </c>
      <c r="P234" s="30" t="str">
        <f t="shared" ca="1" si="44"/>
        <v/>
      </c>
      <c r="Q234" s="1" t="str">
        <f ca="1">IF(P234="","",COUNT(INDIRECT("P"&amp;4):INDIRECT("P"&amp;ROW())))</f>
        <v/>
      </c>
      <c r="R234" s="30" t="str">
        <f t="shared" ca="1" si="42"/>
        <v/>
      </c>
      <c r="S234" s="30" t="str">
        <f t="shared" ca="1" si="36"/>
        <v/>
      </c>
      <c r="T234" s="44" t="str">
        <f t="shared" ca="1" si="43"/>
        <v/>
      </c>
    </row>
    <row r="235" spans="1:20" x14ac:dyDescent="0.2">
      <c r="A235" s="26" t="s">
        <v>394</v>
      </c>
      <c r="B23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35" s="23" t="str">
        <f t="shared" si="37"/>
        <v/>
      </c>
      <c r="D235" s="13" t="str">
        <f t="shared" si="38"/>
        <v/>
      </c>
      <c r="E235" s="17" t="str">
        <f t="shared" ca="1" si="34"/>
        <v/>
      </c>
      <c r="F235" s="14" t="str">
        <f t="shared" ca="1" si="35"/>
        <v/>
      </c>
      <c r="H235" s="2" t="str">
        <f>IF(AND(D235&gt;=32,D235&lt;=35),"Channel "&amp;C235&amp;" EQ"&amp;COUNTIF($B$4:B235,B235),"")</f>
        <v/>
      </c>
      <c r="I235" s="43" t="str">
        <f>IF(D235=35,D235*10+C235+1000+10000*COUNTIF($B$4:B235,B235), IF(AND(D235&gt;=32,D235&lt;=35),D235*10+C235+1000*(D235-30)+10000*COUNTIF($B$4:B235,B235),IF(AND(D235&gt;=1,D235&lt;=255), D235*10+C235, "")))</f>
        <v/>
      </c>
      <c r="J235" s="1" t="str">
        <f ca="1">IF(I235="","",COUNT(INDIRECT("I"&amp;4):INDIRECT("I"&amp;ROW())))</f>
        <v/>
      </c>
      <c r="K235" s="2" t="str">
        <f t="shared" ca="1" si="39"/>
        <v/>
      </c>
      <c r="L235" s="2" t="str">
        <f ca="1">IF(K235&lt;&gt;"",RANK(K235,$K$4:$K$257)+COUNTIF(K$4:K235,K235)-1,"")</f>
        <v/>
      </c>
      <c r="M235" s="2" t="str">
        <f t="shared" ca="1" si="40"/>
        <v/>
      </c>
      <c r="N235" s="2" t="str">
        <f t="shared" ca="1" si="41"/>
        <v/>
      </c>
      <c r="P235" s="30" t="str">
        <f t="shared" ca="1" si="44"/>
        <v/>
      </c>
      <c r="Q235" s="1" t="str">
        <f ca="1">IF(P235="","",COUNT(INDIRECT("P"&amp;4):INDIRECT("P"&amp;ROW())))</f>
        <v/>
      </c>
      <c r="R235" s="30" t="str">
        <f t="shared" ca="1" si="42"/>
        <v/>
      </c>
      <c r="S235" s="30" t="str">
        <f t="shared" ca="1" si="36"/>
        <v/>
      </c>
      <c r="T235" s="44" t="str">
        <f t="shared" ca="1" si="43"/>
        <v/>
      </c>
    </row>
    <row r="236" spans="1:20" x14ac:dyDescent="0.2">
      <c r="A236" s="26" t="s">
        <v>395</v>
      </c>
      <c r="B23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36" s="23" t="str">
        <f t="shared" ca="1" si="37"/>
        <v/>
      </c>
      <c r="D236" s="13" t="str">
        <f t="shared" ca="1" si="38"/>
        <v/>
      </c>
      <c r="E236" s="17" t="str">
        <f t="shared" ca="1" si="34"/>
        <v/>
      </c>
      <c r="F236" s="14" t="str">
        <f t="shared" ca="1" si="35"/>
        <v/>
      </c>
      <c r="H236" s="2" t="str">
        <f ca="1">IF(AND(D236&gt;=32,D236&lt;=35),"Channel "&amp;C236&amp;" EQ"&amp;COUNTIF($B$4:B236,B236),"")</f>
        <v/>
      </c>
      <c r="I236" s="43" t="str">
        <f ca="1">IF(D236=35,D236*10+C236+1000+10000*COUNTIF($B$4:B236,B236), IF(AND(D236&gt;=32,D236&lt;=35),D236*10+C236+1000*(D236-30)+10000*COUNTIF($B$4:B236,B236),IF(AND(D236&gt;=1,D236&lt;=255), D236*10+C236, "")))</f>
        <v/>
      </c>
      <c r="J236" s="1" t="str">
        <f ca="1">IF(I236="","",COUNT(INDIRECT("I"&amp;4):INDIRECT("I"&amp;ROW())))</f>
        <v/>
      </c>
      <c r="K236" s="2" t="str">
        <f t="shared" ca="1" si="39"/>
        <v/>
      </c>
      <c r="L236" s="2" t="str">
        <f ca="1">IF(K236&lt;&gt;"",RANK(K236,$K$4:$K$257)+COUNTIF(K$4:K236,K236)-1,"")</f>
        <v/>
      </c>
      <c r="M236" s="2" t="str">
        <f t="shared" ca="1" si="40"/>
        <v/>
      </c>
      <c r="N236" s="2" t="str">
        <f t="shared" ca="1" si="41"/>
        <v/>
      </c>
      <c r="P236" s="30" t="str">
        <f t="shared" ca="1" si="44"/>
        <v/>
      </c>
      <c r="Q236" s="1" t="str">
        <f ca="1">IF(P236="","",COUNT(INDIRECT("P"&amp;4):INDIRECT("P"&amp;ROW())))</f>
        <v/>
      </c>
      <c r="R236" s="30" t="str">
        <f t="shared" ca="1" si="42"/>
        <v/>
      </c>
      <c r="S236" s="30" t="str">
        <f t="shared" ca="1" si="36"/>
        <v/>
      </c>
      <c r="T236" s="44" t="str">
        <f t="shared" ca="1" si="43"/>
        <v/>
      </c>
    </row>
    <row r="237" spans="1:20" x14ac:dyDescent="0.2">
      <c r="A237" s="26" t="s">
        <v>396</v>
      </c>
      <c r="B23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37" s="23" t="str">
        <f t="shared" si="37"/>
        <v/>
      </c>
      <c r="D237" s="13" t="str">
        <f t="shared" si="38"/>
        <v/>
      </c>
      <c r="E237" s="17" t="str">
        <f t="shared" ca="1" si="34"/>
        <v/>
      </c>
      <c r="F237" s="14" t="str">
        <f t="shared" ca="1" si="35"/>
        <v/>
      </c>
      <c r="H237" s="2" t="str">
        <f>IF(AND(D237&gt;=32,D237&lt;=35),"Channel "&amp;C237&amp;" EQ"&amp;COUNTIF($B$4:B237,B237),"")</f>
        <v/>
      </c>
      <c r="I237" s="43" t="str">
        <f>IF(D237=35,D237*10+C237+1000+10000*COUNTIF($B$4:B237,B237), IF(AND(D237&gt;=32,D237&lt;=35),D237*10+C237+1000*(D237-30)+10000*COUNTIF($B$4:B237,B237),IF(AND(D237&gt;=1,D237&lt;=255), D237*10+C237, "")))</f>
        <v/>
      </c>
      <c r="J237" s="1" t="str">
        <f ca="1">IF(I237="","",COUNT(INDIRECT("I"&amp;4):INDIRECT("I"&amp;ROW())))</f>
        <v/>
      </c>
      <c r="K237" s="2" t="str">
        <f t="shared" ca="1" si="39"/>
        <v/>
      </c>
      <c r="L237" s="2" t="str">
        <f ca="1">IF(K237&lt;&gt;"",RANK(K237,$K$4:$K$257)+COUNTIF(K$4:K237,K237)-1,"")</f>
        <v/>
      </c>
      <c r="M237" s="2" t="str">
        <f t="shared" ca="1" si="40"/>
        <v/>
      </c>
      <c r="N237" s="2" t="str">
        <f t="shared" ca="1" si="41"/>
        <v/>
      </c>
      <c r="P237" s="30" t="str">
        <f t="shared" ca="1" si="44"/>
        <v/>
      </c>
      <c r="Q237" s="1" t="str">
        <f ca="1">IF(P237="","",COUNT(INDIRECT("P"&amp;4):INDIRECT("P"&amp;ROW())))</f>
        <v/>
      </c>
      <c r="R237" s="30" t="str">
        <f t="shared" ca="1" si="42"/>
        <v/>
      </c>
      <c r="S237" s="30" t="str">
        <f t="shared" ca="1" si="36"/>
        <v/>
      </c>
      <c r="T237" s="44" t="str">
        <f t="shared" ca="1" si="43"/>
        <v/>
      </c>
    </row>
    <row r="238" spans="1:20" x14ac:dyDescent="0.2">
      <c r="A238" s="26" t="s">
        <v>397</v>
      </c>
      <c r="B238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38" s="23" t="str">
        <f t="shared" ca="1" si="37"/>
        <v/>
      </c>
      <c r="D238" s="13" t="str">
        <f t="shared" ca="1" si="38"/>
        <v/>
      </c>
      <c r="E238" s="17" t="str">
        <f t="shared" ca="1" si="34"/>
        <v/>
      </c>
      <c r="F238" s="14" t="str">
        <f t="shared" ca="1" si="35"/>
        <v/>
      </c>
      <c r="H238" s="2" t="str">
        <f ca="1">IF(AND(D238&gt;=32,D238&lt;=35),"Channel "&amp;C238&amp;" EQ"&amp;COUNTIF($B$4:B238,B238),"")</f>
        <v/>
      </c>
      <c r="I238" s="43" t="str">
        <f ca="1">IF(D238=35,D238*10+C238+1000+10000*COUNTIF($B$4:B238,B238), IF(AND(D238&gt;=32,D238&lt;=35),D238*10+C238+1000*(D238-30)+10000*COUNTIF($B$4:B238,B238),IF(AND(D238&gt;=1,D238&lt;=255), D238*10+C238, "")))</f>
        <v/>
      </c>
      <c r="J238" s="1" t="str">
        <f ca="1">IF(I238="","",COUNT(INDIRECT("I"&amp;4):INDIRECT("I"&amp;ROW())))</f>
        <v/>
      </c>
      <c r="K238" s="2" t="str">
        <f t="shared" ca="1" si="39"/>
        <v/>
      </c>
      <c r="L238" s="2" t="str">
        <f ca="1">IF(K238&lt;&gt;"",RANK(K238,$K$4:$K$257)+COUNTIF(K$4:K238,K238)-1,"")</f>
        <v/>
      </c>
      <c r="M238" s="2" t="str">
        <f t="shared" ca="1" si="40"/>
        <v/>
      </c>
      <c r="N238" s="2" t="str">
        <f t="shared" ca="1" si="41"/>
        <v/>
      </c>
      <c r="P238" s="30" t="str">
        <f t="shared" ca="1" si="44"/>
        <v/>
      </c>
      <c r="Q238" s="1" t="str">
        <f ca="1">IF(P238="","",COUNT(INDIRECT("P"&amp;4):INDIRECT("P"&amp;ROW())))</f>
        <v/>
      </c>
      <c r="R238" s="30" t="str">
        <f t="shared" ca="1" si="42"/>
        <v/>
      </c>
      <c r="S238" s="30" t="str">
        <f t="shared" ca="1" si="36"/>
        <v/>
      </c>
      <c r="T238" s="44" t="str">
        <f t="shared" ca="1" si="43"/>
        <v/>
      </c>
    </row>
    <row r="239" spans="1:20" x14ac:dyDescent="0.2">
      <c r="A239" s="26" t="s">
        <v>398</v>
      </c>
      <c r="B23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39" s="23" t="str">
        <f t="shared" si="37"/>
        <v/>
      </c>
      <c r="D239" s="13" t="str">
        <f t="shared" si="38"/>
        <v/>
      </c>
      <c r="E239" s="17" t="str">
        <f t="shared" ca="1" si="34"/>
        <v/>
      </c>
      <c r="F239" s="14" t="str">
        <f t="shared" ca="1" si="35"/>
        <v/>
      </c>
      <c r="H239" s="2" t="str">
        <f>IF(AND(D239&gt;=32,D239&lt;=35),"Channel "&amp;C239&amp;" EQ"&amp;COUNTIF($B$4:B239,B239),"")</f>
        <v/>
      </c>
      <c r="I239" s="43" t="str">
        <f>IF(D239=35,D239*10+C239+1000+10000*COUNTIF($B$4:B239,B239), IF(AND(D239&gt;=32,D239&lt;=35),D239*10+C239+1000*(D239-30)+10000*COUNTIF($B$4:B239,B239),IF(AND(D239&gt;=1,D239&lt;=255), D239*10+C239, "")))</f>
        <v/>
      </c>
      <c r="J239" s="1" t="str">
        <f ca="1">IF(I239="","",COUNT(INDIRECT("I"&amp;4):INDIRECT("I"&amp;ROW())))</f>
        <v/>
      </c>
      <c r="K239" s="2" t="str">
        <f t="shared" ca="1" si="39"/>
        <v/>
      </c>
      <c r="L239" s="2" t="str">
        <f ca="1">IF(K239&lt;&gt;"",RANK(K239,$K$4:$K$257)+COUNTIF(K$4:K239,K239)-1,"")</f>
        <v/>
      </c>
      <c r="M239" s="2" t="str">
        <f t="shared" ca="1" si="40"/>
        <v/>
      </c>
      <c r="N239" s="2" t="str">
        <f t="shared" ca="1" si="41"/>
        <v/>
      </c>
      <c r="P239" s="30" t="str">
        <f t="shared" ca="1" si="44"/>
        <v/>
      </c>
      <c r="Q239" s="1" t="str">
        <f ca="1">IF(P239="","",COUNT(INDIRECT("P"&amp;4):INDIRECT("P"&amp;ROW())))</f>
        <v/>
      </c>
      <c r="R239" s="30" t="str">
        <f t="shared" ca="1" si="42"/>
        <v/>
      </c>
      <c r="S239" s="30" t="str">
        <f t="shared" ca="1" si="36"/>
        <v/>
      </c>
      <c r="T239" s="44" t="str">
        <f t="shared" ca="1" si="43"/>
        <v/>
      </c>
    </row>
    <row r="240" spans="1:20" x14ac:dyDescent="0.2">
      <c r="A240" s="26" t="s">
        <v>399</v>
      </c>
      <c r="B24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40" s="23" t="str">
        <f t="shared" ca="1" si="37"/>
        <v/>
      </c>
      <c r="D240" s="13" t="str">
        <f t="shared" ca="1" si="38"/>
        <v/>
      </c>
      <c r="E240" s="17" t="str">
        <f t="shared" ca="1" si="34"/>
        <v/>
      </c>
      <c r="F240" s="14" t="str">
        <f t="shared" ca="1" si="35"/>
        <v/>
      </c>
      <c r="H240" s="2" t="str">
        <f ca="1">IF(AND(D240&gt;=32,D240&lt;=35),"Channel "&amp;C240&amp;" EQ"&amp;COUNTIF($B$4:B240,B240),"")</f>
        <v/>
      </c>
      <c r="I240" s="43" t="str">
        <f ca="1">IF(D240=35,D240*10+C240+1000+10000*COUNTIF($B$4:B240,B240), IF(AND(D240&gt;=32,D240&lt;=35),D240*10+C240+1000*(D240-30)+10000*COUNTIF($B$4:B240,B240),IF(AND(D240&gt;=1,D240&lt;=255), D240*10+C240, "")))</f>
        <v/>
      </c>
      <c r="J240" s="1" t="str">
        <f ca="1">IF(I240="","",COUNT(INDIRECT("I"&amp;4):INDIRECT("I"&amp;ROW())))</f>
        <v/>
      </c>
      <c r="K240" s="2" t="str">
        <f t="shared" ca="1" si="39"/>
        <v/>
      </c>
      <c r="L240" s="2" t="str">
        <f ca="1">IF(K240&lt;&gt;"",RANK(K240,$K$4:$K$257)+COUNTIF(K$4:K240,K240)-1,"")</f>
        <v/>
      </c>
      <c r="M240" s="2" t="str">
        <f t="shared" ca="1" si="40"/>
        <v/>
      </c>
      <c r="N240" s="2" t="str">
        <f t="shared" ca="1" si="41"/>
        <v/>
      </c>
      <c r="P240" s="30" t="str">
        <f t="shared" ca="1" si="44"/>
        <v/>
      </c>
      <c r="Q240" s="1" t="str">
        <f ca="1">IF(P240="","",COUNT(INDIRECT("P"&amp;4):INDIRECT("P"&amp;ROW())))</f>
        <v/>
      </c>
      <c r="R240" s="30" t="str">
        <f t="shared" ca="1" si="42"/>
        <v/>
      </c>
      <c r="S240" s="30" t="str">
        <f t="shared" ca="1" si="36"/>
        <v/>
      </c>
      <c r="T240" s="44" t="str">
        <f t="shared" ca="1" si="43"/>
        <v/>
      </c>
    </row>
    <row r="241" spans="1:20" x14ac:dyDescent="0.2">
      <c r="A241" s="26" t="s">
        <v>400</v>
      </c>
      <c r="B24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41" s="23" t="str">
        <f t="shared" si="37"/>
        <v/>
      </c>
      <c r="D241" s="13" t="str">
        <f t="shared" si="38"/>
        <v/>
      </c>
      <c r="E241" s="17" t="str">
        <f t="shared" ca="1" si="34"/>
        <v/>
      </c>
      <c r="F241" s="14" t="str">
        <f t="shared" ca="1" si="35"/>
        <v/>
      </c>
      <c r="H241" s="2" t="str">
        <f>IF(AND(D241&gt;=32,D241&lt;=35),"Channel "&amp;C241&amp;" EQ"&amp;COUNTIF($B$4:B241,B241),"")</f>
        <v/>
      </c>
      <c r="I241" s="43" t="str">
        <f>IF(D241=35,D241*10+C241+1000+10000*COUNTIF($B$4:B241,B241), IF(AND(D241&gt;=32,D241&lt;=35),D241*10+C241+1000*(D241-30)+10000*COUNTIF($B$4:B241,B241),IF(AND(D241&gt;=1,D241&lt;=255), D241*10+C241, "")))</f>
        <v/>
      </c>
      <c r="J241" s="1" t="str">
        <f ca="1">IF(I241="","",COUNT(INDIRECT("I"&amp;4):INDIRECT("I"&amp;ROW())))</f>
        <v/>
      </c>
      <c r="K241" s="2" t="str">
        <f t="shared" ca="1" si="39"/>
        <v/>
      </c>
      <c r="L241" s="2" t="str">
        <f ca="1">IF(K241&lt;&gt;"",RANK(K241,$K$4:$K$257)+COUNTIF(K$4:K241,K241)-1,"")</f>
        <v/>
      </c>
      <c r="M241" s="2" t="str">
        <f t="shared" ca="1" si="40"/>
        <v/>
      </c>
      <c r="N241" s="2" t="str">
        <f t="shared" ca="1" si="41"/>
        <v/>
      </c>
      <c r="P241" s="30" t="str">
        <f t="shared" ca="1" si="44"/>
        <v/>
      </c>
      <c r="Q241" s="1" t="str">
        <f ca="1">IF(P241="","",COUNT(INDIRECT("P"&amp;4):INDIRECT("P"&amp;ROW())))</f>
        <v/>
      </c>
      <c r="R241" s="30" t="str">
        <f t="shared" ca="1" si="42"/>
        <v/>
      </c>
      <c r="S241" s="30" t="str">
        <f t="shared" ca="1" si="36"/>
        <v/>
      </c>
      <c r="T241" s="44" t="str">
        <f t="shared" ca="1" si="43"/>
        <v/>
      </c>
    </row>
    <row r="242" spans="1:20" x14ac:dyDescent="0.2">
      <c r="A242" s="26" t="s">
        <v>401</v>
      </c>
      <c r="B24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42" s="23" t="str">
        <f t="shared" ca="1" si="37"/>
        <v/>
      </c>
      <c r="D242" s="13" t="str">
        <f t="shared" ca="1" si="38"/>
        <v/>
      </c>
      <c r="E242" s="17" t="str">
        <f t="shared" ca="1" si="34"/>
        <v/>
      </c>
      <c r="F242" s="14" t="str">
        <f t="shared" ca="1" si="35"/>
        <v/>
      </c>
      <c r="H242" s="2" t="str">
        <f ca="1">IF(AND(D242&gt;=32,D242&lt;=35),"Channel "&amp;C242&amp;" EQ"&amp;COUNTIF($B$4:B242,B242),"")</f>
        <v/>
      </c>
      <c r="I242" s="43" t="str">
        <f ca="1">IF(D242=35,D242*10+C242+1000+10000*COUNTIF($B$4:B242,B242), IF(AND(D242&gt;=32,D242&lt;=35),D242*10+C242+1000*(D242-30)+10000*COUNTIF($B$4:B242,B242),IF(AND(D242&gt;=1,D242&lt;=255), D242*10+C242, "")))</f>
        <v/>
      </c>
      <c r="J242" s="1" t="str">
        <f ca="1">IF(I242="","",COUNT(INDIRECT("I"&amp;4):INDIRECT("I"&amp;ROW())))</f>
        <v/>
      </c>
      <c r="K242" s="2" t="str">
        <f t="shared" ca="1" si="39"/>
        <v/>
      </c>
      <c r="L242" s="2" t="str">
        <f ca="1">IF(K242&lt;&gt;"",RANK(K242,$K$4:$K$257)+COUNTIF(K$4:K242,K242)-1,"")</f>
        <v/>
      </c>
      <c r="M242" s="2" t="str">
        <f t="shared" ca="1" si="40"/>
        <v/>
      </c>
      <c r="N242" s="2" t="str">
        <f t="shared" ca="1" si="41"/>
        <v/>
      </c>
      <c r="P242" s="30" t="str">
        <f t="shared" ca="1" si="44"/>
        <v/>
      </c>
      <c r="Q242" s="1" t="str">
        <f ca="1">IF(P242="","",COUNT(INDIRECT("P"&amp;4):INDIRECT("P"&amp;ROW())))</f>
        <v/>
      </c>
      <c r="R242" s="30" t="str">
        <f t="shared" ca="1" si="42"/>
        <v/>
      </c>
      <c r="S242" s="30" t="str">
        <f t="shared" ca="1" si="36"/>
        <v/>
      </c>
      <c r="T242" s="44" t="str">
        <f t="shared" ca="1" si="43"/>
        <v/>
      </c>
    </row>
    <row r="243" spans="1:20" x14ac:dyDescent="0.2">
      <c r="A243" s="26" t="s">
        <v>402</v>
      </c>
      <c r="B24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43" s="23" t="str">
        <f t="shared" si="37"/>
        <v/>
      </c>
      <c r="D243" s="13" t="str">
        <f t="shared" si="38"/>
        <v/>
      </c>
      <c r="E243" s="17" t="str">
        <f t="shared" ca="1" si="34"/>
        <v/>
      </c>
      <c r="F243" s="14" t="str">
        <f t="shared" ca="1" si="35"/>
        <v/>
      </c>
      <c r="H243" s="2" t="str">
        <f>IF(AND(D243&gt;=32,D243&lt;=35),"Channel "&amp;C243&amp;" EQ"&amp;COUNTIF($B$4:B243,B243),"")</f>
        <v/>
      </c>
      <c r="I243" s="43" t="str">
        <f>IF(D243=35,D243*10+C243+1000+10000*COUNTIF($B$4:B243,B243), IF(AND(D243&gt;=32,D243&lt;=35),D243*10+C243+1000*(D243-30)+10000*COUNTIF($B$4:B243,B243),IF(AND(D243&gt;=1,D243&lt;=255), D243*10+C243, "")))</f>
        <v/>
      </c>
      <c r="J243" s="1" t="str">
        <f ca="1">IF(I243="","",COUNT(INDIRECT("I"&amp;4):INDIRECT("I"&amp;ROW())))</f>
        <v/>
      </c>
      <c r="K243" s="2" t="str">
        <f t="shared" ca="1" si="39"/>
        <v/>
      </c>
      <c r="L243" s="2" t="str">
        <f ca="1">IF(K243&lt;&gt;"",RANK(K243,$K$4:$K$257)+COUNTIF(K$4:K243,K243)-1,"")</f>
        <v/>
      </c>
      <c r="M243" s="2" t="str">
        <f t="shared" ca="1" si="40"/>
        <v/>
      </c>
      <c r="N243" s="2" t="str">
        <f t="shared" ca="1" si="41"/>
        <v/>
      </c>
      <c r="P243" s="30" t="str">
        <f t="shared" ca="1" si="44"/>
        <v/>
      </c>
      <c r="Q243" s="1" t="str">
        <f ca="1">IF(P243="","",COUNT(INDIRECT("P"&amp;4):INDIRECT("P"&amp;ROW())))</f>
        <v/>
      </c>
      <c r="R243" s="30" t="str">
        <f t="shared" ca="1" si="42"/>
        <v/>
      </c>
      <c r="S243" s="30" t="str">
        <f t="shared" ca="1" si="36"/>
        <v/>
      </c>
      <c r="T243" s="44" t="str">
        <f t="shared" ca="1" si="43"/>
        <v/>
      </c>
    </row>
    <row r="244" spans="1:20" x14ac:dyDescent="0.2">
      <c r="A244" s="26" t="s">
        <v>403</v>
      </c>
      <c r="B24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44" s="23" t="str">
        <f t="shared" ca="1" si="37"/>
        <v/>
      </c>
      <c r="D244" s="13" t="str">
        <f t="shared" ca="1" si="38"/>
        <v/>
      </c>
      <c r="E244" s="17" t="str">
        <f t="shared" ca="1" si="34"/>
        <v/>
      </c>
      <c r="F244" s="14" t="str">
        <f t="shared" ca="1" si="35"/>
        <v/>
      </c>
      <c r="H244" s="2" t="str">
        <f ca="1">IF(AND(D244&gt;=32,D244&lt;=35),"Channel "&amp;C244&amp;" EQ"&amp;COUNTIF($B$4:B244,B244),"")</f>
        <v/>
      </c>
      <c r="I244" s="43" t="str">
        <f ca="1">IF(D244=35,D244*10+C244+1000+10000*COUNTIF($B$4:B244,B244), IF(AND(D244&gt;=32,D244&lt;=35),D244*10+C244+1000*(D244-30)+10000*COUNTIF($B$4:B244,B244),IF(AND(D244&gt;=1,D244&lt;=255), D244*10+C244, "")))</f>
        <v/>
      </c>
      <c r="J244" s="1" t="str">
        <f ca="1">IF(I244="","",COUNT(INDIRECT("I"&amp;4):INDIRECT("I"&amp;ROW())))</f>
        <v/>
      </c>
      <c r="K244" s="2" t="str">
        <f t="shared" ca="1" si="39"/>
        <v/>
      </c>
      <c r="L244" s="2" t="str">
        <f ca="1">IF(K244&lt;&gt;"",RANK(K244,$K$4:$K$257)+COUNTIF(K$4:K244,K244)-1,"")</f>
        <v/>
      </c>
      <c r="M244" s="2" t="str">
        <f t="shared" ca="1" si="40"/>
        <v/>
      </c>
      <c r="N244" s="2" t="str">
        <f t="shared" ca="1" si="41"/>
        <v/>
      </c>
      <c r="P244" s="30" t="str">
        <f t="shared" ca="1" si="44"/>
        <v/>
      </c>
      <c r="Q244" s="1" t="str">
        <f ca="1">IF(P244="","",COUNT(INDIRECT("P"&amp;4):INDIRECT("P"&amp;ROW())))</f>
        <v/>
      </c>
      <c r="R244" s="30" t="str">
        <f t="shared" ca="1" si="42"/>
        <v/>
      </c>
      <c r="S244" s="30" t="str">
        <f t="shared" ca="1" si="36"/>
        <v/>
      </c>
      <c r="T244" s="44" t="str">
        <f t="shared" ca="1" si="43"/>
        <v/>
      </c>
    </row>
    <row r="245" spans="1:20" x14ac:dyDescent="0.2">
      <c r="A245" s="26" t="s">
        <v>404</v>
      </c>
      <c r="B24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45" s="23" t="str">
        <f t="shared" si="37"/>
        <v/>
      </c>
      <c r="D245" s="13" t="str">
        <f t="shared" si="38"/>
        <v/>
      </c>
      <c r="E245" s="17" t="str">
        <f t="shared" ca="1" si="34"/>
        <v/>
      </c>
      <c r="F245" s="14" t="str">
        <f t="shared" ca="1" si="35"/>
        <v/>
      </c>
      <c r="H245" s="2" t="str">
        <f>IF(AND(D245&gt;=32,D245&lt;=35),"Channel "&amp;C245&amp;" EQ"&amp;COUNTIF($B$4:B245,B245),"")</f>
        <v/>
      </c>
      <c r="I245" s="43" t="str">
        <f>IF(D245=35,D245*10+C245+1000+10000*COUNTIF($B$4:B245,B245), IF(AND(D245&gt;=32,D245&lt;=35),D245*10+C245+1000*(D245-30)+10000*COUNTIF($B$4:B245,B245),IF(AND(D245&gt;=1,D245&lt;=255), D245*10+C245, "")))</f>
        <v/>
      </c>
      <c r="J245" s="1" t="str">
        <f ca="1">IF(I245="","",COUNT(INDIRECT("I"&amp;4):INDIRECT("I"&amp;ROW())))</f>
        <v/>
      </c>
      <c r="K245" s="2" t="str">
        <f t="shared" ca="1" si="39"/>
        <v/>
      </c>
      <c r="L245" s="2" t="str">
        <f ca="1">IF(K245&lt;&gt;"",RANK(K245,$K$4:$K$257)+COUNTIF(K$4:K245,K245)-1,"")</f>
        <v/>
      </c>
      <c r="M245" s="2" t="str">
        <f t="shared" ca="1" si="40"/>
        <v/>
      </c>
      <c r="N245" s="2" t="str">
        <f t="shared" ca="1" si="41"/>
        <v/>
      </c>
      <c r="P245" s="30" t="str">
        <f t="shared" ca="1" si="44"/>
        <v/>
      </c>
      <c r="Q245" s="1" t="str">
        <f ca="1">IF(P245="","",COUNT(INDIRECT("P"&amp;4):INDIRECT("P"&amp;ROW())))</f>
        <v/>
      </c>
      <c r="R245" s="30" t="str">
        <f t="shared" ca="1" si="42"/>
        <v/>
      </c>
      <c r="S245" s="30" t="str">
        <f t="shared" ca="1" si="36"/>
        <v/>
      </c>
      <c r="T245" s="44" t="str">
        <f t="shared" ca="1" si="43"/>
        <v/>
      </c>
    </row>
    <row r="246" spans="1:20" x14ac:dyDescent="0.2">
      <c r="A246" s="26" t="s">
        <v>405</v>
      </c>
      <c r="B24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46" s="23" t="str">
        <f t="shared" ca="1" si="37"/>
        <v/>
      </c>
      <c r="D246" s="13" t="str">
        <f t="shared" ca="1" si="38"/>
        <v/>
      </c>
      <c r="E246" s="17" t="str">
        <f t="shared" ca="1" si="34"/>
        <v/>
      </c>
      <c r="F246" s="14" t="str">
        <f t="shared" ca="1" si="35"/>
        <v/>
      </c>
      <c r="H246" s="2" t="str">
        <f ca="1">IF(AND(D246&gt;=32,D246&lt;=35),"Channel "&amp;C246&amp;" EQ"&amp;COUNTIF($B$4:B246,B246),"")</f>
        <v/>
      </c>
      <c r="I246" s="43" t="str">
        <f ca="1">IF(D246=35,D246*10+C246+1000+10000*COUNTIF($B$4:B246,B246), IF(AND(D246&gt;=32,D246&lt;=35),D246*10+C246+1000*(D246-30)+10000*COUNTIF($B$4:B246,B246),IF(AND(D246&gt;=1,D246&lt;=255), D246*10+C246, "")))</f>
        <v/>
      </c>
      <c r="J246" s="1" t="str">
        <f ca="1">IF(I246="","",COUNT(INDIRECT("I"&amp;4):INDIRECT("I"&amp;ROW())))</f>
        <v/>
      </c>
      <c r="K246" s="2" t="str">
        <f t="shared" ca="1" si="39"/>
        <v/>
      </c>
      <c r="L246" s="2" t="str">
        <f ca="1">IF(K246&lt;&gt;"",RANK(K246,$K$4:$K$257)+COUNTIF(K$4:K246,K246)-1,"")</f>
        <v/>
      </c>
      <c r="M246" s="2" t="str">
        <f t="shared" ca="1" si="40"/>
        <v/>
      </c>
      <c r="N246" s="2" t="str">
        <f t="shared" ca="1" si="41"/>
        <v/>
      </c>
      <c r="P246" s="30" t="str">
        <f t="shared" ca="1" si="44"/>
        <v/>
      </c>
      <c r="Q246" s="1" t="str">
        <f ca="1">IF(P246="","",COUNT(INDIRECT("P"&amp;4):INDIRECT("P"&amp;ROW())))</f>
        <v/>
      </c>
      <c r="R246" s="30" t="str">
        <f t="shared" ca="1" si="42"/>
        <v/>
      </c>
      <c r="S246" s="30" t="str">
        <f t="shared" ca="1" si="36"/>
        <v/>
      </c>
      <c r="T246" s="44" t="str">
        <f t="shared" ca="1" si="43"/>
        <v/>
      </c>
    </row>
    <row r="247" spans="1:20" x14ac:dyDescent="0.2">
      <c r="A247" s="26" t="s">
        <v>406</v>
      </c>
      <c r="B24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47" s="23" t="str">
        <f t="shared" si="37"/>
        <v/>
      </c>
      <c r="D247" s="13" t="str">
        <f t="shared" si="38"/>
        <v/>
      </c>
      <c r="E247" s="17" t="str">
        <f t="shared" ca="1" si="34"/>
        <v/>
      </c>
      <c r="F247" s="14" t="str">
        <f t="shared" ca="1" si="35"/>
        <v/>
      </c>
      <c r="H247" s="2" t="str">
        <f>IF(AND(D247&gt;=32,D247&lt;=35),"Channel "&amp;C247&amp;" EQ"&amp;COUNTIF($B$4:B247,B247),"")</f>
        <v/>
      </c>
      <c r="I247" s="43" t="str">
        <f>IF(D247=35,D247*10+C247+1000+10000*COUNTIF($B$4:B247,B247), IF(AND(D247&gt;=32,D247&lt;=35),D247*10+C247+1000*(D247-30)+10000*COUNTIF($B$4:B247,B247),IF(AND(D247&gt;=1,D247&lt;=255), D247*10+C247, "")))</f>
        <v/>
      </c>
      <c r="J247" s="1" t="str">
        <f ca="1">IF(I247="","",COUNT(INDIRECT("I"&amp;4):INDIRECT("I"&amp;ROW())))</f>
        <v/>
      </c>
      <c r="K247" s="2" t="str">
        <f t="shared" ca="1" si="39"/>
        <v/>
      </c>
      <c r="L247" s="2" t="str">
        <f ca="1">IF(K247&lt;&gt;"",RANK(K247,$K$4:$K$257)+COUNTIF(K$4:K247,K247)-1,"")</f>
        <v/>
      </c>
      <c r="M247" s="2" t="str">
        <f t="shared" ca="1" si="40"/>
        <v/>
      </c>
      <c r="N247" s="2" t="str">
        <f t="shared" ca="1" si="41"/>
        <v/>
      </c>
      <c r="P247" s="30" t="str">
        <f t="shared" ca="1" si="44"/>
        <v/>
      </c>
      <c r="Q247" s="1" t="str">
        <f ca="1">IF(P247="","",COUNT(INDIRECT("P"&amp;4):INDIRECT("P"&amp;ROW())))</f>
        <v/>
      </c>
      <c r="R247" s="30" t="str">
        <f t="shared" ca="1" si="42"/>
        <v/>
      </c>
      <c r="S247" s="30" t="str">
        <f t="shared" ca="1" si="36"/>
        <v/>
      </c>
      <c r="T247" s="44" t="str">
        <f t="shared" ca="1" si="43"/>
        <v/>
      </c>
    </row>
    <row r="248" spans="1:20" x14ac:dyDescent="0.2">
      <c r="A248" s="26" t="s">
        <v>407</v>
      </c>
      <c r="B248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48" s="23" t="str">
        <f t="shared" ca="1" si="37"/>
        <v/>
      </c>
      <c r="D248" s="13" t="str">
        <f t="shared" ca="1" si="38"/>
        <v/>
      </c>
      <c r="E248" s="17" t="str">
        <f t="shared" ca="1" si="34"/>
        <v/>
      </c>
      <c r="F248" s="14" t="str">
        <f t="shared" ca="1" si="35"/>
        <v/>
      </c>
      <c r="H248" s="2" t="str">
        <f ca="1">IF(AND(D248&gt;=32,D248&lt;=35),"Channel "&amp;C248&amp;" EQ"&amp;COUNTIF($B$4:B248,B248),"")</f>
        <v/>
      </c>
      <c r="I248" s="43" t="str">
        <f ca="1">IF(D248=35,D248*10+C248+1000+10000*COUNTIF($B$4:B248,B248), IF(AND(D248&gt;=32,D248&lt;=35),D248*10+C248+1000*(D248-30)+10000*COUNTIF($B$4:B248,B248),IF(AND(D248&gt;=1,D248&lt;=255), D248*10+C248, "")))</f>
        <v/>
      </c>
      <c r="J248" s="1" t="str">
        <f ca="1">IF(I248="","",COUNT(INDIRECT("I"&amp;4):INDIRECT("I"&amp;ROW())))</f>
        <v/>
      </c>
      <c r="K248" s="2" t="str">
        <f t="shared" ca="1" si="39"/>
        <v/>
      </c>
      <c r="L248" s="2" t="str">
        <f ca="1">IF(K248&lt;&gt;"",RANK(K248,$K$4:$K$257)+COUNTIF(K$4:K248,K248)-1,"")</f>
        <v/>
      </c>
      <c r="M248" s="2" t="str">
        <f t="shared" ca="1" si="40"/>
        <v/>
      </c>
      <c r="N248" s="2" t="str">
        <f t="shared" ca="1" si="41"/>
        <v/>
      </c>
      <c r="P248" s="30" t="str">
        <f t="shared" ca="1" si="44"/>
        <v/>
      </c>
      <c r="Q248" s="1" t="str">
        <f ca="1">IF(P248="","",COUNT(INDIRECT("P"&amp;4):INDIRECT("P"&amp;ROW())))</f>
        <v/>
      </c>
      <c r="R248" s="30" t="str">
        <f t="shared" ca="1" si="42"/>
        <v/>
      </c>
      <c r="S248" s="30" t="str">
        <f t="shared" ca="1" si="36"/>
        <v/>
      </c>
      <c r="T248" s="44" t="str">
        <f t="shared" ca="1" si="43"/>
        <v/>
      </c>
    </row>
    <row r="249" spans="1:20" x14ac:dyDescent="0.2">
      <c r="A249" s="26" t="s">
        <v>408</v>
      </c>
      <c r="B249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49" s="23" t="str">
        <f t="shared" si="37"/>
        <v/>
      </c>
      <c r="D249" s="13" t="str">
        <f t="shared" si="38"/>
        <v/>
      </c>
      <c r="E249" s="17" t="str">
        <f t="shared" ca="1" si="34"/>
        <v/>
      </c>
      <c r="F249" s="14" t="str">
        <f t="shared" ca="1" si="35"/>
        <v/>
      </c>
      <c r="H249" s="2" t="str">
        <f>IF(AND(D249&gt;=32,D249&lt;=35),"Channel "&amp;C249&amp;" EQ"&amp;COUNTIF($B$4:B249,B249),"")</f>
        <v/>
      </c>
      <c r="I249" s="43" t="str">
        <f>IF(D249=35,D249*10+C249+1000+10000*COUNTIF($B$4:B249,B249), IF(AND(D249&gt;=32,D249&lt;=35),D249*10+C249+1000*(D249-30)+10000*COUNTIF($B$4:B249,B249),IF(AND(D249&gt;=1,D249&lt;=255), D249*10+C249, "")))</f>
        <v/>
      </c>
      <c r="J249" s="1" t="str">
        <f ca="1">IF(I249="","",COUNT(INDIRECT("I"&amp;4):INDIRECT("I"&amp;ROW())))</f>
        <v/>
      </c>
      <c r="K249" s="2" t="str">
        <f t="shared" ca="1" si="39"/>
        <v/>
      </c>
      <c r="L249" s="2" t="str">
        <f ca="1">IF(K249&lt;&gt;"",RANK(K249,$K$4:$K$257)+COUNTIF(K$4:K249,K249)-1,"")</f>
        <v/>
      </c>
      <c r="M249" s="2" t="str">
        <f t="shared" ca="1" si="40"/>
        <v/>
      </c>
      <c r="N249" s="2" t="str">
        <f t="shared" ca="1" si="41"/>
        <v/>
      </c>
      <c r="P249" s="30" t="str">
        <f t="shared" ca="1" si="44"/>
        <v/>
      </c>
      <c r="Q249" s="1" t="str">
        <f ca="1">IF(P249="","",COUNT(INDIRECT("P"&amp;4):INDIRECT("P"&amp;ROW())))</f>
        <v/>
      </c>
      <c r="R249" s="30" t="str">
        <f t="shared" ca="1" si="42"/>
        <v/>
      </c>
      <c r="S249" s="30" t="str">
        <f t="shared" ca="1" si="36"/>
        <v/>
      </c>
      <c r="T249" s="44" t="str">
        <f t="shared" ca="1" si="43"/>
        <v/>
      </c>
    </row>
    <row r="250" spans="1:20" x14ac:dyDescent="0.2">
      <c r="A250" s="26" t="s">
        <v>409</v>
      </c>
      <c r="B250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50" s="23" t="str">
        <f t="shared" ca="1" si="37"/>
        <v/>
      </c>
      <c r="D250" s="13" t="str">
        <f t="shared" ca="1" si="38"/>
        <v/>
      </c>
      <c r="E250" s="17" t="str">
        <f t="shared" ca="1" si="34"/>
        <v/>
      </c>
      <c r="F250" s="14" t="str">
        <f t="shared" ca="1" si="35"/>
        <v/>
      </c>
      <c r="H250" s="2" t="str">
        <f ca="1">IF(AND(D250&gt;=32,D250&lt;=35),"Channel "&amp;C250&amp;" EQ"&amp;COUNTIF($B$4:B250,B250),"")</f>
        <v/>
      </c>
      <c r="I250" s="43" t="str">
        <f ca="1">IF(D250=35,D250*10+C250+1000+10000*COUNTIF($B$4:B250,B250), IF(AND(D250&gt;=32,D250&lt;=35),D250*10+C250+1000*(D250-30)+10000*COUNTIF($B$4:B250,B250),IF(AND(D250&gt;=1,D250&lt;=255), D250*10+C250, "")))</f>
        <v/>
      </c>
      <c r="J250" s="1" t="str">
        <f ca="1">IF(I250="","",COUNT(INDIRECT("I"&amp;4):INDIRECT("I"&amp;ROW())))</f>
        <v/>
      </c>
      <c r="K250" s="2" t="str">
        <f t="shared" ca="1" si="39"/>
        <v/>
      </c>
      <c r="L250" s="2" t="str">
        <f ca="1">IF(K250&lt;&gt;"",RANK(K250,$K$4:$K$257)+COUNTIF(K$4:K250,K250)-1,"")</f>
        <v/>
      </c>
      <c r="M250" s="2" t="str">
        <f t="shared" ca="1" si="40"/>
        <v/>
      </c>
      <c r="N250" s="2" t="str">
        <f t="shared" ca="1" si="41"/>
        <v/>
      </c>
      <c r="P250" s="30" t="str">
        <f t="shared" ca="1" si="44"/>
        <v/>
      </c>
      <c r="Q250" s="1" t="str">
        <f ca="1">IF(P250="","",COUNT(INDIRECT("P"&amp;4):INDIRECT("P"&amp;ROW())))</f>
        <v/>
      </c>
      <c r="R250" s="30" t="str">
        <f t="shared" ca="1" si="42"/>
        <v/>
      </c>
      <c r="S250" s="30" t="str">
        <f t="shared" ca="1" si="36"/>
        <v/>
      </c>
      <c r="T250" s="44" t="str">
        <f t="shared" ca="1" si="43"/>
        <v/>
      </c>
    </row>
    <row r="251" spans="1:20" x14ac:dyDescent="0.2">
      <c r="A251" s="26" t="s">
        <v>410</v>
      </c>
      <c r="B251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51" s="23" t="str">
        <f t="shared" si="37"/>
        <v/>
      </c>
      <c r="D251" s="13" t="str">
        <f t="shared" si="38"/>
        <v/>
      </c>
      <c r="E251" s="17" t="str">
        <f t="shared" ca="1" si="34"/>
        <v/>
      </c>
      <c r="F251" s="14" t="str">
        <f t="shared" ca="1" si="35"/>
        <v/>
      </c>
      <c r="H251" s="2" t="str">
        <f>IF(AND(D251&gt;=32,D251&lt;=35),"Channel "&amp;C251&amp;" EQ"&amp;COUNTIF($B$4:B251,B251),"")</f>
        <v/>
      </c>
      <c r="I251" s="43" t="str">
        <f>IF(D251=35,D251*10+C251+1000+10000*COUNTIF($B$4:B251,B251), IF(AND(D251&gt;=32,D251&lt;=35),D251*10+C251+1000*(D251-30)+10000*COUNTIF($B$4:B251,B251),IF(AND(D251&gt;=1,D251&lt;=255), D251*10+C251, "")))</f>
        <v/>
      </c>
      <c r="J251" s="1" t="str">
        <f ca="1">IF(I251="","",COUNT(INDIRECT("I"&amp;4):INDIRECT("I"&amp;ROW())))</f>
        <v/>
      </c>
      <c r="K251" s="2" t="str">
        <f t="shared" ca="1" si="39"/>
        <v/>
      </c>
      <c r="L251" s="2" t="str">
        <f ca="1">IF(K251&lt;&gt;"",RANK(K251,$K$4:$K$257)+COUNTIF(K$4:K251,K251)-1,"")</f>
        <v/>
      </c>
      <c r="M251" s="2" t="str">
        <f t="shared" ca="1" si="40"/>
        <v/>
      </c>
      <c r="N251" s="2" t="str">
        <f t="shared" ca="1" si="41"/>
        <v/>
      </c>
      <c r="P251" s="30" t="str">
        <f t="shared" ca="1" si="44"/>
        <v/>
      </c>
      <c r="Q251" s="1" t="str">
        <f ca="1">IF(P251="","",COUNT(INDIRECT("P"&amp;4):INDIRECT("P"&amp;ROW())))</f>
        <v/>
      </c>
      <c r="R251" s="30" t="str">
        <f t="shared" ca="1" si="42"/>
        <v/>
      </c>
      <c r="S251" s="30" t="str">
        <f t="shared" ca="1" si="36"/>
        <v/>
      </c>
      <c r="T251" s="44" t="str">
        <f t="shared" ca="1" si="43"/>
        <v/>
      </c>
    </row>
    <row r="252" spans="1:20" x14ac:dyDescent="0.2">
      <c r="A252" s="26" t="s">
        <v>411</v>
      </c>
      <c r="B252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52" s="23" t="str">
        <f t="shared" ca="1" si="37"/>
        <v/>
      </c>
      <c r="D252" s="13" t="str">
        <f t="shared" ca="1" si="38"/>
        <v/>
      </c>
      <c r="E252" s="17" t="str">
        <f t="shared" ca="1" si="34"/>
        <v/>
      </c>
      <c r="F252" s="14" t="str">
        <f t="shared" ca="1" si="35"/>
        <v/>
      </c>
      <c r="H252" s="2" t="str">
        <f ca="1">IF(AND(D252&gt;=32,D252&lt;=35),"Channel "&amp;C252&amp;" EQ"&amp;COUNTIF($B$4:B252,B252),"")</f>
        <v/>
      </c>
      <c r="I252" s="43" t="str">
        <f ca="1">IF(D252=35,D252*10+C252+1000+10000*COUNTIF($B$4:B252,B252), IF(AND(D252&gt;=32,D252&lt;=35),D252*10+C252+1000*(D252-30)+10000*COUNTIF($B$4:B252,B252),IF(AND(D252&gt;=1,D252&lt;=255), D252*10+C252, "")))</f>
        <v/>
      </c>
      <c r="J252" s="1" t="str">
        <f ca="1">IF(I252="","",COUNT(INDIRECT("I"&amp;4):INDIRECT("I"&amp;ROW())))</f>
        <v/>
      </c>
      <c r="K252" s="2" t="str">
        <f t="shared" ca="1" si="39"/>
        <v/>
      </c>
      <c r="L252" s="2" t="str">
        <f ca="1">IF(K252&lt;&gt;"",RANK(K252,$K$4:$K$257)+COUNTIF(K$4:K252,K252)-1,"")</f>
        <v/>
      </c>
      <c r="M252" s="2" t="str">
        <f t="shared" ca="1" si="40"/>
        <v/>
      </c>
      <c r="N252" s="2" t="str">
        <f t="shared" ca="1" si="41"/>
        <v/>
      </c>
      <c r="P252" s="30" t="str">
        <f t="shared" ca="1" si="44"/>
        <v/>
      </c>
      <c r="Q252" s="1" t="str">
        <f ca="1">IF(P252="","",COUNT(INDIRECT("P"&amp;4):INDIRECT("P"&amp;ROW())))</f>
        <v/>
      </c>
      <c r="R252" s="30" t="str">
        <f t="shared" ca="1" si="42"/>
        <v/>
      </c>
      <c r="S252" s="30" t="str">
        <f t="shared" ca="1" si="36"/>
        <v/>
      </c>
      <c r="T252" s="44" t="str">
        <f t="shared" ca="1" si="43"/>
        <v/>
      </c>
    </row>
    <row r="253" spans="1:20" x14ac:dyDescent="0.2">
      <c r="A253" s="26" t="s">
        <v>412</v>
      </c>
      <c r="B253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53" s="23" t="str">
        <f t="shared" si="37"/>
        <v/>
      </c>
      <c r="D253" s="13" t="str">
        <f t="shared" si="38"/>
        <v/>
      </c>
      <c r="E253" s="17" t="str">
        <f t="shared" ca="1" si="34"/>
        <v/>
      </c>
      <c r="F253" s="14" t="str">
        <f t="shared" ca="1" si="35"/>
        <v/>
      </c>
      <c r="H253" s="2" t="str">
        <f>IF(AND(D253&gt;=32,D253&lt;=35),"Channel "&amp;C253&amp;" EQ"&amp;COUNTIF($B$4:B253,B253),"")</f>
        <v/>
      </c>
      <c r="I253" s="43" t="str">
        <f>IF(D253=35,D253*10+C253+1000+10000*COUNTIF($B$4:B253,B253), IF(AND(D253&gt;=32,D253&lt;=35),D253*10+C253+1000*(D253-30)+10000*COUNTIF($B$4:B253,B253),IF(AND(D253&gt;=1,D253&lt;=255), D253*10+C253, "")))</f>
        <v/>
      </c>
      <c r="J253" s="1" t="str">
        <f ca="1">IF(I253="","",COUNT(INDIRECT("I"&amp;4):INDIRECT("I"&amp;ROW())))</f>
        <v/>
      </c>
      <c r="K253" s="2" t="str">
        <f t="shared" ca="1" si="39"/>
        <v/>
      </c>
      <c r="L253" s="2" t="str">
        <f ca="1">IF(K253&lt;&gt;"",RANK(K253,$K$4:$K$257)+COUNTIF(K$4:K253,K253)-1,"")</f>
        <v/>
      </c>
      <c r="M253" s="2" t="str">
        <f t="shared" ca="1" si="40"/>
        <v/>
      </c>
      <c r="N253" s="2" t="str">
        <f t="shared" ca="1" si="41"/>
        <v/>
      </c>
      <c r="P253" s="30" t="str">
        <f t="shared" ca="1" si="44"/>
        <v/>
      </c>
      <c r="Q253" s="1" t="str">
        <f ca="1">IF(P253="","",COUNT(INDIRECT("P"&amp;4):INDIRECT("P"&amp;ROW())))</f>
        <v/>
      </c>
      <c r="R253" s="30" t="str">
        <f t="shared" ca="1" si="42"/>
        <v/>
      </c>
      <c r="S253" s="30" t="str">
        <f t="shared" ca="1" si="36"/>
        <v/>
      </c>
      <c r="T253" s="44" t="str">
        <f t="shared" ca="1" si="43"/>
        <v/>
      </c>
    </row>
    <row r="254" spans="1:20" x14ac:dyDescent="0.2">
      <c r="A254" s="26" t="s">
        <v>413</v>
      </c>
      <c r="B254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54" s="23" t="str">
        <f t="shared" ca="1" si="37"/>
        <v/>
      </c>
      <c r="D254" s="13" t="str">
        <f t="shared" ca="1" si="38"/>
        <v/>
      </c>
      <c r="E254" s="17" t="str">
        <f t="shared" ca="1" si="34"/>
        <v/>
      </c>
      <c r="F254" s="14" t="str">
        <f t="shared" ca="1" si="35"/>
        <v/>
      </c>
      <c r="H254" s="2" t="str">
        <f ca="1">IF(AND(D254&gt;=32,D254&lt;=35),"Channel "&amp;C254&amp;" EQ"&amp;COUNTIF($B$4:B254,B254),"")</f>
        <v/>
      </c>
      <c r="I254" s="43" t="str">
        <f ca="1">IF(D254=35,D254*10+C254+1000+10000*COUNTIF($B$4:B254,B254), IF(AND(D254&gt;=32,D254&lt;=35),D254*10+C254+1000*(D254-30)+10000*COUNTIF($B$4:B254,B254),IF(AND(D254&gt;=1,D254&lt;=255), D254*10+C254, "")))</f>
        <v/>
      </c>
      <c r="J254" s="1" t="str">
        <f ca="1">IF(I254="","",COUNT(INDIRECT("I"&amp;4):INDIRECT("I"&amp;ROW())))</f>
        <v/>
      </c>
      <c r="K254" s="2" t="str">
        <f t="shared" ca="1" si="39"/>
        <v/>
      </c>
      <c r="L254" s="2" t="str">
        <f ca="1">IF(K254&lt;&gt;"",RANK(K254,$K$4:$K$257)+COUNTIF(K$4:K254,K254)-1,"")</f>
        <v/>
      </c>
      <c r="M254" s="2" t="str">
        <f t="shared" ca="1" si="40"/>
        <v/>
      </c>
      <c r="N254" s="2" t="str">
        <f t="shared" ca="1" si="41"/>
        <v/>
      </c>
      <c r="P254" s="30" t="str">
        <f t="shared" ca="1" si="44"/>
        <v/>
      </c>
      <c r="Q254" s="1" t="str">
        <f ca="1">IF(P254="","",COUNT(INDIRECT("P"&amp;4):INDIRECT("P"&amp;ROW())))</f>
        <v/>
      </c>
      <c r="R254" s="30" t="str">
        <f t="shared" ca="1" si="42"/>
        <v/>
      </c>
      <c r="S254" s="30" t="str">
        <f t="shared" ca="1" si="36"/>
        <v/>
      </c>
      <c r="T254" s="44" t="str">
        <f t="shared" ca="1" si="43"/>
        <v/>
      </c>
    </row>
    <row r="255" spans="1:20" x14ac:dyDescent="0.2">
      <c r="A255" s="26" t="s">
        <v>414</v>
      </c>
      <c r="B255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55" s="23" t="str">
        <f t="shared" si="37"/>
        <v/>
      </c>
      <c r="D255" s="13" t="str">
        <f t="shared" si="38"/>
        <v/>
      </c>
      <c r="E255" s="17" t="str">
        <f t="shared" ca="1" si="34"/>
        <v/>
      </c>
      <c r="F255" s="14" t="str">
        <f t="shared" ca="1" si="35"/>
        <v/>
      </c>
      <c r="H255" s="2" t="str">
        <f>IF(AND(D255&gt;=32,D255&lt;=35),"Channel "&amp;C255&amp;" EQ"&amp;COUNTIF($B$4:B255,B255),"")</f>
        <v/>
      </c>
      <c r="I255" s="43" t="str">
        <f>IF(D255=35,D255*10+C255+1000+10000*COUNTIF($B$4:B255,B255), IF(AND(D255&gt;=32,D255&lt;=35),D255*10+C255+1000*(D255-30)+10000*COUNTIF($B$4:B255,B255),IF(AND(D255&gt;=1,D255&lt;=255), D255*10+C255, "")))</f>
        <v/>
      </c>
      <c r="J255" s="1" t="str">
        <f ca="1">IF(I255="","",COUNT(INDIRECT("I"&amp;4):INDIRECT("I"&amp;ROW())))</f>
        <v/>
      </c>
      <c r="K255" s="2" t="str">
        <f t="shared" ca="1" si="39"/>
        <v/>
      </c>
      <c r="L255" s="2" t="str">
        <f ca="1">IF(K255&lt;&gt;"",RANK(K255,$K$4:$K$257)+COUNTIF(K$4:K255,K255)-1,"")</f>
        <v/>
      </c>
      <c r="M255" s="2" t="str">
        <f t="shared" ca="1" si="40"/>
        <v/>
      </c>
      <c r="N255" s="2" t="str">
        <f t="shared" ca="1" si="41"/>
        <v/>
      </c>
      <c r="P255" s="30" t="str">
        <f t="shared" ca="1" si="44"/>
        <v/>
      </c>
      <c r="Q255" s="1" t="str">
        <f ca="1">IF(P255="","",COUNT(INDIRECT("P"&amp;4):INDIRECT("P"&amp;ROW())))</f>
        <v/>
      </c>
      <c r="R255" s="30" t="str">
        <f t="shared" ca="1" si="42"/>
        <v/>
      </c>
      <c r="S255" s="30" t="str">
        <f t="shared" ca="1" si="36"/>
        <v/>
      </c>
      <c r="T255" s="44" t="str">
        <f t="shared" ca="1" si="43"/>
        <v/>
      </c>
    </row>
    <row r="256" spans="1:20" x14ac:dyDescent="0.2">
      <c r="A256" s="26" t="s">
        <v>415</v>
      </c>
      <c r="B256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56" s="23" t="str">
        <f t="shared" ca="1" si="37"/>
        <v/>
      </c>
      <c r="D256" s="13" t="str">
        <f t="shared" ca="1" si="38"/>
        <v/>
      </c>
      <c r="E256" s="17" t="str">
        <f t="shared" ca="1" si="34"/>
        <v/>
      </c>
      <c r="F256" s="14" t="str">
        <f t="shared" ca="1" si="35"/>
        <v/>
      </c>
      <c r="H256" s="2" t="str">
        <f ca="1">IF(AND(D256&gt;=32,D256&lt;=35),"Channel "&amp;C256&amp;" EQ"&amp;COUNTIF($B$4:B256,B256),"")</f>
        <v/>
      </c>
      <c r="I256" s="43" t="str">
        <f ca="1">IF(D256=35,D256*10+C256+1000+10000*COUNTIF($B$4:B256,B256), IF(AND(D256&gt;=32,D256&lt;=35),D256*10+C256+1000*(D256-30)+10000*COUNTIF($B$4:B256,B256),IF(AND(D256&gt;=1,D256&lt;=255), D256*10+C256, "")))</f>
        <v/>
      </c>
      <c r="J256" s="1" t="str">
        <f ca="1">IF(I256="","",COUNT(INDIRECT("I"&amp;4):INDIRECT("I"&amp;ROW())))</f>
        <v/>
      </c>
      <c r="K256" s="2" t="str">
        <f t="shared" ca="1" si="39"/>
        <v/>
      </c>
      <c r="L256" s="2" t="str">
        <f ca="1">IF(K256&lt;&gt;"",RANK(K256,$K$4:$K$257)+COUNTIF(K$4:K256,K256)-1,"")</f>
        <v/>
      </c>
      <c r="M256" s="2" t="str">
        <f t="shared" ca="1" si="40"/>
        <v/>
      </c>
      <c r="N256" s="2" t="str">
        <f t="shared" ca="1" si="41"/>
        <v/>
      </c>
      <c r="P256" s="30" t="str">
        <f t="shared" ca="1" si="44"/>
        <v/>
      </c>
      <c r="Q256" s="1" t="str">
        <f ca="1">IF(P256="","",COUNT(INDIRECT("P"&amp;4):INDIRECT("P"&amp;ROW())))</f>
        <v/>
      </c>
      <c r="R256" s="30" t="str">
        <f t="shared" ca="1" si="42"/>
        <v/>
      </c>
      <c r="S256" s="30" t="str">
        <f t="shared" ca="1" si="36"/>
        <v/>
      </c>
      <c r="T256" s="44" t="str">
        <f t="shared" ca="1" si="43"/>
        <v/>
      </c>
    </row>
    <row r="257" spans="1:20" ht="15" thickBot="1" x14ac:dyDescent="0.25">
      <c r="A257" s="29" t="s">
        <v>416</v>
      </c>
      <c r="B257" s="28" t="str">
        <f ca="1">IF(ROW()-3&lt;=(COUNTIF(Input!M:M, "&gt; ")-1),INDIRECT("Input!M"&amp;ROW()-2),IF(ROW()-3&gt;(COUNTIF(Input!M:M, "&gt; ")+COUNTIF(Input!O:O, "&gt; ")-2),"0x0",INDIRECT("Input!O"&amp;(ROW()-COUNTIF(Input!M:M, "&gt; ")-1))))</f>
        <v>0x0</v>
      </c>
      <c r="C257" s="23" t="str">
        <f t="shared" si="37"/>
        <v/>
      </c>
      <c r="D257" s="13" t="str">
        <f t="shared" si="38"/>
        <v/>
      </c>
      <c r="E257" s="17" t="str">
        <f t="shared" ca="1" si="34"/>
        <v/>
      </c>
      <c r="F257" s="14" t="str">
        <f t="shared" ca="1" si="35"/>
        <v/>
      </c>
      <c r="H257" s="2" t="str">
        <f>IF(AND(D257&gt;=32,D257&lt;=35),"Channel "&amp;C257&amp;" EQ"&amp;COUNTIF($B$4:B257,B257),"")</f>
        <v/>
      </c>
      <c r="I257" s="43" t="str">
        <f>IF(D257=35,D257*10+C257+1000+10000*COUNTIF($B$4:B257,B257), IF(AND(D257&gt;=32,D257&lt;=35),D257*10+C257+1000*(D257-30)+10000*COUNTIF($B$4:B257,B257),IF(AND(D257&gt;=1,D257&lt;=255), D257*10+C257, "")))</f>
        <v/>
      </c>
      <c r="J257" s="1" t="str">
        <f ca="1">IF(I257="","",COUNT(INDIRECT("I"&amp;4):INDIRECT("I"&amp;ROW())))</f>
        <v/>
      </c>
      <c r="K257" s="2" t="str">
        <f t="shared" ca="1" si="39"/>
        <v/>
      </c>
      <c r="L257" s="2" t="str">
        <f ca="1">IF(K257&lt;&gt;"",RANK(K257,$K$4:$K$257)+COUNTIF(K$4:K257,K257)-1,"")</f>
        <v/>
      </c>
      <c r="M257" s="2" t="str">
        <f t="shared" ca="1" si="40"/>
        <v/>
      </c>
      <c r="N257" s="2" t="str">
        <f t="shared" ca="1" si="41"/>
        <v/>
      </c>
      <c r="P257" s="30" t="str">
        <f t="shared" ca="1" si="44"/>
        <v/>
      </c>
      <c r="Q257" s="1" t="str">
        <f ca="1">IF(P257="","",COUNT(INDIRECT("P"&amp;4):INDIRECT("P"&amp;ROW())))</f>
        <v/>
      </c>
      <c r="R257" s="30" t="str">
        <f t="shared" ca="1" si="42"/>
        <v/>
      </c>
      <c r="S257" s="30" t="str">
        <f t="shared" ca="1" si="36"/>
        <v/>
      </c>
      <c r="T257" s="44" t="str">
        <f t="shared" ca="1" si="43"/>
        <v/>
      </c>
    </row>
  </sheetData>
  <sheetProtection algorithmName="SHA-512" hashValue="+L4AG/u8Ql/40L5M0bzFLbDedTYtnv7392qEFQRyj0DtRHzs9rQezMacWkTmagPlX2wW9UwAJxYi2aceZOGiOg==" saltValue="nGSIn4kAK74QNITOU0kw6g==" spinCount="100000" sheet="1" objects="1" scenarios="1"/>
  <phoneticPr fontId="1" type="noConversion"/>
  <conditionalFormatting sqref="C4:C1048576 C1">
    <cfRule type="containsText" dxfId="30" priority="16" operator="containsText" text="ERR">
      <formula>NOT(ISERROR(SEARCH("ERR",C1)))</formula>
    </cfRule>
  </conditionalFormatting>
  <conditionalFormatting sqref="D1:E1048576">
    <cfRule type="containsText" dxfId="29" priority="14" operator="containsText" text="ERR">
      <formula>NOT(ISERROR(SEARCH("ERR",D1)))</formula>
    </cfRule>
  </conditionalFormatting>
  <conditionalFormatting sqref="F1:F1048576">
    <cfRule type="containsText" dxfId="28" priority="13" operator="containsText" text="ERR">
      <formula>NOT(ISERROR(SEARCH("ERR",F1)))</formula>
    </cfRule>
  </conditionalFormatting>
  <conditionalFormatting sqref="B180:B181">
    <cfRule type="expression" dxfId="27" priority="15">
      <formula>"row()&gt;100"</formula>
    </cfRule>
  </conditionalFormatting>
  <conditionalFormatting sqref="B4:F257">
    <cfRule type="expression" dxfId="26" priority="17">
      <formula>MOD(ROW(),4)=1</formula>
    </cfRule>
    <cfRule type="expression" dxfId="25" priority="18">
      <formula>MOD(ROW(),4)=0</formula>
    </cfRule>
  </conditionalFormatting>
  <conditionalFormatting sqref="G3 I3">
    <cfRule type="containsText" dxfId="24" priority="12" operator="containsText" text="ERR">
      <formula>NOT(ISERROR(SEARCH("ERR",G3)))</formula>
    </cfRule>
  </conditionalFormatting>
  <conditionalFormatting sqref="C2">
    <cfRule type="containsText" dxfId="23" priority="11" operator="containsText" text="ERR">
      <formula>NOT(ISERROR(SEARCH("ERR",C2)))</formula>
    </cfRule>
  </conditionalFormatting>
  <conditionalFormatting sqref="H3">
    <cfRule type="containsText" dxfId="22" priority="10" operator="containsText" text="ERR">
      <formula>NOT(ISERROR(SEARCH("ERR",H3)))</formula>
    </cfRule>
  </conditionalFormatting>
  <conditionalFormatting sqref="K3:L3">
    <cfRule type="containsText" dxfId="21" priority="9" operator="containsText" text="ERR">
      <formula>NOT(ISERROR(SEARCH("ERR",K3)))</formula>
    </cfRule>
  </conditionalFormatting>
  <conditionalFormatting sqref="M3">
    <cfRule type="containsText" dxfId="20" priority="8" operator="containsText" text="ERR">
      <formula>NOT(ISERROR(SEARCH("ERR",M3)))</formula>
    </cfRule>
  </conditionalFormatting>
  <conditionalFormatting sqref="N3">
    <cfRule type="containsText" dxfId="19" priority="7" operator="containsText" text="ERR">
      <formula>NOT(ISERROR(SEARCH("ERR",N3)))</formula>
    </cfRule>
  </conditionalFormatting>
  <conditionalFormatting sqref="P3">
    <cfRule type="containsText" dxfId="18" priority="6" operator="containsText" text="ERR">
      <formula>NOT(ISERROR(SEARCH("ERR",P3)))</formula>
    </cfRule>
  </conditionalFormatting>
  <conditionalFormatting sqref="R3:S3">
    <cfRule type="containsText" dxfId="17" priority="5" operator="containsText" text="ERR">
      <formula>NOT(ISERROR(SEARCH("ERR",R3)))</formula>
    </cfRule>
  </conditionalFormatting>
  <conditionalFormatting sqref="T3">
    <cfRule type="containsText" dxfId="16" priority="4" operator="containsText" text="ERR">
      <formula>NOT(ISERROR(SEARCH("ERR",T3)))</formula>
    </cfRule>
  </conditionalFormatting>
  <conditionalFormatting sqref="A180:A181">
    <cfRule type="expression" dxfId="15" priority="1">
      <formula>"row()&gt;100"</formula>
    </cfRule>
  </conditionalFormatting>
  <conditionalFormatting sqref="A4:A257">
    <cfRule type="expression" dxfId="14" priority="2">
      <formula>MOD(ROW(),4)=1</formula>
    </cfRule>
    <cfRule type="expression" dxfId="13" priority="3">
      <formula>MOD(ROW(),4)=0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topLeftCell="A34" workbookViewId="0">
      <selection activeCell="B3" sqref="B3"/>
    </sheetView>
  </sheetViews>
  <sheetFormatPr defaultRowHeight="14.25" x14ac:dyDescent="0.2"/>
  <cols>
    <col min="1" max="1" width="4.5" style="1" bestFit="1" customWidth="1"/>
    <col min="2" max="2" width="36.75" style="46" bestFit="1" customWidth="1"/>
    <col min="3" max="3" width="15.375" style="38" customWidth="1"/>
    <col min="4" max="4" width="14.875" style="38" customWidth="1"/>
    <col min="5" max="5" width="6.5" style="1" customWidth="1"/>
    <col min="6" max="16384" width="9" style="1"/>
  </cols>
  <sheetData>
    <row r="1" spans="1:5" ht="15" x14ac:dyDescent="0.25">
      <c r="A1" s="4" t="s">
        <v>108</v>
      </c>
      <c r="B1" s="4" t="s">
        <v>107</v>
      </c>
      <c r="C1" s="4" t="s">
        <v>109</v>
      </c>
      <c r="D1" s="4" t="s">
        <v>110</v>
      </c>
    </row>
    <row r="2" spans="1:5" x14ac:dyDescent="0.2">
      <c r="A2" s="2">
        <f ca="1">Output!S4</f>
        <v>1</v>
      </c>
      <c r="B2" s="45" t="str">
        <f ca="1">Output!T4</f>
        <v>ENABLE</v>
      </c>
      <c r="C2" s="19">
        <f ca="1">IF(A2&lt;&gt;"",INDIRECT("Output!N"&amp;MATCH(Output!R4*10+1,Output!M:M,0)),"")</f>
        <v>1</v>
      </c>
      <c r="D2" s="19" t="e">
        <f ca="1">IF(A2&lt;&gt;"",INDIRECT("Output!N"&amp;MATCH(Output!R4*10+2,Output!M:M,0)),"")</f>
        <v>#N/A</v>
      </c>
      <c r="E2" s="1" t="str">
        <f ca="1">IF(AND(A2&gt;=32,A2&lt;=35),"EQ"&amp;COUNTIF($A$2:A2,A2),"")</f>
        <v/>
      </c>
    </row>
    <row r="3" spans="1:5" x14ac:dyDescent="0.2">
      <c r="A3" s="2">
        <f ca="1">Output!S5</f>
        <v>2</v>
      </c>
      <c r="B3" s="45" t="str">
        <f ca="1">Output!T5</f>
        <v>COILTEMP_THRESHOLD</v>
      </c>
      <c r="C3" s="19">
        <f ca="1">IF(A3&lt;&gt;"",INDIRECT("Output!N"&amp;MATCH(Output!R5*10+1,Output!M:M,0)),"")</f>
        <v>90.301849365234375</v>
      </c>
      <c r="D3" s="19" t="e">
        <f ca="1">IF(A3&lt;&gt;"",INDIRECT("Output!N"&amp;MATCH(Output!R5*10+2,Output!M:M,0)),"")</f>
        <v>#N/A</v>
      </c>
      <c r="E3" s="1" t="str">
        <f ca="1">IF(AND(A3&gt;=32,A3&lt;=35),"EQ"&amp;COUNTIF($A$2:A3,A3),"")</f>
        <v/>
      </c>
    </row>
    <row r="4" spans="1:5" x14ac:dyDescent="0.2">
      <c r="A4" s="2">
        <f ca="1">Output!S6</f>
        <v>3</v>
      </c>
      <c r="B4" s="45" t="str">
        <f ca="1">Output!T6</f>
        <v>XCL_THRESHOLD</v>
      </c>
      <c r="C4" s="19">
        <f ca="1">IF(A4&lt;&gt;"",INDIRECT("Output!N"&amp;MATCH(Output!R6*10+1,Output!M:M,0)),"")</f>
        <v>0.59999999403953552</v>
      </c>
      <c r="D4" s="19" t="e">
        <f ca="1">IF(A4&lt;&gt;"",INDIRECT("Output!N"&amp;MATCH(Output!R6*10+2,Output!M:M,0)),"")</f>
        <v>#N/A</v>
      </c>
      <c r="E4" s="1" t="str">
        <f ca="1">IF(AND(A4&gt;=32,A4&lt;=35),"EQ"&amp;COUNTIF($A$2:A4,A4),"")</f>
        <v/>
      </c>
    </row>
    <row r="5" spans="1:5" x14ac:dyDescent="0.2">
      <c r="A5" s="2">
        <f ca="1">Output!S7</f>
        <v>5</v>
      </c>
      <c r="B5" s="45" t="str">
        <f ca="1">Output!T7</f>
        <v>MAKEUP_GAIN</v>
      </c>
      <c r="C5" s="19">
        <f ca="1">IF(A5&lt;&gt;"",INDIRECT("Output!N"&amp;MATCH(Output!R7*10+1,Output!M:M,0)),"")</f>
        <v>2.5</v>
      </c>
      <c r="D5" s="19" t="e">
        <f ca="1">IF(A5&lt;&gt;"",INDIRECT("Output!N"&amp;MATCH(Output!R7*10+2,Output!M:M,0)),"")</f>
        <v>#N/A</v>
      </c>
      <c r="E5" s="1" t="str">
        <f ca="1">IF(AND(A5&gt;=32,A5&lt;=35),"EQ"&amp;COUNTIF($A$2:A5,A5),"")</f>
        <v/>
      </c>
    </row>
    <row r="6" spans="1:5" x14ac:dyDescent="0.2">
      <c r="A6" s="2">
        <f ca="1">Output!S8</f>
        <v>6</v>
      </c>
      <c r="B6" s="45" t="str">
        <f ca="1">Output!T8</f>
        <v>RDC_AT_ROOMTEMP</v>
      </c>
      <c r="C6" s="19">
        <f ca="1">IF(A6&lt;&gt;"",INDIRECT("Output!N"&amp;MATCH(Output!R8*10+1,Output!M:M,0)),"")</f>
        <v>1.9499999955296516</v>
      </c>
      <c r="D6" s="19" t="e">
        <f ca="1">IF(A6&lt;&gt;"",INDIRECT("Output!N"&amp;MATCH(Output!R8*10+2,Output!M:M,0)),"")</f>
        <v>#N/A</v>
      </c>
      <c r="E6" s="1" t="str">
        <f ca="1">IF(AND(A6&gt;=32,A6&lt;=35),"EQ"&amp;COUNTIF($A$2:A6,A6),"")</f>
        <v/>
      </c>
    </row>
    <row r="7" spans="1:5" x14ac:dyDescent="0.2">
      <c r="A7" s="2">
        <f ca="1">Output!S9</f>
        <v>7</v>
      </c>
      <c r="B7" s="45" t="str">
        <f ca="1">Output!T9</f>
        <v>COPPER_CONSTANT</v>
      </c>
      <c r="C7" s="19">
        <f ca="1">IF(A7&lt;&gt;"",INDIRECT("Output!N"&amp;MATCH(Output!R9*10+1,Output!M:M,0)),"")</f>
        <v>3.5699997097253799E-3</v>
      </c>
      <c r="D7" s="19" t="e">
        <f ca="1">IF(A7&lt;&gt;"",INDIRECT("Output!N"&amp;MATCH(Output!R9*10+2,Output!M:M,0)),"")</f>
        <v>#N/A</v>
      </c>
      <c r="E7" s="1" t="str">
        <f ca="1">IF(AND(A7&gt;=32,A7&lt;=35),"EQ"&amp;COUNTIF($A$2:A7,A7),"")</f>
        <v/>
      </c>
    </row>
    <row r="8" spans="1:5" x14ac:dyDescent="0.2">
      <c r="A8" s="2">
        <f ca="1">Output!S10</f>
        <v>9</v>
      </c>
      <c r="B8" s="45" t="str">
        <f ca="1">Output!T10</f>
        <v>PITONE_GAIN</v>
      </c>
      <c r="C8" s="19">
        <f ca="1">IF(A8&lt;&gt;"",INDIRECT("Output!N"&amp;MATCH(Output!R10*10+1,Output!M:M,0)),"")</f>
        <v>9.9999997764825821E-3</v>
      </c>
      <c r="D8" s="19" t="e">
        <f ca="1">IF(A8&lt;&gt;"",INDIRECT("Output!N"&amp;MATCH(Output!R10*10+2,Output!M:M,0)),"")</f>
        <v>#N/A</v>
      </c>
      <c r="E8" s="1" t="str">
        <f ca="1">IF(AND(A8&gt;=32,A8&lt;=35),"EQ"&amp;COUNTIF($A$2:A8,A8),"")</f>
        <v/>
      </c>
    </row>
    <row r="9" spans="1:5" x14ac:dyDescent="0.2">
      <c r="A9" s="2">
        <f ca="1">Output!S11</f>
        <v>10</v>
      </c>
      <c r="B9" s="45" t="str">
        <f ca="1">Output!T11</f>
        <v>LEAD_RESISTANCE</v>
      </c>
      <c r="C9" s="19">
        <f ca="1">IF(A9&lt;&gt;"",INDIRECT("Output!N"&amp;MATCH(Output!R11*10+1,Output!M:M,0)),"")</f>
        <v>9.9999979138374329E-3</v>
      </c>
      <c r="D9" s="19" t="e">
        <f ca="1">IF(A9&lt;&gt;"",INDIRECT("Output!N"&amp;MATCH(Output!R11*10+2,Output!M:M,0)),"")</f>
        <v>#N/A</v>
      </c>
      <c r="E9" s="1" t="str">
        <f ca="1">IF(AND(A9&gt;=32,A9&lt;=35),"EQ"&amp;COUNTIF($A$2:A9,A9),"")</f>
        <v/>
      </c>
    </row>
    <row r="10" spans="1:5" x14ac:dyDescent="0.2">
      <c r="A10" s="2">
        <f ca="1">Output!S12</f>
        <v>11</v>
      </c>
      <c r="B10" s="45" t="str">
        <f ca="1">Output!T12</f>
        <v>HPCUTOFF_FREQ</v>
      </c>
      <c r="C10" s="19">
        <f ca="1">IF(A10&lt;&gt;"",INDIRECT("Output!N"&amp;MATCH(Output!R12*10+1,Output!M:M,0)),"")</f>
        <v>250</v>
      </c>
      <c r="D10" s="19" t="e">
        <f ca="1">IF(A10&lt;&gt;"",INDIRECT("Output!N"&amp;MATCH(Output!R12*10+2,Output!M:M,0)),"")</f>
        <v>#N/A</v>
      </c>
      <c r="E10" s="1" t="str">
        <f ca="1">IF(AND(A10&gt;=32,A10&lt;=35),"EQ"&amp;COUNTIF($A$2:A10,A10),"")</f>
        <v/>
      </c>
    </row>
    <row r="11" spans="1:5" x14ac:dyDescent="0.2">
      <c r="A11" s="2">
        <f ca="1">Output!S13</f>
        <v>12</v>
      </c>
      <c r="B11" s="45" t="str">
        <f ca="1">Output!T13</f>
        <v>LFX_GAIN</v>
      </c>
      <c r="C11" s="19">
        <f ca="1">IF(A11&lt;&gt;"",INDIRECT("Output!N"&amp;MATCH(Output!R13*10+1,Output!M:M,0)),"")</f>
        <v>0.5</v>
      </c>
      <c r="D11" s="19" t="e">
        <f ca="1">IF(A11&lt;&gt;"",INDIRECT("Output!N"&amp;MATCH(Output!R13*10+2,Output!M:M,0)),"")</f>
        <v>#N/A</v>
      </c>
      <c r="E11" s="1" t="str">
        <f ca="1">IF(AND(A11&gt;=32,A11&lt;=35),"EQ"&amp;COUNTIF($A$2:A11,A11),"")</f>
        <v/>
      </c>
    </row>
    <row r="12" spans="1:5" x14ac:dyDescent="0.2">
      <c r="A12" s="2">
        <f ca="1">Output!S14</f>
        <v>13</v>
      </c>
      <c r="B12" s="45" t="str">
        <f ca="1">Output!T14</f>
        <v>REF_FC</v>
      </c>
      <c r="C12" s="19">
        <f ca="1">IF(A12&lt;&gt;"",INDIRECT("Output!N"&amp;MATCH(Output!R14*10+1,Output!M:M,0)),"")</f>
        <v>870</v>
      </c>
      <c r="D12" s="19" t="e">
        <f ca="1">IF(A12&lt;&gt;"",INDIRECT("Output!N"&amp;MATCH(Output!R14*10+2,Output!M:M,0)),"")</f>
        <v>#N/A</v>
      </c>
      <c r="E12" s="1" t="str">
        <f ca="1">IF(AND(A12&gt;=32,A12&lt;=35),"EQ"&amp;COUNTIF($A$2:A12,A12),"")</f>
        <v/>
      </c>
    </row>
    <row r="13" spans="1:5" x14ac:dyDescent="0.2">
      <c r="A13" s="2">
        <f ca="1">Output!S15</f>
        <v>14</v>
      </c>
      <c r="B13" s="45" t="str">
        <f ca="1">Output!T15</f>
        <v>REF_Q</v>
      </c>
      <c r="C13" s="19">
        <f ca="1">IF(A13&lt;&gt;"",INDIRECT("Output!N"&amp;MATCH(Output!R15*10+1,Output!M:M,0)),"")</f>
        <v>1.8639999981969595</v>
      </c>
      <c r="D13" s="19" t="e">
        <f ca="1">IF(A13&lt;&gt;"",INDIRECT("Output!N"&amp;MATCH(Output!R15*10+2,Output!M:M,0)),"")</f>
        <v>#N/A</v>
      </c>
      <c r="E13" s="1" t="str">
        <f ca="1">IF(AND(A13&gt;=32,A13&lt;=35),"EQ"&amp;COUNTIF($A$2:A13,A13),"")</f>
        <v/>
      </c>
    </row>
    <row r="14" spans="1:5" x14ac:dyDescent="0.2">
      <c r="A14" s="2">
        <f ca="1">Output!S16</f>
        <v>15</v>
      </c>
      <c r="B14" s="45" t="str">
        <f ca="1">Output!T16</f>
        <v>INIT_F_Q_FILTERS</v>
      </c>
      <c r="C14" s="19">
        <f ca="1">IF(A14&lt;&gt;"",INDIRECT("Output!N"&amp;MATCH(Output!R16*10+1,Output!M:M,0)),"")</f>
        <v>1</v>
      </c>
      <c r="D14" s="19" t="e">
        <f ca="1">IF(A14&lt;&gt;"",INDIRECT("Output!N"&amp;MATCH(Output!R16*10+2,Output!M:M,0)),"")</f>
        <v>#N/A</v>
      </c>
      <c r="E14" s="1" t="str">
        <f ca="1">IF(AND(A14&gt;=32,A14&lt;=35),"EQ"&amp;COUNTIF($A$2:A14,A14),"")</f>
        <v/>
      </c>
    </row>
    <row r="15" spans="1:5" x14ac:dyDescent="0.2">
      <c r="A15" s="2">
        <f ca="1">Output!S17</f>
        <v>26</v>
      </c>
      <c r="B15" s="45" t="str">
        <f ca="1">Output!T17</f>
        <v>VLIMIT</v>
      </c>
      <c r="C15" s="19">
        <f ca="1">IF(A15&lt;&gt;"",INDIRECT("Output!N"&amp;MATCH(Output!R17*10+1,Output!M:M,0)),"")</f>
        <v>0.89999999850988388</v>
      </c>
      <c r="D15" s="19" t="e">
        <f ca="1">IF(A15&lt;&gt;"",INDIRECT("Output!N"&amp;MATCH(Output!R17*10+2,Output!M:M,0)),"")</f>
        <v>#N/A</v>
      </c>
      <c r="E15" s="1" t="str">
        <f ca="1">IF(AND(A15&gt;=32,A15&lt;=35),"EQ"&amp;COUNTIF($A$2:A15,A15),"")</f>
        <v/>
      </c>
    </row>
    <row r="16" spans="1:5" x14ac:dyDescent="0.2">
      <c r="A16" s="2">
        <f ca="1">Output!S18</f>
        <v>36</v>
      </c>
      <c r="B16" s="45" t="str">
        <f ca="1">Output!T18</f>
        <v>EQ_BAND_ENABLE</v>
      </c>
      <c r="C16" s="19">
        <f ca="1">IF(A16&lt;&gt;"",INDIRECT("Output!N"&amp;MATCH(Output!R18*10+1,Output!M:M,0)),"")</f>
        <v>15</v>
      </c>
      <c r="D16" s="19" t="e">
        <f ca="1">IF(A16&lt;&gt;"",INDIRECT("Output!N"&amp;MATCH(Output!R18*10+2,Output!M:M,0)),"")</f>
        <v>#N/A</v>
      </c>
      <c r="E16" s="1" t="str">
        <f ca="1">IF(AND(A16&gt;=32,A16&lt;=35),"EQ"&amp;COUNTIF($A$2:A16,A16),"")</f>
        <v/>
      </c>
    </row>
    <row r="17" spans="1:5" x14ac:dyDescent="0.2">
      <c r="A17" s="2">
        <f ca="1">Output!S19</f>
        <v>53</v>
      </c>
      <c r="B17" s="45" t="str">
        <f ca="1">Output!T19</f>
        <v>RDC_SCALING</v>
      </c>
      <c r="C17" s="19">
        <f ca="1">IF(A17&lt;&gt;"",INDIRECT("Output!N"&amp;MATCH(Output!R19*10+1,Output!M:M,0)),"")</f>
        <v>3.6699999868869781</v>
      </c>
      <c r="D17" s="19" t="e">
        <f ca="1">IF(A17&lt;&gt;"",INDIRECT("Output!N"&amp;MATCH(Output!R19*10+2,Output!M:M,0)),"")</f>
        <v>#N/A</v>
      </c>
      <c r="E17" s="1" t="str">
        <f ca="1">IF(AND(A17&gt;=32,A17&lt;=35),"EQ"&amp;COUNTIF($A$2:A17,A17),"")</f>
        <v/>
      </c>
    </row>
    <row r="18" spans="1:5" x14ac:dyDescent="0.2">
      <c r="A18" s="2">
        <f ca="1">Output!S20</f>
        <v>54</v>
      </c>
      <c r="B18" s="45" t="str">
        <f ca="1">Output!T20</f>
        <v>MBDRC_TARGET_SUBBAND_ID</v>
      </c>
      <c r="C18" s="19">
        <f ca="1">IF(A18&lt;&gt;"",INDIRECT("Output!N"&amp;MATCH(Output!R20*10+1,Output!M:M,0)),"")</f>
        <v>1</v>
      </c>
      <c r="D18" s="19" t="e">
        <f ca="1">IF(A18&lt;&gt;"",INDIRECT("Output!N"&amp;MATCH(Output!R20*10+2,Output!M:M,0)),"")</f>
        <v>#N/A</v>
      </c>
      <c r="E18" s="1" t="str">
        <f ca="1">IF(AND(A18&gt;=32,A18&lt;=35),"EQ"&amp;COUNTIF($A$2:A18,A18),"")</f>
        <v/>
      </c>
    </row>
    <row r="19" spans="1:5" x14ac:dyDescent="0.2">
      <c r="A19" s="2">
        <f ca="1">Output!S21</f>
        <v>55</v>
      </c>
      <c r="B19" s="45" t="str">
        <f ca="1">Output!T21</f>
        <v>MBDRC_ENABLE</v>
      </c>
      <c r="C19" s="19">
        <f ca="1">IF(A19&lt;&gt;"",INDIRECT("Output!N"&amp;MATCH(Output!R21*10+1,Output!M:M,0)),"")</f>
        <v>1</v>
      </c>
      <c r="D19" s="19" t="e">
        <f ca="1">IF(A19&lt;&gt;"",INDIRECT("Output!N"&amp;MATCH(Output!R21*10+2,Output!M:M,0)),"")</f>
        <v>#N/A</v>
      </c>
      <c r="E19" s="1" t="str">
        <f ca="1">IF(AND(A19&gt;=32,A19&lt;=35),"EQ"&amp;COUNTIF($A$2:A19,A19),"")</f>
        <v/>
      </c>
    </row>
    <row r="20" spans="1:5" x14ac:dyDescent="0.2">
      <c r="A20" s="2">
        <f ca="1">Output!S22</f>
        <v>56</v>
      </c>
      <c r="B20" s="45" t="str">
        <f ca="1">Output!T22</f>
        <v>DRC_TRHESHOLD</v>
      </c>
      <c r="C20" s="19">
        <f ca="1">IF(A20&lt;&gt;"",INDIRECT("Output!N"&amp;MATCH(Output!R22*10+1,Output!M:M,0)),"")</f>
        <v>-12</v>
      </c>
      <c r="D20" s="19" t="e">
        <f ca="1">IF(A20&lt;&gt;"",INDIRECT("Output!N"&amp;MATCH(Output!R22*10+2,Output!M:M,0)),"")</f>
        <v>#N/A</v>
      </c>
      <c r="E20" s="1" t="str">
        <f ca="1">IF(AND(A20&gt;=32,A20&lt;=35),"EQ"&amp;COUNTIF($A$2:A20,A20),"")</f>
        <v/>
      </c>
    </row>
    <row r="21" spans="1:5" x14ac:dyDescent="0.2">
      <c r="A21" s="2">
        <f ca="1">Output!S23</f>
        <v>57</v>
      </c>
      <c r="B21" s="45" t="str">
        <f ca="1">Output!T23</f>
        <v>DRC_RATIO</v>
      </c>
      <c r="C21" s="19">
        <f ca="1">IF(A21&lt;&gt;"",INDIRECT("Output!N"&amp;MATCH(Output!R23*10+1,Output!M:M,0)),"")</f>
        <v>2</v>
      </c>
      <c r="D21" s="19" t="e">
        <f ca="1">IF(A21&lt;&gt;"",INDIRECT("Output!N"&amp;MATCH(Output!R23*10+2,Output!M:M,0)),"")</f>
        <v>#N/A</v>
      </c>
      <c r="E21" s="1" t="str">
        <f ca="1">IF(AND(A21&gt;=32,A21&lt;=35),"EQ"&amp;COUNTIF($A$2:A21,A21),"")</f>
        <v/>
      </c>
    </row>
    <row r="22" spans="1:5" x14ac:dyDescent="0.2">
      <c r="A22" s="2">
        <f ca="1">Output!S24</f>
        <v>60</v>
      </c>
      <c r="B22" s="45" t="str">
        <f ca="1">Output!T24</f>
        <v>MBDRC_CUTOFF_F1</v>
      </c>
      <c r="C22" s="19">
        <f ca="1">IF(A22&lt;&gt;"",INDIRECT("Output!N"&amp;MATCH(Output!R24*10+1,Output!M:M,0)),"")</f>
        <v>830</v>
      </c>
      <c r="D22" s="19" t="e">
        <f ca="1">IF(A22&lt;&gt;"",INDIRECT("Output!N"&amp;MATCH(Output!R24*10+2,Output!M:M,0)),"")</f>
        <v>#N/A</v>
      </c>
      <c r="E22" s="1" t="str">
        <f ca="1">IF(AND(A22&gt;=32,A22&lt;=35),"EQ"&amp;COUNTIF($A$2:A22,A22),"")</f>
        <v/>
      </c>
    </row>
    <row r="23" spans="1:5" x14ac:dyDescent="0.2">
      <c r="A23" s="2">
        <f ca="1">Output!S25</f>
        <v>61</v>
      </c>
      <c r="B23" s="45" t="str">
        <f ca="1">Output!T25</f>
        <v>MBDRC_CUTOFF_F2</v>
      </c>
      <c r="C23" s="19">
        <f ca="1">IF(A23&lt;&gt;"",INDIRECT("Output!N"&amp;MATCH(Output!R25*10+1,Output!M:M,0)),"")</f>
        <v>3800</v>
      </c>
      <c r="D23" s="19" t="e">
        <f ca="1">IF(A23&lt;&gt;"",INDIRECT("Output!N"&amp;MATCH(Output!R25*10+2,Output!M:M,0)),"")</f>
        <v>#N/A</v>
      </c>
      <c r="E23" s="1" t="str">
        <f ca="1">IF(AND(A23&gt;=32,A23&lt;=35),"EQ"&amp;COUNTIF($A$2:A23,A23),"")</f>
        <v/>
      </c>
    </row>
    <row r="24" spans="1:5" x14ac:dyDescent="0.2">
      <c r="A24" s="2">
        <f ca="1">Output!S26</f>
        <v>71</v>
      </c>
      <c r="B24" s="45" t="str">
        <f ca="1">Output!T26</f>
        <v>SPEAKER_PARAM_LFE_A1</v>
      </c>
      <c r="C24" s="19">
        <f ca="1">IF(A24&lt;&gt;"",INDIRECT("Output!N"&amp;MATCH(Output!R26*10+1,Output!M:M,0)),"")</f>
        <v>-0.99969399720430374</v>
      </c>
      <c r="D24" s="19" t="e">
        <f ca="1">IF(A24&lt;&gt;"",INDIRECT("Output!N"&amp;MATCH(Output!R26*10+2,Output!M:M,0)),"")</f>
        <v>#N/A</v>
      </c>
      <c r="E24" s="1" t="str">
        <f ca="1">IF(AND(A24&gt;=32,A24&lt;=35),"EQ"&amp;COUNTIF($A$2:A24,A24),"")</f>
        <v/>
      </c>
    </row>
    <row r="25" spans="1:5" x14ac:dyDescent="0.2">
      <c r="A25" s="2">
        <f ca="1">Output!S27</f>
        <v>72</v>
      </c>
      <c r="B25" s="45" t="str">
        <f ca="1">Output!T27</f>
        <v>SPEAKER_PARAM_LFE_A2</v>
      </c>
      <c r="C25" s="19">
        <f ca="1">IF(A25&lt;&gt;"",INDIRECT("Output!N"&amp;MATCH(Output!R27*10+1,Output!M:M,0)),"")</f>
        <v>0</v>
      </c>
      <c r="D25" s="19" t="e">
        <f ca="1">IF(A25&lt;&gt;"",INDIRECT("Output!N"&amp;MATCH(Output!R27*10+2,Output!M:M,0)),"")</f>
        <v>#N/A</v>
      </c>
      <c r="E25" s="1" t="str">
        <f ca="1">IF(AND(A25&gt;=32,A25&lt;=35),"EQ"&amp;COUNTIF($A$2:A25,A25),"")</f>
        <v/>
      </c>
    </row>
    <row r="26" spans="1:5" x14ac:dyDescent="0.2">
      <c r="A26" s="2">
        <f ca="1">Output!S28</f>
        <v>73</v>
      </c>
      <c r="B26" s="45" t="str">
        <f ca="1">Output!T28</f>
        <v>SPEAKER_PARAM_LFE_B0</v>
      </c>
      <c r="C26" s="19">
        <f ca="1">IF(A26&lt;&gt;"",INDIRECT("Output!N"&amp;MATCH(Output!R28*10+1,Output!M:M,0)),"")</f>
        <v>-1</v>
      </c>
      <c r="D26" s="19" t="e">
        <f ca="1">IF(A26&lt;&gt;"",INDIRECT("Output!N"&amp;MATCH(Output!R28*10+2,Output!M:M,0)),"")</f>
        <v>#N/A</v>
      </c>
      <c r="E26" s="1" t="str">
        <f ca="1">IF(AND(A26&gt;=32,A26&lt;=35),"EQ"&amp;COUNTIF($A$2:A26,A26),"")</f>
        <v/>
      </c>
    </row>
    <row r="27" spans="1:5" x14ac:dyDescent="0.2">
      <c r="A27" s="2">
        <f ca="1">Output!S29</f>
        <v>74</v>
      </c>
      <c r="B27" s="45" t="str">
        <f ca="1">Output!T29</f>
        <v>SPEAKER_PARAM_LFE_B1</v>
      </c>
      <c r="C27" s="19">
        <f ca="1">IF(A27&lt;&gt;"",INDIRECT("Output!N"&amp;MATCH(Output!R29*10+1,Output!M:M,0)),"")</f>
        <v>0.9938959963619709</v>
      </c>
      <c r="D27" s="19" t="e">
        <f ca="1">IF(A27&lt;&gt;"",INDIRECT("Output!N"&amp;MATCH(Output!R29*10+2,Output!M:M,0)),"")</f>
        <v>#N/A</v>
      </c>
      <c r="E27" s="1" t="str">
        <f ca="1">IF(AND(A27&gt;=32,A27&lt;=35),"EQ"&amp;COUNTIF($A$2:A27,A27),"")</f>
        <v/>
      </c>
    </row>
    <row r="28" spans="1:5" x14ac:dyDescent="0.2">
      <c r="A28" s="2">
        <f ca="1">Output!S30</f>
        <v>75</v>
      </c>
      <c r="B28" s="45" t="str">
        <f ca="1">Output!T30</f>
        <v>SPEAKER_PARAM_LFE_B2</v>
      </c>
      <c r="C28" s="19">
        <f ca="1">IF(A28&lt;&gt;"",INDIRECT("Output!N"&amp;MATCH(Output!R30*10+1,Output!M:M,0)),"")</f>
        <v>0</v>
      </c>
      <c r="D28" s="19" t="e">
        <f ca="1">IF(A28&lt;&gt;"",INDIRECT("Output!N"&amp;MATCH(Output!R30*10+2,Output!M:M,0)),"")</f>
        <v>#N/A</v>
      </c>
      <c r="E28" s="1" t="str">
        <f ca="1">IF(AND(A28&gt;=32,A28&lt;=35),"EQ"&amp;COUNTIF($A$2:A28,A28),"")</f>
        <v/>
      </c>
    </row>
    <row r="29" spans="1:5" x14ac:dyDescent="0.2">
      <c r="A29" s="2">
        <f ca="1">Output!S31</f>
        <v>76</v>
      </c>
      <c r="B29" s="45" t="str">
        <f ca="1">Output!T31</f>
        <v>SPEAKER_PARAM_TCTH1</v>
      </c>
      <c r="C29" s="19">
        <f ca="1">IF(A29&lt;&gt;"",INDIRECT("Output!N"&amp;MATCH(Output!R31*10+1,Output!M:M,0)),"")</f>
        <v>2</v>
      </c>
      <c r="D29" s="19" t="e">
        <f ca="1">IF(A29&lt;&gt;"",INDIRECT("Output!N"&amp;MATCH(Output!R31*10+2,Output!M:M,0)),"")</f>
        <v>#N/A</v>
      </c>
      <c r="E29" s="1" t="str">
        <f ca="1">IF(AND(A29&gt;=32,A29&lt;=35),"EQ"&amp;COUNTIF($A$2:A29,A29),"")</f>
        <v/>
      </c>
    </row>
    <row r="30" spans="1:5" x14ac:dyDescent="0.2">
      <c r="A30" s="2">
        <f ca="1">Output!S32</f>
        <v>77</v>
      </c>
      <c r="B30" s="45" t="str">
        <f ca="1">Output!T32</f>
        <v>SPEAKER_PARAM_TCTH2</v>
      </c>
      <c r="C30" s="19">
        <f ca="1">IF(A30&lt;&gt;"",INDIRECT("Output!N"&amp;MATCH(Output!R32*10+1,Output!M:M,0)),"")</f>
        <v>121.09999942779541</v>
      </c>
      <c r="D30" s="19" t="e">
        <f ca="1">IF(A30&lt;&gt;"",INDIRECT("Output!N"&amp;MATCH(Output!R32*10+2,Output!M:M,0)),"")</f>
        <v>#N/A</v>
      </c>
      <c r="E30" s="1" t="str">
        <f ca="1">IF(AND(A30&gt;=32,A30&lt;=35),"EQ"&amp;COUNTIF($A$2:A30,A30),"")</f>
        <v/>
      </c>
    </row>
    <row r="31" spans="1:5" x14ac:dyDescent="0.2">
      <c r="A31" s="2">
        <f ca="1">Output!S33</f>
        <v>78</v>
      </c>
      <c r="B31" s="45" t="str">
        <f ca="1">Output!T33</f>
        <v>SPEAKER_PARAM_RTH1</v>
      </c>
      <c r="C31" s="19">
        <f ca="1">IF(A31&lt;&gt;"",INDIRECT("Output!N"&amp;MATCH(Output!R33*10+1,Output!M:M,0)),"")</f>
        <v>62.699999809265137</v>
      </c>
      <c r="D31" s="19" t="e">
        <f ca="1">IF(A31&lt;&gt;"",INDIRECT("Output!N"&amp;MATCH(Output!R33*10+2,Output!M:M,0)),"")</f>
        <v>#N/A</v>
      </c>
      <c r="E31" s="1" t="str">
        <f ca="1">IF(AND(A31&gt;=32,A31&lt;=35),"EQ"&amp;COUNTIF($A$2:A31,A31),"")</f>
        <v/>
      </c>
    </row>
    <row r="32" spans="1:5" x14ac:dyDescent="0.2">
      <c r="A32" s="2">
        <f ca="1">Output!S34</f>
        <v>79</v>
      </c>
      <c r="B32" s="45" t="str">
        <f ca="1">Output!T34</f>
        <v>SPEAKER_PARAM_RTH2</v>
      </c>
      <c r="C32" s="19">
        <f ca="1">IF(A32&lt;&gt;"",INDIRECT("Output!N"&amp;MATCH(Output!R34*10+1,Output!M:M,0)),"")</f>
        <v>62.699999809265137</v>
      </c>
      <c r="D32" s="19" t="e">
        <f ca="1">IF(A32&lt;&gt;"",INDIRECT("Output!N"&amp;MATCH(Output!R34*10+2,Output!M:M,0)),"")</f>
        <v>#N/A</v>
      </c>
      <c r="E32" s="1" t="str">
        <f ca="1">IF(AND(A32&gt;=32,A32&lt;=35),"EQ"&amp;COUNTIF($A$2:A32,A32),"")</f>
        <v/>
      </c>
    </row>
    <row r="33" spans="1:5" x14ac:dyDescent="0.2">
      <c r="A33" s="2">
        <f ca="1">Output!S35</f>
        <v>80</v>
      </c>
      <c r="B33" s="45" t="str">
        <f ca="1">Output!T35</f>
        <v>SPEAKER_PARAM_ADMIT_A1</v>
      </c>
      <c r="C33" s="19">
        <f ca="1">IF(A33&lt;&gt;"",INDIRECT("Output!N"&amp;MATCH(Output!R35*10+1,Output!M:M,0)),"")</f>
        <v>-1.9106759987771511</v>
      </c>
      <c r="D33" s="19" t="e">
        <f ca="1">IF(A33&lt;&gt;"",INDIRECT("Output!N"&amp;MATCH(Output!R35*10+2,Output!M:M,0)),"")</f>
        <v>#N/A</v>
      </c>
      <c r="E33" s="1" t="str">
        <f ca="1">IF(AND(A33&gt;=32,A33&lt;=35),"EQ"&amp;COUNTIF($A$2:A33,A33),"")</f>
        <v/>
      </c>
    </row>
    <row r="34" spans="1:5" x14ac:dyDescent="0.2">
      <c r="A34" s="2">
        <f ca="1">Output!S36</f>
        <v>81</v>
      </c>
      <c r="B34" s="45" t="str">
        <f ca="1">Output!T36</f>
        <v>SPEAKER_PARAM_ADMIT_A2</v>
      </c>
      <c r="C34" s="19">
        <f ca="1">IF(A34&lt;&gt;"",INDIRECT("Output!N"&amp;MATCH(Output!R36*10+1,Output!M:M,0)),"")</f>
        <v>0.92462699860334396</v>
      </c>
      <c r="D34" s="19" t="e">
        <f ca="1">IF(A34&lt;&gt;"",INDIRECT("Output!N"&amp;MATCH(Output!R36*10+2,Output!M:M,0)),"")</f>
        <v>#N/A</v>
      </c>
      <c r="E34" s="1" t="str">
        <f ca="1">IF(AND(A34&gt;=32,A34&lt;=35),"EQ"&amp;COUNTIF($A$2:A34,A34),"")</f>
        <v/>
      </c>
    </row>
    <row r="35" spans="1:5" x14ac:dyDescent="0.2">
      <c r="A35" s="2">
        <f ca="1">Output!S37</f>
        <v>82</v>
      </c>
      <c r="B35" s="45" t="str">
        <f ca="1">Output!T37</f>
        <v>SPEAKER_PARAM_ADMIT_B0</v>
      </c>
      <c r="C35" s="19">
        <f ca="1">IF(A35&lt;&gt;"",INDIRECT("Output!N"&amp;MATCH(Output!R37*10+1,Output!M:M,0)),"")</f>
        <v>0.14665599912405014</v>
      </c>
      <c r="D35" s="19" t="e">
        <f ca="1">IF(A35&lt;&gt;"",INDIRECT("Output!N"&amp;MATCH(Output!R37*10+2,Output!M:M,0)),"")</f>
        <v>#N/A</v>
      </c>
      <c r="E35" s="1" t="str">
        <f ca="1">IF(AND(A35&gt;=32,A35&lt;=35),"EQ"&amp;COUNTIF($A$2:A35,A35),"")</f>
        <v/>
      </c>
    </row>
    <row r="36" spans="1:5" x14ac:dyDescent="0.2">
      <c r="A36" s="2">
        <f ca="1">Output!S38</f>
        <v>83</v>
      </c>
      <c r="B36" s="45" t="str">
        <f ca="1">Output!T38</f>
        <v>SPEAKER_PARAM_ADMIT_B1</v>
      </c>
      <c r="C36" s="19">
        <f ca="1">IF(A36&lt;&gt;"",INDIRECT("Output!N"&amp;MATCH(Output!R38*10+1,Output!M:M,0)),"")</f>
        <v>-0.28677399829030037</v>
      </c>
      <c r="D36" s="19" t="e">
        <f ca="1">IF(A36&lt;&gt;"",INDIRECT("Output!N"&amp;MATCH(Output!R38*10+2,Output!M:M,0)),"")</f>
        <v>#N/A</v>
      </c>
      <c r="E36" s="1" t="str">
        <f ca="1">IF(AND(A36&gt;=32,A36&lt;=35),"EQ"&amp;COUNTIF($A$2:A36,A36),"")</f>
        <v/>
      </c>
    </row>
    <row r="37" spans="1:5" x14ac:dyDescent="0.2">
      <c r="A37" s="2">
        <f ca="1">Output!S39</f>
        <v>84</v>
      </c>
      <c r="B37" s="45" t="str">
        <f ca="1">Output!T39</f>
        <v>SPEAKER_PARAM_ADMIT_B2</v>
      </c>
      <c r="C37" s="19">
        <f ca="1">IF(A37&lt;&gt;"",INDIRECT("Output!N"&amp;MATCH(Output!R39*10+1,Output!M:M,0)),"")</f>
        <v>0.14221199974417686</v>
      </c>
      <c r="D37" s="19" t="e">
        <f ca="1">IF(A37&lt;&gt;"",INDIRECT("Output!N"&amp;MATCH(Output!R39*10+2,Output!M:M,0)),"")</f>
        <v>#N/A</v>
      </c>
      <c r="E37" s="1" t="str">
        <f ca="1">IF(AND(A37&gt;=32,A37&lt;=35),"EQ"&amp;COUNTIF($A$2:A37,A37),"")</f>
        <v/>
      </c>
    </row>
    <row r="38" spans="1:5" x14ac:dyDescent="0.2">
      <c r="A38" s="2">
        <f ca="1">Output!S40</f>
        <v>85</v>
      </c>
      <c r="B38" s="45" t="str">
        <f ca="1">Output!T40</f>
        <v>SPEAKER_PARAM_UPDATE</v>
      </c>
      <c r="C38" s="19">
        <f ca="1">IF(A38&lt;&gt;"",INDIRECT("Output!N"&amp;MATCH(Output!R40*10+1,Output!M:M,0)),"")</f>
        <v>1</v>
      </c>
      <c r="D38" s="19" t="e">
        <f ca="1">IF(A38&lt;&gt;"",INDIRECT("Output!N"&amp;MATCH(Output!R40*10+2,Output!M:M,0)),"")</f>
        <v>#N/A</v>
      </c>
      <c r="E38" s="1" t="str">
        <f ca="1">IF(AND(A38&gt;=32,A38&lt;=35),"EQ"&amp;COUNTIF($A$2:A38,A38),"")</f>
        <v/>
      </c>
    </row>
    <row r="39" spans="1:5" x14ac:dyDescent="0.2">
      <c r="A39" s="2">
        <f ca="1">Output!S41</f>
        <v>87</v>
      </c>
      <c r="B39" s="45" t="str">
        <f ca="1">Output!T41</f>
        <v>DEB_NOTCH_FC</v>
      </c>
      <c r="C39" s="19">
        <f ca="1">IF(A39&lt;&gt;"",INDIRECT("Output!N"&amp;MATCH(Output!R41*10+1,Output!M:M,0)),"")</f>
        <v>750</v>
      </c>
      <c r="D39" s="19" t="e">
        <f ca="1">IF(A39&lt;&gt;"",INDIRECT("Output!N"&amp;MATCH(Output!R41*10+2,Output!M:M,0)),"")</f>
        <v>#N/A</v>
      </c>
      <c r="E39" s="1" t="str">
        <f ca="1">IF(AND(A39&gt;=32,A39&lt;=35),"EQ"&amp;COUNTIF($A$2:A39,A39),"")</f>
        <v/>
      </c>
    </row>
    <row r="40" spans="1:5" x14ac:dyDescent="0.2">
      <c r="A40" s="2">
        <f ca="1">Output!S42</f>
        <v>104</v>
      </c>
      <c r="B40" s="45" t="str">
        <f ca="1">Output!T42</f>
        <v>ENABLE_SMART_PT</v>
      </c>
      <c r="C40" s="19">
        <f ca="1">IF(A40&lt;&gt;"",INDIRECT("Output!N"&amp;MATCH(Output!R42*10+1,Output!M:M,0)),"")</f>
        <v>1</v>
      </c>
      <c r="D40" s="19" t="e">
        <f ca="1">IF(A40&lt;&gt;"",INDIRECT("Output!N"&amp;MATCH(Output!R42*10+2,Output!M:M,0)),"")</f>
        <v>#N/A</v>
      </c>
      <c r="E40" s="1" t="str">
        <f ca="1">IF(AND(A40&gt;=32,A40&lt;=35),"EQ"&amp;COUNTIF($A$2:A40,A40),"")</f>
        <v/>
      </c>
    </row>
    <row r="41" spans="1:5" x14ac:dyDescent="0.2">
      <c r="A41" s="2">
        <f ca="1">Output!S43</f>
        <v>106</v>
      </c>
      <c r="B41" s="45" t="str">
        <f ca="1">Output!T43</f>
        <v>SILENCE_PILOTTONE_GAIN_Q31</v>
      </c>
      <c r="C41" s="19">
        <f ca="1">IF(A41&lt;&gt;"",INDIRECT("Output!N"&amp;MATCH(Output!R43*10+1,Output!M:M,0)),"")</f>
        <v>9.9999997764825821E-3</v>
      </c>
      <c r="D41" s="19" t="e">
        <f ca="1">IF(A41&lt;&gt;"",INDIRECT("Output!N"&amp;MATCH(Output!R43*10+2,Output!M:M,0)),"")</f>
        <v>#N/A</v>
      </c>
      <c r="E41" s="1" t="str">
        <f ca="1">IF(AND(A41&gt;=32,A41&lt;=35),"EQ"&amp;COUNTIF($A$2:A41,A41),"")</f>
        <v/>
      </c>
    </row>
    <row r="42" spans="1:5" x14ac:dyDescent="0.2">
      <c r="A42" s="2">
        <f ca="1">Output!S44</f>
        <v>107</v>
      </c>
      <c r="B42" s="45" t="str">
        <f ca="1">Output!T44</f>
        <v>SILENCE_FRAMES</v>
      </c>
      <c r="C42" s="19">
        <f ca="1">IF(A42&lt;&gt;"",INDIRECT("Output!N"&amp;MATCH(Output!R44*10+1,Output!M:M,0)),"")</f>
        <v>20</v>
      </c>
      <c r="D42" s="19" t="e">
        <f ca="1">IF(A42&lt;&gt;"",INDIRECT("Output!N"&amp;MATCH(Output!R44*10+2,Output!M:M,0)),"")</f>
        <v>#N/A</v>
      </c>
      <c r="E42" s="1" t="str">
        <f ca="1">IF(AND(A42&gt;=32,A42&lt;=35),"EQ"&amp;COUNTIF($A$2:A42,A42),"")</f>
        <v/>
      </c>
    </row>
    <row r="43" spans="1:5" x14ac:dyDescent="0.2">
      <c r="A43" s="2">
        <f ca="1">Output!S45</f>
        <v>108</v>
      </c>
      <c r="B43" s="45" t="str">
        <f ca="1">Output!T45</f>
        <v>PILOTTONE_TRANSITION_FRAMES</v>
      </c>
      <c r="C43" s="19">
        <f ca="1">IF(A43&lt;&gt;"",INDIRECT("Output!N"&amp;MATCH(Output!R45*10+1,Output!M:M,0)),"")</f>
        <v>20</v>
      </c>
      <c r="D43" s="19" t="e">
        <f ca="1">IF(A43&lt;&gt;"",INDIRECT("Output!N"&amp;MATCH(Output!R45*10+2,Output!M:M,0)),"")</f>
        <v>#N/A</v>
      </c>
      <c r="E43" s="1" t="str">
        <f ca="1">IF(AND(A43&gt;=32,A43&lt;=35),"EQ"&amp;COUNTIF($A$2:A43,A43),"")</f>
        <v/>
      </c>
    </row>
    <row r="44" spans="1:5" x14ac:dyDescent="0.2">
      <c r="A44" s="2">
        <f ca="1">Output!S46</f>
        <v>110</v>
      </c>
      <c r="B44" s="45" t="str">
        <f ca="1">Output!T46</f>
        <v>SMALL_SIGNAL_PILOTTONE_GAIN_Q31</v>
      </c>
      <c r="C44" s="19">
        <f ca="1">IF(A44&lt;&gt;"",INDIRECT("Output!N"&amp;MATCH(Output!R46*10+1,Output!M:M,0)),"")</f>
        <v>9.9999997764825821E-3</v>
      </c>
      <c r="D44" s="19" t="e">
        <f ca="1">IF(A44&lt;&gt;"",INDIRECT("Output!N"&amp;MATCH(Output!R46*10+2,Output!M:M,0)),"")</f>
        <v>#N/A</v>
      </c>
      <c r="E44" s="1" t="str">
        <f ca="1">IF(AND(A44&gt;=32,A44&lt;=35),"EQ"&amp;COUNTIF($A$2:A44,A44),"")</f>
        <v/>
      </c>
    </row>
    <row r="45" spans="1:5" x14ac:dyDescent="0.2">
      <c r="A45" s="2">
        <f ca="1">Output!S47</f>
        <v>126</v>
      </c>
      <c r="B45" s="45" t="str">
        <f ca="1">Output!T47</f>
        <v>MEAN_SPEECH_THRESHOLD</v>
      </c>
      <c r="C45" s="19">
        <f ca="1">IF(A45&lt;&gt;"",INDIRECT("Output!N"&amp;MATCH(Output!R47*10+1,Output!M:M,0)),"")</f>
        <v>1.7999997362494469E-3</v>
      </c>
      <c r="D45" s="19" t="e">
        <f ca="1">IF(A45&lt;&gt;"",INDIRECT("Output!N"&amp;MATCH(Output!R47*10+2,Output!M:M,0)),"")</f>
        <v>#N/A</v>
      </c>
      <c r="E45" s="1" t="str">
        <f ca="1">IF(AND(A45&gt;=32,A45&lt;=35),"EQ"&amp;COUNTIF($A$2:A45,A45),"")</f>
        <v/>
      </c>
    </row>
    <row r="46" spans="1:5" x14ac:dyDescent="0.2">
      <c r="A46" s="2">
        <f ca="1">Output!S48</f>
        <v>133</v>
      </c>
      <c r="B46" s="45" t="str">
        <f ca="1">Output!T48</f>
        <v>DEB_NOTCH_Q</v>
      </c>
      <c r="C46" s="19">
        <f ca="1">IF(A46&lt;&gt;"",INDIRECT("Output!N"&amp;MATCH(Output!R48*10+1,Output!M:M,0)),"")</f>
        <v>5</v>
      </c>
      <c r="D46" s="19" t="e">
        <f ca="1">IF(A46&lt;&gt;"",INDIRECT("Output!N"&amp;MATCH(Output!R48*10+2,Output!M:M,0)),"")</f>
        <v>#N/A</v>
      </c>
      <c r="E46" s="1" t="str">
        <f ca="1">IF(AND(A46&gt;=32,A46&lt;=35),"EQ"&amp;COUNTIF($A$2:A46,A46),"")</f>
        <v/>
      </c>
    </row>
    <row r="47" spans="1:5" x14ac:dyDescent="0.2">
      <c r="A47" s="2">
        <f ca="1">Output!S49</f>
        <v>134</v>
      </c>
      <c r="B47" s="45" t="str">
        <f ca="1">Output!T49</f>
        <v>DEB_ID</v>
      </c>
      <c r="C47" s="19">
        <f ca="1">IF(A47&lt;&gt;"",INDIRECT("Output!N"&amp;MATCH(Output!R49*10+1,Output!M:M,0)),"")</f>
        <v>1</v>
      </c>
      <c r="D47" s="19" t="e">
        <f ca="1">IF(A47&lt;&gt;"",INDIRECT("Output!N"&amp;MATCH(Output!R49*10+2,Output!M:M,0)),"")</f>
        <v>#N/A</v>
      </c>
      <c r="E47" s="1" t="str">
        <f ca="1">IF(AND(A47&gt;=32,A47&lt;=35),"EQ"&amp;COUNTIF($A$2:A47,A47),"")</f>
        <v/>
      </c>
    </row>
    <row r="48" spans="1:5" x14ac:dyDescent="0.2">
      <c r="A48" s="2">
        <f ca="1">Output!S50</f>
        <v>147</v>
      </c>
      <c r="B48" s="45" t="str">
        <f ca="1">Output!T50</f>
        <v>SETGET_INTERN_DRC_TEST1</v>
      </c>
      <c r="C48" s="19">
        <f ca="1">IF(A48&lt;&gt;"",INDIRECT("Output!N"&amp;MATCH(Output!R50*10+1,Output!M:M,0)),"")</f>
        <v>3</v>
      </c>
      <c r="D48" s="19" t="e">
        <f ca="1">IF(A48&lt;&gt;"",INDIRECT("Output!N"&amp;MATCH(Output!R50*10+2,Output!M:M,0)),"")</f>
        <v>#N/A</v>
      </c>
      <c r="E48" s="1" t="str">
        <f ca="1">IF(AND(A48&gt;=32,A48&lt;=35),"EQ"&amp;COUNTIF($A$2:A48,A48),"")</f>
        <v/>
      </c>
    </row>
    <row r="49" spans="1:5" x14ac:dyDescent="0.2">
      <c r="A49" s="2">
        <f ca="1">Output!S51</f>
        <v>148</v>
      </c>
      <c r="B49" s="45" t="str">
        <f ca="1">Output!T51</f>
        <v>SETGET_INTERN_DRC_TEST2</v>
      </c>
      <c r="C49" s="19">
        <f ca="1">IF(A49&lt;&gt;"",INDIRECT("Output!N"&amp;MATCH(Output!R51*10+1,Output!M:M,0)),"")</f>
        <v>1.9999999552965164E-2</v>
      </c>
      <c r="D49" s="19" t="e">
        <f ca="1">IF(A49&lt;&gt;"",INDIRECT("Output!N"&amp;MATCH(Output!R51*10+2,Output!M:M,0)),"")</f>
        <v>#N/A</v>
      </c>
      <c r="E49" s="1" t="str">
        <f ca="1">IF(AND(A49&gt;=32,A49&lt;=35),"EQ"&amp;COUNTIF($A$2:A49,A49),"")</f>
        <v/>
      </c>
    </row>
    <row r="50" spans="1:5" x14ac:dyDescent="0.2">
      <c r="A50" s="2">
        <f ca="1">Output!S52</f>
        <v>35</v>
      </c>
      <c r="B50" s="45" t="str">
        <f ca="1">Output!T52</f>
        <v>TARGET_EQ_BAND_ID</v>
      </c>
      <c r="C50" s="19">
        <f ca="1">IF(A50&lt;&gt;"",INDIRECT("Output!N"&amp;MATCH(Output!R52*10+1,Output!M:M,0)),"")</f>
        <v>1</v>
      </c>
      <c r="D50" s="19" t="e">
        <f ca="1">IF(A50&lt;&gt;"",INDIRECT("Output!N"&amp;MATCH(Output!R52*10+2,Output!M:M,0)),"")</f>
        <v>#N/A</v>
      </c>
      <c r="E50" s="1" t="str">
        <f ca="1">IF(AND(A50&gt;=32,A50&lt;=35),"EQ"&amp;COUNTIF($A$2:A50,A50),"")</f>
        <v>EQ1</v>
      </c>
    </row>
    <row r="51" spans="1:5" x14ac:dyDescent="0.2">
      <c r="A51" s="2">
        <f ca="1">Output!S53</f>
        <v>32</v>
      </c>
      <c r="B51" s="45" t="str">
        <f ca="1">Output!T53</f>
        <v>EQ_BAND_FC</v>
      </c>
      <c r="C51" s="19">
        <f ca="1">IF(A51&lt;&gt;"",INDIRECT("Output!N"&amp;MATCH(Output!R53*10+1,Output!M:M,0)),"")</f>
        <v>4700</v>
      </c>
      <c r="D51" s="19" t="e">
        <f ca="1">IF(A51&lt;&gt;"",INDIRECT("Output!N"&amp;MATCH(Output!R53*10+2,Output!M:M,0)),"")</f>
        <v>#N/A</v>
      </c>
      <c r="E51" s="1" t="str">
        <f ca="1">IF(AND(A51&gt;=32,A51&lt;=35),"EQ"&amp;COUNTIF($A$2:A51,A51),"")</f>
        <v>EQ1</v>
      </c>
    </row>
    <row r="52" spans="1:5" x14ac:dyDescent="0.2">
      <c r="A52" s="2">
        <f ca="1">Output!S54</f>
        <v>33</v>
      </c>
      <c r="B52" s="45" t="str">
        <f ca="1">Output!T54</f>
        <v>EQ_BAND_Q</v>
      </c>
      <c r="C52" s="19">
        <f ca="1">IF(A52&lt;&gt;"",INDIRECT("Output!N"&amp;MATCH(Output!R54*10+1,Output!M:M,0)),"")</f>
        <v>2.1999999955296516</v>
      </c>
      <c r="D52" s="19" t="e">
        <f ca="1">IF(A52&lt;&gt;"",INDIRECT("Output!N"&amp;MATCH(Output!R54*10+2,Output!M:M,0)),"")</f>
        <v>#N/A</v>
      </c>
      <c r="E52" s="1" t="str">
        <f ca="1">IF(AND(A52&gt;=32,A52&lt;=35),"EQ"&amp;COUNTIF($A$2:A52,A52),"")</f>
        <v>EQ1</v>
      </c>
    </row>
    <row r="53" spans="1:5" x14ac:dyDescent="0.2">
      <c r="A53" s="2">
        <f ca="1">Output!S55</f>
        <v>34</v>
      </c>
      <c r="B53" s="45" t="str">
        <f ca="1">Output!T55</f>
        <v>EQ_BAND_ATTENUATION_DB</v>
      </c>
      <c r="C53" s="19">
        <f ca="1">IF(A53&lt;&gt;"",INDIRECT("Output!N"&amp;MATCH(Output!R55*10+1,Output!M:M,0)),"")</f>
        <v>-7</v>
      </c>
      <c r="D53" s="19" t="e">
        <f ca="1">IF(A53&lt;&gt;"",INDIRECT("Output!N"&amp;MATCH(Output!R55*10+2,Output!M:M,0)),"")</f>
        <v>#N/A</v>
      </c>
      <c r="E53" s="1" t="str">
        <f ca="1">IF(AND(A53&gt;=32,A53&lt;=35),"EQ"&amp;COUNTIF($A$2:A53,A53),"")</f>
        <v>EQ1</v>
      </c>
    </row>
    <row r="54" spans="1:5" x14ac:dyDescent="0.2">
      <c r="A54" s="2">
        <f ca="1">Output!S56</f>
        <v>35</v>
      </c>
      <c r="B54" s="45" t="str">
        <f ca="1">Output!T56</f>
        <v>TARGET_EQ_BAND_ID</v>
      </c>
      <c r="C54" s="19">
        <f ca="1">IF(A54&lt;&gt;"",INDIRECT("Output!N"&amp;MATCH(Output!R56*10+1,Output!M:M,0)),"")</f>
        <v>2</v>
      </c>
      <c r="D54" s="19" t="e">
        <f ca="1">IF(A54&lt;&gt;"",INDIRECT("Output!N"&amp;MATCH(Output!R56*10+2,Output!M:M,0)),"")</f>
        <v>#N/A</v>
      </c>
      <c r="E54" s="1" t="str">
        <f ca="1">IF(AND(A54&gt;=32,A54&lt;=35),"EQ"&amp;COUNTIF($A$2:A54,A54),"")</f>
        <v>EQ2</v>
      </c>
    </row>
    <row r="55" spans="1:5" x14ac:dyDescent="0.2">
      <c r="A55" s="2">
        <f ca="1">Output!S57</f>
        <v>32</v>
      </c>
      <c r="B55" s="45" t="str">
        <f ca="1">Output!T57</f>
        <v>EQ_BAND_FC</v>
      </c>
      <c r="C55" s="19">
        <f ca="1">IF(A55&lt;&gt;"",INDIRECT("Output!N"&amp;MATCH(Output!R57*10+1,Output!M:M,0)),"")</f>
        <v>1800</v>
      </c>
      <c r="D55" s="19" t="e">
        <f ca="1">IF(A55&lt;&gt;"",INDIRECT("Output!N"&amp;MATCH(Output!R57*10+2,Output!M:M,0)),"")</f>
        <v>#N/A</v>
      </c>
      <c r="E55" s="1" t="str">
        <f ca="1">IF(AND(A55&gt;=32,A55&lt;=35),"EQ"&amp;COUNTIF($A$2:A55,A55),"")</f>
        <v>EQ2</v>
      </c>
    </row>
    <row r="56" spans="1:5" x14ac:dyDescent="0.2">
      <c r="A56" s="2">
        <f ca="1">Output!S58</f>
        <v>33</v>
      </c>
      <c r="B56" s="45" t="str">
        <f ca="1">Output!T58</f>
        <v>EQ_BAND_Q</v>
      </c>
      <c r="C56" s="19">
        <f ca="1">IF(A56&lt;&gt;"",INDIRECT("Output!N"&amp;MATCH(Output!R58*10+1,Output!M:M,0)),"")</f>
        <v>1</v>
      </c>
      <c r="D56" s="19" t="e">
        <f ca="1">IF(A56&lt;&gt;"",INDIRECT("Output!N"&amp;MATCH(Output!R58*10+2,Output!M:M,0)),"")</f>
        <v>#N/A</v>
      </c>
      <c r="E56" s="1" t="str">
        <f ca="1">IF(AND(A56&gt;=32,A56&lt;=35),"EQ"&amp;COUNTIF($A$2:A56,A56),"")</f>
        <v>EQ2</v>
      </c>
    </row>
    <row r="57" spans="1:5" x14ac:dyDescent="0.2">
      <c r="A57" s="2">
        <f ca="1">Output!S59</f>
        <v>34</v>
      </c>
      <c r="B57" s="45" t="str">
        <f ca="1">Output!T59</f>
        <v>EQ_BAND_ATTENUATION_DB</v>
      </c>
      <c r="C57" s="19">
        <f ca="1">IF(A57&lt;&gt;"",INDIRECT("Output!N"&amp;MATCH(Output!R59*10+1,Output!M:M,0)),"")</f>
        <v>4</v>
      </c>
      <c r="D57" s="19" t="e">
        <f ca="1">IF(A57&lt;&gt;"",INDIRECT("Output!N"&amp;MATCH(Output!R59*10+2,Output!M:M,0)),"")</f>
        <v>#N/A</v>
      </c>
      <c r="E57" s="1" t="str">
        <f ca="1">IF(AND(A57&gt;=32,A57&lt;=35),"EQ"&amp;COUNTIF($A$2:A57,A57),"")</f>
        <v>EQ2</v>
      </c>
    </row>
    <row r="58" spans="1:5" x14ac:dyDescent="0.2">
      <c r="A58" s="2">
        <f ca="1">Output!S60</f>
        <v>35</v>
      </c>
      <c r="B58" s="45" t="str">
        <f ca="1">Output!T60</f>
        <v>TARGET_EQ_BAND_ID</v>
      </c>
      <c r="C58" s="19">
        <f ca="1">IF(A58&lt;&gt;"",INDIRECT("Output!N"&amp;MATCH(Output!R60*10+1,Output!M:M,0)),"")</f>
        <v>3</v>
      </c>
      <c r="D58" s="19" t="e">
        <f ca="1">IF(A58&lt;&gt;"",INDIRECT("Output!N"&amp;MATCH(Output!R60*10+2,Output!M:M,0)),"")</f>
        <v>#N/A</v>
      </c>
      <c r="E58" s="1" t="str">
        <f ca="1">IF(AND(A58&gt;=32,A58&lt;=35),"EQ"&amp;COUNTIF($A$2:A58,A58),"")</f>
        <v>EQ3</v>
      </c>
    </row>
    <row r="59" spans="1:5" x14ac:dyDescent="0.2">
      <c r="A59" s="2">
        <f ca="1">Output!S61</f>
        <v>32</v>
      </c>
      <c r="B59" s="45" t="str">
        <f ca="1">Output!T61</f>
        <v>EQ_BAND_FC</v>
      </c>
      <c r="C59" s="19">
        <f ca="1">IF(A59&lt;&gt;"",INDIRECT("Output!N"&amp;MATCH(Output!R61*10+1,Output!M:M,0)),"")</f>
        <v>3000</v>
      </c>
      <c r="D59" s="19" t="e">
        <f ca="1">IF(A59&lt;&gt;"",INDIRECT("Output!N"&amp;MATCH(Output!R61*10+2,Output!M:M,0)),"")</f>
        <v>#N/A</v>
      </c>
      <c r="E59" s="1" t="str">
        <f ca="1">IF(AND(A59&gt;=32,A59&lt;=35),"EQ"&amp;COUNTIF($A$2:A59,A59),"")</f>
        <v>EQ3</v>
      </c>
    </row>
    <row r="60" spans="1:5" x14ac:dyDescent="0.2">
      <c r="A60" s="2">
        <f ca="1">Output!S62</f>
        <v>33</v>
      </c>
      <c r="B60" s="45" t="str">
        <f ca="1">Output!T62</f>
        <v>EQ_BAND_Q</v>
      </c>
      <c r="C60" s="19">
        <f ca="1">IF(A60&lt;&gt;"",INDIRECT("Output!N"&amp;MATCH(Output!R62*10+1,Output!M:M,0)),"")</f>
        <v>1</v>
      </c>
      <c r="D60" s="19" t="e">
        <f ca="1">IF(A60&lt;&gt;"",INDIRECT("Output!N"&amp;MATCH(Output!R62*10+2,Output!M:M,0)),"")</f>
        <v>#N/A</v>
      </c>
      <c r="E60" s="1" t="str">
        <f ca="1">IF(AND(A60&gt;=32,A60&lt;=35),"EQ"&amp;COUNTIF($A$2:A60,A60),"")</f>
        <v>EQ3</v>
      </c>
    </row>
    <row r="61" spans="1:5" x14ac:dyDescent="0.2">
      <c r="A61" s="2">
        <f ca="1">Output!S63</f>
        <v>34</v>
      </c>
      <c r="B61" s="45" t="str">
        <f ca="1">Output!T63</f>
        <v>EQ_BAND_ATTENUATION_DB</v>
      </c>
      <c r="C61" s="19">
        <f ca="1">IF(A61&lt;&gt;"",INDIRECT("Output!N"&amp;MATCH(Output!R63*10+1,Output!M:M,0)),"")</f>
        <v>2</v>
      </c>
      <c r="D61" s="19" t="e">
        <f ca="1">IF(A61&lt;&gt;"",INDIRECT("Output!N"&amp;MATCH(Output!R63*10+2,Output!M:M,0)),"")</f>
        <v>#N/A</v>
      </c>
      <c r="E61" s="1" t="str">
        <f ca="1">IF(AND(A61&gt;=32,A61&lt;=35),"EQ"&amp;COUNTIF($A$2:A61,A61),"")</f>
        <v>EQ3</v>
      </c>
    </row>
    <row r="62" spans="1:5" x14ac:dyDescent="0.2">
      <c r="A62" s="2">
        <f ca="1">Output!S64</f>
        <v>35</v>
      </c>
      <c r="B62" s="45" t="str">
        <f ca="1">Output!T64</f>
        <v>TARGET_EQ_BAND_ID</v>
      </c>
      <c r="C62" s="19">
        <f ca="1">IF(A62&lt;&gt;"",INDIRECT("Output!N"&amp;MATCH(Output!R64*10+1,Output!M:M,0)),"")</f>
        <v>4</v>
      </c>
      <c r="D62" s="19" t="e">
        <f ca="1">IF(A62&lt;&gt;"",INDIRECT("Output!N"&amp;MATCH(Output!R64*10+2,Output!M:M,0)),"")</f>
        <v>#N/A</v>
      </c>
      <c r="E62" s="1" t="str">
        <f ca="1">IF(AND(A62&gt;=32,A62&lt;=35),"EQ"&amp;COUNTIF($A$2:A62,A62),"")</f>
        <v>EQ4</v>
      </c>
    </row>
    <row r="63" spans="1:5" x14ac:dyDescent="0.2">
      <c r="A63" s="2">
        <f ca="1">Output!S65</f>
        <v>32</v>
      </c>
      <c r="B63" s="45" t="str">
        <f ca="1">Output!T65</f>
        <v>EQ_BAND_FC</v>
      </c>
      <c r="C63" s="19">
        <f ca="1">IF(A63&lt;&gt;"",INDIRECT("Output!N"&amp;MATCH(Output!R65*10+1,Output!M:M,0)),"")</f>
        <v>11800</v>
      </c>
      <c r="D63" s="19" t="e">
        <f ca="1">IF(A63&lt;&gt;"",INDIRECT("Output!N"&amp;MATCH(Output!R65*10+2,Output!M:M,0)),"")</f>
        <v>#N/A</v>
      </c>
      <c r="E63" s="1" t="str">
        <f ca="1">IF(AND(A63&gt;=32,A63&lt;=35),"EQ"&amp;COUNTIF($A$2:A63,A63),"")</f>
        <v>EQ4</v>
      </c>
    </row>
    <row r="64" spans="1:5" x14ac:dyDescent="0.2">
      <c r="A64" s="2">
        <f ca="1">Output!S66</f>
        <v>33</v>
      </c>
      <c r="B64" s="45" t="str">
        <f ca="1">Output!T66</f>
        <v>EQ_BAND_Q</v>
      </c>
      <c r="C64" s="19">
        <f ca="1">IF(A64&lt;&gt;"",INDIRECT("Output!N"&amp;MATCH(Output!R66*10+1,Output!M:M,0)),"")</f>
        <v>3.989999994635582</v>
      </c>
      <c r="D64" s="19" t="e">
        <f ca="1">IF(A64&lt;&gt;"",INDIRECT("Output!N"&amp;MATCH(Output!R66*10+2,Output!M:M,0)),"")</f>
        <v>#N/A</v>
      </c>
      <c r="E64" s="1" t="str">
        <f ca="1">IF(AND(A64&gt;=32,A64&lt;=35),"EQ"&amp;COUNTIF($A$2:A64,A64),"")</f>
        <v>EQ4</v>
      </c>
    </row>
    <row r="65" spans="1:5" x14ac:dyDescent="0.2">
      <c r="A65" s="2">
        <f ca="1">Output!S67</f>
        <v>34</v>
      </c>
      <c r="B65" s="45" t="str">
        <f ca="1">Output!T67</f>
        <v>EQ_BAND_ATTENUATION_DB</v>
      </c>
      <c r="C65" s="19">
        <f ca="1">IF(A65&lt;&gt;"",INDIRECT("Output!N"&amp;MATCH(Output!R67*10+1,Output!M:M,0)),"")</f>
        <v>-12</v>
      </c>
      <c r="D65" s="19" t="e">
        <f ca="1">IF(A65&lt;&gt;"",INDIRECT("Output!N"&amp;MATCH(Output!R67*10+2,Output!M:M,0)),"")</f>
        <v>#N/A</v>
      </c>
      <c r="E65" s="1" t="str">
        <f ca="1">IF(AND(A65&gt;=32,A65&lt;=35),"EQ"&amp;COUNTIF($A$2:A65,A65),"")</f>
        <v>EQ4</v>
      </c>
    </row>
    <row r="66" spans="1:5" x14ac:dyDescent="0.2">
      <c r="A66" s="2" t="str">
        <f ca="1">Output!S68</f>
        <v/>
      </c>
      <c r="B66" s="45" t="str">
        <f ca="1">Output!T68</f>
        <v/>
      </c>
      <c r="C66" s="19" t="str">
        <f ca="1">IF(A66&lt;&gt;"",INDIRECT("Output!N"&amp;MATCH(Output!R68*10+1,Output!M:M,0)),"")</f>
        <v/>
      </c>
      <c r="D66" s="19" t="str">
        <f ca="1">IF(A66&lt;&gt;"",INDIRECT("Output!N"&amp;MATCH(Output!R68*10+2,Output!M:M,0)),"")</f>
        <v/>
      </c>
      <c r="E66" s="1" t="str">
        <f ca="1">IF(AND(A66&gt;=32,A66&lt;=35),"EQ"&amp;COUNTIF($A$2:A66,A66),"")</f>
        <v/>
      </c>
    </row>
    <row r="67" spans="1:5" x14ac:dyDescent="0.2">
      <c r="A67" s="2" t="str">
        <f ca="1">Output!S69</f>
        <v/>
      </c>
      <c r="B67" s="45" t="str">
        <f ca="1">Output!T69</f>
        <v/>
      </c>
      <c r="C67" s="19" t="str">
        <f ca="1">IF(A67&lt;&gt;"",INDIRECT("Output!N"&amp;MATCH(Output!R69*10+1,Output!M:M,0)),"")</f>
        <v/>
      </c>
      <c r="D67" s="19" t="str">
        <f ca="1">IF(A67&lt;&gt;"",INDIRECT("Output!N"&amp;MATCH(Output!R69*10+2,Output!M:M,0)),"")</f>
        <v/>
      </c>
      <c r="E67" s="1" t="str">
        <f ca="1">IF(AND(A67&gt;=32,A67&lt;=35),"EQ"&amp;COUNTIF($A$2:A67,A67),"")</f>
        <v/>
      </c>
    </row>
    <row r="68" spans="1:5" x14ac:dyDescent="0.2">
      <c r="A68" s="2" t="str">
        <f ca="1">Output!S70</f>
        <v/>
      </c>
      <c r="B68" s="45" t="str">
        <f ca="1">Output!T70</f>
        <v/>
      </c>
      <c r="C68" s="19" t="str">
        <f ca="1">IF(A68&lt;&gt;"",INDIRECT("Output!N"&amp;MATCH(Output!R70*10+1,Output!M:M,0)),"")</f>
        <v/>
      </c>
      <c r="D68" s="19" t="str">
        <f ca="1">IF(A68&lt;&gt;"",INDIRECT("Output!N"&amp;MATCH(Output!R70*10+2,Output!M:M,0)),"")</f>
        <v/>
      </c>
      <c r="E68" s="1" t="str">
        <f ca="1">IF(AND(A68&gt;=32,A68&lt;=35),"EQ"&amp;COUNTIF($A$2:A68,A68),"")</f>
        <v/>
      </c>
    </row>
    <row r="69" spans="1:5" x14ac:dyDescent="0.2">
      <c r="A69" s="2" t="str">
        <f ca="1">Output!S71</f>
        <v/>
      </c>
      <c r="B69" s="45" t="str">
        <f ca="1">Output!T71</f>
        <v/>
      </c>
      <c r="C69" s="19" t="str">
        <f ca="1">IF(A69&lt;&gt;"",INDIRECT("Output!N"&amp;MATCH(Output!R71*10+1,Output!M:M,0)),"")</f>
        <v/>
      </c>
      <c r="D69" s="19" t="str">
        <f ca="1">IF(A69&lt;&gt;"",INDIRECT("Output!N"&amp;MATCH(Output!R71*10+2,Output!M:M,0)),"")</f>
        <v/>
      </c>
      <c r="E69" s="1" t="str">
        <f ca="1">IF(AND(A69&gt;=32,A69&lt;=35),"EQ"&amp;COUNTIF($A$2:A69,A69),"")</f>
        <v/>
      </c>
    </row>
    <row r="70" spans="1:5" x14ac:dyDescent="0.2">
      <c r="A70" s="2" t="str">
        <f ca="1">Output!S72</f>
        <v/>
      </c>
      <c r="B70" s="45" t="str">
        <f ca="1">Output!T72</f>
        <v/>
      </c>
      <c r="C70" s="19" t="str">
        <f ca="1">IF(A70&lt;&gt;"",INDIRECT("Output!N"&amp;MATCH(Output!R72*10+1,Output!M:M,0)),"")</f>
        <v/>
      </c>
      <c r="D70" s="19" t="str">
        <f ca="1">IF(A70&lt;&gt;"",INDIRECT("Output!N"&amp;MATCH(Output!R72*10+2,Output!M:M,0)),"")</f>
        <v/>
      </c>
      <c r="E70" s="1" t="str">
        <f ca="1">IF(AND(A70&gt;=32,A70&lt;=35),"EQ"&amp;COUNTIF($A$2:A70,A70),"")</f>
        <v/>
      </c>
    </row>
    <row r="71" spans="1:5" x14ac:dyDescent="0.2">
      <c r="A71" s="2" t="str">
        <f ca="1">Output!S73</f>
        <v/>
      </c>
      <c r="B71" s="45" t="str">
        <f ca="1">Output!T73</f>
        <v/>
      </c>
      <c r="C71" s="19" t="str">
        <f ca="1">IF(A71&lt;&gt;"",INDIRECT("Output!N"&amp;MATCH(Output!R73*10+1,Output!M:M,0)),"")</f>
        <v/>
      </c>
      <c r="D71" s="19" t="str">
        <f ca="1">IF(A71&lt;&gt;"",INDIRECT("Output!N"&amp;MATCH(Output!R73*10+2,Output!M:M,0)),"")</f>
        <v/>
      </c>
      <c r="E71" s="1" t="str">
        <f ca="1">IF(AND(A71&gt;=32,A71&lt;=35),"EQ"&amp;COUNTIF($A$2:A71,A71),"")</f>
        <v/>
      </c>
    </row>
    <row r="72" spans="1:5" x14ac:dyDescent="0.2">
      <c r="A72" s="2" t="str">
        <f ca="1">Output!S74</f>
        <v/>
      </c>
      <c r="B72" s="45" t="str">
        <f ca="1">Output!T74</f>
        <v/>
      </c>
      <c r="C72" s="19" t="str">
        <f ca="1">IF(A72&lt;&gt;"",INDIRECT("Output!N"&amp;MATCH(Output!R74*10+1,Output!M:M,0)),"")</f>
        <v/>
      </c>
      <c r="D72" s="19" t="str">
        <f ca="1">IF(A72&lt;&gt;"",INDIRECT("Output!N"&amp;MATCH(Output!R74*10+2,Output!M:M,0)),"")</f>
        <v/>
      </c>
      <c r="E72" s="1" t="str">
        <f ca="1">IF(AND(A72&gt;=32,A72&lt;=35),"EQ"&amp;COUNTIF($A$2:A72,A72),"")</f>
        <v/>
      </c>
    </row>
    <row r="73" spans="1:5" x14ac:dyDescent="0.2">
      <c r="A73" s="2" t="str">
        <f ca="1">Output!S75</f>
        <v/>
      </c>
      <c r="B73" s="45" t="str">
        <f ca="1">Output!T75</f>
        <v/>
      </c>
      <c r="C73" s="19" t="str">
        <f ca="1">IF(A73&lt;&gt;"",INDIRECT("Output!N"&amp;MATCH(Output!R75*10+1,Output!M:M,0)),"")</f>
        <v/>
      </c>
      <c r="D73" s="19" t="str">
        <f ca="1">IF(A73&lt;&gt;"",INDIRECT("Output!N"&amp;MATCH(Output!R75*10+2,Output!M:M,0)),"")</f>
        <v/>
      </c>
      <c r="E73" s="1" t="str">
        <f ca="1">IF(AND(A73&gt;=32,A73&lt;=35),"EQ"&amp;COUNTIF($A$2:A73,A73),"")</f>
        <v/>
      </c>
    </row>
    <row r="74" spans="1:5" x14ac:dyDescent="0.2">
      <c r="A74" s="2" t="str">
        <f ca="1">Output!S76</f>
        <v/>
      </c>
      <c r="B74" s="45" t="str">
        <f ca="1">Output!T76</f>
        <v/>
      </c>
      <c r="C74" s="19" t="str">
        <f ca="1">IF(A74&lt;&gt;"",INDIRECT("Output!N"&amp;MATCH(Output!R76*10+1,Output!M:M,0)),"")</f>
        <v/>
      </c>
      <c r="D74" s="19" t="str">
        <f ca="1">IF(A74&lt;&gt;"",INDIRECT("Output!N"&amp;MATCH(Output!R76*10+2,Output!M:M,0)),"")</f>
        <v/>
      </c>
      <c r="E74" s="1" t="str">
        <f ca="1">IF(AND(A74&gt;=32,A74&lt;=35),"EQ"&amp;COUNTIF($A$2:A74,A74),"")</f>
        <v/>
      </c>
    </row>
    <row r="75" spans="1:5" x14ac:dyDescent="0.2">
      <c r="A75" s="2" t="str">
        <f ca="1">Output!S77</f>
        <v/>
      </c>
      <c r="B75" s="45" t="str">
        <f ca="1">Output!T77</f>
        <v/>
      </c>
      <c r="C75" s="19" t="str">
        <f ca="1">IF(A75&lt;&gt;"",INDIRECT("Output!N"&amp;MATCH(Output!R77*10+1,Output!M:M,0)),"")</f>
        <v/>
      </c>
      <c r="D75" s="19" t="str">
        <f ca="1">IF(A75&lt;&gt;"",INDIRECT("Output!N"&amp;MATCH(Output!R77*10+2,Output!M:M,0)),"")</f>
        <v/>
      </c>
      <c r="E75" s="1" t="str">
        <f ca="1">IF(AND(A75&gt;=32,A75&lt;=35),"EQ"&amp;COUNTIF($A$2:A75,A75),"")</f>
        <v/>
      </c>
    </row>
    <row r="76" spans="1:5" x14ac:dyDescent="0.2">
      <c r="A76" s="2" t="str">
        <f ca="1">Output!S78</f>
        <v/>
      </c>
      <c r="B76" s="45" t="str">
        <f ca="1">Output!T78</f>
        <v/>
      </c>
      <c r="C76" s="19" t="str">
        <f ca="1">IF(A76&lt;&gt;"",INDIRECT("Output!N"&amp;MATCH(Output!R78*10+1,Output!M:M,0)),"")</f>
        <v/>
      </c>
      <c r="D76" s="19" t="str">
        <f ca="1">IF(A76&lt;&gt;"",INDIRECT("Output!N"&amp;MATCH(Output!R78*10+2,Output!M:M,0)),"")</f>
        <v/>
      </c>
      <c r="E76" s="1" t="str">
        <f ca="1">IF(AND(A76&gt;=32,A76&lt;=35),"EQ"&amp;COUNTIF($A$2:A76,A76),"")</f>
        <v/>
      </c>
    </row>
    <row r="77" spans="1:5" x14ac:dyDescent="0.2">
      <c r="A77" s="2" t="str">
        <f ca="1">Output!S79</f>
        <v/>
      </c>
      <c r="B77" s="45" t="str">
        <f ca="1">Output!T79</f>
        <v/>
      </c>
      <c r="C77" s="19" t="str">
        <f ca="1">IF(A77&lt;&gt;"",INDIRECT("Output!N"&amp;MATCH(Output!R79*10+1,Output!M:M,0)),"")</f>
        <v/>
      </c>
      <c r="D77" s="19" t="str">
        <f ca="1">IF(A77&lt;&gt;"",INDIRECT("Output!N"&amp;MATCH(Output!R79*10+2,Output!M:M,0)),"")</f>
        <v/>
      </c>
      <c r="E77" s="1" t="str">
        <f ca="1">IF(AND(A77&gt;=32,A77&lt;=35),"EQ"&amp;COUNTIF($A$2:A77,A77),"")</f>
        <v/>
      </c>
    </row>
    <row r="78" spans="1:5" x14ac:dyDescent="0.2">
      <c r="A78" s="2" t="str">
        <f ca="1">Output!S80</f>
        <v/>
      </c>
      <c r="B78" s="45" t="str">
        <f ca="1">Output!T80</f>
        <v/>
      </c>
      <c r="C78" s="19" t="str">
        <f ca="1">IF(A78&lt;&gt;"",INDIRECT("Output!N"&amp;MATCH(Output!R80*10+1,Output!M:M,0)),"")</f>
        <v/>
      </c>
      <c r="D78" s="19" t="str">
        <f ca="1">IF(A78&lt;&gt;"",INDIRECT("Output!N"&amp;MATCH(Output!R80*10+2,Output!M:M,0)),"")</f>
        <v/>
      </c>
      <c r="E78" s="1" t="str">
        <f ca="1">IF(AND(A78&gt;=32,A78&lt;=35),"EQ"&amp;COUNTIF($A$2:A78,A78),"")</f>
        <v/>
      </c>
    </row>
    <row r="79" spans="1:5" x14ac:dyDescent="0.2">
      <c r="A79" s="2" t="str">
        <f ca="1">Output!S81</f>
        <v/>
      </c>
      <c r="B79" s="45" t="str">
        <f ca="1">Output!T81</f>
        <v/>
      </c>
      <c r="C79" s="19" t="str">
        <f ca="1">IF(A79&lt;&gt;"",INDIRECT("Output!N"&amp;MATCH(Output!R81*10+1,Output!M:M,0)),"")</f>
        <v/>
      </c>
      <c r="D79" s="19" t="str">
        <f ca="1">IF(A79&lt;&gt;"",INDIRECT("Output!N"&amp;MATCH(Output!R81*10+2,Output!M:M,0)),"")</f>
        <v/>
      </c>
      <c r="E79" s="1" t="str">
        <f ca="1">IF(AND(A79&gt;=32,A79&lt;=35),"EQ"&amp;COUNTIF($A$2:A79,A79),"")</f>
        <v/>
      </c>
    </row>
    <row r="80" spans="1:5" x14ac:dyDescent="0.2">
      <c r="A80" s="2" t="str">
        <f ca="1">Output!S82</f>
        <v/>
      </c>
      <c r="B80" s="45" t="str">
        <f ca="1">Output!T82</f>
        <v/>
      </c>
      <c r="C80" s="19" t="str">
        <f ca="1">IF(A80&lt;&gt;"",INDIRECT("Output!N"&amp;MATCH(Output!R82*10+1,Output!M:M,0)),"")</f>
        <v/>
      </c>
      <c r="D80" s="19" t="str">
        <f ca="1">IF(A80&lt;&gt;"",INDIRECT("Output!N"&amp;MATCH(Output!R82*10+2,Output!M:M,0)),"")</f>
        <v/>
      </c>
      <c r="E80" s="1" t="str">
        <f ca="1">IF(AND(A80&gt;=32,A80&lt;=35),"EQ"&amp;COUNTIF($A$2:A80,A80),"")</f>
        <v/>
      </c>
    </row>
    <row r="81" spans="1:5" x14ac:dyDescent="0.2">
      <c r="A81" s="2" t="str">
        <f ca="1">Output!S83</f>
        <v/>
      </c>
      <c r="B81" s="45" t="str">
        <f ca="1">Output!T83</f>
        <v/>
      </c>
      <c r="C81" s="19" t="str">
        <f ca="1">IF(A81&lt;&gt;"",INDIRECT("Output!N"&amp;MATCH(Output!R83*10+1,Output!M:M,0)),"")</f>
        <v/>
      </c>
      <c r="D81" s="19" t="str">
        <f ca="1">IF(A81&lt;&gt;"",INDIRECT("Output!N"&amp;MATCH(Output!R83*10+2,Output!M:M,0)),"")</f>
        <v/>
      </c>
      <c r="E81" s="1" t="str">
        <f ca="1">IF(AND(A81&gt;=32,A81&lt;=35),"EQ"&amp;COUNTIF($A$2:A81,A81),"")</f>
        <v/>
      </c>
    </row>
    <row r="82" spans="1:5" x14ac:dyDescent="0.2">
      <c r="A82" s="2" t="str">
        <f ca="1">Output!S84</f>
        <v/>
      </c>
      <c r="B82" s="45" t="str">
        <f ca="1">Output!T84</f>
        <v/>
      </c>
      <c r="C82" s="19" t="str">
        <f ca="1">IF(A82&lt;&gt;"",INDIRECT("Output!N"&amp;MATCH(Output!R84*10+1,Output!M:M,0)),"")</f>
        <v/>
      </c>
      <c r="D82" s="19" t="str">
        <f ca="1">IF(A82&lt;&gt;"",INDIRECT("Output!N"&amp;MATCH(Output!R84*10+2,Output!M:M,0)),"")</f>
        <v/>
      </c>
      <c r="E82" s="1" t="str">
        <f ca="1">IF(AND(A82&gt;=32,A82&lt;=35),"EQ"&amp;COUNTIF($A$2:A82,A82),"")</f>
        <v/>
      </c>
    </row>
    <row r="83" spans="1:5" x14ac:dyDescent="0.2">
      <c r="A83" s="2" t="str">
        <f ca="1">Output!S85</f>
        <v/>
      </c>
      <c r="B83" s="45" t="str">
        <f ca="1">Output!T85</f>
        <v/>
      </c>
      <c r="C83" s="19" t="str">
        <f ca="1">IF(A83&lt;&gt;"",INDIRECT("Output!N"&amp;MATCH(Output!R85*10+1,Output!M:M,0)),"")</f>
        <v/>
      </c>
      <c r="D83" s="19" t="str">
        <f ca="1">IF(A83&lt;&gt;"",INDIRECT("Output!N"&amp;MATCH(Output!R85*10+2,Output!M:M,0)),"")</f>
        <v/>
      </c>
      <c r="E83" s="1" t="str">
        <f ca="1">IF(AND(A83&gt;=32,A83&lt;=35),"EQ"&amp;COUNTIF($A$2:A83,A83),"")</f>
        <v/>
      </c>
    </row>
    <row r="84" spans="1:5" x14ac:dyDescent="0.2">
      <c r="A84" s="2" t="str">
        <f ca="1">Output!S86</f>
        <v/>
      </c>
      <c r="B84" s="45" t="str">
        <f ca="1">Output!T86</f>
        <v/>
      </c>
      <c r="C84" s="19" t="str">
        <f ca="1">IF(A84&lt;&gt;"",INDIRECT("Output!N"&amp;MATCH(Output!R86*10+1,Output!M:M,0)),"")</f>
        <v/>
      </c>
      <c r="D84" s="19" t="str">
        <f ca="1">IF(A84&lt;&gt;"",INDIRECT("Output!N"&amp;MATCH(Output!R86*10+2,Output!M:M,0)),"")</f>
        <v/>
      </c>
      <c r="E84" s="1" t="str">
        <f ca="1">IF(AND(A84&gt;=32,A84&lt;=35),"EQ"&amp;COUNTIF($A$2:A84,A84),"")</f>
        <v/>
      </c>
    </row>
    <row r="85" spans="1:5" x14ac:dyDescent="0.2">
      <c r="A85" s="2" t="str">
        <f ca="1">Output!S87</f>
        <v/>
      </c>
      <c r="B85" s="45" t="str">
        <f ca="1">Output!T87</f>
        <v/>
      </c>
      <c r="C85" s="19" t="str">
        <f ca="1">IF(A85&lt;&gt;"",INDIRECT("Output!N"&amp;MATCH(Output!R87*10+1,Output!M:M,0)),"")</f>
        <v/>
      </c>
      <c r="D85" s="19" t="str">
        <f ca="1">IF(A85&lt;&gt;"",INDIRECT("Output!N"&amp;MATCH(Output!R87*10+2,Output!M:M,0)),"")</f>
        <v/>
      </c>
      <c r="E85" s="1" t="str">
        <f ca="1">IF(AND(A85&gt;=32,A85&lt;=35),"EQ"&amp;COUNTIF($A$2:A85,A85),"")</f>
        <v/>
      </c>
    </row>
    <row r="86" spans="1:5" x14ac:dyDescent="0.2">
      <c r="A86" s="2" t="str">
        <f ca="1">Output!S88</f>
        <v/>
      </c>
      <c r="B86" s="45" t="str">
        <f ca="1">Output!T88</f>
        <v/>
      </c>
      <c r="C86" s="19" t="str">
        <f ca="1">IF(A86&lt;&gt;"",INDIRECT("Output!N"&amp;MATCH(Output!R88*10+1,Output!M:M,0)),"")</f>
        <v/>
      </c>
      <c r="D86" s="19" t="str">
        <f ca="1">IF(A86&lt;&gt;"",INDIRECT("Output!N"&amp;MATCH(Output!R88*10+2,Output!M:M,0)),"")</f>
        <v/>
      </c>
      <c r="E86" s="1" t="str">
        <f ca="1">IF(AND(A86&gt;=32,A86&lt;=35),"EQ"&amp;COUNTIF($A$2:A86,A86),"")</f>
        <v/>
      </c>
    </row>
    <row r="87" spans="1:5" x14ac:dyDescent="0.2">
      <c r="A87" s="2" t="str">
        <f ca="1">Output!S89</f>
        <v/>
      </c>
      <c r="B87" s="45" t="str">
        <f ca="1">Output!T89</f>
        <v/>
      </c>
      <c r="C87" s="19" t="str">
        <f ca="1">IF(A87&lt;&gt;"",INDIRECT("Output!N"&amp;MATCH(Output!R89*10+1,Output!M:M,0)),"")</f>
        <v/>
      </c>
      <c r="D87" s="19" t="str">
        <f ca="1">IF(A87&lt;&gt;"",INDIRECT("Output!N"&amp;MATCH(Output!R89*10+2,Output!M:M,0)),"")</f>
        <v/>
      </c>
      <c r="E87" s="1" t="str">
        <f ca="1">IF(AND(A87&gt;=32,A87&lt;=35),"EQ"&amp;COUNTIF($A$2:A87,A87),"")</f>
        <v/>
      </c>
    </row>
    <row r="88" spans="1:5" x14ac:dyDescent="0.2">
      <c r="A88" s="2" t="str">
        <f ca="1">Output!S90</f>
        <v/>
      </c>
      <c r="B88" s="45" t="str">
        <f ca="1">Output!T90</f>
        <v/>
      </c>
      <c r="C88" s="19" t="str">
        <f ca="1">IF(A88&lt;&gt;"",INDIRECT("Output!N"&amp;MATCH(Output!R90*10+1,Output!M:M,0)),"")</f>
        <v/>
      </c>
      <c r="D88" s="19" t="str">
        <f ca="1">IF(A88&lt;&gt;"",INDIRECT("Output!N"&amp;MATCH(Output!R90*10+2,Output!M:M,0)),"")</f>
        <v/>
      </c>
      <c r="E88" s="1" t="str">
        <f ca="1">IF(AND(A88&gt;=32,A88&lt;=35),"EQ"&amp;COUNTIF($A$2:A88,A88),"")</f>
        <v/>
      </c>
    </row>
    <row r="89" spans="1:5" x14ac:dyDescent="0.2">
      <c r="A89" s="2" t="str">
        <f ca="1">Output!S91</f>
        <v/>
      </c>
      <c r="B89" s="45" t="str">
        <f ca="1">Output!T91</f>
        <v/>
      </c>
      <c r="C89" s="19" t="str">
        <f ca="1">IF(A89&lt;&gt;"",INDIRECT("Output!N"&amp;MATCH(Output!R91*10+1,Output!M:M,0)),"")</f>
        <v/>
      </c>
      <c r="D89" s="19" t="str">
        <f ca="1">IF(A89&lt;&gt;"",INDIRECT("Output!N"&amp;MATCH(Output!R91*10+2,Output!M:M,0)),"")</f>
        <v/>
      </c>
      <c r="E89" s="1" t="str">
        <f ca="1">IF(AND(A89&gt;=32,A89&lt;=35),"EQ"&amp;COUNTIF($A$2:A89,A89),"")</f>
        <v/>
      </c>
    </row>
    <row r="90" spans="1:5" x14ac:dyDescent="0.2">
      <c r="A90" s="2" t="str">
        <f ca="1">Output!S92</f>
        <v/>
      </c>
      <c r="B90" s="45" t="str">
        <f ca="1">Output!T92</f>
        <v/>
      </c>
      <c r="C90" s="19" t="str">
        <f ca="1">IF(A90&lt;&gt;"",INDIRECT("Output!N"&amp;MATCH(Output!R92*10+1,Output!M:M,0)),"")</f>
        <v/>
      </c>
      <c r="D90" s="19" t="str">
        <f ca="1">IF(A90&lt;&gt;"",INDIRECT("Output!N"&amp;MATCH(Output!R92*10+2,Output!M:M,0)),"")</f>
        <v/>
      </c>
      <c r="E90" s="1" t="str">
        <f ca="1">IF(AND(A90&gt;=32,A90&lt;=35),"EQ"&amp;COUNTIF($A$2:A90,A90),"")</f>
        <v/>
      </c>
    </row>
    <row r="91" spans="1:5" x14ac:dyDescent="0.2">
      <c r="A91" s="2" t="str">
        <f ca="1">Output!S93</f>
        <v/>
      </c>
      <c r="B91" s="45" t="str">
        <f ca="1">Output!T93</f>
        <v/>
      </c>
      <c r="C91" s="19" t="str">
        <f ca="1">IF(A91&lt;&gt;"",INDIRECT("Output!N"&amp;MATCH(Output!R93*10+1,Output!M:M,0)),"")</f>
        <v/>
      </c>
      <c r="D91" s="19" t="str">
        <f ca="1">IF(A91&lt;&gt;"",INDIRECT("Output!N"&amp;MATCH(Output!R93*10+2,Output!M:M,0)),"")</f>
        <v/>
      </c>
      <c r="E91" s="1" t="str">
        <f ca="1">IF(AND(A91&gt;=32,A91&lt;=35),"EQ"&amp;COUNTIF($A$2:A91,A91),"")</f>
        <v/>
      </c>
    </row>
    <row r="92" spans="1:5" x14ac:dyDescent="0.2">
      <c r="A92" s="2" t="str">
        <f ca="1">Output!S94</f>
        <v/>
      </c>
      <c r="B92" s="45" t="str">
        <f ca="1">Output!T94</f>
        <v/>
      </c>
      <c r="C92" s="19" t="str">
        <f ca="1">IF(A92&lt;&gt;"",INDIRECT("Output!N"&amp;MATCH(Output!R94*10+1,Output!M:M,0)),"")</f>
        <v/>
      </c>
      <c r="D92" s="19" t="str">
        <f ca="1">IF(A92&lt;&gt;"",INDIRECT("Output!N"&amp;MATCH(Output!R94*10+2,Output!M:M,0)),"")</f>
        <v/>
      </c>
      <c r="E92" s="1" t="str">
        <f ca="1">IF(AND(A92&gt;=32,A92&lt;=35),"EQ"&amp;COUNTIF($A$2:A92,A92),"")</f>
        <v/>
      </c>
    </row>
    <row r="93" spans="1:5" x14ac:dyDescent="0.2">
      <c r="A93" s="2" t="str">
        <f ca="1">Output!S95</f>
        <v/>
      </c>
      <c r="B93" s="45" t="str">
        <f ca="1">Output!T95</f>
        <v/>
      </c>
      <c r="C93" s="19" t="str">
        <f ca="1">IF(A93&lt;&gt;"",INDIRECT("Output!N"&amp;MATCH(Output!R95*10+1,Output!M:M,0)),"")</f>
        <v/>
      </c>
      <c r="D93" s="19" t="str">
        <f ca="1">IF(A93&lt;&gt;"",INDIRECT("Output!N"&amp;MATCH(Output!R95*10+2,Output!M:M,0)),"")</f>
        <v/>
      </c>
      <c r="E93" s="1" t="str">
        <f ca="1">IF(AND(A93&gt;=32,A93&lt;=35),"EQ"&amp;COUNTIF($A$2:A93,A93),"")</f>
        <v/>
      </c>
    </row>
    <row r="94" spans="1:5" x14ac:dyDescent="0.2">
      <c r="A94" s="2" t="str">
        <f ca="1">Output!S96</f>
        <v/>
      </c>
      <c r="B94" s="45" t="str">
        <f ca="1">Output!T96</f>
        <v/>
      </c>
      <c r="C94" s="19" t="str">
        <f ca="1">IF(A94&lt;&gt;"",INDIRECT("Output!N"&amp;MATCH(Output!R96*10+1,Output!M:M,0)),"")</f>
        <v/>
      </c>
      <c r="D94" s="19" t="str">
        <f ca="1">IF(A94&lt;&gt;"",INDIRECT("Output!N"&amp;MATCH(Output!R96*10+2,Output!M:M,0)),"")</f>
        <v/>
      </c>
      <c r="E94" s="1" t="str">
        <f ca="1">IF(AND(A94&gt;=32,A94&lt;=35),"EQ"&amp;COUNTIF($A$2:A94,A94),"")</f>
        <v/>
      </c>
    </row>
    <row r="95" spans="1:5" x14ac:dyDescent="0.2">
      <c r="A95" s="2" t="str">
        <f ca="1">Output!S97</f>
        <v/>
      </c>
      <c r="B95" s="45" t="str">
        <f ca="1">Output!T97</f>
        <v/>
      </c>
      <c r="C95" s="19" t="str">
        <f ca="1">IF(A95&lt;&gt;"",INDIRECT("Output!N"&amp;MATCH(Output!R97*10+1,Output!M:M,0)),"")</f>
        <v/>
      </c>
      <c r="D95" s="19" t="str">
        <f ca="1">IF(A95&lt;&gt;"",INDIRECT("Output!N"&amp;MATCH(Output!R97*10+2,Output!M:M,0)),"")</f>
        <v/>
      </c>
      <c r="E95" s="1" t="str">
        <f ca="1">IF(AND(A95&gt;=32,A95&lt;=35),"EQ"&amp;COUNTIF($A$2:A95,A95),"")</f>
        <v/>
      </c>
    </row>
    <row r="96" spans="1:5" x14ac:dyDescent="0.2">
      <c r="A96" s="2" t="str">
        <f ca="1">Output!S98</f>
        <v/>
      </c>
      <c r="B96" s="45" t="str">
        <f ca="1">Output!T98</f>
        <v/>
      </c>
      <c r="C96" s="19" t="str">
        <f ca="1">IF(A96&lt;&gt;"",INDIRECT("Output!N"&amp;MATCH(Output!R98*10+1,Output!M:M,0)),"")</f>
        <v/>
      </c>
      <c r="D96" s="19" t="str">
        <f ca="1">IF(A96&lt;&gt;"",INDIRECT("Output!N"&amp;MATCH(Output!R98*10+2,Output!M:M,0)),"")</f>
        <v/>
      </c>
      <c r="E96" s="1" t="str">
        <f ca="1">IF(AND(A96&gt;=32,A96&lt;=35),"EQ"&amp;COUNTIF($A$2:A96,A96),"")</f>
        <v/>
      </c>
    </row>
    <row r="97" spans="1:5" x14ac:dyDescent="0.2">
      <c r="A97" s="2" t="str">
        <f ca="1">Output!S99</f>
        <v/>
      </c>
      <c r="B97" s="45" t="str">
        <f ca="1">Output!T99</f>
        <v/>
      </c>
      <c r="C97" s="19" t="str">
        <f ca="1">IF(A97&lt;&gt;"",INDIRECT("Output!N"&amp;MATCH(Output!R99*10+1,Output!M:M,0)),"")</f>
        <v/>
      </c>
      <c r="D97" s="19" t="str">
        <f ca="1">IF(A97&lt;&gt;"",INDIRECT("Output!N"&amp;MATCH(Output!R99*10+2,Output!M:M,0)),"")</f>
        <v/>
      </c>
      <c r="E97" s="1" t="str">
        <f ca="1">IF(AND(A97&gt;=32,A97&lt;=35),"EQ"&amp;COUNTIF($A$2:A97,A97),"")</f>
        <v/>
      </c>
    </row>
    <row r="98" spans="1:5" x14ac:dyDescent="0.2">
      <c r="A98" s="2" t="str">
        <f ca="1">Output!S100</f>
        <v/>
      </c>
      <c r="B98" s="45" t="str">
        <f ca="1">Output!T100</f>
        <v/>
      </c>
      <c r="C98" s="19" t="str">
        <f ca="1">IF(A98&lt;&gt;"",INDIRECT("Output!N"&amp;MATCH(Output!R100*10+1,Output!M:M,0)),"")</f>
        <v/>
      </c>
      <c r="D98" s="19" t="str">
        <f ca="1">IF(A98&lt;&gt;"",INDIRECT("Output!N"&amp;MATCH(Output!R100*10+2,Output!M:M,0)),"")</f>
        <v/>
      </c>
      <c r="E98" s="1" t="str">
        <f ca="1">IF(AND(A98&gt;=32,A98&lt;=35),"EQ"&amp;COUNTIF($A$2:A98,A98),"")</f>
        <v/>
      </c>
    </row>
    <row r="99" spans="1:5" x14ac:dyDescent="0.2">
      <c r="A99" s="2" t="str">
        <f ca="1">Output!S101</f>
        <v/>
      </c>
      <c r="B99" s="45" t="str">
        <f ca="1">Output!T101</f>
        <v/>
      </c>
      <c r="C99" s="19" t="str">
        <f ca="1">IF(A99&lt;&gt;"",INDIRECT("Output!N"&amp;MATCH(Output!R101*10+1,Output!M:M,0)),"")</f>
        <v/>
      </c>
      <c r="D99" s="19" t="str">
        <f ca="1">IF(A99&lt;&gt;"",INDIRECT("Output!N"&amp;MATCH(Output!R101*10+2,Output!M:M,0)),"")</f>
        <v/>
      </c>
      <c r="E99" s="1" t="str">
        <f ca="1">IF(AND(A99&gt;=32,A99&lt;=35),"EQ"&amp;COUNTIF($A$2:A99,A99),"")</f>
        <v/>
      </c>
    </row>
    <row r="100" spans="1:5" x14ac:dyDescent="0.2">
      <c r="A100" s="2" t="str">
        <f ca="1">Output!S102</f>
        <v/>
      </c>
      <c r="B100" s="45" t="str">
        <f ca="1">Output!T102</f>
        <v/>
      </c>
      <c r="C100" s="19" t="str">
        <f ca="1">IF(A100&lt;&gt;"",INDIRECT("Output!N"&amp;MATCH(Output!R102*10+1,Output!M:M,0)),"")</f>
        <v/>
      </c>
      <c r="D100" s="19" t="str">
        <f ca="1">IF(A100&lt;&gt;"",INDIRECT("Output!N"&amp;MATCH(Output!R102*10+2,Output!M:M,0)),"")</f>
        <v/>
      </c>
      <c r="E100" s="1" t="str">
        <f ca="1">IF(AND(A100&gt;=32,A100&lt;=35),"EQ"&amp;COUNTIF($A$2:A100,A100),"")</f>
        <v/>
      </c>
    </row>
    <row r="101" spans="1:5" x14ac:dyDescent="0.2">
      <c r="A101" s="2" t="str">
        <f ca="1">Output!S103</f>
        <v/>
      </c>
      <c r="B101" s="45" t="str">
        <f ca="1">Output!T103</f>
        <v/>
      </c>
      <c r="C101" s="19" t="str">
        <f ca="1">IF(A101&lt;&gt;"",INDIRECT("Output!N"&amp;MATCH(Output!R103*10+1,Output!M:M,0)),"")</f>
        <v/>
      </c>
      <c r="D101" s="19" t="str">
        <f ca="1">IF(A101&lt;&gt;"",INDIRECT("Output!N"&amp;MATCH(Output!R103*10+2,Output!M:M,0)),"")</f>
        <v/>
      </c>
      <c r="E101" s="1" t="str">
        <f ca="1">IF(AND(A101&gt;=32,A101&lt;=35),"EQ"&amp;COUNTIF($A$2:A101,A101),"")</f>
        <v/>
      </c>
    </row>
    <row r="102" spans="1:5" x14ac:dyDescent="0.2">
      <c r="A102" s="2" t="str">
        <f ca="1">Output!S104</f>
        <v/>
      </c>
      <c r="B102" s="45" t="str">
        <f ca="1">Output!T104</f>
        <v/>
      </c>
      <c r="C102" s="19" t="str">
        <f ca="1">IF(A102&lt;&gt;"",INDIRECT("Output!N"&amp;MATCH(Output!R104*10+1,Output!M:M,0)),"")</f>
        <v/>
      </c>
      <c r="D102" s="19" t="str">
        <f ca="1">IF(A102&lt;&gt;"",INDIRECT("Output!N"&amp;MATCH(Output!R104*10+2,Output!M:M,0)),"")</f>
        <v/>
      </c>
      <c r="E102" s="1" t="str">
        <f ca="1">IF(AND(A102&gt;=32,A102&lt;=35),"EQ"&amp;COUNTIF($A$2:A102,A102),"")</f>
        <v/>
      </c>
    </row>
    <row r="103" spans="1:5" x14ac:dyDescent="0.2">
      <c r="A103" s="2" t="str">
        <f ca="1">Output!S105</f>
        <v/>
      </c>
      <c r="B103" s="45" t="str">
        <f ca="1">Output!T105</f>
        <v/>
      </c>
      <c r="C103" s="19" t="str">
        <f ca="1">IF(A103&lt;&gt;"",INDIRECT("Output!N"&amp;MATCH(Output!R105*10+1,Output!M:M,0)),"")</f>
        <v/>
      </c>
      <c r="D103" s="19" t="str">
        <f ca="1">IF(A103&lt;&gt;"",INDIRECT("Output!N"&amp;MATCH(Output!R105*10+2,Output!M:M,0)),"")</f>
        <v/>
      </c>
      <c r="E103" s="1" t="str">
        <f ca="1">IF(AND(A103&gt;=32,A103&lt;=35),"EQ"&amp;COUNTIF($A$2:A103,A103),"")</f>
        <v/>
      </c>
    </row>
    <row r="104" spans="1:5" x14ac:dyDescent="0.2">
      <c r="A104" s="2" t="str">
        <f ca="1">Output!S106</f>
        <v/>
      </c>
      <c r="B104" s="45" t="str">
        <f ca="1">Output!T106</f>
        <v/>
      </c>
      <c r="C104" s="19" t="str">
        <f ca="1">IF(A104&lt;&gt;"",INDIRECT("Output!N"&amp;MATCH(Output!R106*10+1,Output!M:M,0)),"")</f>
        <v/>
      </c>
      <c r="D104" s="19" t="str">
        <f ca="1">IF(A104&lt;&gt;"",INDIRECT("Output!N"&amp;MATCH(Output!R106*10+2,Output!M:M,0)),"")</f>
        <v/>
      </c>
      <c r="E104" s="1" t="str">
        <f ca="1">IF(AND(A104&gt;=32,A104&lt;=35),"EQ"&amp;COUNTIF($A$2:A104,A104),"")</f>
        <v/>
      </c>
    </row>
    <row r="105" spans="1:5" x14ac:dyDescent="0.2">
      <c r="A105" s="2" t="str">
        <f ca="1">Output!S107</f>
        <v/>
      </c>
      <c r="B105" s="45" t="str">
        <f ca="1">Output!T107</f>
        <v/>
      </c>
      <c r="C105" s="19" t="str">
        <f ca="1">IF(A105&lt;&gt;"",INDIRECT("Output!N"&amp;MATCH(Output!R107*10+1,Output!M:M,0)),"")</f>
        <v/>
      </c>
      <c r="D105" s="19" t="str">
        <f ca="1">IF(A105&lt;&gt;"",INDIRECT("Output!N"&amp;MATCH(Output!R107*10+2,Output!M:M,0)),"")</f>
        <v/>
      </c>
      <c r="E105" s="1" t="str">
        <f ca="1">IF(AND(A105&gt;=32,A105&lt;=35),"EQ"&amp;COUNTIF($A$2:A105,A105),"")</f>
        <v/>
      </c>
    </row>
    <row r="106" spans="1:5" x14ac:dyDescent="0.2">
      <c r="A106" s="2" t="str">
        <f ca="1">Output!S108</f>
        <v/>
      </c>
      <c r="B106" s="45" t="str">
        <f ca="1">Output!T108</f>
        <v/>
      </c>
      <c r="C106" s="19" t="str">
        <f ca="1">IF(A106&lt;&gt;"",INDIRECT("Output!N"&amp;MATCH(Output!R108*10+1,Output!M:M,0)),"")</f>
        <v/>
      </c>
      <c r="D106" s="19" t="str">
        <f ca="1">IF(A106&lt;&gt;"",INDIRECT("Output!N"&amp;MATCH(Output!R108*10+2,Output!M:M,0)),"")</f>
        <v/>
      </c>
      <c r="E106" s="1" t="str">
        <f ca="1">IF(AND(A106&gt;=32,A106&lt;=35),"EQ"&amp;COUNTIF($A$2:A106,A106),"")</f>
        <v/>
      </c>
    </row>
    <row r="107" spans="1:5" x14ac:dyDescent="0.2">
      <c r="A107" s="2" t="str">
        <f ca="1">Output!S109</f>
        <v/>
      </c>
      <c r="B107" s="45" t="str">
        <f ca="1">Output!T109</f>
        <v/>
      </c>
      <c r="C107" s="19" t="str">
        <f ca="1">IF(A107&lt;&gt;"",INDIRECT("Output!N"&amp;MATCH(Output!R109*10+1,Output!M:M,0)),"")</f>
        <v/>
      </c>
      <c r="D107" s="19" t="str">
        <f ca="1">IF(A107&lt;&gt;"",INDIRECT("Output!N"&amp;MATCH(Output!R109*10+2,Output!M:M,0)),"")</f>
        <v/>
      </c>
      <c r="E107" s="1" t="str">
        <f ca="1">IF(AND(A107&gt;=32,A107&lt;=35),"EQ"&amp;COUNTIF($A$2:A107,A107),"")</f>
        <v/>
      </c>
    </row>
    <row r="108" spans="1:5" x14ac:dyDescent="0.2">
      <c r="A108" s="2" t="str">
        <f ca="1">Output!S110</f>
        <v/>
      </c>
      <c r="B108" s="45" t="str">
        <f ca="1">Output!T110</f>
        <v/>
      </c>
      <c r="C108" s="19" t="str">
        <f ca="1">IF(A108&lt;&gt;"",INDIRECT("Output!N"&amp;MATCH(Output!R110*10+1,Output!M:M,0)),"")</f>
        <v/>
      </c>
      <c r="D108" s="19" t="str">
        <f ca="1">IF(A108&lt;&gt;"",INDIRECT("Output!N"&amp;MATCH(Output!R110*10+2,Output!M:M,0)),"")</f>
        <v/>
      </c>
      <c r="E108" s="1" t="str">
        <f ca="1">IF(AND(A108&gt;=32,A108&lt;=35),"EQ"&amp;COUNTIF($A$2:A108,A108),"")</f>
        <v/>
      </c>
    </row>
    <row r="109" spans="1:5" x14ac:dyDescent="0.2">
      <c r="A109" s="2" t="str">
        <f ca="1">Output!S111</f>
        <v/>
      </c>
      <c r="B109" s="45" t="str">
        <f ca="1">Output!T111</f>
        <v/>
      </c>
      <c r="C109" s="19" t="str">
        <f ca="1">IF(A109&lt;&gt;"",INDIRECT("Output!N"&amp;MATCH(Output!R111*10+1,Output!M:M,0)),"")</f>
        <v/>
      </c>
      <c r="D109" s="19" t="str">
        <f ca="1">IF(A109&lt;&gt;"",INDIRECT("Output!N"&amp;MATCH(Output!R111*10+2,Output!M:M,0)),"")</f>
        <v/>
      </c>
      <c r="E109" s="1" t="str">
        <f ca="1">IF(AND(A109&gt;=32,A109&lt;=35),"EQ"&amp;COUNTIF($A$2:A109,A109),"")</f>
        <v/>
      </c>
    </row>
    <row r="110" spans="1:5" x14ac:dyDescent="0.2">
      <c r="A110" s="2" t="str">
        <f ca="1">Output!S112</f>
        <v/>
      </c>
      <c r="B110" s="45" t="str">
        <f ca="1">Output!T112</f>
        <v/>
      </c>
      <c r="C110" s="19" t="str">
        <f ca="1">IF(A110&lt;&gt;"",INDIRECT("Output!N"&amp;MATCH(Output!R112*10+1,Output!M:M,0)),"")</f>
        <v/>
      </c>
      <c r="D110" s="19" t="str">
        <f ca="1">IF(A110&lt;&gt;"",INDIRECT("Output!N"&amp;MATCH(Output!R112*10+2,Output!M:M,0)),"")</f>
        <v/>
      </c>
      <c r="E110" s="1" t="str">
        <f ca="1">IF(AND(A110&gt;=32,A110&lt;=35),"EQ"&amp;COUNTIF($A$2:A110,A110),"")</f>
        <v/>
      </c>
    </row>
    <row r="111" spans="1:5" x14ac:dyDescent="0.2">
      <c r="A111" s="2" t="str">
        <f ca="1">Output!S113</f>
        <v/>
      </c>
      <c r="B111" s="45" t="str">
        <f ca="1">Output!T113</f>
        <v/>
      </c>
      <c r="C111" s="19" t="str">
        <f ca="1">IF(A111&lt;&gt;"",INDIRECT("Output!N"&amp;MATCH(Output!R113*10+1,Output!M:M,0)),"")</f>
        <v/>
      </c>
      <c r="D111" s="19" t="str">
        <f ca="1">IF(A111&lt;&gt;"",INDIRECT("Output!N"&amp;MATCH(Output!R113*10+2,Output!M:M,0)),"")</f>
        <v/>
      </c>
      <c r="E111" s="1" t="str">
        <f ca="1">IF(AND(A111&gt;=32,A111&lt;=35),"EQ"&amp;COUNTIF($A$2:A111,A111),"")</f>
        <v/>
      </c>
    </row>
    <row r="112" spans="1:5" x14ac:dyDescent="0.2">
      <c r="A112" s="2" t="str">
        <f ca="1">Output!S114</f>
        <v/>
      </c>
      <c r="B112" s="45" t="str">
        <f ca="1">Output!T114</f>
        <v/>
      </c>
      <c r="C112" s="19" t="str">
        <f ca="1">IF(A112&lt;&gt;"",INDIRECT("Output!N"&amp;MATCH(Output!R114*10+1,Output!M:M,0)),"")</f>
        <v/>
      </c>
      <c r="D112" s="19" t="str">
        <f ca="1">IF(A112&lt;&gt;"",INDIRECT("Output!N"&amp;MATCH(Output!R114*10+2,Output!M:M,0)),"")</f>
        <v/>
      </c>
      <c r="E112" s="1" t="str">
        <f ca="1">IF(AND(A112&gt;=32,A112&lt;=35),"EQ"&amp;COUNTIF($A$2:A112,A112),"")</f>
        <v/>
      </c>
    </row>
    <row r="113" spans="1:5" x14ac:dyDescent="0.2">
      <c r="A113" s="2" t="str">
        <f ca="1">Output!S115</f>
        <v/>
      </c>
      <c r="B113" s="45" t="str">
        <f ca="1">Output!T115</f>
        <v/>
      </c>
      <c r="C113" s="19" t="str">
        <f ca="1">IF(A113&lt;&gt;"",INDIRECT("Output!N"&amp;MATCH(Output!R115*10+1,Output!M:M,0)),"")</f>
        <v/>
      </c>
      <c r="D113" s="19" t="str">
        <f ca="1">IF(A113&lt;&gt;"",INDIRECT("Output!N"&amp;MATCH(Output!R115*10+2,Output!M:M,0)),"")</f>
        <v/>
      </c>
      <c r="E113" s="1" t="str">
        <f ca="1">IF(AND(A113&gt;=32,A113&lt;=35),"EQ"&amp;COUNTIF($A$2:A113,A113),"")</f>
        <v/>
      </c>
    </row>
    <row r="114" spans="1:5" x14ac:dyDescent="0.2">
      <c r="A114" s="2" t="str">
        <f ca="1">Output!S116</f>
        <v/>
      </c>
      <c r="B114" s="45" t="str">
        <f ca="1">Output!T116</f>
        <v/>
      </c>
      <c r="C114" s="19" t="str">
        <f ca="1">IF(A114&lt;&gt;"",INDIRECT("Output!N"&amp;MATCH(Output!R116*10+1,Output!M:M,0)),"")</f>
        <v/>
      </c>
      <c r="D114" s="19" t="str">
        <f ca="1">IF(A114&lt;&gt;"",INDIRECT("Output!N"&amp;MATCH(Output!R116*10+2,Output!M:M,0)),"")</f>
        <v/>
      </c>
      <c r="E114" s="1" t="str">
        <f ca="1">IF(AND(A114&gt;=32,A114&lt;=35),"EQ"&amp;COUNTIF($A$2:A114,A114),"")</f>
        <v/>
      </c>
    </row>
    <row r="115" spans="1:5" x14ac:dyDescent="0.2">
      <c r="A115" s="2" t="str">
        <f ca="1">Output!S117</f>
        <v/>
      </c>
      <c r="B115" s="45" t="str">
        <f ca="1">Output!T117</f>
        <v/>
      </c>
      <c r="C115" s="19" t="str">
        <f ca="1">IF(A115&lt;&gt;"",INDIRECT("Output!N"&amp;MATCH(Output!R117*10+1,Output!M:M,0)),"")</f>
        <v/>
      </c>
      <c r="D115" s="19" t="str">
        <f ca="1">IF(A115&lt;&gt;"",INDIRECT("Output!N"&amp;MATCH(Output!R117*10+2,Output!M:M,0)),"")</f>
        <v/>
      </c>
      <c r="E115" s="1" t="str">
        <f ca="1">IF(AND(A115&gt;=32,A115&lt;=35),"EQ"&amp;COUNTIF($A$2:A115,A115),"")</f>
        <v/>
      </c>
    </row>
    <row r="116" spans="1:5" x14ac:dyDescent="0.2">
      <c r="A116" s="2" t="str">
        <f ca="1">Output!S118</f>
        <v/>
      </c>
      <c r="B116" s="45" t="str">
        <f ca="1">Output!T118</f>
        <v/>
      </c>
      <c r="C116" s="19" t="str">
        <f ca="1">IF(A116&lt;&gt;"",INDIRECT("Output!N"&amp;MATCH(Output!R118*10+1,Output!M:M,0)),"")</f>
        <v/>
      </c>
      <c r="D116" s="19" t="str">
        <f ca="1">IF(A116&lt;&gt;"",INDIRECT("Output!N"&amp;MATCH(Output!R118*10+2,Output!M:M,0)),"")</f>
        <v/>
      </c>
      <c r="E116" s="1" t="str">
        <f ca="1">IF(AND(A116&gt;=32,A116&lt;=35),"EQ"&amp;COUNTIF($A$2:A116,A116),"")</f>
        <v/>
      </c>
    </row>
    <row r="117" spans="1:5" x14ac:dyDescent="0.2">
      <c r="A117" s="2" t="str">
        <f ca="1">Output!S119</f>
        <v/>
      </c>
      <c r="B117" s="45" t="str">
        <f ca="1">Output!T119</f>
        <v/>
      </c>
      <c r="C117" s="19" t="str">
        <f ca="1">IF(A117&lt;&gt;"",INDIRECT("Output!N"&amp;MATCH(Output!R119*10+1,Output!M:M,0)),"")</f>
        <v/>
      </c>
      <c r="D117" s="19" t="str">
        <f ca="1">IF(A117&lt;&gt;"",INDIRECT("Output!N"&amp;MATCH(Output!R119*10+2,Output!M:M,0)),"")</f>
        <v/>
      </c>
      <c r="E117" s="1" t="str">
        <f ca="1">IF(AND(A117&gt;=32,A117&lt;=35),"EQ"&amp;COUNTIF($A$2:A117,A117),"")</f>
        <v/>
      </c>
    </row>
    <row r="118" spans="1:5" x14ac:dyDescent="0.2">
      <c r="A118" s="2" t="str">
        <f ca="1">Output!S120</f>
        <v/>
      </c>
      <c r="B118" s="45" t="str">
        <f ca="1">Output!T120</f>
        <v/>
      </c>
      <c r="C118" s="19" t="str">
        <f ca="1">IF(A118&lt;&gt;"",INDIRECT("Output!N"&amp;MATCH(Output!R120*10+1,Output!M:M,0)),"")</f>
        <v/>
      </c>
      <c r="D118" s="19" t="str">
        <f ca="1">IF(A118&lt;&gt;"",INDIRECT("Output!N"&amp;MATCH(Output!R120*10+2,Output!M:M,0)),"")</f>
        <v/>
      </c>
      <c r="E118" s="1" t="str">
        <f ca="1">IF(AND(A118&gt;=32,A118&lt;=35),"EQ"&amp;COUNTIF($A$2:A118,A118),"")</f>
        <v/>
      </c>
    </row>
    <row r="119" spans="1:5" x14ac:dyDescent="0.2">
      <c r="A119" s="2" t="str">
        <f ca="1">Output!S121</f>
        <v/>
      </c>
      <c r="B119" s="45" t="str">
        <f ca="1">Output!T121</f>
        <v/>
      </c>
      <c r="C119" s="19" t="str">
        <f ca="1">IF(A119&lt;&gt;"",INDIRECT("Output!N"&amp;MATCH(Output!R121*10+1,Output!M:M,0)),"")</f>
        <v/>
      </c>
      <c r="D119" s="19" t="str">
        <f ca="1">IF(A119&lt;&gt;"",INDIRECT("Output!N"&amp;MATCH(Output!R121*10+2,Output!M:M,0)),"")</f>
        <v/>
      </c>
      <c r="E119" s="1" t="str">
        <f ca="1">IF(AND(A119&gt;=32,A119&lt;=35),"EQ"&amp;COUNTIF($A$2:A119,A119),"")</f>
        <v/>
      </c>
    </row>
    <row r="120" spans="1:5" x14ac:dyDescent="0.2">
      <c r="A120" s="2" t="str">
        <f ca="1">Output!S122</f>
        <v/>
      </c>
      <c r="B120" s="45" t="str">
        <f ca="1">Output!T122</f>
        <v/>
      </c>
      <c r="C120" s="19" t="str">
        <f ca="1">IF(A120&lt;&gt;"",INDIRECT("Output!N"&amp;MATCH(Output!R122*10+1,Output!M:M,0)),"")</f>
        <v/>
      </c>
      <c r="D120" s="19" t="str">
        <f ca="1">IF(A120&lt;&gt;"",INDIRECT("Output!N"&amp;MATCH(Output!R122*10+2,Output!M:M,0)),"")</f>
        <v/>
      </c>
      <c r="E120" s="1" t="str">
        <f ca="1">IF(AND(A120&gt;=32,A120&lt;=35),"EQ"&amp;COUNTIF($A$2:A120,A120),"")</f>
        <v/>
      </c>
    </row>
    <row r="121" spans="1:5" x14ac:dyDescent="0.2">
      <c r="A121" s="2" t="str">
        <f ca="1">Output!S123</f>
        <v/>
      </c>
      <c r="B121" s="45" t="str">
        <f ca="1">Output!T123</f>
        <v/>
      </c>
      <c r="C121" s="19" t="str">
        <f ca="1">IF(A121&lt;&gt;"",INDIRECT("Output!N"&amp;MATCH(Output!R123*10+1,Output!M:M,0)),"")</f>
        <v/>
      </c>
      <c r="D121" s="19" t="str">
        <f ca="1">IF(A121&lt;&gt;"",INDIRECT("Output!N"&amp;MATCH(Output!R123*10+2,Output!M:M,0)),"")</f>
        <v/>
      </c>
      <c r="E121" s="1" t="str">
        <f ca="1">IF(AND(A121&gt;=32,A121&lt;=35),"EQ"&amp;COUNTIF($A$2:A121,A121),"")</f>
        <v/>
      </c>
    </row>
    <row r="122" spans="1:5" x14ac:dyDescent="0.2">
      <c r="A122" s="2" t="str">
        <f ca="1">Output!S124</f>
        <v/>
      </c>
      <c r="B122" s="45" t="str">
        <f ca="1">Output!T124</f>
        <v/>
      </c>
      <c r="C122" s="19" t="str">
        <f ca="1">IF(A122&lt;&gt;"",INDIRECT("Output!N"&amp;MATCH(Output!R124*10+1,Output!M:M,0)),"")</f>
        <v/>
      </c>
      <c r="D122" s="19" t="str">
        <f ca="1">IF(A122&lt;&gt;"",INDIRECT("Output!N"&amp;MATCH(Output!R124*10+2,Output!M:M,0)),"")</f>
        <v/>
      </c>
      <c r="E122" s="1" t="str">
        <f ca="1">IF(AND(A122&gt;=32,A122&lt;=35),"EQ"&amp;COUNTIF($A$2:A122,A122),"")</f>
        <v/>
      </c>
    </row>
    <row r="123" spans="1:5" x14ac:dyDescent="0.2">
      <c r="A123" s="2" t="str">
        <f ca="1">Output!S125</f>
        <v/>
      </c>
      <c r="B123" s="45" t="str">
        <f ca="1">Output!T125</f>
        <v/>
      </c>
      <c r="C123" s="19" t="str">
        <f ca="1">IF(A123&lt;&gt;"",INDIRECT("Output!N"&amp;MATCH(Output!R125*10+1,Output!M:M,0)),"")</f>
        <v/>
      </c>
      <c r="D123" s="19" t="str">
        <f ca="1">IF(A123&lt;&gt;"",INDIRECT("Output!N"&amp;MATCH(Output!R125*10+2,Output!M:M,0)),"")</f>
        <v/>
      </c>
      <c r="E123" s="1" t="str">
        <f ca="1">IF(AND(A123&gt;=32,A123&lt;=35),"EQ"&amp;COUNTIF($A$2:A123,A123),"")</f>
        <v/>
      </c>
    </row>
    <row r="124" spans="1:5" x14ac:dyDescent="0.2">
      <c r="A124" s="2" t="str">
        <f ca="1">Output!S126</f>
        <v/>
      </c>
      <c r="B124" s="45" t="str">
        <f ca="1">Output!T126</f>
        <v/>
      </c>
      <c r="C124" s="19" t="str">
        <f ca="1">IF(A124&lt;&gt;"",INDIRECT("Output!N"&amp;MATCH(Output!R126*10+1,Output!M:M,0)),"")</f>
        <v/>
      </c>
      <c r="D124" s="19" t="str">
        <f ca="1">IF(A124&lt;&gt;"",INDIRECT("Output!N"&amp;MATCH(Output!R126*10+2,Output!M:M,0)),"")</f>
        <v/>
      </c>
      <c r="E124" s="1" t="str">
        <f ca="1">IF(AND(A124&gt;=32,A124&lt;=35),"EQ"&amp;COUNTIF($A$2:A124,A124),"")</f>
        <v/>
      </c>
    </row>
    <row r="125" spans="1:5" x14ac:dyDescent="0.2">
      <c r="A125" s="2" t="str">
        <f ca="1">Output!S127</f>
        <v/>
      </c>
      <c r="B125" s="45" t="str">
        <f ca="1">Output!T127</f>
        <v/>
      </c>
      <c r="C125" s="19" t="str">
        <f ca="1">IF(A125&lt;&gt;"",INDIRECT("Output!N"&amp;MATCH(Output!R127*10+1,Output!M:M,0)),"")</f>
        <v/>
      </c>
      <c r="D125" s="19" t="str">
        <f ca="1">IF(A125&lt;&gt;"",INDIRECT("Output!N"&amp;MATCH(Output!R127*10+2,Output!M:M,0)),"")</f>
        <v/>
      </c>
      <c r="E125" s="1" t="str">
        <f ca="1">IF(AND(A125&gt;=32,A125&lt;=35),"EQ"&amp;COUNTIF($A$2:A125,A125),"")</f>
        <v/>
      </c>
    </row>
    <row r="126" spans="1:5" x14ac:dyDescent="0.2">
      <c r="A126" s="2" t="str">
        <f ca="1">Output!S128</f>
        <v/>
      </c>
      <c r="B126" s="45" t="str">
        <f ca="1">Output!T128</f>
        <v/>
      </c>
      <c r="C126" s="19" t="str">
        <f ca="1">IF(A126&lt;&gt;"",INDIRECT("Output!N"&amp;MATCH(Output!R128*10+1,Output!M:M,0)),"")</f>
        <v/>
      </c>
      <c r="D126" s="19" t="str">
        <f ca="1">IF(A126&lt;&gt;"",INDIRECT("Output!N"&amp;MATCH(Output!R128*10+2,Output!M:M,0)),"")</f>
        <v/>
      </c>
      <c r="E126" s="1" t="str">
        <f ca="1">IF(AND(A126&gt;=32,A126&lt;=35),"EQ"&amp;COUNTIF($A$2:A126,A126),"")</f>
        <v/>
      </c>
    </row>
    <row r="127" spans="1:5" x14ac:dyDescent="0.2">
      <c r="A127" s="2" t="str">
        <f ca="1">Output!S129</f>
        <v/>
      </c>
      <c r="B127" s="45" t="str">
        <f ca="1">Output!T129</f>
        <v/>
      </c>
      <c r="C127" s="19" t="str">
        <f ca="1">IF(A127&lt;&gt;"",INDIRECT("Output!N"&amp;MATCH(Output!R129*10+1,Output!M:M,0)),"")</f>
        <v/>
      </c>
      <c r="D127" s="19" t="str">
        <f ca="1">IF(A127&lt;&gt;"",INDIRECT("Output!N"&amp;MATCH(Output!R129*10+2,Output!M:M,0)),"")</f>
        <v/>
      </c>
      <c r="E127" s="1" t="str">
        <f ca="1">IF(AND(A127&gt;=32,A127&lt;=35),"EQ"&amp;COUNTIF($A$2:A127,A127),"")</f>
        <v/>
      </c>
    </row>
    <row r="128" spans="1:5" x14ac:dyDescent="0.2">
      <c r="A128" s="2" t="str">
        <f ca="1">Output!S130</f>
        <v/>
      </c>
      <c r="B128" s="45" t="str">
        <f ca="1">Output!T130</f>
        <v/>
      </c>
      <c r="C128" s="19" t="str">
        <f ca="1">IF(A128&lt;&gt;"",INDIRECT("Output!N"&amp;MATCH(Output!R130*10+1,Output!M:M,0)),"")</f>
        <v/>
      </c>
      <c r="D128" s="19" t="str">
        <f ca="1">IF(A128&lt;&gt;"",INDIRECT("Output!N"&amp;MATCH(Output!R130*10+2,Output!M:M,0)),"")</f>
        <v/>
      </c>
      <c r="E128" s="1" t="str">
        <f ca="1">IF(AND(A128&gt;=32,A128&lt;=35),"EQ"&amp;COUNTIF($A$2:A128,A128),"")</f>
        <v/>
      </c>
    </row>
    <row r="129" spans="1:5" x14ac:dyDescent="0.2">
      <c r="A129" s="2" t="str">
        <f ca="1">Output!S131</f>
        <v/>
      </c>
      <c r="B129" s="45" t="str">
        <f ca="1">Output!T131</f>
        <v/>
      </c>
      <c r="C129" s="19" t="str">
        <f ca="1">IF(A129&lt;&gt;"",INDIRECT("Output!N"&amp;MATCH(Output!R131*10+1,Output!M:M,0)),"")</f>
        <v/>
      </c>
      <c r="D129" s="19" t="str">
        <f ca="1">IF(A129&lt;&gt;"",INDIRECT("Output!N"&amp;MATCH(Output!R131*10+2,Output!M:M,0)),"")</f>
        <v/>
      </c>
      <c r="E129" s="1" t="str">
        <f ca="1">IF(AND(A129&gt;=32,A129&lt;=35),"EQ"&amp;COUNTIF($A$2:A129,A129),"")</f>
        <v/>
      </c>
    </row>
    <row r="130" spans="1:5" x14ac:dyDescent="0.2">
      <c r="A130" s="2" t="str">
        <f ca="1">Output!S132</f>
        <v/>
      </c>
      <c r="B130" s="45" t="str">
        <f ca="1">Output!T132</f>
        <v/>
      </c>
      <c r="C130" s="19" t="str">
        <f ca="1">IF(A130&lt;&gt;"",INDIRECT("Output!N"&amp;MATCH(Output!R132*10+1,Output!M:M,0)),"")</f>
        <v/>
      </c>
      <c r="D130" s="19" t="str">
        <f ca="1">IF(A130&lt;&gt;"",INDIRECT("Output!N"&amp;MATCH(Output!R132*10+2,Output!M:M,0)),"")</f>
        <v/>
      </c>
      <c r="E130" s="1" t="str">
        <f ca="1">IF(AND(A130&gt;=32,A130&lt;=35),"EQ"&amp;COUNTIF($A$2:A130,A130),"")</f>
        <v/>
      </c>
    </row>
    <row r="131" spans="1:5" x14ac:dyDescent="0.2">
      <c r="A131" s="2" t="str">
        <f ca="1">Output!S133</f>
        <v/>
      </c>
      <c r="B131" s="45" t="str">
        <f ca="1">Output!T133</f>
        <v/>
      </c>
      <c r="C131" s="19" t="str">
        <f ca="1">IF(A131&lt;&gt;"",INDIRECT("Output!N"&amp;MATCH(Output!R133*10+1,Output!M:M,0)),"")</f>
        <v/>
      </c>
      <c r="D131" s="19" t="str">
        <f ca="1">IF(A131&lt;&gt;"",INDIRECT("Output!N"&amp;MATCH(Output!R133*10+2,Output!M:M,0)),"")</f>
        <v/>
      </c>
      <c r="E131" s="1" t="str">
        <f ca="1">IF(AND(A131&gt;=32,A131&lt;=35),"EQ"&amp;COUNTIF($A$2:A131,A131),"")</f>
        <v/>
      </c>
    </row>
    <row r="132" spans="1:5" x14ac:dyDescent="0.2">
      <c r="A132" s="2" t="str">
        <f ca="1">Output!S134</f>
        <v/>
      </c>
      <c r="B132" s="45" t="str">
        <f ca="1">Output!T134</f>
        <v/>
      </c>
      <c r="C132" s="19" t="str">
        <f ca="1">IF(A132&lt;&gt;"",INDIRECT("Output!N"&amp;MATCH(Output!R134*10+1,Output!M:M,0)),"")</f>
        <v/>
      </c>
      <c r="D132" s="19" t="str">
        <f ca="1">IF(A132&lt;&gt;"",INDIRECT("Output!N"&amp;MATCH(Output!R134*10+2,Output!M:M,0)),"")</f>
        <v/>
      </c>
      <c r="E132" s="1" t="str">
        <f ca="1">IF(AND(A132&gt;=32,A132&lt;=35),"EQ"&amp;COUNTIF($A$2:A132,A132),"")</f>
        <v/>
      </c>
    </row>
    <row r="133" spans="1:5" x14ac:dyDescent="0.2">
      <c r="A133" s="2" t="str">
        <f ca="1">Output!S135</f>
        <v/>
      </c>
      <c r="B133" s="45" t="str">
        <f ca="1">Output!T135</f>
        <v/>
      </c>
      <c r="C133" s="19" t="str">
        <f ca="1">IF(A133&lt;&gt;"",INDIRECT("Output!N"&amp;MATCH(Output!R135*10+1,Output!M:M,0)),"")</f>
        <v/>
      </c>
      <c r="D133" s="19" t="str">
        <f ca="1">IF(A133&lt;&gt;"",INDIRECT("Output!N"&amp;MATCH(Output!R135*10+2,Output!M:M,0)),"")</f>
        <v/>
      </c>
      <c r="E133" s="1" t="str">
        <f ca="1">IF(AND(A133&gt;=32,A133&lt;=35),"EQ"&amp;COUNTIF($A$2:A133,A133),"")</f>
        <v/>
      </c>
    </row>
    <row r="134" spans="1:5" x14ac:dyDescent="0.2">
      <c r="A134" s="2" t="str">
        <f ca="1">Output!S136</f>
        <v/>
      </c>
      <c r="B134" s="45" t="str">
        <f ca="1">Output!T136</f>
        <v/>
      </c>
      <c r="C134" s="19" t="str">
        <f ca="1">IF(A134&lt;&gt;"",INDIRECT("Output!N"&amp;MATCH(Output!R136*10+1,Output!M:M,0)),"")</f>
        <v/>
      </c>
      <c r="D134" s="19" t="str">
        <f ca="1">IF(A134&lt;&gt;"",INDIRECT("Output!N"&amp;MATCH(Output!R136*10+2,Output!M:M,0)),"")</f>
        <v/>
      </c>
      <c r="E134" s="1" t="str">
        <f ca="1">IF(AND(A134&gt;=32,A134&lt;=35),"EQ"&amp;COUNTIF($A$2:A134,A134),"")</f>
        <v/>
      </c>
    </row>
    <row r="135" spans="1:5" x14ac:dyDescent="0.2">
      <c r="A135" s="2" t="str">
        <f ca="1">Output!S137</f>
        <v/>
      </c>
      <c r="B135" s="45" t="str">
        <f ca="1">Output!T137</f>
        <v/>
      </c>
      <c r="C135" s="19" t="str">
        <f ca="1">IF(A135&lt;&gt;"",INDIRECT("Output!N"&amp;MATCH(Output!R137*10+1,Output!M:M,0)),"")</f>
        <v/>
      </c>
      <c r="D135" s="19" t="str">
        <f ca="1">IF(A135&lt;&gt;"",INDIRECT("Output!N"&amp;MATCH(Output!R137*10+2,Output!M:M,0)),"")</f>
        <v/>
      </c>
      <c r="E135" s="1" t="str">
        <f ca="1">IF(AND(A135&gt;=32,A135&lt;=35),"EQ"&amp;COUNTIF($A$2:A135,A135),"")</f>
        <v/>
      </c>
    </row>
    <row r="136" spans="1:5" x14ac:dyDescent="0.2">
      <c r="A136" s="2" t="str">
        <f ca="1">Output!S138</f>
        <v/>
      </c>
      <c r="B136" s="45" t="str">
        <f ca="1">Output!T138</f>
        <v/>
      </c>
      <c r="C136" s="19" t="str">
        <f ca="1">IF(A136&lt;&gt;"",INDIRECT("Output!N"&amp;MATCH(Output!R138*10+1,Output!M:M,0)),"")</f>
        <v/>
      </c>
      <c r="D136" s="19" t="str">
        <f ca="1">IF(A136&lt;&gt;"",INDIRECT("Output!N"&amp;MATCH(Output!R138*10+2,Output!M:M,0)),"")</f>
        <v/>
      </c>
      <c r="E136" s="1" t="str">
        <f ca="1">IF(AND(A136&gt;=32,A136&lt;=35),"EQ"&amp;COUNTIF($A$2:A136,A136),"")</f>
        <v/>
      </c>
    </row>
    <row r="137" spans="1:5" x14ac:dyDescent="0.2">
      <c r="A137" s="2" t="str">
        <f ca="1">Output!S139</f>
        <v/>
      </c>
      <c r="B137" s="45" t="str">
        <f ca="1">Output!T139</f>
        <v/>
      </c>
      <c r="C137" s="19" t="str">
        <f ca="1">IF(A137&lt;&gt;"",INDIRECT("Output!N"&amp;MATCH(Output!R139*10+1,Output!M:M,0)),"")</f>
        <v/>
      </c>
      <c r="D137" s="19" t="str">
        <f ca="1">IF(A137&lt;&gt;"",INDIRECT("Output!N"&amp;MATCH(Output!R139*10+2,Output!M:M,0)),"")</f>
        <v/>
      </c>
      <c r="E137" s="1" t="str">
        <f ca="1">IF(AND(A137&gt;=32,A137&lt;=35),"EQ"&amp;COUNTIF($A$2:A137,A137),"")</f>
        <v/>
      </c>
    </row>
    <row r="138" spans="1:5" x14ac:dyDescent="0.2">
      <c r="A138" s="2" t="str">
        <f ca="1">Output!S140</f>
        <v/>
      </c>
      <c r="B138" s="45" t="str">
        <f ca="1">Output!T140</f>
        <v/>
      </c>
      <c r="C138" s="19" t="str">
        <f ca="1">IF(A138&lt;&gt;"",INDIRECT("Output!N"&amp;MATCH(Output!R140*10+1,Output!M:M,0)),"")</f>
        <v/>
      </c>
      <c r="D138" s="19" t="str">
        <f ca="1">IF(A138&lt;&gt;"",INDIRECT("Output!N"&amp;MATCH(Output!R140*10+2,Output!M:M,0)),"")</f>
        <v/>
      </c>
      <c r="E138" s="1" t="str">
        <f ca="1">IF(AND(A138&gt;=32,A138&lt;=35),"EQ"&amp;COUNTIF($A$2:A138,A138),"")</f>
        <v/>
      </c>
    </row>
    <row r="139" spans="1:5" x14ac:dyDescent="0.2">
      <c r="A139" s="2" t="str">
        <f ca="1">Output!S141</f>
        <v/>
      </c>
      <c r="B139" s="45" t="str">
        <f ca="1">Output!T141</f>
        <v/>
      </c>
      <c r="C139" s="19" t="str">
        <f ca="1">IF(A139&lt;&gt;"",INDIRECT("Output!N"&amp;MATCH(Output!R141*10+1,Output!M:M,0)),"")</f>
        <v/>
      </c>
      <c r="D139" s="19" t="str">
        <f ca="1">IF(A139&lt;&gt;"",INDIRECT("Output!N"&amp;MATCH(Output!R141*10+2,Output!M:M,0)),"")</f>
        <v/>
      </c>
      <c r="E139" s="1" t="str">
        <f ca="1">IF(AND(A139&gt;=32,A139&lt;=35),"EQ"&amp;COUNTIF($A$2:A139,A139),"")</f>
        <v/>
      </c>
    </row>
    <row r="140" spans="1:5" x14ac:dyDescent="0.2">
      <c r="A140" s="2" t="str">
        <f ca="1">Output!S142</f>
        <v/>
      </c>
      <c r="B140" s="45" t="str">
        <f ca="1">Output!T142</f>
        <v/>
      </c>
      <c r="C140" s="19" t="str">
        <f ca="1">IF(A140&lt;&gt;"",INDIRECT("Output!N"&amp;MATCH(Output!R142*10+1,Output!M:M,0)),"")</f>
        <v/>
      </c>
      <c r="D140" s="19" t="str">
        <f ca="1">IF(A140&lt;&gt;"",INDIRECT("Output!N"&amp;MATCH(Output!R142*10+2,Output!M:M,0)),"")</f>
        <v/>
      </c>
      <c r="E140" s="1" t="str">
        <f ca="1">IF(AND(A140&gt;=32,A140&lt;=35),"EQ"&amp;COUNTIF($A$2:A140,A140),"")</f>
        <v/>
      </c>
    </row>
    <row r="141" spans="1:5" x14ac:dyDescent="0.2">
      <c r="A141" s="2" t="str">
        <f ca="1">Output!S143</f>
        <v/>
      </c>
      <c r="B141" s="45" t="str">
        <f ca="1">Output!T143</f>
        <v/>
      </c>
      <c r="C141" s="19" t="str">
        <f ca="1">IF(A141&lt;&gt;"",INDIRECT("Output!N"&amp;MATCH(Output!R143*10+1,Output!M:M,0)),"")</f>
        <v/>
      </c>
      <c r="D141" s="19" t="str">
        <f ca="1">IF(A141&lt;&gt;"",INDIRECT("Output!N"&amp;MATCH(Output!R143*10+2,Output!M:M,0)),"")</f>
        <v/>
      </c>
      <c r="E141" s="1" t="str">
        <f ca="1">IF(AND(A141&gt;=32,A141&lt;=35),"EQ"&amp;COUNTIF($A$2:A141,A141),"")</f>
        <v/>
      </c>
    </row>
    <row r="142" spans="1:5" x14ac:dyDescent="0.2">
      <c r="A142" s="2" t="str">
        <f ca="1">Output!S144</f>
        <v/>
      </c>
      <c r="B142" s="45" t="str">
        <f ca="1">Output!T144</f>
        <v/>
      </c>
      <c r="C142" s="19" t="str">
        <f ca="1">IF(A142&lt;&gt;"",INDIRECT("Output!N"&amp;MATCH(Output!R144*10+1,Output!M:M,0)),"")</f>
        <v/>
      </c>
      <c r="D142" s="19" t="str">
        <f ca="1">IF(A142&lt;&gt;"",INDIRECT("Output!N"&amp;MATCH(Output!R144*10+2,Output!M:M,0)),"")</f>
        <v/>
      </c>
      <c r="E142" s="1" t="str">
        <f ca="1">IF(AND(A142&gt;=32,A142&lt;=35),"EQ"&amp;COUNTIF($A$2:A142,A142),"")</f>
        <v/>
      </c>
    </row>
    <row r="143" spans="1:5" x14ac:dyDescent="0.2">
      <c r="A143" s="2" t="str">
        <f ca="1">Output!S145</f>
        <v/>
      </c>
      <c r="B143" s="45" t="str">
        <f ca="1">Output!T145</f>
        <v/>
      </c>
      <c r="C143" s="19" t="str">
        <f ca="1">IF(A143&lt;&gt;"",INDIRECT("Output!N"&amp;MATCH(Output!R145*10+1,Output!M:M,0)),"")</f>
        <v/>
      </c>
      <c r="D143" s="19" t="str">
        <f ca="1">IF(A143&lt;&gt;"",INDIRECT("Output!N"&amp;MATCH(Output!R145*10+2,Output!M:M,0)),"")</f>
        <v/>
      </c>
      <c r="E143" s="1" t="str">
        <f ca="1">IF(AND(A143&gt;=32,A143&lt;=35),"EQ"&amp;COUNTIF($A$2:A143,A143),"")</f>
        <v/>
      </c>
    </row>
    <row r="144" spans="1:5" x14ac:dyDescent="0.2">
      <c r="A144" s="2" t="str">
        <f ca="1">Output!S146</f>
        <v/>
      </c>
      <c r="B144" s="45" t="str">
        <f ca="1">Output!T146</f>
        <v/>
      </c>
      <c r="C144" s="19" t="str">
        <f ca="1">IF(A144&lt;&gt;"",INDIRECT("Output!N"&amp;MATCH(Output!R146*10+1,Output!M:M,0)),"")</f>
        <v/>
      </c>
      <c r="D144" s="19" t="str">
        <f ca="1">IF(A144&lt;&gt;"",INDIRECT("Output!N"&amp;MATCH(Output!R146*10+2,Output!M:M,0)),"")</f>
        <v/>
      </c>
      <c r="E144" s="1" t="str">
        <f ca="1">IF(AND(A144&gt;=32,A144&lt;=35),"EQ"&amp;COUNTIF($A$2:A144,A144),"")</f>
        <v/>
      </c>
    </row>
    <row r="145" spans="1:5" x14ac:dyDescent="0.2">
      <c r="A145" s="2" t="str">
        <f ca="1">Output!S147</f>
        <v/>
      </c>
      <c r="B145" s="45" t="str">
        <f ca="1">Output!T147</f>
        <v/>
      </c>
      <c r="C145" s="19" t="str">
        <f ca="1">IF(A145&lt;&gt;"",INDIRECT("Output!N"&amp;MATCH(Output!R147*10+1,Output!M:M,0)),"")</f>
        <v/>
      </c>
      <c r="D145" s="19" t="str">
        <f ca="1">IF(A145&lt;&gt;"",INDIRECT("Output!N"&amp;MATCH(Output!R147*10+2,Output!M:M,0)),"")</f>
        <v/>
      </c>
      <c r="E145" s="1" t="str">
        <f ca="1">IF(AND(A145&gt;=32,A145&lt;=35),"EQ"&amp;COUNTIF($A$2:A145,A145),"")</f>
        <v/>
      </c>
    </row>
    <row r="146" spans="1:5" x14ac:dyDescent="0.2">
      <c r="A146" s="2" t="str">
        <f ca="1">Output!S148</f>
        <v/>
      </c>
      <c r="B146" s="45" t="str">
        <f ca="1">Output!T148</f>
        <v/>
      </c>
      <c r="C146" s="19" t="str">
        <f ca="1">IF(A146&lt;&gt;"",INDIRECT("Output!N"&amp;MATCH(Output!R148*10+1,Output!M:M,0)),"")</f>
        <v/>
      </c>
      <c r="D146" s="19" t="str">
        <f ca="1">IF(A146&lt;&gt;"",INDIRECT("Output!N"&amp;MATCH(Output!R148*10+2,Output!M:M,0)),"")</f>
        <v/>
      </c>
      <c r="E146" s="1" t="str">
        <f ca="1">IF(AND(A146&gt;=32,A146&lt;=35),"EQ"&amp;COUNTIF($A$2:A146,A146),"")</f>
        <v/>
      </c>
    </row>
    <row r="147" spans="1:5" x14ac:dyDescent="0.2">
      <c r="A147" s="2" t="str">
        <f ca="1">Output!S149</f>
        <v/>
      </c>
      <c r="B147" s="45" t="str">
        <f ca="1">Output!T149</f>
        <v/>
      </c>
      <c r="C147" s="19" t="str">
        <f ca="1">IF(A147&lt;&gt;"",INDIRECT("Output!N"&amp;MATCH(Output!R149*10+1,Output!M:M,0)),"")</f>
        <v/>
      </c>
      <c r="D147" s="19" t="str">
        <f ca="1">IF(A147&lt;&gt;"",INDIRECT("Output!N"&amp;MATCH(Output!R149*10+2,Output!M:M,0)),"")</f>
        <v/>
      </c>
      <c r="E147" s="1" t="str">
        <f ca="1">IF(AND(A147&gt;=32,A147&lt;=35),"EQ"&amp;COUNTIF($A$2:A147,A147),"")</f>
        <v/>
      </c>
    </row>
    <row r="148" spans="1:5" x14ac:dyDescent="0.2">
      <c r="A148" s="2" t="str">
        <f ca="1">Output!S150</f>
        <v/>
      </c>
      <c r="B148" s="45" t="str">
        <f ca="1">Output!T150</f>
        <v/>
      </c>
      <c r="C148" s="19" t="str">
        <f ca="1">IF(A148&lt;&gt;"",INDIRECT("Output!N"&amp;MATCH(Output!R150*10+1,Output!M:M,0)),"")</f>
        <v/>
      </c>
      <c r="D148" s="19" t="str">
        <f ca="1">IF(A148&lt;&gt;"",INDIRECT("Output!N"&amp;MATCH(Output!R150*10+2,Output!M:M,0)),"")</f>
        <v/>
      </c>
      <c r="E148" s="1" t="str">
        <f ca="1">IF(AND(A148&gt;=32,A148&lt;=35),"EQ"&amp;COUNTIF($A$2:A148,A148),"")</f>
        <v/>
      </c>
    </row>
    <row r="149" spans="1:5" x14ac:dyDescent="0.2">
      <c r="A149" s="2" t="str">
        <f ca="1">Output!S151</f>
        <v/>
      </c>
      <c r="B149" s="45" t="str">
        <f ca="1">Output!T151</f>
        <v/>
      </c>
      <c r="C149" s="19" t="str">
        <f ca="1">IF(A149&lt;&gt;"",INDIRECT("Output!N"&amp;MATCH(Output!R151*10+1,Output!M:M,0)),"")</f>
        <v/>
      </c>
      <c r="D149" s="19" t="str">
        <f ca="1">IF(A149&lt;&gt;"",INDIRECT("Output!N"&amp;MATCH(Output!R151*10+2,Output!M:M,0)),"")</f>
        <v/>
      </c>
      <c r="E149" s="1" t="str">
        <f ca="1">IF(AND(A149&gt;=32,A149&lt;=35),"EQ"&amp;COUNTIF($A$2:A149,A149),"")</f>
        <v/>
      </c>
    </row>
    <row r="150" spans="1:5" x14ac:dyDescent="0.2">
      <c r="A150" s="2" t="str">
        <f ca="1">Output!S152</f>
        <v/>
      </c>
      <c r="B150" s="45" t="str">
        <f ca="1">Output!T152</f>
        <v/>
      </c>
      <c r="C150" s="19" t="str">
        <f ca="1">IF(A150&lt;&gt;"",INDIRECT("Output!N"&amp;MATCH(Output!R152*10+1,Output!M:M,0)),"")</f>
        <v/>
      </c>
      <c r="D150" s="19" t="str">
        <f ca="1">IF(A150&lt;&gt;"",INDIRECT("Output!N"&amp;MATCH(Output!R152*10+2,Output!M:M,0)),"")</f>
        <v/>
      </c>
      <c r="E150" s="1" t="str">
        <f ca="1">IF(AND(A150&gt;=32,A150&lt;=35),"EQ"&amp;COUNTIF($A$2:A150,A150),"")</f>
        <v/>
      </c>
    </row>
    <row r="151" spans="1:5" x14ac:dyDescent="0.2">
      <c r="A151" s="2" t="str">
        <f ca="1">Output!S153</f>
        <v/>
      </c>
      <c r="B151" s="45" t="str">
        <f ca="1">Output!T153</f>
        <v/>
      </c>
      <c r="C151" s="19" t="str">
        <f ca="1">IF(A151&lt;&gt;"",INDIRECT("Output!N"&amp;MATCH(Output!R153*10+1,Output!M:M,0)),"")</f>
        <v/>
      </c>
      <c r="D151" s="19" t="str">
        <f ca="1">IF(A151&lt;&gt;"",INDIRECT("Output!N"&amp;MATCH(Output!R153*10+2,Output!M:M,0)),"")</f>
        <v/>
      </c>
      <c r="E151" s="1" t="str">
        <f ca="1">IF(AND(A151&gt;=32,A151&lt;=35),"EQ"&amp;COUNTIF($A$2:A151,A151),"")</f>
        <v/>
      </c>
    </row>
    <row r="152" spans="1:5" x14ac:dyDescent="0.2">
      <c r="A152" s="2" t="str">
        <f ca="1">Output!S154</f>
        <v/>
      </c>
      <c r="B152" s="45" t="str">
        <f ca="1">Output!T154</f>
        <v/>
      </c>
      <c r="C152" s="19" t="str">
        <f ca="1">IF(A152&lt;&gt;"",INDIRECT("Output!N"&amp;MATCH(Output!R154*10+1,Output!M:M,0)),"")</f>
        <v/>
      </c>
      <c r="D152" s="19" t="str">
        <f ca="1">IF(A152&lt;&gt;"",INDIRECT("Output!N"&amp;MATCH(Output!R154*10+2,Output!M:M,0)),"")</f>
        <v/>
      </c>
      <c r="E152" s="1" t="str">
        <f ca="1">IF(AND(A152&gt;=32,A152&lt;=35),"EQ"&amp;COUNTIF($A$2:A152,A152),"")</f>
        <v/>
      </c>
    </row>
    <row r="153" spans="1:5" x14ac:dyDescent="0.2">
      <c r="A153" s="2" t="str">
        <f ca="1">Output!S155</f>
        <v/>
      </c>
      <c r="B153" s="45" t="str">
        <f ca="1">Output!T155</f>
        <v/>
      </c>
      <c r="C153" s="19" t="str">
        <f ca="1">IF(A153&lt;&gt;"",INDIRECT("Output!N"&amp;MATCH(Output!R155*10+1,Output!M:M,0)),"")</f>
        <v/>
      </c>
      <c r="D153" s="19" t="str">
        <f ca="1">IF(A153&lt;&gt;"",INDIRECT("Output!N"&amp;MATCH(Output!R155*10+2,Output!M:M,0)),"")</f>
        <v/>
      </c>
      <c r="E153" s="1" t="str">
        <f ca="1">IF(AND(A153&gt;=32,A153&lt;=35),"EQ"&amp;COUNTIF($A$2:A153,A153),"")</f>
        <v/>
      </c>
    </row>
    <row r="154" spans="1:5" x14ac:dyDescent="0.2">
      <c r="A154" s="2" t="str">
        <f ca="1">Output!S156</f>
        <v/>
      </c>
      <c r="B154" s="45" t="str">
        <f ca="1">Output!T156</f>
        <v/>
      </c>
      <c r="C154" s="19" t="str">
        <f ca="1">IF(A154&lt;&gt;"",INDIRECT("Output!N"&amp;MATCH(Output!R156*10+1,Output!M:M,0)),"")</f>
        <v/>
      </c>
      <c r="D154" s="19" t="str">
        <f ca="1">IF(A154&lt;&gt;"",INDIRECT("Output!N"&amp;MATCH(Output!R156*10+2,Output!M:M,0)),"")</f>
        <v/>
      </c>
      <c r="E154" s="1" t="str">
        <f ca="1">IF(AND(A154&gt;=32,A154&lt;=35),"EQ"&amp;COUNTIF($A$2:A154,A154),"")</f>
        <v/>
      </c>
    </row>
    <row r="155" spans="1:5" x14ac:dyDescent="0.2">
      <c r="A155" s="2" t="str">
        <f ca="1">Output!S157</f>
        <v/>
      </c>
      <c r="B155" s="45" t="str">
        <f ca="1">Output!T157</f>
        <v/>
      </c>
      <c r="C155" s="19" t="str">
        <f ca="1">IF(A155&lt;&gt;"",INDIRECT("Output!N"&amp;MATCH(Output!R157*10+1,Output!M:M,0)),"")</f>
        <v/>
      </c>
      <c r="D155" s="19" t="str">
        <f ca="1">IF(A155&lt;&gt;"",INDIRECT("Output!N"&amp;MATCH(Output!R157*10+2,Output!M:M,0)),"")</f>
        <v/>
      </c>
      <c r="E155" s="1" t="str">
        <f ca="1">IF(AND(A155&gt;=32,A155&lt;=35),"EQ"&amp;COUNTIF($A$2:A155,A155),"")</f>
        <v/>
      </c>
    </row>
    <row r="156" spans="1:5" x14ac:dyDescent="0.2">
      <c r="A156" s="2" t="str">
        <f ca="1">Output!S158</f>
        <v/>
      </c>
      <c r="B156" s="45" t="str">
        <f ca="1">Output!T158</f>
        <v/>
      </c>
      <c r="C156" s="19" t="str">
        <f ca="1">IF(A156&lt;&gt;"",INDIRECT("Output!N"&amp;MATCH(Output!R158*10+1,Output!M:M,0)),"")</f>
        <v/>
      </c>
      <c r="D156" s="19" t="str">
        <f ca="1">IF(A156&lt;&gt;"",INDIRECT("Output!N"&amp;MATCH(Output!R158*10+2,Output!M:M,0)),"")</f>
        <v/>
      </c>
      <c r="E156" s="1" t="str">
        <f ca="1">IF(AND(A156&gt;=32,A156&lt;=35),"EQ"&amp;COUNTIF($A$2:A156,A156),"")</f>
        <v/>
      </c>
    </row>
    <row r="157" spans="1:5" x14ac:dyDescent="0.2">
      <c r="A157" s="2" t="str">
        <f ca="1">Output!S159</f>
        <v/>
      </c>
      <c r="B157" s="45" t="str">
        <f ca="1">Output!T159</f>
        <v/>
      </c>
      <c r="C157" s="19" t="str">
        <f ca="1">IF(A157&lt;&gt;"",INDIRECT("Output!N"&amp;MATCH(Output!R159*10+1,Output!M:M,0)),"")</f>
        <v/>
      </c>
      <c r="D157" s="19" t="str">
        <f ca="1">IF(A157&lt;&gt;"",INDIRECT("Output!N"&amp;MATCH(Output!R159*10+2,Output!M:M,0)),"")</f>
        <v/>
      </c>
      <c r="E157" s="1" t="str">
        <f ca="1">IF(AND(A157&gt;=32,A157&lt;=35),"EQ"&amp;COUNTIF($A$2:A157,A157),"")</f>
        <v/>
      </c>
    </row>
    <row r="158" spans="1:5" x14ac:dyDescent="0.2">
      <c r="A158" s="2" t="str">
        <f ca="1">Output!S160</f>
        <v/>
      </c>
      <c r="B158" s="45" t="str">
        <f ca="1">Output!T160</f>
        <v/>
      </c>
      <c r="C158" s="19" t="str">
        <f ca="1">IF(A158&lt;&gt;"",INDIRECT("Output!N"&amp;MATCH(Output!R160*10+1,Output!M:M,0)),"")</f>
        <v/>
      </c>
      <c r="D158" s="19" t="str">
        <f ca="1">IF(A158&lt;&gt;"",INDIRECT("Output!N"&amp;MATCH(Output!R160*10+2,Output!M:M,0)),"")</f>
        <v/>
      </c>
      <c r="E158" s="1" t="str">
        <f ca="1">IF(AND(A158&gt;=32,A158&lt;=35),"EQ"&amp;COUNTIF($A$2:A158,A158),"")</f>
        <v/>
      </c>
    </row>
    <row r="159" spans="1:5" x14ac:dyDescent="0.2">
      <c r="A159" s="2" t="str">
        <f ca="1">Output!S161</f>
        <v/>
      </c>
      <c r="B159" s="45" t="str">
        <f ca="1">Output!T161</f>
        <v/>
      </c>
      <c r="C159" s="19" t="str">
        <f ca="1">IF(A159&lt;&gt;"",INDIRECT("Output!N"&amp;MATCH(Output!R161*10+1,Output!M:M,0)),"")</f>
        <v/>
      </c>
      <c r="D159" s="19" t="str">
        <f ca="1">IF(A159&lt;&gt;"",INDIRECT("Output!N"&amp;MATCH(Output!R161*10+2,Output!M:M,0)),"")</f>
        <v/>
      </c>
      <c r="E159" s="1" t="str">
        <f ca="1">IF(AND(A159&gt;=32,A159&lt;=35),"EQ"&amp;COUNTIF($A$2:A159,A159),"")</f>
        <v/>
      </c>
    </row>
    <row r="160" spans="1:5" x14ac:dyDescent="0.2">
      <c r="A160" s="2" t="str">
        <f ca="1">Output!S162</f>
        <v/>
      </c>
      <c r="B160" s="45" t="str">
        <f ca="1">Output!T162</f>
        <v/>
      </c>
      <c r="C160" s="19" t="str">
        <f ca="1">IF(A160&lt;&gt;"",INDIRECT("Output!N"&amp;MATCH(Output!R162*10+1,Output!M:M,0)),"")</f>
        <v/>
      </c>
      <c r="D160" s="19" t="str">
        <f ca="1">IF(A160&lt;&gt;"",INDIRECT("Output!N"&amp;MATCH(Output!R162*10+2,Output!M:M,0)),"")</f>
        <v/>
      </c>
      <c r="E160" s="1" t="str">
        <f ca="1">IF(AND(A160&gt;=32,A160&lt;=35),"EQ"&amp;COUNTIF($A$2:A160,A160),"")</f>
        <v/>
      </c>
    </row>
    <row r="161" spans="1:5" x14ac:dyDescent="0.2">
      <c r="A161" s="2" t="str">
        <f ca="1">Output!S163</f>
        <v/>
      </c>
      <c r="B161" s="45" t="str">
        <f ca="1">Output!T163</f>
        <v/>
      </c>
      <c r="C161" s="19" t="str">
        <f ca="1">IF(A161&lt;&gt;"",INDIRECT("Output!N"&amp;MATCH(Output!R163*10+1,Output!M:M,0)),"")</f>
        <v/>
      </c>
      <c r="D161" s="19" t="str">
        <f ca="1">IF(A161&lt;&gt;"",INDIRECT("Output!N"&amp;MATCH(Output!R163*10+2,Output!M:M,0)),"")</f>
        <v/>
      </c>
      <c r="E161" s="1" t="str">
        <f ca="1">IF(AND(A161&gt;=32,A161&lt;=35),"EQ"&amp;COUNTIF($A$2:A161,A161),"")</f>
        <v/>
      </c>
    </row>
    <row r="162" spans="1:5" x14ac:dyDescent="0.2">
      <c r="A162" s="2" t="str">
        <f ca="1">Output!S164</f>
        <v/>
      </c>
      <c r="B162" s="45" t="str">
        <f ca="1">Output!T164</f>
        <v/>
      </c>
      <c r="C162" s="19" t="str">
        <f ca="1">IF(A162&lt;&gt;"",INDIRECT("Output!N"&amp;MATCH(Output!R164*10+1,Output!M:M,0)),"")</f>
        <v/>
      </c>
      <c r="D162" s="19" t="str">
        <f ca="1">IF(A162&lt;&gt;"",INDIRECT("Output!N"&amp;MATCH(Output!R164*10+2,Output!M:M,0)),"")</f>
        <v/>
      </c>
      <c r="E162" s="1" t="str">
        <f ca="1">IF(AND(A162&gt;=32,A162&lt;=35),"EQ"&amp;COUNTIF($A$2:A162,A162),"")</f>
        <v/>
      </c>
    </row>
    <row r="163" spans="1:5" x14ac:dyDescent="0.2">
      <c r="A163" s="2" t="str">
        <f ca="1">Output!S165</f>
        <v/>
      </c>
      <c r="B163" s="45" t="str">
        <f ca="1">Output!T165</f>
        <v/>
      </c>
      <c r="C163" s="19" t="str">
        <f ca="1">IF(A163&lt;&gt;"",INDIRECT("Output!N"&amp;MATCH(Output!R165*10+1,Output!M:M,0)),"")</f>
        <v/>
      </c>
      <c r="D163" s="19" t="str">
        <f ca="1">IF(A163&lt;&gt;"",INDIRECT("Output!N"&amp;MATCH(Output!R165*10+2,Output!M:M,0)),"")</f>
        <v/>
      </c>
      <c r="E163" s="1" t="str">
        <f ca="1">IF(AND(A163&gt;=32,A163&lt;=35),"EQ"&amp;COUNTIF($A$2:A163,A163),"")</f>
        <v/>
      </c>
    </row>
    <row r="164" spans="1:5" x14ac:dyDescent="0.2">
      <c r="A164" s="2" t="str">
        <f ca="1">Output!S166</f>
        <v/>
      </c>
      <c r="B164" s="45" t="str">
        <f ca="1">Output!T166</f>
        <v/>
      </c>
      <c r="C164" s="19" t="str">
        <f ca="1">IF(A164&lt;&gt;"",INDIRECT("Output!N"&amp;MATCH(Output!R166*10+1,Output!M:M,0)),"")</f>
        <v/>
      </c>
      <c r="D164" s="19" t="str">
        <f ca="1">IF(A164&lt;&gt;"",INDIRECT("Output!N"&amp;MATCH(Output!R166*10+2,Output!M:M,0)),"")</f>
        <v/>
      </c>
      <c r="E164" s="1" t="str">
        <f ca="1">IF(AND(A164&gt;=32,A164&lt;=35),"EQ"&amp;COUNTIF($A$2:A164,A164),"")</f>
        <v/>
      </c>
    </row>
    <row r="165" spans="1:5" x14ac:dyDescent="0.2">
      <c r="A165" s="2" t="str">
        <f ca="1">Output!S167</f>
        <v/>
      </c>
      <c r="B165" s="45" t="str">
        <f ca="1">Output!T167</f>
        <v/>
      </c>
      <c r="C165" s="19" t="str">
        <f ca="1">IF(A165&lt;&gt;"",INDIRECT("Output!N"&amp;MATCH(Output!R167*10+1,Output!M:M,0)),"")</f>
        <v/>
      </c>
      <c r="D165" s="19" t="str">
        <f ca="1">IF(A165&lt;&gt;"",INDIRECT("Output!N"&amp;MATCH(Output!R167*10+2,Output!M:M,0)),"")</f>
        <v/>
      </c>
      <c r="E165" s="1" t="str">
        <f ca="1">IF(AND(A165&gt;=32,A165&lt;=35),"EQ"&amp;COUNTIF($A$2:A165,A165),"")</f>
        <v/>
      </c>
    </row>
    <row r="166" spans="1:5" x14ac:dyDescent="0.2">
      <c r="A166" s="2" t="str">
        <f ca="1">Output!S168</f>
        <v/>
      </c>
      <c r="B166" s="45" t="str">
        <f ca="1">Output!T168</f>
        <v/>
      </c>
      <c r="C166" s="19" t="str">
        <f ca="1">IF(A166&lt;&gt;"",INDIRECT("Output!N"&amp;MATCH(Output!R168*10+1,Output!M:M,0)),"")</f>
        <v/>
      </c>
      <c r="D166" s="19" t="str">
        <f ca="1">IF(A166&lt;&gt;"",INDIRECT("Output!N"&amp;MATCH(Output!R168*10+2,Output!M:M,0)),"")</f>
        <v/>
      </c>
      <c r="E166" s="1" t="str">
        <f ca="1">IF(AND(A166&gt;=32,A166&lt;=35),"EQ"&amp;COUNTIF($A$2:A166,A166),"")</f>
        <v/>
      </c>
    </row>
    <row r="167" spans="1:5" x14ac:dyDescent="0.2">
      <c r="A167" s="2" t="str">
        <f ca="1">Output!S169</f>
        <v/>
      </c>
      <c r="B167" s="45" t="str">
        <f ca="1">Output!T169</f>
        <v/>
      </c>
      <c r="C167" s="19" t="str">
        <f ca="1">IF(A167&lt;&gt;"",INDIRECT("Output!N"&amp;MATCH(Output!R169*10+1,Output!M:M,0)),"")</f>
        <v/>
      </c>
      <c r="D167" s="19" t="str">
        <f ca="1">IF(A167&lt;&gt;"",INDIRECT("Output!N"&amp;MATCH(Output!R169*10+2,Output!M:M,0)),"")</f>
        <v/>
      </c>
      <c r="E167" s="1" t="str">
        <f ca="1">IF(AND(A167&gt;=32,A167&lt;=35),"EQ"&amp;COUNTIF($A$2:A167,A167),"")</f>
        <v/>
      </c>
    </row>
    <row r="168" spans="1:5" x14ac:dyDescent="0.2">
      <c r="A168" s="2" t="str">
        <f ca="1">Output!S170</f>
        <v/>
      </c>
      <c r="B168" s="45" t="str">
        <f ca="1">Output!T170</f>
        <v/>
      </c>
      <c r="C168" s="19" t="str">
        <f ca="1">IF(A168&lt;&gt;"",INDIRECT("Output!N"&amp;MATCH(Output!R170*10+1,Output!M:M,0)),"")</f>
        <v/>
      </c>
      <c r="D168" s="19" t="str">
        <f ca="1">IF(A168&lt;&gt;"",INDIRECT("Output!N"&amp;MATCH(Output!R170*10+2,Output!M:M,0)),"")</f>
        <v/>
      </c>
      <c r="E168" s="1" t="str">
        <f ca="1">IF(AND(A168&gt;=32,A168&lt;=35),"EQ"&amp;COUNTIF($A$2:A168,A168),"")</f>
        <v/>
      </c>
    </row>
    <row r="169" spans="1:5" x14ac:dyDescent="0.2">
      <c r="A169" s="2" t="str">
        <f ca="1">Output!S171</f>
        <v/>
      </c>
      <c r="B169" s="45" t="str">
        <f ca="1">Output!T171</f>
        <v/>
      </c>
      <c r="C169" s="19" t="str">
        <f ca="1">IF(A169&lt;&gt;"",INDIRECT("Output!N"&amp;MATCH(Output!R171*10+1,Output!M:M,0)),"")</f>
        <v/>
      </c>
      <c r="D169" s="19" t="str">
        <f ca="1">IF(A169&lt;&gt;"",INDIRECT("Output!N"&amp;MATCH(Output!R171*10+2,Output!M:M,0)),"")</f>
        <v/>
      </c>
      <c r="E169" s="1" t="str">
        <f ca="1">IF(AND(A169&gt;=32,A169&lt;=35),"EQ"&amp;COUNTIF($A$2:A169,A169),"")</f>
        <v/>
      </c>
    </row>
    <row r="170" spans="1:5" x14ac:dyDescent="0.2">
      <c r="A170" s="2" t="str">
        <f ca="1">Output!S172</f>
        <v/>
      </c>
      <c r="B170" s="45" t="str">
        <f ca="1">Output!T172</f>
        <v/>
      </c>
      <c r="C170" s="19" t="str">
        <f ca="1">IF(A170&lt;&gt;"",INDIRECT("Output!N"&amp;MATCH(Output!R172*10+1,Output!M:M,0)),"")</f>
        <v/>
      </c>
      <c r="D170" s="19" t="str">
        <f ca="1">IF(A170&lt;&gt;"",INDIRECT("Output!N"&amp;MATCH(Output!R172*10+2,Output!M:M,0)),"")</f>
        <v/>
      </c>
      <c r="E170" s="1" t="str">
        <f ca="1">IF(AND(A170&gt;=32,A170&lt;=35),"EQ"&amp;COUNTIF($A$2:A170,A170),"")</f>
        <v/>
      </c>
    </row>
    <row r="171" spans="1:5" x14ac:dyDescent="0.2">
      <c r="A171" s="2" t="str">
        <f ca="1">Output!S173</f>
        <v/>
      </c>
      <c r="B171" s="45" t="str">
        <f ca="1">Output!T173</f>
        <v/>
      </c>
      <c r="C171" s="19" t="str">
        <f ca="1">IF(A171&lt;&gt;"",INDIRECT("Output!N"&amp;MATCH(Output!R173*10+1,Output!M:M,0)),"")</f>
        <v/>
      </c>
      <c r="D171" s="19" t="str">
        <f ca="1">IF(A171&lt;&gt;"",INDIRECT("Output!N"&amp;MATCH(Output!R173*10+2,Output!M:M,0)),"")</f>
        <v/>
      </c>
      <c r="E171" s="1" t="str">
        <f ca="1">IF(AND(A171&gt;=32,A171&lt;=35),"EQ"&amp;COUNTIF($A$2:A171,A171),"")</f>
        <v/>
      </c>
    </row>
    <row r="172" spans="1:5" x14ac:dyDescent="0.2">
      <c r="A172" s="2" t="str">
        <f ca="1">Output!S174</f>
        <v/>
      </c>
      <c r="B172" s="45" t="str">
        <f ca="1">Output!T174</f>
        <v/>
      </c>
      <c r="C172" s="19" t="str">
        <f ca="1">IF(A172&lt;&gt;"",INDIRECT("Output!N"&amp;MATCH(Output!R174*10+1,Output!M:M,0)),"")</f>
        <v/>
      </c>
      <c r="D172" s="19" t="str">
        <f ca="1">IF(A172&lt;&gt;"",INDIRECT("Output!N"&amp;MATCH(Output!R174*10+2,Output!M:M,0)),"")</f>
        <v/>
      </c>
      <c r="E172" s="1" t="str">
        <f ca="1">IF(AND(A172&gt;=32,A172&lt;=35),"EQ"&amp;COUNTIF($A$2:A172,A172),"")</f>
        <v/>
      </c>
    </row>
    <row r="173" spans="1:5" x14ac:dyDescent="0.2">
      <c r="A173" s="2" t="str">
        <f ca="1">Output!S175</f>
        <v/>
      </c>
      <c r="B173" s="45" t="str">
        <f ca="1">Output!T175</f>
        <v/>
      </c>
      <c r="C173" s="19" t="str">
        <f ca="1">IF(A173&lt;&gt;"",INDIRECT("Output!N"&amp;MATCH(Output!R175*10+1,Output!M:M,0)),"")</f>
        <v/>
      </c>
      <c r="D173" s="19" t="str">
        <f ca="1">IF(A173&lt;&gt;"",INDIRECT("Output!N"&amp;MATCH(Output!R175*10+2,Output!M:M,0)),"")</f>
        <v/>
      </c>
      <c r="E173" s="1" t="str">
        <f ca="1">IF(AND(A173&gt;=32,A173&lt;=35),"EQ"&amp;COUNTIF($A$2:A173,A173),"")</f>
        <v/>
      </c>
    </row>
    <row r="174" spans="1:5" x14ac:dyDescent="0.2">
      <c r="A174" s="2" t="str">
        <f ca="1">Output!S176</f>
        <v/>
      </c>
      <c r="B174" s="45" t="str">
        <f ca="1">Output!T176</f>
        <v/>
      </c>
      <c r="C174" s="19" t="str">
        <f ca="1">IF(A174&lt;&gt;"",INDIRECT("Output!N"&amp;MATCH(Output!R176*10+1,Output!M:M,0)),"")</f>
        <v/>
      </c>
      <c r="D174" s="19" t="str">
        <f ca="1">IF(A174&lt;&gt;"",INDIRECT("Output!N"&amp;MATCH(Output!R176*10+2,Output!M:M,0)),"")</f>
        <v/>
      </c>
      <c r="E174" s="1" t="str">
        <f ca="1">IF(AND(A174&gt;=32,A174&lt;=35),"EQ"&amp;COUNTIF($A$2:A174,A174),"")</f>
        <v/>
      </c>
    </row>
    <row r="175" spans="1:5" x14ac:dyDescent="0.2">
      <c r="A175" s="2" t="str">
        <f ca="1">Output!S177</f>
        <v/>
      </c>
      <c r="B175" s="45" t="str">
        <f ca="1">Output!T177</f>
        <v/>
      </c>
      <c r="C175" s="19" t="str">
        <f ca="1">IF(A175&lt;&gt;"",INDIRECT("Output!N"&amp;MATCH(Output!R177*10+1,Output!M:M,0)),"")</f>
        <v/>
      </c>
      <c r="D175" s="19" t="str">
        <f ca="1">IF(A175&lt;&gt;"",INDIRECT("Output!N"&amp;MATCH(Output!R177*10+2,Output!M:M,0)),"")</f>
        <v/>
      </c>
      <c r="E175" s="1" t="str">
        <f ca="1">IF(AND(A175&gt;=32,A175&lt;=35),"EQ"&amp;COUNTIF($A$2:A175,A175),"")</f>
        <v/>
      </c>
    </row>
    <row r="176" spans="1:5" x14ac:dyDescent="0.2">
      <c r="A176" s="2" t="str">
        <f ca="1">Output!S178</f>
        <v/>
      </c>
      <c r="B176" s="45" t="str">
        <f ca="1">Output!T178</f>
        <v/>
      </c>
      <c r="C176" s="19" t="str">
        <f ca="1">IF(A176&lt;&gt;"",INDIRECT("Output!N"&amp;MATCH(Output!R178*10+1,Output!M:M,0)),"")</f>
        <v/>
      </c>
      <c r="D176" s="19" t="str">
        <f ca="1">IF(A176&lt;&gt;"",INDIRECT("Output!N"&amp;MATCH(Output!R178*10+2,Output!M:M,0)),"")</f>
        <v/>
      </c>
      <c r="E176" s="1" t="str">
        <f ca="1">IF(AND(A176&gt;=32,A176&lt;=35),"EQ"&amp;COUNTIF($A$2:A176,A176),"")</f>
        <v/>
      </c>
    </row>
    <row r="177" spans="1:5" x14ac:dyDescent="0.2">
      <c r="A177" s="2" t="str">
        <f ca="1">Output!S179</f>
        <v/>
      </c>
      <c r="B177" s="45" t="str">
        <f ca="1">Output!T179</f>
        <v/>
      </c>
      <c r="C177" s="19" t="str">
        <f ca="1">IF(A177&lt;&gt;"",INDIRECT("Output!N"&amp;MATCH(Output!R179*10+1,Output!M:M,0)),"")</f>
        <v/>
      </c>
      <c r="D177" s="19" t="str">
        <f ca="1">IF(A177&lt;&gt;"",INDIRECT("Output!N"&amp;MATCH(Output!R179*10+2,Output!M:M,0)),"")</f>
        <v/>
      </c>
      <c r="E177" s="1" t="str">
        <f ca="1">IF(AND(A177&gt;=32,A177&lt;=35),"EQ"&amp;COUNTIF($A$2:A177,A177),"")</f>
        <v/>
      </c>
    </row>
    <row r="178" spans="1:5" x14ac:dyDescent="0.2">
      <c r="A178" s="2" t="str">
        <f ca="1">Output!S180</f>
        <v/>
      </c>
      <c r="B178" s="45" t="str">
        <f ca="1">Output!T180</f>
        <v/>
      </c>
      <c r="C178" s="19" t="str">
        <f ca="1">IF(A178&lt;&gt;"",INDIRECT("Output!N"&amp;MATCH(Output!R180*10+1,Output!M:M,0)),"")</f>
        <v/>
      </c>
      <c r="D178" s="19" t="str">
        <f ca="1">IF(A178&lt;&gt;"",INDIRECT("Output!N"&amp;MATCH(Output!R180*10+2,Output!M:M,0)),"")</f>
        <v/>
      </c>
      <c r="E178" s="1" t="str">
        <f ca="1">IF(AND(A178&gt;=32,A178&lt;=35),"EQ"&amp;COUNTIF($A$2:A178,A178),"")</f>
        <v/>
      </c>
    </row>
    <row r="179" spans="1:5" x14ac:dyDescent="0.2">
      <c r="A179" s="2" t="str">
        <f ca="1">Output!S181</f>
        <v/>
      </c>
      <c r="B179" s="45" t="str">
        <f ca="1">Output!T181</f>
        <v/>
      </c>
      <c r="C179" s="19" t="str">
        <f ca="1">IF(A179&lt;&gt;"",INDIRECT("Output!N"&amp;MATCH(Output!R181*10+1,Output!M:M,0)),"")</f>
        <v/>
      </c>
      <c r="D179" s="19" t="str">
        <f ca="1">IF(A179&lt;&gt;"",INDIRECT("Output!N"&amp;MATCH(Output!R181*10+2,Output!M:M,0)),"")</f>
        <v/>
      </c>
      <c r="E179" s="1" t="str">
        <f ca="1">IF(AND(A179&gt;=32,A179&lt;=35),"EQ"&amp;COUNTIF($A$2:A179,A179),"")</f>
        <v/>
      </c>
    </row>
    <row r="180" spans="1:5" x14ac:dyDescent="0.2">
      <c r="A180" s="2" t="str">
        <f ca="1">Output!S182</f>
        <v/>
      </c>
      <c r="B180" s="45" t="str">
        <f ca="1">Output!T182</f>
        <v/>
      </c>
      <c r="C180" s="19" t="str">
        <f ca="1">IF(A180&lt;&gt;"",INDIRECT("Output!N"&amp;MATCH(Output!R182*10+1,Output!M:M,0)),"")</f>
        <v/>
      </c>
      <c r="D180" s="19" t="str">
        <f ca="1">IF(A180&lt;&gt;"",INDIRECT("Output!N"&amp;MATCH(Output!R182*10+2,Output!M:M,0)),"")</f>
        <v/>
      </c>
      <c r="E180" s="1" t="str">
        <f ca="1">IF(AND(A180&gt;=32,A180&lt;=35),"EQ"&amp;COUNTIF($A$2:A180,A180),"")</f>
        <v/>
      </c>
    </row>
    <row r="181" spans="1:5" x14ac:dyDescent="0.2">
      <c r="A181" s="2" t="str">
        <f ca="1">Output!S183</f>
        <v/>
      </c>
      <c r="B181" s="45" t="str">
        <f ca="1">Output!T183</f>
        <v/>
      </c>
      <c r="C181" s="19" t="str">
        <f ca="1">IF(A181&lt;&gt;"",INDIRECT("Output!N"&amp;MATCH(Output!R183*10+1,Output!M:M,0)),"")</f>
        <v/>
      </c>
      <c r="D181" s="19" t="str">
        <f ca="1">IF(A181&lt;&gt;"",INDIRECT("Output!N"&amp;MATCH(Output!R183*10+2,Output!M:M,0)),"")</f>
        <v/>
      </c>
      <c r="E181" s="1" t="str">
        <f ca="1">IF(AND(A181&gt;=32,A181&lt;=35),"EQ"&amp;COUNTIF($A$2:A181,A181),"")</f>
        <v/>
      </c>
    </row>
    <row r="182" spans="1:5" x14ac:dyDescent="0.2">
      <c r="A182" s="2" t="str">
        <f ca="1">Output!S184</f>
        <v/>
      </c>
      <c r="B182" s="45" t="str">
        <f ca="1">Output!T184</f>
        <v/>
      </c>
      <c r="C182" s="19" t="str">
        <f ca="1">IF(A182&lt;&gt;"",INDIRECT("Output!N"&amp;MATCH(Output!R184*10+1,Output!M:M,0)),"")</f>
        <v/>
      </c>
      <c r="D182" s="19" t="str">
        <f ca="1">IF(A182&lt;&gt;"",INDIRECT("Output!N"&amp;MATCH(Output!R184*10+2,Output!M:M,0)),"")</f>
        <v/>
      </c>
      <c r="E182" s="1" t="str">
        <f ca="1">IF(AND(A182&gt;=32,A182&lt;=35),"EQ"&amp;COUNTIF($A$2:A182,A182),"")</f>
        <v/>
      </c>
    </row>
    <row r="183" spans="1:5" x14ac:dyDescent="0.2">
      <c r="A183" s="2" t="str">
        <f ca="1">Output!S185</f>
        <v/>
      </c>
      <c r="B183" s="45" t="str">
        <f ca="1">Output!T185</f>
        <v/>
      </c>
      <c r="C183" s="19" t="str">
        <f ca="1">IF(A183&lt;&gt;"",INDIRECT("Output!N"&amp;MATCH(Output!R185*10+1,Output!M:M,0)),"")</f>
        <v/>
      </c>
      <c r="D183" s="19" t="str">
        <f ca="1">IF(A183&lt;&gt;"",INDIRECT("Output!N"&amp;MATCH(Output!R185*10+2,Output!M:M,0)),"")</f>
        <v/>
      </c>
      <c r="E183" s="1" t="str">
        <f ca="1">IF(AND(A183&gt;=32,A183&lt;=35),"EQ"&amp;COUNTIF($A$2:A183,A183),"")</f>
        <v/>
      </c>
    </row>
    <row r="184" spans="1:5" x14ac:dyDescent="0.2">
      <c r="A184" s="2" t="str">
        <f ca="1">Output!S186</f>
        <v/>
      </c>
      <c r="B184" s="45" t="str">
        <f ca="1">Output!T186</f>
        <v/>
      </c>
      <c r="C184" s="19" t="str">
        <f ca="1">IF(A184&lt;&gt;"",INDIRECT("Output!N"&amp;MATCH(Output!R186*10+1,Output!M:M,0)),"")</f>
        <v/>
      </c>
      <c r="D184" s="19" t="str">
        <f ca="1">IF(A184&lt;&gt;"",INDIRECT("Output!N"&amp;MATCH(Output!R186*10+2,Output!M:M,0)),"")</f>
        <v/>
      </c>
      <c r="E184" s="1" t="str">
        <f ca="1">IF(AND(A184&gt;=32,A184&lt;=35),"EQ"&amp;COUNTIF($A$2:A184,A184),"")</f>
        <v/>
      </c>
    </row>
    <row r="185" spans="1:5" x14ac:dyDescent="0.2">
      <c r="A185" s="2" t="str">
        <f ca="1">Output!S187</f>
        <v/>
      </c>
      <c r="B185" s="45" t="str">
        <f ca="1">Output!T187</f>
        <v/>
      </c>
      <c r="C185" s="19" t="str">
        <f ca="1">IF(A185&lt;&gt;"",INDIRECT("Output!N"&amp;MATCH(Output!R187*10+1,Output!M:M,0)),"")</f>
        <v/>
      </c>
      <c r="D185" s="19" t="str">
        <f ca="1">IF(A185&lt;&gt;"",INDIRECT("Output!N"&amp;MATCH(Output!R187*10+2,Output!M:M,0)),"")</f>
        <v/>
      </c>
      <c r="E185" s="1" t="str">
        <f ca="1">IF(AND(A185&gt;=32,A185&lt;=35),"EQ"&amp;COUNTIF($A$2:A185,A185),"")</f>
        <v/>
      </c>
    </row>
    <row r="186" spans="1:5" x14ac:dyDescent="0.2">
      <c r="A186" s="2" t="str">
        <f ca="1">Output!S188</f>
        <v/>
      </c>
      <c r="B186" s="45" t="str">
        <f ca="1">Output!T188</f>
        <v/>
      </c>
      <c r="C186" s="19" t="str">
        <f ca="1">IF(A186&lt;&gt;"",INDIRECT("Output!N"&amp;MATCH(Output!R188*10+1,Output!M:M,0)),"")</f>
        <v/>
      </c>
      <c r="D186" s="19" t="str">
        <f ca="1">IF(A186&lt;&gt;"",INDIRECT("Output!N"&amp;MATCH(Output!R188*10+2,Output!M:M,0)),"")</f>
        <v/>
      </c>
      <c r="E186" s="1" t="str">
        <f ca="1">IF(AND(A186&gt;=32,A186&lt;=35),"EQ"&amp;COUNTIF($A$2:A186,A186),"")</f>
        <v/>
      </c>
    </row>
    <row r="187" spans="1:5" x14ac:dyDescent="0.2">
      <c r="A187" s="2" t="str">
        <f ca="1">Output!S189</f>
        <v/>
      </c>
      <c r="B187" s="45" t="str">
        <f ca="1">Output!T189</f>
        <v/>
      </c>
      <c r="C187" s="19" t="str">
        <f ca="1">IF(A187&lt;&gt;"",INDIRECT("Output!N"&amp;MATCH(Output!R189*10+1,Output!M:M,0)),"")</f>
        <v/>
      </c>
      <c r="D187" s="19" t="str">
        <f ca="1">IF(A187&lt;&gt;"",INDIRECT("Output!N"&amp;MATCH(Output!R189*10+2,Output!M:M,0)),"")</f>
        <v/>
      </c>
      <c r="E187" s="1" t="str">
        <f ca="1">IF(AND(A187&gt;=32,A187&lt;=35),"EQ"&amp;COUNTIF($A$2:A187,A187),"")</f>
        <v/>
      </c>
    </row>
    <row r="188" spans="1:5" x14ac:dyDescent="0.2">
      <c r="A188" s="2" t="str">
        <f ca="1">Output!S190</f>
        <v/>
      </c>
      <c r="B188" s="45" t="str">
        <f ca="1">Output!T190</f>
        <v/>
      </c>
      <c r="C188" s="19" t="str">
        <f ca="1">IF(A188&lt;&gt;"",INDIRECT("Output!N"&amp;MATCH(Output!R190*10+1,Output!M:M,0)),"")</f>
        <v/>
      </c>
      <c r="D188" s="19" t="str">
        <f ca="1">IF(A188&lt;&gt;"",INDIRECT("Output!N"&amp;MATCH(Output!R190*10+2,Output!M:M,0)),"")</f>
        <v/>
      </c>
      <c r="E188" s="1" t="str">
        <f ca="1">IF(AND(A188&gt;=32,A188&lt;=35),"EQ"&amp;COUNTIF($A$2:A188,A188),"")</f>
        <v/>
      </c>
    </row>
    <row r="189" spans="1:5" x14ac:dyDescent="0.2">
      <c r="A189" s="2" t="str">
        <f ca="1">Output!S191</f>
        <v/>
      </c>
      <c r="B189" s="45" t="str">
        <f ca="1">Output!T191</f>
        <v/>
      </c>
      <c r="C189" s="19" t="str">
        <f ca="1">IF(A189&lt;&gt;"",INDIRECT("Output!N"&amp;MATCH(Output!R191*10+1,Output!M:M,0)),"")</f>
        <v/>
      </c>
      <c r="D189" s="19" t="str">
        <f ca="1">IF(A189&lt;&gt;"",INDIRECT("Output!N"&amp;MATCH(Output!R191*10+2,Output!M:M,0)),"")</f>
        <v/>
      </c>
      <c r="E189" s="1" t="str">
        <f ca="1">IF(AND(A189&gt;=32,A189&lt;=35),"EQ"&amp;COUNTIF($A$2:A189,A189),"")</f>
        <v/>
      </c>
    </row>
    <row r="190" spans="1:5" x14ac:dyDescent="0.2">
      <c r="A190" s="2" t="str">
        <f ca="1">Output!S192</f>
        <v/>
      </c>
      <c r="B190" s="45" t="str">
        <f ca="1">Output!T192</f>
        <v/>
      </c>
      <c r="C190" s="19" t="str">
        <f ca="1">IF(A190&lt;&gt;"",INDIRECT("Output!N"&amp;MATCH(Output!R192*10+1,Output!M:M,0)),"")</f>
        <v/>
      </c>
      <c r="D190" s="19" t="str">
        <f ca="1">IF(A190&lt;&gt;"",INDIRECT("Output!N"&amp;MATCH(Output!R192*10+2,Output!M:M,0)),"")</f>
        <v/>
      </c>
      <c r="E190" s="1" t="str">
        <f ca="1">IF(AND(A190&gt;=32,A190&lt;=35),"EQ"&amp;COUNTIF($A$2:A190,A190),"")</f>
        <v/>
      </c>
    </row>
    <row r="191" spans="1:5" x14ac:dyDescent="0.2">
      <c r="A191" s="2" t="str">
        <f ca="1">Output!S193</f>
        <v/>
      </c>
      <c r="B191" s="45" t="str">
        <f ca="1">Output!T193</f>
        <v/>
      </c>
      <c r="C191" s="19" t="str">
        <f ca="1">IF(A191&lt;&gt;"",INDIRECT("Output!N"&amp;MATCH(Output!R193*10+1,Output!M:M,0)),"")</f>
        <v/>
      </c>
      <c r="D191" s="19" t="str">
        <f ca="1">IF(A191&lt;&gt;"",INDIRECT("Output!N"&amp;MATCH(Output!R193*10+2,Output!M:M,0)),"")</f>
        <v/>
      </c>
      <c r="E191" s="1" t="str">
        <f ca="1">IF(AND(A191&gt;=32,A191&lt;=35),"EQ"&amp;COUNTIF($A$2:A191,A191),"")</f>
        <v/>
      </c>
    </row>
    <row r="192" spans="1:5" x14ac:dyDescent="0.2">
      <c r="A192" s="2" t="str">
        <f ca="1">Output!S194</f>
        <v/>
      </c>
      <c r="B192" s="45" t="str">
        <f ca="1">Output!T194</f>
        <v/>
      </c>
      <c r="C192" s="19" t="str">
        <f ca="1">IF(A192&lt;&gt;"",INDIRECT("Output!N"&amp;MATCH(Output!R194*10+1,Output!M:M,0)),"")</f>
        <v/>
      </c>
      <c r="D192" s="19" t="str">
        <f ca="1">IF(A192&lt;&gt;"",INDIRECT("Output!N"&amp;MATCH(Output!R194*10+2,Output!M:M,0)),"")</f>
        <v/>
      </c>
      <c r="E192" s="1" t="str">
        <f ca="1">IF(AND(A192&gt;=32,A192&lt;=35),"EQ"&amp;COUNTIF($A$2:A192,A192),"")</f>
        <v/>
      </c>
    </row>
    <row r="193" spans="1:5" x14ac:dyDescent="0.2">
      <c r="A193" s="2" t="str">
        <f ca="1">Output!S195</f>
        <v/>
      </c>
      <c r="B193" s="45" t="str">
        <f ca="1">Output!T195</f>
        <v/>
      </c>
      <c r="C193" s="19" t="str">
        <f ca="1">IF(A193&lt;&gt;"",INDIRECT("Output!N"&amp;MATCH(Output!R195*10+1,Output!M:M,0)),"")</f>
        <v/>
      </c>
      <c r="D193" s="19" t="str">
        <f ca="1">IF(A193&lt;&gt;"",INDIRECT("Output!N"&amp;MATCH(Output!R195*10+2,Output!M:M,0)),"")</f>
        <v/>
      </c>
      <c r="E193" s="1" t="str">
        <f ca="1">IF(AND(A193&gt;=32,A193&lt;=35),"EQ"&amp;COUNTIF($A$2:A193,A193),"")</f>
        <v/>
      </c>
    </row>
    <row r="194" spans="1:5" x14ac:dyDescent="0.2">
      <c r="A194" s="2" t="str">
        <f ca="1">Output!S196</f>
        <v/>
      </c>
      <c r="B194" s="45" t="str">
        <f ca="1">Output!T196</f>
        <v/>
      </c>
      <c r="C194" s="19" t="str">
        <f ca="1">IF(A194&lt;&gt;"",INDIRECT("Output!N"&amp;MATCH(Output!R196*10+1,Output!M:M,0)),"")</f>
        <v/>
      </c>
      <c r="D194" s="19" t="str">
        <f ca="1">IF(A194&lt;&gt;"",INDIRECT("Output!N"&amp;MATCH(Output!R196*10+2,Output!M:M,0)),"")</f>
        <v/>
      </c>
      <c r="E194" s="1" t="str">
        <f ca="1">IF(AND(A194&gt;=32,A194&lt;=35),"EQ"&amp;COUNTIF($A$2:A194,A194),"")</f>
        <v/>
      </c>
    </row>
    <row r="195" spans="1:5" x14ac:dyDescent="0.2">
      <c r="A195" s="2" t="str">
        <f ca="1">Output!S197</f>
        <v/>
      </c>
      <c r="B195" s="45" t="str">
        <f ca="1">Output!T197</f>
        <v/>
      </c>
      <c r="C195" s="19" t="str">
        <f ca="1">IF(A195&lt;&gt;"",INDIRECT("Output!N"&amp;MATCH(Output!R197*10+1,Output!M:M,0)),"")</f>
        <v/>
      </c>
      <c r="D195" s="19" t="str">
        <f ca="1">IF(A195&lt;&gt;"",INDIRECT("Output!N"&amp;MATCH(Output!R197*10+2,Output!M:M,0)),"")</f>
        <v/>
      </c>
      <c r="E195" s="1" t="str">
        <f ca="1">IF(AND(A195&gt;=32,A195&lt;=35),"EQ"&amp;COUNTIF($A$2:A195,A195),"")</f>
        <v/>
      </c>
    </row>
    <row r="196" spans="1:5" x14ac:dyDescent="0.2">
      <c r="A196" s="2" t="str">
        <f ca="1">Output!S198</f>
        <v/>
      </c>
      <c r="B196" s="45" t="str">
        <f ca="1">Output!T198</f>
        <v/>
      </c>
      <c r="C196" s="19" t="str">
        <f ca="1">IF(A196&lt;&gt;"",INDIRECT("Output!N"&amp;MATCH(Output!R198*10+1,Output!M:M,0)),"")</f>
        <v/>
      </c>
      <c r="D196" s="19" t="str">
        <f ca="1">IF(A196&lt;&gt;"",INDIRECT("Output!N"&amp;MATCH(Output!R198*10+2,Output!M:M,0)),"")</f>
        <v/>
      </c>
      <c r="E196" s="1" t="str">
        <f ca="1">IF(AND(A196&gt;=32,A196&lt;=35),"EQ"&amp;COUNTIF($A$2:A196,A196),"")</f>
        <v/>
      </c>
    </row>
    <row r="197" spans="1:5" x14ac:dyDescent="0.2">
      <c r="A197" s="2" t="str">
        <f ca="1">Output!S199</f>
        <v/>
      </c>
      <c r="B197" s="45" t="str">
        <f ca="1">Output!T199</f>
        <v/>
      </c>
      <c r="C197" s="19" t="str">
        <f ca="1">IF(A197&lt;&gt;"",INDIRECT("Output!N"&amp;MATCH(Output!R199*10+1,Output!M:M,0)),"")</f>
        <v/>
      </c>
      <c r="D197" s="19" t="str">
        <f ca="1">IF(A197&lt;&gt;"",INDIRECT("Output!N"&amp;MATCH(Output!R199*10+2,Output!M:M,0)),"")</f>
        <v/>
      </c>
      <c r="E197" s="1" t="str">
        <f ca="1">IF(AND(A197&gt;=32,A197&lt;=35),"EQ"&amp;COUNTIF($A$2:A197,A197),"")</f>
        <v/>
      </c>
    </row>
    <row r="198" spans="1:5" x14ac:dyDescent="0.2">
      <c r="A198" s="2" t="str">
        <f ca="1">Output!S200</f>
        <v/>
      </c>
      <c r="B198" s="45" t="str">
        <f ca="1">Output!T200</f>
        <v/>
      </c>
      <c r="C198" s="19" t="str">
        <f ca="1">IF(A198&lt;&gt;"",INDIRECT("Output!N"&amp;MATCH(Output!R200*10+1,Output!M:M,0)),"")</f>
        <v/>
      </c>
      <c r="D198" s="19" t="str">
        <f ca="1">IF(A198&lt;&gt;"",INDIRECT("Output!N"&amp;MATCH(Output!R200*10+2,Output!M:M,0)),"")</f>
        <v/>
      </c>
      <c r="E198" s="1" t="str">
        <f ca="1">IF(AND(A198&gt;=32,A198&lt;=35),"EQ"&amp;COUNTIF($A$2:A198,A198),"")</f>
        <v/>
      </c>
    </row>
    <row r="199" spans="1:5" x14ac:dyDescent="0.2">
      <c r="A199" s="2" t="str">
        <f ca="1">Output!S201</f>
        <v/>
      </c>
      <c r="B199" s="45" t="str">
        <f ca="1">Output!T201</f>
        <v/>
      </c>
      <c r="C199" s="19" t="str">
        <f ca="1">IF(A199&lt;&gt;"",INDIRECT("Output!N"&amp;MATCH(Output!R201*10+1,Output!M:M,0)),"")</f>
        <v/>
      </c>
      <c r="D199" s="19" t="str">
        <f ca="1">IF(A199&lt;&gt;"",INDIRECT("Output!N"&amp;MATCH(Output!R201*10+2,Output!M:M,0)),"")</f>
        <v/>
      </c>
      <c r="E199" s="1" t="str">
        <f ca="1">IF(AND(A199&gt;=32,A199&lt;=35),"EQ"&amp;COUNTIF($A$2:A199,A199),"")</f>
        <v/>
      </c>
    </row>
    <row r="200" spans="1:5" x14ac:dyDescent="0.2">
      <c r="A200" s="2" t="str">
        <f ca="1">Output!S202</f>
        <v/>
      </c>
      <c r="B200" s="45" t="str">
        <f ca="1">Output!T202</f>
        <v/>
      </c>
      <c r="C200" s="19" t="str">
        <f ca="1">IF(A200&lt;&gt;"",INDIRECT("Output!N"&amp;MATCH(Output!R202*10+1,Output!M:M,0)),"")</f>
        <v/>
      </c>
      <c r="D200" s="19" t="str">
        <f ca="1">IF(A200&lt;&gt;"",INDIRECT("Output!N"&amp;MATCH(Output!R202*10+2,Output!M:M,0)),"")</f>
        <v/>
      </c>
      <c r="E200" s="1" t="str">
        <f ca="1">IF(AND(A200&gt;=32,A200&lt;=35),"EQ"&amp;COUNTIF($A$2:A200,A200),"")</f>
        <v/>
      </c>
    </row>
    <row r="201" spans="1:5" x14ac:dyDescent="0.2">
      <c r="A201" s="2" t="str">
        <f ca="1">Output!S203</f>
        <v/>
      </c>
      <c r="B201" s="45" t="str">
        <f ca="1">Output!T203</f>
        <v/>
      </c>
      <c r="C201" s="19" t="str">
        <f ca="1">IF(A201&lt;&gt;"",INDIRECT("Output!N"&amp;MATCH(Output!R203*10+1,Output!M:M,0)),"")</f>
        <v/>
      </c>
      <c r="D201" s="19" t="str">
        <f ca="1">IF(A201&lt;&gt;"",INDIRECT("Output!N"&amp;MATCH(Output!R203*10+2,Output!M:M,0)),"")</f>
        <v/>
      </c>
      <c r="E201" s="1" t="str">
        <f ca="1">IF(AND(A201&gt;=32,A201&lt;=35),"EQ"&amp;COUNTIF($A$2:A201,A201),"")</f>
        <v/>
      </c>
    </row>
    <row r="202" spans="1:5" x14ac:dyDescent="0.2">
      <c r="A202" s="2" t="str">
        <f ca="1">Output!S204</f>
        <v/>
      </c>
      <c r="B202" s="45" t="str">
        <f ca="1">Output!T204</f>
        <v/>
      </c>
      <c r="C202" s="19" t="str">
        <f ca="1">IF(A202&lt;&gt;"",INDIRECT("Output!N"&amp;MATCH(Output!R204*10+1,Output!M:M,0)),"")</f>
        <v/>
      </c>
      <c r="D202" s="19" t="str">
        <f ca="1">IF(A202&lt;&gt;"",INDIRECT("Output!N"&amp;MATCH(Output!R204*10+2,Output!M:M,0)),"")</f>
        <v/>
      </c>
      <c r="E202" s="1" t="str">
        <f ca="1">IF(AND(A202&gt;=32,A202&lt;=35),"EQ"&amp;COUNTIF($A$2:A202,A202),"")</f>
        <v/>
      </c>
    </row>
    <row r="203" spans="1:5" x14ac:dyDescent="0.2">
      <c r="A203" s="2" t="str">
        <f ca="1">Output!S205</f>
        <v/>
      </c>
      <c r="B203" s="45" t="str">
        <f ca="1">Output!T205</f>
        <v/>
      </c>
      <c r="C203" s="19" t="str">
        <f ca="1">IF(A203&lt;&gt;"",INDIRECT("Output!N"&amp;MATCH(Output!R205*10+1,Output!M:M,0)),"")</f>
        <v/>
      </c>
      <c r="D203" s="19" t="str">
        <f ca="1">IF(A203&lt;&gt;"",INDIRECT("Output!N"&amp;MATCH(Output!R205*10+2,Output!M:M,0)),"")</f>
        <v/>
      </c>
      <c r="E203" s="1" t="str">
        <f ca="1">IF(AND(A203&gt;=32,A203&lt;=35),"EQ"&amp;COUNTIF($A$2:A203,A203),"")</f>
        <v/>
      </c>
    </row>
    <row r="204" spans="1:5" x14ac:dyDescent="0.2">
      <c r="A204" s="2" t="str">
        <f ca="1">Output!S206</f>
        <v/>
      </c>
      <c r="B204" s="45" t="str">
        <f ca="1">Output!T206</f>
        <v/>
      </c>
      <c r="C204" s="19" t="str">
        <f ca="1">IF(A204&lt;&gt;"",INDIRECT("Output!N"&amp;MATCH(Output!R206*10+1,Output!M:M,0)),"")</f>
        <v/>
      </c>
      <c r="D204" s="19" t="str">
        <f ca="1">IF(A204&lt;&gt;"",INDIRECT("Output!N"&amp;MATCH(Output!R206*10+2,Output!M:M,0)),"")</f>
        <v/>
      </c>
      <c r="E204" s="1" t="str">
        <f ca="1">IF(AND(A204&gt;=32,A204&lt;=35),"EQ"&amp;COUNTIF($A$2:A204,A204),"")</f>
        <v/>
      </c>
    </row>
    <row r="205" spans="1:5" x14ac:dyDescent="0.2">
      <c r="A205" s="2" t="str">
        <f ca="1">Output!S207</f>
        <v/>
      </c>
      <c r="B205" s="45" t="str">
        <f ca="1">Output!T207</f>
        <v/>
      </c>
      <c r="C205" s="19" t="str">
        <f ca="1">IF(A205&lt;&gt;"",INDIRECT("Output!N"&amp;MATCH(Output!R207*10+1,Output!M:M,0)),"")</f>
        <v/>
      </c>
      <c r="D205" s="19" t="str">
        <f ca="1">IF(A205&lt;&gt;"",INDIRECT("Output!N"&amp;MATCH(Output!R207*10+2,Output!M:M,0)),"")</f>
        <v/>
      </c>
      <c r="E205" s="1" t="str">
        <f ca="1">IF(AND(A205&gt;=32,A205&lt;=35),"EQ"&amp;COUNTIF($A$2:A205,A205),"")</f>
        <v/>
      </c>
    </row>
    <row r="206" spans="1:5" x14ac:dyDescent="0.2">
      <c r="A206" s="2" t="str">
        <f ca="1">Output!S208</f>
        <v/>
      </c>
      <c r="B206" s="45" t="str">
        <f ca="1">Output!T208</f>
        <v/>
      </c>
      <c r="C206" s="19" t="str">
        <f ca="1">IF(A206&lt;&gt;"",INDIRECT("Output!N"&amp;MATCH(Output!R208*10+1,Output!M:M,0)),"")</f>
        <v/>
      </c>
      <c r="D206" s="19" t="str">
        <f ca="1">IF(A206&lt;&gt;"",INDIRECT("Output!N"&amp;MATCH(Output!R208*10+2,Output!M:M,0)),"")</f>
        <v/>
      </c>
      <c r="E206" s="1" t="str">
        <f ca="1">IF(AND(A206&gt;=32,A206&lt;=35),"EQ"&amp;COUNTIF($A$2:A206,A206),"")</f>
        <v/>
      </c>
    </row>
    <row r="207" spans="1:5" x14ac:dyDescent="0.2">
      <c r="A207" s="2" t="str">
        <f ca="1">Output!S209</f>
        <v/>
      </c>
      <c r="B207" s="45" t="str">
        <f ca="1">Output!T209</f>
        <v/>
      </c>
      <c r="C207" s="19" t="str">
        <f ca="1">IF(A207&lt;&gt;"",INDIRECT("Output!N"&amp;MATCH(Output!R209*10+1,Output!M:M,0)),"")</f>
        <v/>
      </c>
      <c r="D207" s="19" t="str">
        <f ca="1">IF(A207&lt;&gt;"",INDIRECT("Output!N"&amp;MATCH(Output!R209*10+2,Output!M:M,0)),"")</f>
        <v/>
      </c>
      <c r="E207" s="1" t="str">
        <f ca="1">IF(AND(A207&gt;=32,A207&lt;=35),"EQ"&amp;COUNTIF($A$2:A207,A207),"")</f>
        <v/>
      </c>
    </row>
    <row r="208" spans="1:5" x14ac:dyDescent="0.2">
      <c r="A208" s="2" t="str">
        <f ca="1">Output!S210</f>
        <v/>
      </c>
      <c r="B208" s="45" t="str">
        <f ca="1">Output!T210</f>
        <v/>
      </c>
      <c r="C208" s="19" t="str">
        <f ca="1">IF(A208&lt;&gt;"",INDIRECT("Output!N"&amp;MATCH(Output!R210*10+1,Output!M:M,0)),"")</f>
        <v/>
      </c>
      <c r="D208" s="19" t="str">
        <f ca="1">IF(A208&lt;&gt;"",INDIRECT("Output!N"&amp;MATCH(Output!R210*10+2,Output!M:M,0)),"")</f>
        <v/>
      </c>
      <c r="E208" s="1" t="str">
        <f ca="1">IF(AND(A208&gt;=32,A208&lt;=35),"EQ"&amp;COUNTIF($A$2:A208,A208),"")</f>
        <v/>
      </c>
    </row>
    <row r="209" spans="1:5" x14ac:dyDescent="0.2">
      <c r="A209" s="2" t="str">
        <f ca="1">Output!S211</f>
        <v/>
      </c>
      <c r="B209" s="45" t="str">
        <f ca="1">Output!T211</f>
        <v/>
      </c>
      <c r="C209" s="19" t="str">
        <f ca="1">IF(A209&lt;&gt;"",INDIRECT("Output!N"&amp;MATCH(Output!R211*10+1,Output!M:M,0)),"")</f>
        <v/>
      </c>
      <c r="D209" s="19" t="str">
        <f ca="1">IF(A209&lt;&gt;"",INDIRECT("Output!N"&amp;MATCH(Output!R211*10+2,Output!M:M,0)),"")</f>
        <v/>
      </c>
      <c r="E209" s="1" t="str">
        <f ca="1">IF(AND(A209&gt;=32,A209&lt;=35),"EQ"&amp;COUNTIF($A$2:A209,A209),"")</f>
        <v/>
      </c>
    </row>
    <row r="210" spans="1:5" x14ac:dyDescent="0.2">
      <c r="A210" s="2" t="str">
        <f ca="1">Output!S212</f>
        <v/>
      </c>
      <c r="B210" s="45" t="str">
        <f ca="1">Output!T212</f>
        <v/>
      </c>
      <c r="C210" s="19" t="str">
        <f ca="1">IF(A210&lt;&gt;"",INDIRECT("Output!N"&amp;MATCH(Output!R212*10+1,Output!M:M,0)),"")</f>
        <v/>
      </c>
      <c r="D210" s="19" t="str">
        <f ca="1">IF(A210&lt;&gt;"",INDIRECT("Output!N"&amp;MATCH(Output!R212*10+2,Output!M:M,0)),"")</f>
        <v/>
      </c>
      <c r="E210" s="1" t="str">
        <f ca="1">IF(AND(A210&gt;=32,A210&lt;=35),"EQ"&amp;COUNTIF($A$2:A210,A210),"")</f>
        <v/>
      </c>
    </row>
    <row r="211" spans="1:5" x14ac:dyDescent="0.2">
      <c r="A211" s="2" t="str">
        <f ca="1">Output!S213</f>
        <v/>
      </c>
      <c r="B211" s="45" t="str">
        <f ca="1">Output!T213</f>
        <v/>
      </c>
      <c r="C211" s="19" t="str">
        <f ca="1">IF(A211&lt;&gt;"",INDIRECT("Output!N"&amp;MATCH(Output!R213*10+1,Output!M:M,0)),"")</f>
        <v/>
      </c>
      <c r="D211" s="19" t="str">
        <f ca="1">IF(A211&lt;&gt;"",INDIRECT("Output!N"&amp;MATCH(Output!R213*10+2,Output!M:M,0)),"")</f>
        <v/>
      </c>
      <c r="E211" s="1" t="str">
        <f ca="1">IF(AND(A211&gt;=32,A211&lt;=35),"EQ"&amp;COUNTIF($A$2:A211,A211),"")</f>
        <v/>
      </c>
    </row>
    <row r="212" spans="1:5" x14ac:dyDescent="0.2">
      <c r="A212" s="2" t="str">
        <f ca="1">Output!S214</f>
        <v/>
      </c>
      <c r="B212" s="45" t="str">
        <f ca="1">Output!T214</f>
        <v/>
      </c>
      <c r="C212" s="19" t="str">
        <f ca="1">IF(A212&lt;&gt;"",INDIRECT("Output!N"&amp;MATCH(Output!R214*10+1,Output!M:M,0)),"")</f>
        <v/>
      </c>
      <c r="D212" s="19" t="str">
        <f ca="1">IF(A212&lt;&gt;"",INDIRECT("Output!N"&amp;MATCH(Output!R214*10+2,Output!M:M,0)),"")</f>
        <v/>
      </c>
      <c r="E212" s="1" t="str">
        <f ca="1">IF(AND(A212&gt;=32,A212&lt;=35),"EQ"&amp;COUNTIF($A$2:A212,A212),"")</f>
        <v/>
      </c>
    </row>
    <row r="213" spans="1:5" x14ac:dyDescent="0.2">
      <c r="A213" s="2" t="str">
        <f ca="1">Output!S215</f>
        <v/>
      </c>
      <c r="B213" s="45" t="str">
        <f ca="1">Output!T215</f>
        <v/>
      </c>
      <c r="C213" s="19" t="str">
        <f ca="1">IF(A213&lt;&gt;"",INDIRECT("Output!N"&amp;MATCH(Output!R215*10+1,Output!M:M,0)),"")</f>
        <v/>
      </c>
      <c r="D213" s="19" t="str">
        <f ca="1">IF(A213&lt;&gt;"",INDIRECT("Output!N"&amp;MATCH(Output!R215*10+2,Output!M:M,0)),"")</f>
        <v/>
      </c>
      <c r="E213" s="1" t="str">
        <f ca="1">IF(AND(A213&gt;=32,A213&lt;=35),"EQ"&amp;COUNTIF($A$2:A213,A213),"")</f>
        <v/>
      </c>
    </row>
    <row r="214" spans="1:5" x14ac:dyDescent="0.2">
      <c r="A214" s="2" t="str">
        <f ca="1">Output!S216</f>
        <v/>
      </c>
      <c r="B214" s="45" t="str">
        <f ca="1">Output!T216</f>
        <v/>
      </c>
      <c r="C214" s="19" t="str">
        <f ca="1">IF(A214&lt;&gt;"",INDIRECT("Output!N"&amp;MATCH(Output!R216*10+1,Output!M:M,0)),"")</f>
        <v/>
      </c>
      <c r="D214" s="19" t="str">
        <f ca="1">IF(A214&lt;&gt;"",INDIRECT("Output!N"&amp;MATCH(Output!R216*10+2,Output!M:M,0)),"")</f>
        <v/>
      </c>
      <c r="E214" s="1" t="str">
        <f ca="1">IF(AND(A214&gt;=32,A214&lt;=35),"EQ"&amp;COUNTIF($A$2:A214,A214),"")</f>
        <v/>
      </c>
    </row>
    <row r="215" spans="1:5" x14ac:dyDescent="0.2">
      <c r="A215" s="2" t="str">
        <f ca="1">Output!S217</f>
        <v/>
      </c>
      <c r="B215" s="45" t="str">
        <f ca="1">Output!T217</f>
        <v/>
      </c>
      <c r="C215" s="19" t="str">
        <f ca="1">IF(A215&lt;&gt;"",INDIRECT("Output!N"&amp;MATCH(Output!R217*10+1,Output!M:M,0)),"")</f>
        <v/>
      </c>
      <c r="D215" s="19" t="str">
        <f ca="1">IF(A215&lt;&gt;"",INDIRECT("Output!N"&amp;MATCH(Output!R217*10+2,Output!M:M,0)),"")</f>
        <v/>
      </c>
      <c r="E215" s="1" t="str">
        <f ca="1">IF(AND(A215&gt;=32,A215&lt;=35),"EQ"&amp;COUNTIF($A$2:A215,A215),"")</f>
        <v/>
      </c>
    </row>
    <row r="216" spans="1:5" x14ac:dyDescent="0.2">
      <c r="A216" s="2" t="str">
        <f ca="1">Output!S218</f>
        <v/>
      </c>
      <c r="B216" s="45" t="str">
        <f ca="1">Output!T218</f>
        <v/>
      </c>
      <c r="C216" s="19" t="str">
        <f ca="1">IF(A216&lt;&gt;"",INDIRECT("Output!N"&amp;MATCH(Output!R218*10+1,Output!M:M,0)),"")</f>
        <v/>
      </c>
      <c r="D216" s="19" t="str">
        <f ca="1">IF(A216&lt;&gt;"",INDIRECT("Output!N"&amp;MATCH(Output!R218*10+2,Output!M:M,0)),"")</f>
        <v/>
      </c>
      <c r="E216" s="1" t="str">
        <f ca="1">IF(AND(A216&gt;=32,A216&lt;=35),"EQ"&amp;COUNTIF($A$2:A216,A216),"")</f>
        <v/>
      </c>
    </row>
    <row r="217" spans="1:5" x14ac:dyDescent="0.2">
      <c r="A217" s="2" t="str">
        <f ca="1">Output!S219</f>
        <v/>
      </c>
      <c r="B217" s="45" t="str">
        <f ca="1">Output!T219</f>
        <v/>
      </c>
      <c r="C217" s="19" t="str">
        <f ca="1">IF(A217&lt;&gt;"",INDIRECT("Output!N"&amp;MATCH(Output!R219*10+1,Output!M:M,0)),"")</f>
        <v/>
      </c>
      <c r="D217" s="19" t="str">
        <f ca="1">IF(A217&lt;&gt;"",INDIRECT("Output!N"&amp;MATCH(Output!R219*10+2,Output!M:M,0)),"")</f>
        <v/>
      </c>
      <c r="E217" s="1" t="str">
        <f ca="1">IF(AND(A217&gt;=32,A217&lt;=35),"EQ"&amp;COUNTIF($A$2:A217,A217),"")</f>
        <v/>
      </c>
    </row>
    <row r="218" spans="1:5" x14ac:dyDescent="0.2">
      <c r="A218" s="2" t="str">
        <f ca="1">Output!S220</f>
        <v/>
      </c>
      <c r="B218" s="45" t="str">
        <f ca="1">Output!T220</f>
        <v/>
      </c>
      <c r="C218" s="19" t="str">
        <f ca="1">IF(A218&lt;&gt;"",INDIRECT("Output!N"&amp;MATCH(Output!R220*10+1,Output!M:M,0)),"")</f>
        <v/>
      </c>
      <c r="D218" s="19" t="str">
        <f ca="1">IF(A218&lt;&gt;"",INDIRECT("Output!N"&amp;MATCH(Output!R220*10+2,Output!M:M,0)),"")</f>
        <v/>
      </c>
      <c r="E218" s="1" t="str">
        <f ca="1">IF(AND(A218&gt;=32,A218&lt;=35),"EQ"&amp;COUNTIF($A$2:A218,A218),"")</f>
        <v/>
      </c>
    </row>
    <row r="219" spans="1:5" x14ac:dyDescent="0.2">
      <c r="A219" s="2" t="str">
        <f ca="1">Output!S221</f>
        <v/>
      </c>
      <c r="B219" s="45" t="str">
        <f ca="1">Output!T221</f>
        <v/>
      </c>
      <c r="C219" s="19" t="str">
        <f ca="1">IF(A219&lt;&gt;"",INDIRECT("Output!N"&amp;MATCH(Output!R221*10+1,Output!M:M,0)),"")</f>
        <v/>
      </c>
      <c r="D219" s="19" t="str">
        <f ca="1">IF(A219&lt;&gt;"",INDIRECT("Output!N"&amp;MATCH(Output!R221*10+2,Output!M:M,0)),"")</f>
        <v/>
      </c>
      <c r="E219" s="1" t="str">
        <f ca="1">IF(AND(A219&gt;=32,A219&lt;=35),"EQ"&amp;COUNTIF($A$2:A219,A219),"")</f>
        <v/>
      </c>
    </row>
    <row r="220" spans="1:5" x14ac:dyDescent="0.2">
      <c r="A220" s="2" t="str">
        <f ca="1">Output!S222</f>
        <v/>
      </c>
      <c r="B220" s="45" t="str">
        <f ca="1">Output!T222</f>
        <v/>
      </c>
      <c r="C220" s="19" t="str">
        <f ca="1">IF(A220&lt;&gt;"",INDIRECT("Output!N"&amp;MATCH(Output!R222*10+1,Output!M:M,0)),"")</f>
        <v/>
      </c>
      <c r="D220" s="19" t="str">
        <f ca="1">IF(A220&lt;&gt;"",INDIRECT("Output!N"&amp;MATCH(Output!R222*10+2,Output!M:M,0)),"")</f>
        <v/>
      </c>
      <c r="E220" s="1" t="str">
        <f ca="1">IF(AND(A220&gt;=32,A220&lt;=35),"EQ"&amp;COUNTIF($A$2:A220,A220),"")</f>
        <v/>
      </c>
    </row>
    <row r="221" spans="1:5" x14ac:dyDescent="0.2">
      <c r="A221" s="2" t="str">
        <f ca="1">Output!S223</f>
        <v/>
      </c>
      <c r="B221" s="45" t="str">
        <f ca="1">Output!T223</f>
        <v/>
      </c>
      <c r="C221" s="19" t="str">
        <f ca="1">IF(A221&lt;&gt;"",INDIRECT("Output!N"&amp;MATCH(Output!R223*10+1,Output!M:M,0)),"")</f>
        <v/>
      </c>
      <c r="D221" s="19" t="str">
        <f ca="1">IF(A221&lt;&gt;"",INDIRECT("Output!N"&amp;MATCH(Output!R223*10+2,Output!M:M,0)),"")</f>
        <v/>
      </c>
      <c r="E221" s="1" t="str">
        <f ca="1">IF(AND(A221&gt;=32,A221&lt;=35),"EQ"&amp;COUNTIF($A$2:A221,A221),"")</f>
        <v/>
      </c>
    </row>
    <row r="222" spans="1:5" x14ac:dyDescent="0.2">
      <c r="A222" s="2" t="str">
        <f ca="1">Output!S224</f>
        <v/>
      </c>
      <c r="B222" s="45" t="str">
        <f ca="1">Output!T224</f>
        <v/>
      </c>
      <c r="C222" s="19" t="str">
        <f ca="1">IF(A222&lt;&gt;"",INDIRECT("Output!N"&amp;MATCH(Output!R224*10+1,Output!M:M,0)),"")</f>
        <v/>
      </c>
      <c r="D222" s="19" t="str">
        <f ca="1">IF(A222&lt;&gt;"",INDIRECT("Output!N"&amp;MATCH(Output!R224*10+2,Output!M:M,0)),"")</f>
        <v/>
      </c>
      <c r="E222" s="1" t="str">
        <f ca="1">IF(AND(A222&gt;=32,A222&lt;=35),"EQ"&amp;COUNTIF($A$2:A222,A222),"")</f>
        <v/>
      </c>
    </row>
    <row r="223" spans="1:5" x14ac:dyDescent="0.2">
      <c r="A223" s="2" t="str">
        <f ca="1">Output!S225</f>
        <v/>
      </c>
      <c r="B223" s="45" t="str">
        <f ca="1">Output!T225</f>
        <v/>
      </c>
      <c r="C223" s="19" t="str">
        <f ca="1">IF(A223&lt;&gt;"",INDIRECT("Output!N"&amp;MATCH(Output!R225*10+1,Output!M:M,0)),"")</f>
        <v/>
      </c>
      <c r="D223" s="19" t="str">
        <f ca="1">IF(A223&lt;&gt;"",INDIRECT("Output!N"&amp;MATCH(Output!R225*10+2,Output!M:M,0)),"")</f>
        <v/>
      </c>
      <c r="E223" s="1" t="str">
        <f ca="1">IF(AND(A223&gt;=32,A223&lt;=35),"EQ"&amp;COUNTIF($A$2:A223,A223),"")</f>
        <v/>
      </c>
    </row>
    <row r="224" spans="1:5" x14ac:dyDescent="0.2">
      <c r="A224" s="2" t="str">
        <f ca="1">Output!S226</f>
        <v/>
      </c>
      <c r="B224" s="45" t="str">
        <f ca="1">Output!T226</f>
        <v/>
      </c>
      <c r="C224" s="19" t="str">
        <f ca="1">IF(A224&lt;&gt;"",INDIRECT("Output!N"&amp;MATCH(Output!R226*10+1,Output!M:M,0)),"")</f>
        <v/>
      </c>
      <c r="D224" s="19" t="str">
        <f ca="1">IF(A224&lt;&gt;"",INDIRECT("Output!N"&amp;MATCH(Output!R226*10+2,Output!M:M,0)),"")</f>
        <v/>
      </c>
      <c r="E224" s="1" t="str">
        <f ca="1">IF(AND(A224&gt;=32,A224&lt;=35),"EQ"&amp;COUNTIF($A$2:A224,A224),"")</f>
        <v/>
      </c>
    </row>
    <row r="225" spans="1:5" x14ac:dyDescent="0.2">
      <c r="A225" s="2" t="str">
        <f ca="1">Output!S227</f>
        <v/>
      </c>
      <c r="B225" s="45" t="str">
        <f ca="1">Output!T227</f>
        <v/>
      </c>
      <c r="C225" s="19" t="str">
        <f ca="1">IF(A225&lt;&gt;"",INDIRECT("Output!N"&amp;MATCH(Output!R227*10+1,Output!M:M,0)),"")</f>
        <v/>
      </c>
      <c r="D225" s="19" t="str">
        <f ca="1">IF(A225&lt;&gt;"",INDIRECT("Output!N"&amp;MATCH(Output!R227*10+2,Output!M:M,0)),"")</f>
        <v/>
      </c>
      <c r="E225" s="1" t="str">
        <f ca="1">IF(AND(A225&gt;=32,A225&lt;=35),"EQ"&amp;COUNTIF($A$2:A225,A225),"")</f>
        <v/>
      </c>
    </row>
    <row r="226" spans="1:5" x14ac:dyDescent="0.2">
      <c r="A226" s="2" t="str">
        <f ca="1">Output!S228</f>
        <v/>
      </c>
      <c r="B226" s="45" t="str">
        <f ca="1">Output!T228</f>
        <v/>
      </c>
      <c r="C226" s="19" t="str">
        <f ca="1">IF(A226&lt;&gt;"",INDIRECT("Output!N"&amp;MATCH(Output!R228*10+1,Output!M:M,0)),"")</f>
        <v/>
      </c>
      <c r="D226" s="19" t="str">
        <f ca="1">IF(A226&lt;&gt;"",INDIRECT("Output!N"&amp;MATCH(Output!R228*10+2,Output!M:M,0)),"")</f>
        <v/>
      </c>
      <c r="E226" s="1" t="str">
        <f ca="1">IF(AND(A226&gt;=32,A226&lt;=35),"EQ"&amp;COUNTIF($A$2:A226,A226),"")</f>
        <v/>
      </c>
    </row>
    <row r="227" spans="1:5" x14ac:dyDescent="0.2">
      <c r="A227" s="2" t="str">
        <f ca="1">Output!S229</f>
        <v/>
      </c>
      <c r="B227" s="45" t="str">
        <f ca="1">Output!T229</f>
        <v/>
      </c>
      <c r="C227" s="19" t="str">
        <f ca="1">IF(A227&lt;&gt;"",INDIRECT("Output!N"&amp;MATCH(Output!R229*10+1,Output!M:M,0)),"")</f>
        <v/>
      </c>
      <c r="D227" s="19" t="str">
        <f ca="1">IF(A227&lt;&gt;"",INDIRECT("Output!N"&amp;MATCH(Output!R229*10+2,Output!M:M,0)),"")</f>
        <v/>
      </c>
      <c r="E227" s="1" t="str">
        <f ca="1">IF(AND(A227&gt;=32,A227&lt;=35),"EQ"&amp;COUNTIF($A$2:A227,A227),"")</f>
        <v/>
      </c>
    </row>
    <row r="228" spans="1:5" x14ac:dyDescent="0.2">
      <c r="A228" s="2" t="str">
        <f ca="1">Output!S230</f>
        <v/>
      </c>
      <c r="B228" s="45" t="str">
        <f ca="1">Output!T230</f>
        <v/>
      </c>
      <c r="C228" s="19" t="str">
        <f ca="1">IF(A228&lt;&gt;"",INDIRECT("Output!N"&amp;MATCH(Output!R230*10+1,Output!M:M,0)),"")</f>
        <v/>
      </c>
      <c r="D228" s="19" t="str">
        <f ca="1">IF(A228&lt;&gt;"",INDIRECT("Output!N"&amp;MATCH(Output!R230*10+2,Output!M:M,0)),"")</f>
        <v/>
      </c>
      <c r="E228" s="1" t="str">
        <f ca="1">IF(AND(A228&gt;=32,A228&lt;=35),"EQ"&amp;COUNTIF($A$2:A228,A228),"")</f>
        <v/>
      </c>
    </row>
    <row r="229" spans="1:5" x14ac:dyDescent="0.2">
      <c r="A229" s="2" t="str">
        <f ca="1">Output!S231</f>
        <v/>
      </c>
      <c r="B229" s="45" t="str">
        <f ca="1">Output!T231</f>
        <v/>
      </c>
      <c r="C229" s="19" t="str">
        <f ca="1">IF(A229&lt;&gt;"",INDIRECT("Output!N"&amp;MATCH(Output!R231*10+1,Output!M:M,0)),"")</f>
        <v/>
      </c>
      <c r="D229" s="19" t="str">
        <f ca="1">IF(A229&lt;&gt;"",INDIRECT("Output!N"&amp;MATCH(Output!R231*10+2,Output!M:M,0)),"")</f>
        <v/>
      </c>
      <c r="E229" s="1" t="str">
        <f ca="1">IF(AND(A229&gt;=32,A229&lt;=35),"EQ"&amp;COUNTIF($A$2:A229,A229),"")</f>
        <v/>
      </c>
    </row>
    <row r="230" spans="1:5" x14ac:dyDescent="0.2">
      <c r="A230" s="2" t="str">
        <f ca="1">Output!S232</f>
        <v/>
      </c>
      <c r="B230" s="45" t="str">
        <f ca="1">Output!T232</f>
        <v/>
      </c>
      <c r="C230" s="19" t="str">
        <f ca="1">IF(A230&lt;&gt;"",INDIRECT("Output!N"&amp;MATCH(Output!R232*10+1,Output!M:M,0)),"")</f>
        <v/>
      </c>
      <c r="D230" s="19" t="str">
        <f ca="1">IF(A230&lt;&gt;"",INDIRECT("Output!N"&amp;MATCH(Output!R232*10+2,Output!M:M,0)),"")</f>
        <v/>
      </c>
      <c r="E230" s="1" t="str">
        <f ca="1">IF(AND(A230&gt;=32,A230&lt;=35),"EQ"&amp;COUNTIF($A$2:A230,A230),"")</f>
        <v/>
      </c>
    </row>
    <row r="231" spans="1:5" x14ac:dyDescent="0.2">
      <c r="A231" s="2" t="str">
        <f ca="1">Output!S233</f>
        <v/>
      </c>
      <c r="B231" s="45" t="str">
        <f ca="1">Output!T233</f>
        <v/>
      </c>
      <c r="C231" s="19" t="str">
        <f ca="1">IF(A231&lt;&gt;"",INDIRECT("Output!N"&amp;MATCH(Output!R233*10+1,Output!M:M,0)),"")</f>
        <v/>
      </c>
      <c r="D231" s="19" t="str">
        <f ca="1">IF(A231&lt;&gt;"",INDIRECT("Output!N"&amp;MATCH(Output!R233*10+2,Output!M:M,0)),"")</f>
        <v/>
      </c>
      <c r="E231" s="1" t="str">
        <f ca="1">IF(AND(A231&gt;=32,A231&lt;=35),"EQ"&amp;COUNTIF($A$2:A231,A231),"")</f>
        <v/>
      </c>
    </row>
    <row r="232" spans="1:5" x14ac:dyDescent="0.2">
      <c r="A232" s="2" t="str">
        <f ca="1">Output!S234</f>
        <v/>
      </c>
      <c r="B232" s="45" t="str">
        <f ca="1">Output!T234</f>
        <v/>
      </c>
      <c r="C232" s="19" t="str">
        <f ca="1">IF(A232&lt;&gt;"",INDIRECT("Output!N"&amp;MATCH(Output!R234*10+1,Output!M:M,0)),"")</f>
        <v/>
      </c>
      <c r="D232" s="19" t="str">
        <f ca="1">IF(A232&lt;&gt;"",INDIRECT("Output!N"&amp;MATCH(Output!R234*10+2,Output!M:M,0)),"")</f>
        <v/>
      </c>
      <c r="E232" s="1" t="str">
        <f ca="1">IF(AND(A232&gt;=32,A232&lt;=35),"EQ"&amp;COUNTIF($A$2:A232,A232),"")</f>
        <v/>
      </c>
    </row>
    <row r="233" spans="1:5" x14ac:dyDescent="0.2">
      <c r="A233" s="2" t="str">
        <f ca="1">Output!S235</f>
        <v/>
      </c>
      <c r="B233" s="45" t="str">
        <f ca="1">Output!T235</f>
        <v/>
      </c>
      <c r="C233" s="19" t="str">
        <f ca="1">IF(A233&lt;&gt;"",INDIRECT("Output!N"&amp;MATCH(Output!R235*10+1,Output!M:M,0)),"")</f>
        <v/>
      </c>
      <c r="D233" s="19" t="str">
        <f ca="1">IF(A233&lt;&gt;"",INDIRECT("Output!N"&amp;MATCH(Output!R235*10+2,Output!M:M,0)),"")</f>
        <v/>
      </c>
      <c r="E233" s="1" t="str">
        <f ca="1">IF(AND(A233&gt;=32,A233&lt;=35),"EQ"&amp;COUNTIF($A$2:A233,A233),"")</f>
        <v/>
      </c>
    </row>
    <row r="234" spans="1:5" x14ac:dyDescent="0.2">
      <c r="A234" s="2" t="str">
        <f ca="1">Output!S236</f>
        <v/>
      </c>
      <c r="B234" s="45" t="str">
        <f ca="1">Output!T236</f>
        <v/>
      </c>
      <c r="C234" s="19" t="str">
        <f ca="1">IF(A234&lt;&gt;"",INDIRECT("Output!N"&amp;MATCH(Output!R236*10+1,Output!M:M,0)),"")</f>
        <v/>
      </c>
      <c r="D234" s="19" t="str">
        <f ca="1">IF(A234&lt;&gt;"",INDIRECT("Output!N"&amp;MATCH(Output!R236*10+2,Output!M:M,0)),"")</f>
        <v/>
      </c>
      <c r="E234" s="1" t="str">
        <f ca="1">IF(AND(A234&gt;=32,A234&lt;=35),"EQ"&amp;COUNTIF($A$2:A234,A234),"")</f>
        <v/>
      </c>
    </row>
    <row r="235" spans="1:5" x14ac:dyDescent="0.2">
      <c r="A235" s="2" t="str">
        <f ca="1">Output!S237</f>
        <v/>
      </c>
      <c r="B235" s="45" t="str">
        <f ca="1">Output!T237</f>
        <v/>
      </c>
      <c r="C235" s="19" t="str">
        <f ca="1">IF(A235&lt;&gt;"",INDIRECT("Output!N"&amp;MATCH(Output!R237*10+1,Output!M:M,0)),"")</f>
        <v/>
      </c>
      <c r="D235" s="19" t="str">
        <f ca="1">IF(A235&lt;&gt;"",INDIRECT("Output!N"&amp;MATCH(Output!R237*10+2,Output!M:M,0)),"")</f>
        <v/>
      </c>
      <c r="E235" s="1" t="str">
        <f ca="1">IF(AND(A235&gt;=32,A235&lt;=35),"EQ"&amp;COUNTIF($A$2:A235,A235),"")</f>
        <v/>
      </c>
    </row>
    <row r="236" spans="1:5" x14ac:dyDescent="0.2">
      <c r="A236" s="2" t="str">
        <f ca="1">Output!S238</f>
        <v/>
      </c>
      <c r="B236" s="45" t="str">
        <f ca="1">Output!T238</f>
        <v/>
      </c>
      <c r="C236" s="19" t="str">
        <f ca="1">IF(A236&lt;&gt;"",INDIRECT("Output!N"&amp;MATCH(Output!R238*10+1,Output!M:M,0)),"")</f>
        <v/>
      </c>
      <c r="D236" s="19" t="str">
        <f ca="1">IF(A236&lt;&gt;"",INDIRECT("Output!N"&amp;MATCH(Output!R238*10+2,Output!M:M,0)),"")</f>
        <v/>
      </c>
      <c r="E236" s="1" t="str">
        <f ca="1">IF(AND(A236&gt;=32,A236&lt;=35),"EQ"&amp;COUNTIF($A$2:A236,A236),"")</f>
        <v/>
      </c>
    </row>
    <row r="237" spans="1:5" x14ac:dyDescent="0.2">
      <c r="A237" s="2" t="str">
        <f ca="1">Output!S239</f>
        <v/>
      </c>
      <c r="B237" s="45" t="str">
        <f ca="1">Output!T239</f>
        <v/>
      </c>
      <c r="C237" s="19" t="str">
        <f ca="1">IF(A237&lt;&gt;"",INDIRECT("Output!N"&amp;MATCH(Output!R239*10+1,Output!M:M,0)),"")</f>
        <v/>
      </c>
      <c r="D237" s="19" t="str">
        <f ca="1">IF(A237&lt;&gt;"",INDIRECT("Output!N"&amp;MATCH(Output!R239*10+2,Output!M:M,0)),"")</f>
        <v/>
      </c>
      <c r="E237" s="1" t="str">
        <f ca="1">IF(AND(A237&gt;=32,A237&lt;=35),"EQ"&amp;COUNTIF($A$2:A237,A237),"")</f>
        <v/>
      </c>
    </row>
    <row r="238" spans="1:5" x14ac:dyDescent="0.2">
      <c r="A238" s="2" t="str">
        <f ca="1">Output!S240</f>
        <v/>
      </c>
      <c r="B238" s="45" t="str">
        <f ca="1">Output!T240</f>
        <v/>
      </c>
      <c r="C238" s="19" t="str">
        <f ca="1">IF(A238&lt;&gt;"",INDIRECT("Output!N"&amp;MATCH(Output!R240*10+1,Output!M:M,0)),"")</f>
        <v/>
      </c>
      <c r="D238" s="19" t="str">
        <f ca="1">IF(A238&lt;&gt;"",INDIRECT("Output!N"&amp;MATCH(Output!R240*10+2,Output!M:M,0)),"")</f>
        <v/>
      </c>
      <c r="E238" s="1" t="str">
        <f ca="1">IF(AND(A238&gt;=32,A238&lt;=35),"EQ"&amp;COUNTIF($A$2:A238,A238),"")</f>
        <v/>
      </c>
    </row>
    <row r="239" spans="1:5" x14ac:dyDescent="0.2">
      <c r="A239" s="2" t="str">
        <f ca="1">Output!S241</f>
        <v/>
      </c>
      <c r="B239" s="45" t="str">
        <f ca="1">Output!T241</f>
        <v/>
      </c>
      <c r="C239" s="19" t="str">
        <f ca="1">IF(A239&lt;&gt;"",INDIRECT("Output!N"&amp;MATCH(Output!R241*10+1,Output!M:M,0)),"")</f>
        <v/>
      </c>
      <c r="D239" s="19" t="str">
        <f ca="1">IF(A239&lt;&gt;"",INDIRECT("Output!N"&amp;MATCH(Output!R241*10+2,Output!M:M,0)),"")</f>
        <v/>
      </c>
      <c r="E239" s="1" t="str">
        <f ca="1">IF(AND(A239&gt;=32,A239&lt;=35),"EQ"&amp;COUNTIF($A$2:A239,A239),"")</f>
        <v/>
      </c>
    </row>
    <row r="240" spans="1:5" x14ac:dyDescent="0.2">
      <c r="A240" s="2" t="str">
        <f ca="1">Output!S242</f>
        <v/>
      </c>
      <c r="B240" s="45" t="str">
        <f ca="1">Output!T242</f>
        <v/>
      </c>
      <c r="C240" s="19" t="str">
        <f ca="1">IF(A240&lt;&gt;"",INDIRECT("Output!N"&amp;MATCH(Output!R242*10+1,Output!M:M,0)),"")</f>
        <v/>
      </c>
      <c r="D240" s="19" t="str">
        <f ca="1">IF(A240&lt;&gt;"",INDIRECT("Output!N"&amp;MATCH(Output!R242*10+2,Output!M:M,0)),"")</f>
        <v/>
      </c>
      <c r="E240" s="1" t="str">
        <f ca="1">IF(AND(A240&gt;=32,A240&lt;=35),"EQ"&amp;COUNTIF($A$2:A240,A240),"")</f>
        <v/>
      </c>
    </row>
    <row r="241" spans="1:5" x14ac:dyDescent="0.2">
      <c r="A241" s="2" t="str">
        <f ca="1">Output!S243</f>
        <v/>
      </c>
      <c r="B241" s="45" t="str">
        <f ca="1">Output!T243</f>
        <v/>
      </c>
      <c r="C241" s="19" t="str">
        <f ca="1">IF(A241&lt;&gt;"",INDIRECT("Output!N"&amp;MATCH(Output!R243*10+1,Output!M:M,0)),"")</f>
        <v/>
      </c>
      <c r="D241" s="19" t="str">
        <f ca="1">IF(A241&lt;&gt;"",INDIRECT("Output!N"&amp;MATCH(Output!R243*10+2,Output!M:M,0)),"")</f>
        <v/>
      </c>
      <c r="E241" s="1" t="str">
        <f ca="1">IF(AND(A241&gt;=32,A241&lt;=35),"EQ"&amp;COUNTIF($A$2:A241,A241),"")</f>
        <v/>
      </c>
    </row>
    <row r="242" spans="1:5" x14ac:dyDescent="0.2">
      <c r="A242" s="2" t="str">
        <f ca="1">Output!S244</f>
        <v/>
      </c>
      <c r="B242" s="45" t="str">
        <f ca="1">Output!T244</f>
        <v/>
      </c>
      <c r="C242" s="19" t="str">
        <f ca="1">IF(A242&lt;&gt;"",INDIRECT("Output!N"&amp;MATCH(Output!R244*10+1,Output!M:M,0)),"")</f>
        <v/>
      </c>
      <c r="D242" s="19" t="str">
        <f ca="1">IF(A242&lt;&gt;"",INDIRECT("Output!N"&amp;MATCH(Output!R244*10+2,Output!M:M,0)),"")</f>
        <v/>
      </c>
      <c r="E242" s="1" t="str">
        <f ca="1">IF(AND(A242&gt;=32,A242&lt;=35),"EQ"&amp;COUNTIF($A$2:A242,A242),"")</f>
        <v/>
      </c>
    </row>
    <row r="243" spans="1:5" x14ac:dyDescent="0.2">
      <c r="A243" s="2" t="str">
        <f ca="1">Output!S245</f>
        <v/>
      </c>
      <c r="B243" s="45" t="str">
        <f ca="1">Output!T245</f>
        <v/>
      </c>
      <c r="C243" s="19" t="str">
        <f ca="1">IF(A243&lt;&gt;"",INDIRECT("Output!N"&amp;MATCH(Output!R245*10+1,Output!M:M,0)),"")</f>
        <v/>
      </c>
      <c r="D243" s="19" t="str">
        <f ca="1">IF(A243&lt;&gt;"",INDIRECT("Output!N"&amp;MATCH(Output!R245*10+2,Output!M:M,0)),"")</f>
        <v/>
      </c>
      <c r="E243" s="1" t="str">
        <f ca="1">IF(AND(A243&gt;=32,A243&lt;=35),"EQ"&amp;COUNTIF($A$2:A243,A243),"")</f>
        <v/>
      </c>
    </row>
    <row r="244" spans="1:5" x14ac:dyDescent="0.2">
      <c r="A244" s="2" t="str">
        <f ca="1">Output!S246</f>
        <v/>
      </c>
      <c r="B244" s="45" t="str">
        <f ca="1">Output!T246</f>
        <v/>
      </c>
      <c r="C244" s="19" t="str">
        <f ca="1">IF(A244&lt;&gt;"",INDIRECT("Output!N"&amp;MATCH(Output!R246*10+1,Output!M:M,0)),"")</f>
        <v/>
      </c>
      <c r="D244" s="19" t="str">
        <f ca="1">IF(A244&lt;&gt;"",INDIRECT("Output!N"&amp;MATCH(Output!R246*10+2,Output!M:M,0)),"")</f>
        <v/>
      </c>
      <c r="E244" s="1" t="str">
        <f ca="1">IF(AND(A244&gt;=32,A244&lt;=35),"EQ"&amp;COUNTIF($A$2:A244,A244),"")</f>
        <v/>
      </c>
    </row>
    <row r="245" spans="1:5" x14ac:dyDescent="0.2">
      <c r="A245" s="2" t="str">
        <f ca="1">Output!S247</f>
        <v/>
      </c>
      <c r="B245" s="45" t="str">
        <f ca="1">Output!T247</f>
        <v/>
      </c>
      <c r="C245" s="19" t="str">
        <f ca="1">IF(A245&lt;&gt;"",INDIRECT("Output!N"&amp;MATCH(Output!R247*10+1,Output!M:M,0)),"")</f>
        <v/>
      </c>
      <c r="D245" s="19" t="str">
        <f ca="1">IF(A245&lt;&gt;"",INDIRECT("Output!N"&amp;MATCH(Output!R247*10+2,Output!M:M,0)),"")</f>
        <v/>
      </c>
      <c r="E245" s="1" t="str">
        <f ca="1">IF(AND(A245&gt;=32,A245&lt;=35),"EQ"&amp;COUNTIF($A$2:A245,A245),"")</f>
        <v/>
      </c>
    </row>
    <row r="246" spans="1:5" x14ac:dyDescent="0.2">
      <c r="A246" s="2" t="str">
        <f ca="1">Output!S248</f>
        <v/>
      </c>
      <c r="B246" s="45" t="str">
        <f ca="1">Output!T248</f>
        <v/>
      </c>
      <c r="C246" s="19" t="str">
        <f ca="1">IF(A246&lt;&gt;"",INDIRECT("Output!N"&amp;MATCH(Output!R248*10+1,Output!M:M,0)),"")</f>
        <v/>
      </c>
      <c r="D246" s="19" t="str">
        <f ca="1">IF(A246&lt;&gt;"",INDIRECT("Output!N"&amp;MATCH(Output!R248*10+2,Output!M:M,0)),"")</f>
        <v/>
      </c>
      <c r="E246" s="1" t="str">
        <f ca="1">IF(AND(A246&gt;=32,A246&lt;=35),"EQ"&amp;COUNTIF($A$2:A246,A246),"")</f>
        <v/>
      </c>
    </row>
    <row r="247" spans="1:5" x14ac:dyDescent="0.2">
      <c r="A247" s="2" t="str">
        <f ca="1">Output!S249</f>
        <v/>
      </c>
      <c r="B247" s="45" t="str">
        <f ca="1">Output!T249</f>
        <v/>
      </c>
      <c r="C247" s="19" t="str">
        <f ca="1">IF(A247&lt;&gt;"",INDIRECT("Output!N"&amp;MATCH(Output!R249*10+1,Output!M:M,0)),"")</f>
        <v/>
      </c>
      <c r="D247" s="19" t="str">
        <f ca="1">IF(A247&lt;&gt;"",INDIRECT("Output!N"&amp;MATCH(Output!R249*10+2,Output!M:M,0)),"")</f>
        <v/>
      </c>
      <c r="E247" s="1" t="str">
        <f ca="1">IF(AND(A247&gt;=32,A247&lt;=35),"EQ"&amp;COUNTIF($A$2:A247,A247),"")</f>
        <v/>
      </c>
    </row>
    <row r="248" spans="1:5" x14ac:dyDescent="0.2">
      <c r="A248" s="2" t="str">
        <f ca="1">Output!S250</f>
        <v/>
      </c>
      <c r="B248" s="45" t="str">
        <f ca="1">Output!T250</f>
        <v/>
      </c>
      <c r="C248" s="19" t="str">
        <f ca="1">IF(A248&lt;&gt;"",INDIRECT("Output!N"&amp;MATCH(Output!R250*10+1,Output!M:M,0)),"")</f>
        <v/>
      </c>
      <c r="D248" s="19" t="str">
        <f ca="1">IF(A248&lt;&gt;"",INDIRECT("Output!N"&amp;MATCH(Output!R250*10+2,Output!M:M,0)),"")</f>
        <v/>
      </c>
      <c r="E248" s="1" t="str">
        <f ca="1">IF(AND(A248&gt;=32,A248&lt;=35),"EQ"&amp;COUNTIF($A$2:A248,A248),"")</f>
        <v/>
      </c>
    </row>
    <row r="249" spans="1:5" x14ac:dyDescent="0.2">
      <c r="A249" s="2" t="str">
        <f ca="1">Output!S251</f>
        <v/>
      </c>
      <c r="B249" s="45" t="str">
        <f ca="1">Output!T251</f>
        <v/>
      </c>
      <c r="C249" s="19" t="str">
        <f ca="1">IF(A249&lt;&gt;"",INDIRECT("Output!N"&amp;MATCH(Output!R251*10+1,Output!M:M,0)),"")</f>
        <v/>
      </c>
      <c r="D249" s="19" t="str">
        <f ca="1">IF(A249&lt;&gt;"",INDIRECT("Output!N"&amp;MATCH(Output!R251*10+2,Output!M:M,0)),"")</f>
        <v/>
      </c>
      <c r="E249" s="1" t="str">
        <f ca="1">IF(AND(A249&gt;=32,A249&lt;=35),"EQ"&amp;COUNTIF($A$2:A249,A249),"")</f>
        <v/>
      </c>
    </row>
    <row r="250" spans="1:5" x14ac:dyDescent="0.2">
      <c r="A250" s="2" t="str">
        <f ca="1">Output!S252</f>
        <v/>
      </c>
      <c r="B250" s="45" t="str">
        <f ca="1">Output!T252</f>
        <v/>
      </c>
      <c r="C250" s="19" t="str">
        <f ca="1">IF(A250&lt;&gt;"",INDIRECT("Output!N"&amp;MATCH(Output!R252*10+1,Output!M:M,0)),"")</f>
        <v/>
      </c>
      <c r="D250" s="19" t="str">
        <f ca="1">IF(A250&lt;&gt;"",INDIRECT("Output!N"&amp;MATCH(Output!R252*10+2,Output!M:M,0)),"")</f>
        <v/>
      </c>
      <c r="E250" s="1" t="str">
        <f ca="1">IF(AND(A250&gt;=32,A250&lt;=35),"EQ"&amp;COUNTIF($A$2:A250,A250),"")</f>
        <v/>
      </c>
    </row>
    <row r="251" spans="1:5" x14ac:dyDescent="0.2">
      <c r="A251" s="2" t="str">
        <f ca="1">Output!S253</f>
        <v/>
      </c>
      <c r="B251" s="45" t="str">
        <f ca="1">Output!T253</f>
        <v/>
      </c>
      <c r="C251" s="19" t="str">
        <f ca="1">IF(A251&lt;&gt;"",INDIRECT("Output!N"&amp;MATCH(Output!R253*10+1,Output!M:M,0)),"")</f>
        <v/>
      </c>
      <c r="D251" s="19" t="str">
        <f ca="1">IF(A251&lt;&gt;"",INDIRECT("Output!N"&amp;MATCH(Output!R253*10+2,Output!M:M,0)),"")</f>
        <v/>
      </c>
      <c r="E251" s="1" t="str">
        <f ca="1">IF(AND(A251&gt;=32,A251&lt;=35),"EQ"&amp;COUNTIF($A$2:A251,A251),"")</f>
        <v/>
      </c>
    </row>
    <row r="252" spans="1:5" x14ac:dyDescent="0.2">
      <c r="A252" s="2" t="str">
        <f ca="1">Output!S254</f>
        <v/>
      </c>
      <c r="B252" s="45" t="str">
        <f ca="1">Output!T254</f>
        <v/>
      </c>
      <c r="C252" s="19" t="str">
        <f ca="1">IF(A252&lt;&gt;"",INDIRECT("Output!N"&amp;MATCH(Output!R254*10+1,Output!M:M,0)),"")</f>
        <v/>
      </c>
      <c r="D252" s="19" t="str">
        <f ca="1">IF(A252&lt;&gt;"",INDIRECT("Output!N"&amp;MATCH(Output!R254*10+2,Output!M:M,0)),"")</f>
        <v/>
      </c>
      <c r="E252" s="1" t="str">
        <f ca="1">IF(AND(A252&gt;=32,A252&lt;=35),"EQ"&amp;COUNTIF($A$2:A252,A252),"")</f>
        <v/>
      </c>
    </row>
    <row r="253" spans="1:5" x14ac:dyDescent="0.2">
      <c r="A253" s="2" t="str">
        <f ca="1">Output!S255</f>
        <v/>
      </c>
      <c r="B253" s="45" t="str">
        <f ca="1">Output!T255</f>
        <v/>
      </c>
      <c r="C253" s="19" t="str">
        <f ca="1">IF(A253&lt;&gt;"",INDIRECT("Output!N"&amp;MATCH(Output!R255*10+1,Output!M:M,0)),"")</f>
        <v/>
      </c>
      <c r="D253" s="19" t="str">
        <f ca="1">IF(A253&lt;&gt;"",INDIRECT("Output!N"&amp;MATCH(Output!R255*10+2,Output!M:M,0)),"")</f>
        <v/>
      </c>
      <c r="E253" s="1" t="str">
        <f ca="1">IF(AND(A253&gt;=32,A253&lt;=35),"EQ"&amp;COUNTIF($A$2:A253,A253),"")</f>
        <v/>
      </c>
    </row>
    <row r="254" spans="1:5" x14ac:dyDescent="0.2">
      <c r="A254" s="2" t="str">
        <f ca="1">Output!S256</f>
        <v/>
      </c>
      <c r="B254" s="45" t="str">
        <f ca="1">Output!T256</f>
        <v/>
      </c>
      <c r="C254" s="19" t="str">
        <f ca="1">IF(A254&lt;&gt;"",INDIRECT("Output!N"&amp;MATCH(Output!R256*10+1,Output!M:M,0)),"")</f>
        <v/>
      </c>
      <c r="D254" s="19" t="str">
        <f ca="1">IF(A254&lt;&gt;"",INDIRECT("Output!N"&amp;MATCH(Output!R256*10+2,Output!M:M,0)),"")</f>
        <v/>
      </c>
      <c r="E254" s="1" t="str">
        <f ca="1">IF(AND(A254&gt;=32,A254&lt;=35),"EQ"&amp;COUNTIF($A$2:A254,A254),"")</f>
        <v/>
      </c>
    </row>
    <row r="255" spans="1:5" x14ac:dyDescent="0.2">
      <c r="A255" s="2" t="str">
        <f ca="1">Output!S257</f>
        <v/>
      </c>
      <c r="B255" s="45" t="str">
        <f ca="1">Output!T257</f>
        <v/>
      </c>
      <c r="C255" s="19" t="str">
        <f ca="1">IF(A255&lt;&gt;"",INDIRECT("Output!N"&amp;MATCH(Output!R257*10+1,Output!M:M,0)),"")</f>
        <v/>
      </c>
      <c r="D255" s="19" t="str">
        <f ca="1">IF(A255&lt;&gt;"",INDIRECT("Output!N"&amp;MATCH(Output!R257*10+2,Output!M:M,0)),"")</f>
        <v/>
      </c>
      <c r="E255" s="1" t="str">
        <f ca="1">IF(AND(A255&gt;=32,A255&lt;=35),"EQ"&amp;COUNTIF($A$2:A255,A255),"")</f>
        <v/>
      </c>
    </row>
  </sheetData>
  <sheetProtection algorithmName="SHA-512" hashValue="qunyCIr+UckAyNUFC6xjvyoBfYrj218nyh/rSLjoqrBW/4eUXNDmnkTqeXeG4anmu65NBl8DYygt36nNzakvDg==" saltValue="PExqvf9w4Lvvui2HQiB7OQ==" spinCount="100000" sheet="1" objects="1" scenarios="1"/>
  <phoneticPr fontId="1" type="noConversion"/>
  <conditionalFormatting sqref="E2:E255">
    <cfRule type="containsText" dxfId="12" priority="6" operator="containsText" text="EQ8">
      <formula>NOT(ISERROR(SEARCH("EQ8",E2)))</formula>
    </cfRule>
    <cfRule type="containsText" dxfId="11" priority="9" operator="containsText" text="EQ2">
      <formula>NOT(ISERROR(SEARCH("EQ2",E2)))</formula>
    </cfRule>
    <cfRule type="containsText" dxfId="10" priority="13" operator="containsText" text="EQ1">
      <formula>NOT(ISERROR(SEARCH("EQ1",E2)))</formula>
    </cfRule>
  </conditionalFormatting>
  <conditionalFormatting sqref="E2:E255">
    <cfRule type="containsText" dxfId="9" priority="10" operator="containsText" text="EQ7">
      <formula>NOT(ISERROR(SEARCH("EQ7",E2)))</formula>
    </cfRule>
    <cfRule type="containsText" dxfId="8" priority="11" operator="containsText" text="EQ5">
      <formula>NOT(ISERROR(SEARCH("EQ5",E2)))</formula>
    </cfRule>
    <cfRule type="containsText" dxfId="7" priority="12" operator="containsText" text="EQ3">
      <formula>NOT(ISERROR(SEARCH("EQ3",E2)))</formula>
    </cfRule>
  </conditionalFormatting>
  <conditionalFormatting sqref="E2:E255">
    <cfRule type="containsText" dxfId="6" priority="7" operator="containsText" text="EQ6">
      <formula>NOT(ISERROR(SEARCH("EQ6",E2)))</formula>
    </cfRule>
    <cfRule type="containsText" dxfId="5" priority="8" operator="containsText" text="EQ4">
      <formula>NOT(ISERROR(SEARCH("EQ4",E2)))</formula>
    </cfRule>
  </conditionalFormatting>
  <conditionalFormatting sqref="A1:A1048576">
    <cfRule type="containsText" dxfId="4" priority="1" operator="containsText" text="36">
      <formula>NOT(ISERROR(SEARCH("36",A1)))</formula>
    </cfRule>
    <cfRule type="cellIs" dxfId="3" priority="4" operator="between">
      <formula>32</formula>
      <formula>34</formula>
    </cfRule>
    <cfRule type="containsText" dxfId="2" priority="5" operator="containsText" text="35">
      <formula>NOT(ISERROR(SEARCH("35",A1)))</formula>
    </cfRule>
  </conditionalFormatting>
  <conditionalFormatting sqref="B1:B1048576">
    <cfRule type="containsText" dxfId="1" priority="2" stopIfTrue="1" operator="containsText" text="EQ_BAND_COEFF_UPDATE">
      <formula>NOT(ISERROR(SEARCH("EQ_BAND_COEFF_UPDATE",B1)))</formula>
    </cfRule>
    <cfRule type="containsText" dxfId="0" priority="3" operator="containsText" text="EQ_BAND_">
      <formula>NOT(ISERROR(SEARCH("EQ_BAND_",B1)))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Normal="100" workbookViewId="0">
      <selection activeCell="N33" sqref="N33"/>
    </sheetView>
  </sheetViews>
  <sheetFormatPr defaultRowHeight="14.25" x14ac:dyDescent="0.2"/>
  <cols>
    <col min="1" max="1" width="9" style="1" customWidth="1"/>
    <col min="2" max="16384" width="9" style="1"/>
  </cols>
  <sheetData>
    <row r="1" spans="1:1" x14ac:dyDescent="0.2">
      <c r="A1" s="1" t="s">
        <v>147</v>
      </c>
    </row>
    <row r="3" spans="1:1" x14ac:dyDescent="0.2">
      <c r="A3" s="1" t="s">
        <v>142</v>
      </c>
    </row>
    <row r="4" spans="1:1" x14ac:dyDescent="0.2">
      <c r="A4" s="1" t="s">
        <v>145</v>
      </c>
    </row>
    <row r="5" spans="1:1" x14ac:dyDescent="0.2">
      <c r="A5" s="1" t="s">
        <v>143</v>
      </c>
    </row>
    <row r="6" spans="1:1" x14ac:dyDescent="0.2">
      <c r="A6" s="1" t="s">
        <v>148</v>
      </c>
    </row>
    <row r="8" spans="1:1" x14ac:dyDescent="0.2">
      <c r="A8" s="1" t="s">
        <v>144</v>
      </c>
    </row>
    <row r="9" spans="1:1" x14ac:dyDescent="0.2">
      <c r="A9" s="1" t="s">
        <v>149</v>
      </c>
    </row>
    <row r="11" spans="1:1" x14ac:dyDescent="0.2">
      <c r="A11" s="1" t="s">
        <v>146</v>
      </c>
    </row>
    <row r="12" spans="1:1" ht="15" x14ac:dyDescent="0.25">
      <c r="A12" s="1" t="s">
        <v>150</v>
      </c>
    </row>
    <row r="13" spans="1:1" x14ac:dyDescent="0.2">
      <c r="A13" s="1" t="s">
        <v>151</v>
      </c>
    </row>
  </sheetData>
  <sheetProtection algorithmName="SHA-512" hashValue="QWtuwyHUd+S+P6RRVJ/NzH1TenhGDa6gjTjvbEJLACNekLddZRrZir4l2xlFOgRJsne0zS8e29B4s33RE1yVCw==" saltValue="k16qJnceXckbHuMAOVgjPQ==" spinCount="100000" sheet="1" objects="1" scenarios="1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DSM</vt:lpstr>
      <vt:lpstr>Input</vt:lpstr>
      <vt:lpstr>Output</vt:lpstr>
      <vt:lpstr>Settings</vt:lpstr>
      <vt:lpstr>Readme</vt:lpstr>
      <vt:lpstr>Input!ModelingCalibration_RCV_160608</vt:lpstr>
      <vt:lpstr>Input!ModelingCalibration_RCV_160609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2017-05-05T08:18:18Z</dcterms:modified>
</cp:coreProperties>
</file>