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yuchen/Desktop/project/"/>
    </mc:Choice>
  </mc:AlternateContent>
  <xr:revisionPtr revIDLastSave="0" documentId="13_ncr:1_{BB62142B-2F52-CD46-963D-7E5F6C160544}" xr6:coauthVersionLast="43" xr6:coauthVersionMax="43" xr10:uidLastSave="{00000000-0000-0000-0000-000000000000}"/>
  <bookViews>
    <workbookView xWindow="1760" yWindow="460" windowWidth="25600" windowHeight="15460" activeTab="1" xr2:uid="{00000000-000D-0000-FFFF-FFFF00000000}"/>
  </bookViews>
  <sheets>
    <sheet name="SimplyAnalytics Export" sheetId="1" r:id="rId1"/>
    <sheet name="Sheet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" i="1" l="1"/>
  <c r="Z11" i="1"/>
  <c r="Z10" i="1"/>
  <c r="Z9" i="1"/>
  <c r="Z8" i="1"/>
  <c r="Z7" i="1"/>
  <c r="Z6" i="1"/>
  <c r="Z5" i="1"/>
  <c r="Z4" i="1"/>
  <c r="Z3" i="1"/>
  <c r="U12" i="1"/>
  <c r="U11" i="1"/>
  <c r="U10" i="1"/>
  <c r="U9" i="1"/>
  <c r="U8" i="1"/>
  <c r="U7" i="1"/>
  <c r="U6" i="1"/>
  <c r="U5" i="1"/>
  <c r="U4" i="1"/>
  <c r="U3" i="1"/>
  <c r="N3" i="4"/>
  <c r="N4" i="4"/>
  <c r="N5" i="4"/>
  <c r="N6" i="4"/>
  <c r="N7" i="4"/>
  <c r="M3" i="4"/>
  <c r="M4" i="4"/>
  <c r="M5" i="4"/>
  <c r="M6" i="4"/>
  <c r="M7" i="4"/>
  <c r="N2" i="4"/>
  <c r="M2" i="4"/>
  <c r="J3" i="4" l="1"/>
  <c r="J4" i="4"/>
  <c r="J5" i="4"/>
  <c r="J6" i="4"/>
  <c r="J7" i="4"/>
  <c r="J2" i="4"/>
  <c r="V4" i="1" l="1"/>
  <c r="V5" i="1"/>
  <c r="V6" i="1"/>
  <c r="V7" i="1"/>
  <c r="V8" i="1"/>
  <c r="V9" i="1"/>
  <c r="V10" i="1"/>
  <c r="V11" i="1"/>
  <c r="V12" i="1"/>
  <c r="V3" i="1"/>
</calcChain>
</file>

<file path=xl/sharedStrings.xml><?xml version="1.0" encoding="utf-8"?>
<sst xmlns="http://schemas.openxmlformats.org/spreadsheetml/2006/main" count="148" uniqueCount="119">
  <si>
    <t>Attribute</t>
  </si>
  <si>
    <t>Baltimore, MD</t>
  </si>
  <si>
    <t>USA</t>
  </si>
  <si>
    <t>Geographic Unit</t>
  </si>
  <si>
    <t>City</t>
  </si>
  <si>
    <t># Education, &lt; High School, 2000</t>
  </si>
  <si>
    <t># Education Attainment, &lt; High School (Pop 25+), 2010</t>
  </si>
  <si>
    <t># Education Attainment, &lt; High School (Pop 25+), 2011</t>
  </si>
  <si>
    <t># Education Attainment, &lt; High School (Pop 25+), 2012</t>
  </si>
  <si>
    <t># Education Attainment, &lt; High School (Pop 25+), 2013</t>
  </si>
  <si>
    <t># Education Attainment, &lt; High School (Pop 25+), 2014</t>
  </si>
  <si>
    <t># Education Attainment, &lt; High School (Pop 25+), 2015</t>
  </si>
  <si>
    <t># Education Attainment, &lt; High School (Pop 25+), 2016</t>
  </si>
  <si>
    <t># Education Attainment, &lt; High School (Pop 25+), 2017</t>
  </si>
  <si>
    <t># Education Attainment, &lt; High School (Pop 25+), 2018</t>
  </si>
  <si>
    <t># Education Attainment, &lt; High School (Pop 25+), 2019</t>
  </si>
  <si>
    <t>EASI Total Crime Index, 2008 [Geographic Year: 2000]</t>
  </si>
  <si>
    <t>EASI Total Crime Index, 2009 [Geographic Year: 2000]</t>
  </si>
  <si>
    <t>EASI Total Crime Index, 2010 [Geographic Year: 2000]</t>
  </si>
  <si>
    <t>EASI Total Crime Index, 2011</t>
  </si>
  <si>
    <t>EASI Total Crime Index, 2012</t>
  </si>
  <si>
    <t>EASI Total Crime Index, 2013</t>
  </si>
  <si>
    <t>EASI Total Crime Index, 2014</t>
  </si>
  <si>
    <t>EASI Total Crime Index, 2015</t>
  </si>
  <si>
    <t>EASI Total Crime Index, 2016</t>
  </si>
  <si>
    <t>EASI Total Crime Index, 2017</t>
  </si>
  <si>
    <t>EASI Total Crime Index, 2018</t>
  </si>
  <si>
    <t>EASI Total Crime Index, 2019</t>
  </si>
  <si>
    <t># FINANCIAL SERVICES | HEALTH/LIFE INSURANCE | HEALTH/HOSPITAL/LIFE INSR-CURRENTLY HAVE | YES, 2008 [Geographic Year: 2000]</t>
  </si>
  <si>
    <t># FINANCIAL SERVICES | HEALTH/LIFE INSURANCE | HEALTH/HOSPITAL/LIFE INSR-CURRENTLY HAVE | YES, 2010 [Geographic Year: 2000]</t>
  </si>
  <si>
    <t># FINANCIAL SERVICES | HEALTH/LIFE INSURANCE | HEALTH/HOSPITAL/LIFE INSR-CURRENTLY HAVE | YES, 2012 [Geographic Year: 2000]</t>
  </si>
  <si>
    <t># FINANCIAL SERVICES | HEALTH/LIFE INSURANCE | HEALTH/HOSPITAL/LIFE INSR-CURRENTLY HAVE | YES, 2013</t>
  </si>
  <si>
    <t># FINANCIAL SERVICES | HEALTH/LIFE INSURANCE | HEALTH/HOSPITAL/LIFE INSR-CURRENTLY HAVE | YES, 2014</t>
  </si>
  <si>
    <t># FINANCIAL SERVICES | HEALTH/LIFE INSURANCE | HEALTH/HOSPITAL/LIFE INSR-CURRENTLY HAVE | YES, 2015</t>
  </si>
  <si>
    <t># FINANCIAL SERVICES | HEALTH/LIFE INSURANCE | HEALTH/HOSPITAL/LIFE INSR-CURRENTLY HAVE | YES, 2016</t>
  </si>
  <si>
    <t># FINANCIAL SERVICES | HEALTH/LIFE INSURANCE | HEALTH/HOSPITAL/LIFE INSR-CURRENTLY HAVE | YES, 2017</t>
  </si>
  <si>
    <t>Median Household Income, 2000</t>
  </si>
  <si>
    <t>$30,325.00 </t>
  </si>
  <si>
    <t>$42,652.00 </t>
  </si>
  <si>
    <t>Median Household Income, 2010</t>
  </si>
  <si>
    <t>$43,990.00 </t>
  </si>
  <si>
    <t>$58,924.00 </t>
  </si>
  <si>
    <t>Median Household Income, 2011</t>
  </si>
  <si>
    <t>$44,044.00 </t>
  </si>
  <si>
    <t>$59,003.00 </t>
  </si>
  <si>
    <t>Median Household Income, 2012</t>
  </si>
  <si>
    <t>$43,818.00 </t>
  </si>
  <si>
    <t>$57,639.00 </t>
  </si>
  <si>
    <t>Median Household Income, 2013</t>
  </si>
  <si>
    <t>$46,035.00 </t>
  </si>
  <si>
    <t>$58,299.00 </t>
  </si>
  <si>
    <t>Median Household Income, 2014</t>
  </si>
  <si>
    <t>$49,342.00 </t>
  </si>
  <si>
    <t>$60,970.00 </t>
  </si>
  <si>
    <t>Median Household Income, 2015</t>
  </si>
  <si>
    <t>$51,150.00 </t>
  </si>
  <si>
    <t>$63,336.00 </t>
  </si>
  <si>
    <t>Median Household Income, 2016</t>
  </si>
  <si>
    <t>$51,617.00 </t>
  </si>
  <si>
    <t>$64,667.00 </t>
  </si>
  <si>
    <t>Median Household Income, 2017</t>
  </si>
  <si>
    <t>$54,503.00 </t>
  </si>
  <si>
    <t>$68,272.00 </t>
  </si>
  <si>
    <t>Median Household Income, 2018</t>
  </si>
  <si>
    <t>$57,936.00 </t>
  </si>
  <si>
    <t>$70,573.00 </t>
  </si>
  <si>
    <t>Median Household Income, 2019</t>
  </si>
  <si>
    <t>$58,020.00 </t>
  </si>
  <si>
    <t>$71,720.00 </t>
  </si>
  <si>
    <t># Population in Poverty, Total, 2010</t>
  </si>
  <si>
    <t># Population in Poverty, Total, 2011</t>
  </si>
  <si>
    <t># Population in Poverty, Total, 2012</t>
  </si>
  <si>
    <t># Population in Poverty, Total, 2013</t>
  </si>
  <si>
    <t># Population in Poverty, Total, 2014</t>
  </si>
  <si>
    <t># Population in Poverty, Total, 2015</t>
  </si>
  <si>
    <t># Population in Poverty, Total, 2016</t>
  </si>
  <si>
    <t># Population in Poverty, Total, 2017</t>
  </si>
  <si>
    <t># Population in Poverty, Total, 2018</t>
  </si>
  <si>
    <t># Population in Poverty, Total, 2019</t>
  </si>
  <si>
    <t>year</t>
    <phoneticPr fontId="2" type="noConversion"/>
  </si>
  <si>
    <t>Median Household Income</t>
    <phoneticPr fontId="2" type="noConversion"/>
  </si>
  <si>
    <t>Population in Poverty, Total</t>
    <phoneticPr fontId="2" type="noConversion"/>
  </si>
  <si>
    <t>EASI Total Crime Index</t>
    <phoneticPr fontId="2" type="noConversion"/>
  </si>
  <si>
    <t># FINANCIAL SERVICES | HEALTH/LIFE INSURANCE | HEALTH/HOSPITAL/LIFE INSR-CURRENTLY HAVE | YES, 2009 [Geographic Year: 2000]</t>
    <phoneticPr fontId="2" type="noConversion"/>
  </si>
  <si>
    <t># FINANCIAL SERVICES | HEALTH/LIFE INSURANCE | HEALTH/HOSPITAL/LIFE INSR-CURRENTLY HAVE | YES, 2011 [Geographic Year: 2000]</t>
    <phoneticPr fontId="2" type="noConversion"/>
  </si>
  <si>
    <t>43990.00 </t>
    <phoneticPr fontId="2" type="noConversion"/>
  </si>
  <si>
    <t>44044.00 </t>
    <phoneticPr fontId="2" type="noConversion"/>
  </si>
  <si>
    <t>43818.00 </t>
    <phoneticPr fontId="2" type="noConversion"/>
  </si>
  <si>
    <t>46035.00 </t>
    <phoneticPr fontId="2" type="noConversion"/>
  </si>
  <si>
    <t>49342.00 </t>
    <phoneticPr fontId="2" type="noConversion"/>
  </si>
  <si>
    <t>51150.00 </t>
    <phoneticPr fontId="2" type="noConversion"/>
  </si>
  <si>
    <t>51617.00 </t>
    <phoneticPr fontId="2" type="noConversion"/>
  </si>
  <si>
    <t>54503.00 </t>
    <phoneticPr fontId="2" type="noConversion"/>
  </si>
  <si>
    <t>57936.00 </t>
    <phoneticPr fontId="2" type="noConversion"/>
  </si>
  <si>
    <t>58020.00 </t>
    <phoneticPr fontId="2" type="noConversion"/>
  </si>
  <si>
    <t>population</t>
    <phoneticPr fontId="2" type="noConversion"/>
  </si>
  <si>
    <t>Property Crime count</t>
  </si>
  <si>
    <t xml:space="preserve">sum crime </t>
    <phoneticPr fontId="2" type="noConversion"/>
  </si>
  <si>
    <t>total rape</t>
    <phoneticPr fontId="2" type="noConversion"/>
  </si>
  <si>
    <t xml:space="preserve">total robbery </t>
    <phoneticPr fontId="2" type="noConversion"/>
  </si>
  <si>
    <t xml:space="preserve">total aggravated assualt </t>
    <phoneticPr fontId="2" type="noConversion"/>
  </si>
  <si>
    <t>total burglary</t>
    <phoneticPr fontId="2" type="noConversion"/>
  </si>
  <si>
    <t>total theft</t>
    <phoneticPr fontId="2" type="noConversion"/>
  </si>
  <si>
    <t>total motor vehicle theft</t>
    <phoneticPr fontId="2" type="noConversion"/>
  </si>
  <si>
    <t>total arson</t>
    <phoneticPr fontId="2" type="noConversion"/>
  </si>
  <si>
    <t>total crime</t>
    <phoneticPr fontId="2" type="noConversion"/>
  </si>
  <si>
    <t>unemployeement</t>
    <phoneticPr fontId="2" type="noConversion"/>
  </si>
  <si>
    <t>violence crime</t>
    <phoneticPr fontId="2" type="noConversion"/>
  </si>
  <si>
    <t>education-high school drop-outs (+)</t>
    <phoneticPr fontId="2" type="noConversion"/>
  </si>
  <si>
    <t>population(-) 监督作用</t>
    <phoneticPr fontId="2" type="noConversion"/>
  </si>
  <si>
    <t>property crime</t>
    <phoneticPr fontId="2" type="noConversion"/>
  </si>
  <si>
    <t>Median Household Income(-) 富人区经常被劫</t>
    <phoneticPr fontId="2" type="noConversion"/>
  </si>
  <si>
    <t>population(+) 效益最大化</t>
    <phoneticPr fontId="2" type="noConversion"/>
  </si>
  <si>
    <t>Education: high school dropouts</t>
    <phoneticPr fontId="2" type="noConversion"/>
  </si>
  <si>
    <t xml:space="preserve"> Property crime</t>
    <phoneticPr fontId="2" type="noConversion"/>
  </si>
  <si>
    <t>Violent crime</t>
    <phoneticPr fontId="2" type="noConversion"/>
  </si>
  <si>
    <t>Currently have life insurance</t>
    <phoneticPr fontId="2" type="noConversion"/>
  </si>
  <si>
    <t>Unemployment</t>
    <phoneticPr fontId="2" type="noConversion"/>
  </si>
  <si>
    <t>Violent Crime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</si>
</sst>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-"/>
  </numFmts>
  <fonts count="3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76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'SimplyAnalytics Export'!$D$4:$D$13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'SimplyAnalytics Export'!$B$4:$B$13</c:f>
              <c:numCache>
                <c:formatCode>#,##0</c:formatCode>
                <c:ptCount val="10"/>
                <c:pt idx="0">
                  <c:v>95515</c:v>
                </c:pt>
                <c:pt idx="1">
                  <c:v>93403</c:v>
                </c:pt>
                <c:pt idx="2">
                  <c:v>85293</c:v>
                </c:pt>
                <c:pt idx="3">
                  <c:v>78307</c:v>
                </c:pt>
                <c:pt idx="4">
                  <c:v>76384</c:v>
                </c:pt>
                <c:pt idx="5">
                  <c:v>75805</c:v>
                </c:pt>
                <c:pt idx="6">
                  <c:v>75627</c:v>
                </c:pt>
                <c:pt idx="7">
                  <c:v>72822</c:v>
                </c:pt>
                <c:pt idx="8">
                  <c:v>73000</c:v>
                </c:pt>
                <c:pt idx="9">
                  <c:v>72652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3-0B48-B58F-E8E6FC30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3375"/>
        <c:axId val="476901039"/>
      </c:scatterChart>
      <c:valAx>
        <c:axId val="402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01039"/>
        <c:crosses val="autoZero"/>
        <c:crossBetween val="midCat"/>
      </c:valAx>
      <c:valAx>
        <c:axId val="4769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Poupulation in</a:t>
            </a:r>
            <a:r>
              <a:rPr lang="en-US" altLang="zh-CN" baseline="0"/>
              <a:t> poverty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'SimplyAnalytics Export'!$D$63:$D$72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'SimplyAnalytics Export'!$B$63:$B$72</c:f>
              <c:numCache>
                <c:formatCode>#,##0</c:formatCode>
                <c:ptCount val="10"/>
                <c:pt idx="0">
                  <c:v>137992</c:v>
                </c:pt>
                <c:pt idx="1">
                  <c:v>120215</c:v>
                </c:pt>
                <c:pt idx="2">
                  <c:v>142804</c:v>
                </c:pt>
                <c:pt idx="3">
                  <c:v>132329</c:v>
                </c:pt>
                <c:pt idx="4">
                  <c:v>151961</c:v>
                </c:pt>
                <c:pt idx="5">
                  <c:v>153353</c:v>
                </c:pt>
                <c:pt idx="6">
                  <c:v>152619</c:v>
                </c:pt>
                <c:pt idx="7">
                  <c:v>145833</c:v>
                </c:pt>
                <c:pt idx="8">
                  <c:v>139751</c:v>
                </c:pt>
                <c:pt idx="9">
                  <c:v>134327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C-4E40-88C6-9A5B82C0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18767"/>
        <c:axId val="477020399"/>
      </c:scatterChart>
      <c:valAx>
        <c:axId val="47701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20399"/>
        <c:crosses val="autoZero"/>
        <c:crossBetween val="midCat"/>
      </c:valAx>
      <c:valAx>
        <c:axId val="4770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1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2013</a:t>
            </a:r>
            <a:r>
              <a:rPr lang="zh-CN" altLang="en-US" baseline="0"/>
              <a:t> </a:t>
            </a:r>
            <a:r>
              <a:rPr lang="en-US" altLang="zh-CN" baseline="0"/>
              <a:t>Crime Catergory </a:t>
            </a:r>
            <a:endParaRPr lang="zh-CN" altLang="en-US"/>
          </a:p>
        </c:rich>
      </c:tx>
      <c:layout>
        <c:manualLayout>
          <c:xMode val="edge"/>
          <c:yMode val="edge"/>
          <c:x val="0.7373336722998215"/>
          <c:y val="3.995901961719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0070959020682053"/>
          <c:y val="0.14417194915547543"/>
          <c:w val="0.39211717145189628"/>
          <c:h val="0.74586644393526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883-BE41-86E2-09A14DD42B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883-BE41-86E2-09A14DD42B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883-BE41-86E2-09A14DD42B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4883-BE41-86E2-09A14DD42B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4883-BE41-86E2-09A14DD42B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4883-BE41-86E2-09A14DD42BE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4883-BE41-86E2-09A14DD42BEA}"/>
              </c:ext>
            </c:extLst>
          </c:dPt>
          <c:dLbls>
            <c:dLbl>
              <c:idx val="0"/>
              <c:layout>
                <c:manualLayout>
                  <c:x val="4.877096655327067E-3"/>
                  <c:y val="-3.79901121393855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83-BE41-86E2-09A14DD42BEA}"/>
                </c:ext>
              </c:extLst>
            </c:dLbl>
            <c:dLbl>
              <c:idx val="1"/>
              <c:layout>
                <c:manualLayout>
                  <c:x val="5.6062563238117341E-2"/>
                  <c:y val="1.3593085516416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83-BE41-86E2-09A14DD42BEA}"/>
                </c:ext>
              </c:extLst>
            </c:dLbl>
            <c:dLbl>
              <c:idx val="2"/>
              <c:layout>
                <c:manualLayout>
                  <c:x val="3.1060603747157467E-2"/>
                  <c:y val="1.93211904060596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83-BE41-86E2-09A14DD42BEA}"/>
                </c:ext>
              </c:extLst>
            </c:dLbl>
            <c:dLbl>
              <c:idx val="5"/>
              <c:layout>
                <c:manualLayout>
                  <c:x val="-8.0364068330758029E-2"/>
                  <c:y val="2.81460588087371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83-BE41-86E2-09A14DD42BEA}"/>
                </c:ext>
              </c:extLst>
            </c:dLbl>
            <c:dLbl>
              <c:idx val="6"/>
              <c:layout>
                <c:manualLayout>
                  <c:x val="-7.9468937233178411E-2"/>
                  <c:y val="-4.99487745214901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83-BE41-86E2-09A14DD42B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Sheet3!$C$1:$I$1</c:f>
              <c:strCache>
                <c:ptCount val="7"/>
                <c:pt idx="0">
                  <c:v>total rape</c:v>
                </c:pt>
                <c:pt idx="1">
                  <c:v>total robbery </c:v>
                </c:pt>
                <c:pt idx="2">
                  <c:v>total aggravated assualt </c:v>
                </c:pt>
                <c:pt idx="3">
                  <c:v>total burglary</c:v>
                </c:pt>
                <c:pt idx="4">
                  <c:v>total theft</c:v>
                </c:pt>
                <c:pt idx="5">
                  <c:v>total motor vehicle theft</c:v>
                </c:pt>
                <c:pt idx="6">
                  <c:v>total arson</c:v>
                </c:pt>
              </c:strCache>
            </c:strRef>
          </c:cat>
          <c:val>
            <c:numRef>
              <c:f>Sheet3!$C$2:$I$2</c:f>
              <c:numCache>
                <c:formatCode>General</c:formatCode>
                <c:ptCount val="7"/>
                <c:pt idx="0">
                  <c:v>124</c:v>
                </c:pt>
                <c:pt idx="1">
                  <c:v>1510</c:v>
                </c:pt>
                <c:pt idx="2">
                  <c:v>2530</c:v>
                </c:pt>
                <c:pt idx="3">
                  <c:v>3930</c:v>
                </c:pt>
                <c:pt idx="4">
                  <c:v>18062</c:v>
                </c:pt>
                <c:pt idx="5">
                  <c:v>1452</c:v>
                </c:pt>
                <c:pt idx="6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6-3D4C-9B9A-872E078C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2017</a:t>
            </a:r>
            <a:r>
              <a:rPr lang="zh-CN" altLang="zh-CN" sz="1800" b="1" i="0" baseline="0">
                <a:effectLst/>
              </a:rPr>
              <a:t> </a:t>
            </a:r>
            <a:r>
              <a:rPr lang="en-US" altLang="zh-CN" sz="1800" b="1" i="0" baseline="0">
                <a:effectLst/>
              </a:rPr>
              <a:t>Crime Catergory 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68604511393829259"/>
          <c:y val="6.9972466389100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985003892554918"/>
          <c:y val="0.18875372325750656"/>
          <c:w val="0.40254708829497643"/>
          <c:h val="0.679392931303976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2FF-C14E-8583-17FB1322CA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B2FF-C14E-8583-17FB1322CA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6C0-404D-99B2-9B5FA30A73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6C0-404D-99B2-9B5FA30A73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76C0-404D-99B2-9B5FA30A73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2FF-C14E-8583-17FB1322CA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B2FF-C14E-8583-17FB1322CA79}"/>
              </c:ext>
            </c:extLst>
          </c:dPt>
          <c:dLbls>
            <c:dLbl>
              <c:idx val="0"/>
              <c:layout>
                <c:manualLayout>
                  <c:x val="3.0839527208193052E-2"/>
                  <c:y val="-6.84410748841464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FF-C14E-8583-17FB1322CA79}"/>
                </c:ext>
              </c:extLst>
            </c:dLbl>
            <c:dLbl>
              <c:idx val="1"/>
              <c:layout>
                <c:manualLayout>
                  <c:x val="3.5979448409558634E-2"/>
                  <c:y val="-8.555134360518301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FF-C14E-8583-17FB1322CA79}"/>
                </c:ext>
              </c:extLst>
            </c:dLbl>
            <c:dLbl>
              <c:idx val="5"/>
              <c:layout>
                <c:manualLayout>
                  <c:x val="-5.6539133215020715E-2"/>
                  <c:y val="2.85171145350608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FF-C14E-8583-17FB1322CA79}"/>
                </c:ext>
              </c:extLst>
            </c:dLbl>
            <c:dLbl>
              <c:idx val="6"/>
              <c:layout>
                <c:manualLayout>
                  <c:x val="-5.4825826147898875E-2"/>
                  <c:y val="-6.27376519771342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FF-C14E-8583-17FB1322CA7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Sheet3!$C$1:$I$1</c:f>
              <c:strCache>
                <c:ptCount val="7"/>
                <c:pt idx="0">
                  <c:v>total rape</c:v>
                </c:pt>
                <c:pt idx="1">
                  <c:v>total robbery </c:v>
                </c:pt>
                <c:pt idx="2">
                  <c:v>total aggravated assualt </c:v>
                </c:pt>
                <c:pt idx="3">
                  <c:v>total burglary</c:v>
                </c:pt>
                <c:pt idx="4">
                  <c:v>total theft</c:v>
                </c:pt>
                <c:pt idx="5">
                  <c:v>total motor vehicle theft</c:v>
                </c:pt>
                <c:pt idx="6">
                  <c:v>total arson</c:v>
                </c:pt>
              </c:strCache>
            </c:strRef>
          </c:cat>
          <c:val>
            <c:numRef>
              <c:f>Sheet3!$C$6:$I$6</c:f>
              <c:numCache>
                <c:formatCode>General</c:formatCode>
                <c:ptCount val="7"/>
                <c:pt idx="0">
                  <c:v>323</c:v>
                </c:pt>
                <c:pt idx="1">
                  <c:v>1533</c:v>
                </c:pt>
                <c:pt idx="2">
                  <c:v>3146</c:v>
                </c:pt>
                <c:pt idx="3">
                  <c:v>3114</c:v>
                </c:pt>
                <c:pt idx="4">
                  <c:v>18023</c:v>
                </c:pt>
                <c:pt idx="5">
                  <c:v>2018</c:v>
                </c:pt>
                <c:pt idx="6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F-C14E-8583-17FB1322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2018</a:t>
            </a:r>
            <a:r>
              <a:rPr lang="zh-CN" altLang="zh-CN" sz="1800" b="1" i="0" baseline="0">
                <a:effectLst/>
              </a:rPr>
              <a:t> </a:t>
            </a:r>
            <a:r>
              <a:rPr lang="en-US" altLang="zh-CN" sz="1800" b="1" i="0" baseline="0">
                <a:effectLst/>
              </a:rPr>
              <a:t>Crime Catergory 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67941584829986135"/>
          <c:y val="5.8879175638998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564982747943029E-2"/>
          <c:y val="0.17162060072420351"/>
          <c:w val="0.46755554980124053"/>
          <c:h val="0.7886691270739212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B6F-474C-BBE9-04BD8ADD10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6B6F-474C-BBE9-04BD8ADD10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B6F-474C-BBE9-04BD8ADD10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6B6F-474C-BBE9-04BD8ADD10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B6F-474C-BBE9-04BD8ADD101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6B6F-474C-BBE9-04BD8ADD10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B6F-474C-BBE9-04BD8ADD101C}"/>
              </c:ext>
            </c:extLst>
          </c:dPt>
          <c:dLbls>
            <c:dLbl>
              <c:idx val="0"/>
              <c:layout>
                <c:manualLayout>
                  <c:x val="1.3622841730016612E-2"/>
                  <c:y val="-3.17663075149537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6F-474C-BBE9-04BD8ADD101C}"/>
                </c:ext>
              </c:extLst>
            </c:dLbl>
            <c:dLbl>
              <c:idx val="1"/>
              <c:layout>
                <c:manualLayout>
                  <c:x val="4.483869429248722E-2"/>
                  <c:y val="-1.23799593210488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6F-474C-BBE9-04BD8ADD101C}"/>
                </c:ext>
              </c:extLst>
            </c:dLbl>
            <c:dLbl>
              <c:idx val="2"/>
              <c:layout>
                <c:manualLayout>
                  <c:x val="1.3372881331300587E-2"/>
                  <c:y val="4.29932434254377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6F-474C-BBE9-04BD8ADD101C}"/>
                </c:ext>
              </c:extLst>
            </c:dLbl>
            <c:dLbl>
              <c:idx val="3"/>
              <c:layout>
                <c:manualLayout>
                  <c:x val="5.0994827854307966E-3"/>
                  <c:y val="2.32126744326752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6F-474C-BBE9-04BD8ADD101C}"/>
                </c:ext>
              </c:extLst>
            </c:dLbl>
            <c:dLbl>
              <c:idx val="4"/>
              <c:layout>
                <c:manualLayout>
                  <c:x val="-4.043373677980986E-2"/>
                  <c:y val="-9.14984468502784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6F-474C-BBE9-04BD8ADD101C}"/>
                </c:ext>
              </c:extLst>
            </c:dLbl>
            <c:dLbl>
              <c:idx val="5"/>
              <c:layout>
                <c:manualLayout>
                  <c:x val="-7.4130697316849542E-2"/>
                  <c:y val="-1.422002779824898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6F-474C-BBE9-04BD8ADD101C}"/>
                </c:ext>
              </c:extLst>
            </c:dLbl>
            <c:dLbl>
              <c:idx val="6"/>
              <c:layout>
                <c:manualLayout>
                  <c:x val="-5.6840228404617187E-2"/>
                  <c:y val="-2.87743298747830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6F-474C-BBE9-04BD8ADD101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Sheet3!$C$1:$I$1</c:f>
              <c:strCache>
                <c:ptCount val="7"/>
                <c:pt idx="0">
                  <c:v>total rape</c:v>
                </c:pt>
                <c:pt idx="1">
                  <c:v>total robbery </c:v>
                </c:pt>
                <c:pt idx="2">
                  <c:v>total aggravated assualt </c:v>
                </c:pt>
                <c:pt idx="3">
                  <c:v>total burglary</c:v>
                </c:pt>
                <c:pt idx="4">
                  <c:v>total theft</c:v>
                </c:pt>
                <c:pt idx="5">
                  <c:v>total motor vehicle theft</c:v>
                </c:pt>
                <c:pt idx="6">
                  <c:v>total arson</c:v>
                </c:pt>
              </c:strCache>
            </c:strRef>
          </c:cat>
          <c:val>
            <c:numRef>
              <c:f>Sheet3!$C$7:$I$7</c:f>
              <c:numCache>
                <c:formatCode>General</c:formatCode>
                <c:ptCount val="7"/>
                <c:pt idx="0">
                  <c:v>346</c:v>
                </c:pt>
                <c:pt idx="1">
                  <c:v>1332</c:v>
                </c:pt>
                <c:pt idx="2">
                  <c:v>3118</c:v>
                </c:pt>
                <c:pt idx="3">
                  <c:v>2605</c:v>
                </c:pt>
                <c:pt idx="4">
                  <c:v>16776</c:v>
                </c:pt>
                <c:pt idx="5">
                  <c:v>1842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F-474C-BBE9-04BD8ADD10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769972573653"/>
          <c:y val="0.18922189847993204"/>
          <c:w val="0.25717880208794125"/>
          <c:h val="0.77663849829104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9415579068544"/>
          <c:y val="0.16668919510061242"/>
          <c:w val="0.52164818630137899"/>
          <c:h val="0.6858709536307962"/>
        </c:manualLayout>
      </c:layout>
      <c:pieChart>
        <c:varyColors val="1"/>
        <c:ser>
          <c:idx val="0"/>
          <c:order val="0"/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1B91-9A4C-8B01-44080C0F0E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B91-9A4C-8B01-44080C0F0E78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B91-9A4C-8B01-44080C0F0E78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B91-9A4C-8B01-44080C0F0E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Sheet3!$P$1:$Q$1</c:f>
              <c:strCache>
                <c:ptCount val="2"/>
                <c:pt idx="0">
                  <c:v> Property crime</c:v>
                </c:pt>
                <c:pt idx="1">
                  <c:v>Violent crime</c:v>
                </c:pt>
              </c:strCache>
            </c:strRef>
          </c:cat>
          <c:val>
            <c:numRef>
              <c:f>Sheet3!$P$2:$Q$2</c:f>
              <c:numCache>
                <c:formatCode>General</c:formatCode>
                <c:ptCount val="2"/>
                <c:pt idx="0">
                  <c:v>21223</c:v>
                </c:pt>
                <c:pt idx="1">
                  <c:v>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1-9A4C-8B01-44080C0F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472202929964807"/>
          <c:y val="0.30508858267716538"/>
          <c:w val="0.16330315978064772"/>
          <c:h val="0.38086657917760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12700</xdr:rowOff>
    </xdr:from>
    <xdr:to>
      <xdr:col>11</xdr:col>
      <xdr:colOff>63500</xdr:colOff>
      <xdr:row>13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69EF4F-C1BD-AD43-AC65-E23774F50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60</xdr:row>
      <xdr:rowOff>88900</xdr:rowOff>
    </xdr:from>
    <xdr:to>
      <xdr:col>12</xdr:col>
      <xdr:colOff>63500</xdr:colOff>
      <xdr:row>73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662E65-C2EC-BD41-BF57-172E60901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531283</xdr:colOff>
      <xdr:row>10</xdr:row>
      <xdr:rowOff>177800</xdr:rowOff>
    </xdr:from>
    <xdr:to>
      <xdr:col>9</xdr:col>
      <xdr:colOff>160866</xdr:colOff>
      <xdr:row>31</xdr:row>
      <xdr:rowOff>135466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6E4811-845E-E544-92BD-5532C7296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588435</xdr:colOff>
      <xdr:row>33</xdr:row>
      <xdr:rowOff>25400</xdr:rowOff>
    </xdr:from>
    <xdr:to>
      <xdr:col>9</xdr:col>
      <xdr:colOff>194733</xdr:colOff>
      <xdr:row>56</xdr:row>
      <xdr:rowOff>33867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9CC319-91AE-3B43-A15B-B61DB8A8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179918</xdr:colOff>
      <xdr:row>13</xdr:row>
      <xdr:rowOff>105834</xdr:rowOff>
    </xdr:from>
    <xdr:to>
      <xdr:col>19</xdr:col>
      <xdr:colOff>550335</xdr:colOff>
      <xdr:row>37</xdr:row>
      <xdr:rowOff>63500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B18335-E5B5-E542-B857-A51BD3FA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402165</xdr:colOff>
      <xdr:row>5</xdr:row>
      <xdr:rowOff>137583</xdr:rowOff>
    </xdr:from>
    <xdr:to>
      <xdr:col>27</xdr:col>
      <xdr:colOff>635000</xdr:colOff>
      <xdr:row>29</xdr:row>
      <xdr:rowOff>137583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A815B9-EFD2-0C4C-9054-4C0BDC2BE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"/>
  <sheetViews>
    <sheetView topLeftCell="AI1" workbookViewId="0">
      <selection activeCell="Z3" sqref="Z3:Z12"/>
    </sheetView>
  </sheetViews>
  <sheetFormatPr baseColWidth="10" defaultColWidth="8.83203125" defaultRowHeight="15"/>
  <cols>
    <col min="1" max="1" width="63.5" bestFit="1" customWidth="1"/>
    <col min="2" max="2" width="16.5" bestFit="1" customWidth="1"/>
    <col min="3" max="3" width="12.83203125" bestFit="1" customWidth="1"/>
    <col min="14" max="14" width="15" customWidth="1"/>
    <col min="15" max="15" width="37.5" customWidth="1"/>
    <col min="16" max="16" width="23.33203125" customWidth="1"/>
    <col min="17" max="17" width="34.83203125" customWidth="1"/>
    <col min="18" max="18" width="24.1640625" customWidth="1"/>
    <col min="19" max="20" width="17.1640625" customWidth="1"/>
    <col min="21" max="21" width="15.83203125" customWidth="1"/>
    <col min="22" max="22" width="29.5" customWidth="1"/>
    <col min="24" max="24" width="14.5" customWidth="1"/>
    <col min="25" max="25" width="19" customWidth="1"/>
  </cols>
  <sheetData>
    <row r="1" spans="1:26">
      <c r="A1" t="s">
        <v>0</v>
      </c>
      <c r="B1" t="s">
        <v>1</v>
      </c>
      <c r="C1" t="s">
        <v>2</v>
      </c>
    </row>
    <row r="2" spans="1:26">
      <c r="A2" t="s">
        <v>3</v>
      </c>
      <c r="B2" t="s">
        <v>4</v>
      </c>
      <c r="C2" t="s">
        <v>2</v>
      </c>
      <c r="N2" s="4" t="s">
        <v>79</v>
      </c>
      <c r="O2" s="8" t="s">
        <v>113</v>
      </c>
      <c r="P2" s="4" t="s">
        <v>80</v>
      </c>
      <c r="Q2" s="4" t="s">
        <v>81</v>
      </c>
      <c r="R2" s="4" t="s">
        <v>116</v>
      </c>
      <c r="S2" s="4" t="s">
        <v>95</v>
      </c>
      <c r="T2" s="4" t="s">
        <v>117</v>
      </c>
      <c r="U2" s="4" t="s">
        <v>118</v>
      </c>
      <c r="V2" s="4" t="s">
        <v>97</v>
      </c>
      <c r="W2" s="4" t="s">
        <v>82</v>
      </c>
      <c r="Z2" t="s">
        <v>96</v>
      </c>
    </row>
    <row r="3" spans="1:26">
      <c r="A3" t="s">
        <v>5</v>
      </c>
      <c r="B3" s="1">
        <v>132481</v>
      </c>
      <c r="C3" s="1">
        <v>33905129</v>
      </c>
      <c r="N3">
        <v>2010</v>
      </c>
      <c r="O3" s="7">
        <v>95515</v>
      </c>
      <c r="P3" s="6" t="s">
        <v>85</v>
      </c>
      <c r="Q3" s="6">
        <v>137992</v>
      </c>
      <c r="R3" s="6">
        <v>421420</v>
      </c>
      <c r="S3" s="7">
        <v>620961</v>
      </c>
      <c r="T3" s="7">
        <v>33744</v>
      </c>
      <c r="U3" s="6">
        <f>10182/10000</f>
        <v>1.0182</v>
      </c>
      <c r="V3" s="7">
        <f t="shared" ref="V3:V12" si="0">U3+Z3</f>
        <v>4.0121000000000002</v>
      </c>
      <c r="W3" s="2">
        <v>140</v>
      </c>
      <c r="Z3" s="7">
        <f>29939/10000</f>
        <v>2.9939</v>
      </c>
    </row>
    <row r="4" spans="1:26">
      <c r="A4" s="3" t="s">
        <v>6</v>
      </c>
      <c r="B4" s="1">
        <v>95515</v>
      </c>
      <c r="C4" s="1">
        <v>31206106</v>
      </c>
      <c r="D4">
        <v>2010</v>
      </c>
      <c r="N4">
        <v>2011</v>
      </c>
      <c r="O4" s="7">
        <v>93403</v>
      </c>
      <c r="P4" s="6" t="s">
        <v>86</v>
      </c>
      <c r="Q4" s="6">
        <v>120215</v>
      </c>
      <c r="R4" s="6">
        <v>428446</v>
      </c>
      <c r="S4" s="7">
        <v>625230</v>
      </c>
      <c r="T4" s="7">
        <v>33811</v>
      </c>
      <c r="U4" s="7">
        <f>10080/10000</f>
        <v>1.008</v>
      </c>
      <c r="V4" s="7">
        <f t="shared" si="0"/>
        <v>4.0649999999999995</v>
      </c>
      <c r="W4" s="2">
        <v>147</v>
      </c>
      <c r="Z4" s="7">
        <f>30570/10000</f>
        <v>3.0569999999999999</v>
      </c>
    </row>
    <row r="5" spans="1:26">
      <c r="A5" t="s">
        <v>7</v>
      </c>
      <c r="B5" s="1">
        <v>93403</v>
      </c>
      <c r="C5" s="1">
        <v>31015794</v>
      </c>
      <c r="D5">
        <v>2011</v>
      </c>
      <c r="N5">
        <v>2012</v>
      </c>
      <c r="O5" s="7">
        <v>85293</v>
      </c>
      <c r="P5" s="6" t="s">
        <v>87</v>
      </c>
      <c r="Q5" s="6">
        <v>142804</v>
      </c>
      <c r="R5" s="6">
        <v>421849</v>
      </c>
      <c r="S5" s="7">
        <v>619416</v>
      </c>
      <c r="T5" s="7">
        <v>39605</v>
      </c>
      <c r="U5" s="7">
        <f>9664/10000</f>
        <v>0.96640000000000004</v>
      </c>
      <c r="V5" s="7">
        <f t="shared" si="0"/>
        <v>3.8827000000000003</v>
      </c>
      <c r="W5" s="2">
        <v>147</v>
      </c>
      <c r="Z5" s="7">
        <f>29163/10000</f>
        <v>2.9163000000000001</v>
      </c>
    </row>
    <row r="6" spans="1:26">
      <c r="A6" t="s">
        <v>8</v>
      </c>
      <c r="B6" s="1">
        <v>85293</v>
      </c>
      <c r="C6" s="1">
        <v>28815343</v>
      </c>
      <c r="D6">
        <v>2012</v>
      </c>
      <c r="N6">
        <v>2013</v>
      </c>
      <c r="O6" s="7">
        <v>78307</v>
      </c>
      <c r="P6" s="6" t="s">
        <v>88</v>
      </c>
      <c r="Q6" s="6">
        <v>132329</v>
      </c>
      <c r="R6" s="6">
        <v>438802</v>
      </c>
      <c r="S6" s="7">
        <v>622282</v>
      </c>
      <c r="T6" s="7">
        <v>47562</v>
      </c>
      <c r="U6" s="7">
        <f>9316/10000</f>
        <v>0.93159999999999998</v>
      </c>
      <c r="V6" s="7">
        <f t="shared" si="0"/>
        <v>3.7595999999999998</v>
      </c>
      <c r="W6" s="2">
        <v>147</v>
      </c>
      <c r="Z6" s="7">
        <f>28280/10000</f>
        <v>2.8279999999999998</v>
      </c>
    </row>
    <row r="7" spans="1:26">
      <c r="A7" t="s">
        <v>9</v>
      </c>
      <c r="B7" s="1">
        <v>78307</v>
      </c>
      <c r="C7" s="1">
        <v>28706085</v>
      </c>
      <c r="D7">
        <v>2013</v>
      </c>
      <c r="N7">
        <v>2014</v>
      </c>
      <c r="O7" s="7">
        <v>76384</v>
      </c>
      <c r="P7" s="6" t="s">
        <v>89</v>
      </c>
      <c r="Q7" s="6">
        <v>151961</v>
      </c>
      <c r="R7" s="6">
        <v>435689</v>
      </c>
      <c r="S7" s="7">
        <v>622910</v>
      </c>
      <c r="T7" s="7">
        <v>49940</v>
      </c>
      <c r="U7" s="7">
        <f>8885/10000</f>
        <v>0.88849999999999996</v>
      </c>
      <c r="V7" s="7">
        <f t="shared" si="0"/>
        <v>3.8709000000000002</v>
      </c>
      <c r="W7" s="2">
        <v>141</v>
      </c>
      <c r="Z7" s="7">
        <f>29824/10000</f>
        <v>2.9824000000000002</v>
      </c>
    </row>
    <row r="8" spans="1:26">
      <c r="A8" t="s">
        <v>10</v>
      </c>
      <c r="B8" s="1">
        <v>76384</v>
      </c>
      <c r="C8" s="1">
        <v>28685963</v>
      </c>
      <c r="D8">
        <v>2014</v>
      </c>
      <c r="N8">
        <v>2015</v>
      </c>
      <c r="O8" s="7">
        <v>75805</v>
      </c>
      <c r="P8" s="6" t="s">
        <v>90</v>
      </c>
      <c r="Q8" s="6">
        <v>153353</v>
      </c>
      <c r="R8" s="6">
        <v>442930</v>
      </c>
      <c r="S8" s="7">
        <v>622805</v>
      </c>
      <c r="T8" s="7">
        <v>21098</v>
      </c>
      <c r="U8" s="7">
        <f>8789/10000</f>
        <v>0.87890000000000001</v>
      </c>
      <c r="V8" s="7">
        <f t="shared" si="0"/>
        <v>3.7938000000000001</v>
      </c>
      <c r="W8" s="2">
        <v>135</v>
      </c>
      <c r="Z8" s="7">
        <f>29149/10000</f>
        <v>2.9148999999999998</v>
      </c>
    </row>
    <row r="9" spans="1:26">
      <c r="A9" t="s">
        <v>11</v>
      </c>
      <c r="B9" s="1">
        <v>75805</v>
      </c>
      <c r="C9" s="1">
        <v>28925020</v>
      </c>
      <c r="D9">
        <v>2015</v>
      </c>
      <c r="N9">
        <v>2016</v>
      </c>
      <c r="O9" s="7">
        <v>75627</v>
      </c>
      <c r="P9" s="6" t="s">
        <v>91</v>
      </c>
      <c r="Q9" s="6">
        <v>152619</v>
      </c>
      <c r="R9" s="6">
        <v>443104</v>
      </c>
      <c r="S9" s="7">
        <v>622170</v>
      </c>
      <c r="T9" s="7">
        <v>20031</v>
      </c>
      <c r="U9" s="7">
        <f>8725/10000</f>
        <v>0.87250000000000005</v>
      </c>
      <c r="V9" s="7">
        <f t="shared" si="0"/>
        <v>3.9514</v>
      </c>
      <c r="W9" s="2">
        <v>130</v>
      </c>
      <c r="Z9" s="7">
        <f>30789/10000</f>
        <v>3.0789</v>
      </c>
    </row>
    <row r="10" spans="1:26">
      <c r="A10" t="s">
        <v>12</v>
      </c>
      <c r="B10" s="1">
        <v>75627</v>
      </c>
      <c r="C10" s="1">
        <v>29156448</v>
      </c>
      <c r="D10">
        <v>2016</v>
      </c>
      <c r="N10">
        <v>2017</v>
      </c>
      <c r="O10" s="7">
        <v>72822</v>
      </c>
      <c r="P10" s="6" t="s">
        <v>92</v>
      </c>
      <c r="Q10" s="6">
        <v>145833</v>
      </c>
      <c r="R10" s="6">
        <v>437494</v>
      </c>
      <c r="S10" s="7">
        <v>613677</v>
      </c>
      <c r="T10" s="7">
        <v>16162</v>
      </c>
      <c r="U10" s="7">
        <f>8346/10000</f>
        <v>0.83460000000000001</v>
      </c>
      <c r="V10" s="7">
        <f t="shared" si="0"/>
        <v>3.7766000000000002</v>
      </c>
      <c r="W10" s="2">
        <v>125</v>
      </c>
      <c r="Z10" s="7">
        <f>29420/10000</f>
        <v>2.9420000000000002</v>
      </c>
    </row>
    <row r="11" spans="1:26">
      <c r="A11" t="s">
        <v>13</v>
      </c>
      <c r="B11" s="1">
        <v>72822</v>
      </c>
      <c r="C11" s="1">
        <v>29047160</v>
      </c>
      <c r="D11">
        <v>2017</v>
      </c>
      <c r="N11">
        <v>2018</v>
      </c>
      <c r="O11" s="7">
        <v>73000</v>
      </c>
      <c r="P11" s="6" t="s">
        <v>93</v>
      </c>
      <c r="Q11" s="6">
        <v>139751</v>
      </c>
      <c r="R11" s="6">
        <v>440035</v>
      </c>
      <c r="S11" s="7">
        <v>609725</v>
      </c>
      <c r="T11" s="7">
        <v>15852</v>
      </c>
      <c r="U11" s="7">
        <f>9542/10000</f>
        <v>0.95420000000000005</v>
      </c>
      <c r="V11" s="7">
        <f t="shared" si="0"/>
        <v>4.0483000000000002</v>
      </c>
      <c r="W11" s="2">
        <v>117</v>
      </c>
      <c r="Z11" s="7">
        <f>30941/10000</f>
        <v>3.0941000000000001</v>
      </c>
    </row>
    <row r="12" spans="1:26">
      <c r="A12" t="s">
        <v>14</v>
      </c>
      <c r="B12" s="1">
        <v>73000</v>
      </c>
      <c r="C12" s="1">
        <v>29328328</v>
      </c>
      <c r="D12">
        <v>2018</v>
      </c>
      <c r="N12">
        <v>2019</v>
      </c>
      <c r="O12" s="7">
        <v>72652</v>
      </c>
      <c r="P12" s="6" t="s">
        <v>94</v>
      </c>
      <c r="Q12" s="6">
        <v>134327</v>
      </c>
      <c r="R12" s="6">
        <v>451583</v>
      </c>
      <c r="S12" s="7">
        <v>600909</v>
      </c>
      <c r="T12" s="7">
        <v>14511</v>
      </c>
      <c r="U12" s="7">
        <f>11010/10000</f>
        <v>1.101</v>
      </c>
      <c r="V12" s="7">
        <f t="shared" si="0"/>
        <v>4.0556999999999999</v>
      </c>
      <c r="W12" s="2">
        <v>112</v>
      </c>
      <c r="Z12" s="7">
        <f>29547/10000</f>
        <v>2.9546999999999999</v>
      </c>
    </row>
    <row r="13" spans="1:26">
      <c r="A13" t="s">
        <v>15</v>
      </c>
      <c r="B13" s="1">
        <v>72652</v>
      </c>
      <c r="C13" s="1">
        <v>29532351</v>
      </c>
      <c r="D13">
        <v>2019</v>
      </c>
    </row>
    <row r="14" spans="1:26">
      <c r="O14" s="4"/>
      <c r="P14" s="4"/>
      <c r="Q14" s="4"/>
      <c r="R14" s="4"/>
    </row>
    <row r="16" spans="1:26">
      <c r="A16" t="s">
        <v>0</v>
      </c>
      <c r="B16" t="s">
        <v>1</v>
      </c>
      <c r="C16" t="s">
        <v>2</v>
      </c>
    </row>
    <row r="17" spans="1:17">
      <c r="A17" t="s">
        <v>3</v>
      </c>
      <c r="B17" t="s">
        <v>4</v>
      </c>
      <c r="C17" t="s">
        <v>2</v>
      </c>
    </row>
    <row r="18" spans="1:17">
      <c r="A18" t="s">
        <v>16</v>
      </c>
      <c r="B18" s="2">
        <v>138</v>
      </c>
      <c r="C18" s="2">
        <v>91</v>
      </c>
      <c r="D18">
        <v>2008</v>
      </c>
    </row>
    <row r="19" spans="1:17">
      <c r="A19" t="s">
        <v>17</v>
      </c>
      <c r="B19" s="2">
        <v>140</v>
      </c>
      <c r="C19" s="2">
        <v>90</v>
      </c>
      <c r="D19">
        <v>2009</v>
      </c>
    </row>
    <row r="20" spans="1:17">
      <c r="A20" s="3" t="s">
        <v>18</v>
      </c>
      <c r="B20" s="2">
        <v>140</v>
      </c>
      <c r="C20" s="2">
        <v>90</v>
      </c>
      <c r="D20">
        <v>2010</v>
      </c>
    </row>
    <row r="21" spans="1:17">
      <c r="A21" t="s">
        <v>19</v>
      </c>
      <c r="B21" s="2">
        <v>147</v>
      </c>
      <c r="C21" s="2">
        <v>92</v>
      </c>
      <c r="D21">
        <v>2011</v>
      </c>
    </row>
    <row r="22" spans="1:17">
      <c r="A22" t="s">
        <v>20</v>
      </c>
      <c r="B22" s="2">
        <v>147</v>
      </c>
      <c r="C22" s="2">
        <v>92</v>
      </c>
      <c r="D22">
        <v>2012</v>
      </c>
      <c r="N22" s="4" t="s">
        <v>107</v>
      </c>
      <c r="O22" s="4" t="s">
        <v>108</v>
      </c>
      <c r="P22" s="4" t="s">
        <v>110</v>
      </c>
      <c r="Q22" s="4" t="s">
        <v>108</v>
      </c>
    </row>
    <row r="23" spans="1:17">
      <c r="A23" t="s">
        <v>21</v>
      </c>
      <c r="B23" s="2">
        <v>147</v>
      </c>
      <c r="C23" s="2">
        <v>91</v>
      </c>
      <c r="D23">
        <v>2013</v>
      </c>
      <c r="O23" s="4" t="s">
        <v>109</v>
      </c>
      <c r="Q23" s="4" t="s">
        <v>112</v>
      </c>
    </row>
    <row r="24" spans="1:17">
      <c r="A24" t="s">
        <v>22</v>
      </c>
      <c r="B24" s="2">
        <v>141</v>
      </c>
      <c r="C24" s="2">
        <v>92</v>
      </c>
      <c r="D24">
        <v>2014</v>
      </c>
      <c r="O24" s="4"/>
      <c r="Q24" s="4" t="s">
        <v>106</v>
      </c>
    </row>
    <row r="25" spans="1:17">
      <c r="A25" t="s">
        <v>23</v>
      </c>
      <c r="B25" s="2">
        <v>135</v>
      </c>
      <c r="C25" s="2">
        <v>92</v>
      </c>
      <c r="D25">
        <v>2015</v>
      </c>
      <c r="Q25" s="4" t="s">
        <v>111</v>
      </c>
    </row>
    <row r="26" spans="1:17">
      <c r="A26" t="s">
        <v>24</v>
      </c>
      <c r="B26" s="2">
        <v>130</v>
      </c>
      <c r="C26" s="2">
        <v>92</v>
      </c>
      <c r="D26">
        <v>2016</v>
      </c>
    </row>
    <row r="27" spans="1:17">
      <c r="A27" t="s">
        <v>25</v>
      </c>
      <c r="B27" s="2">
        <v>125</v>
      </c>
      <c r="C27" s="2">
        <v>92</v>
      </c>
      <c r="D27">
        <v>2017</v>
      </c>
    </row>
    <row r="28" spans="1:17">
      <c r="A28" t="s">
        <v>26</v>
      </c>
      <c r="B28" s="2">
        <v>117</v>
      </c>
      <c r="C28" s="2">
        <v>92</v>
      </c>
      <c r="D28">
        <v>2018</v>
      </c>
    </row>
    <row r="29" spans="1:17">
      <c r="A29" t="s">
        <v>27</v>
      </c>
      <c r="B29" s="2">
        <v>112</v>
      </c>
      <c r="C29" s="2">
        <v>93</v>
      </c>
      <c r="D29">
        <v>2019</v>
      </c>
    </row>
    <row r="34" spans="1:4">
      <c r="A34" s="4" t="s">
        <v>0</v>
      </c>
      <c r="B34" s="4" t="s">
        <v>1</v>
      </c>
      <c r="C34" s="4" t="s">
        <v>2</v>
      </c>
    </row>
    <row r="35" spans="1:4">
      <c r="A35" s="4" t="s">
        <v>3</v>
      </c>
      <c r="B35" s="4" t="s">
        <v>4</v>
      </c>
      <c r="C35" s="4" t="s">
        <v>2</v>
      </c>
    </row>
    <row r="36" spans="1:4">
      <c r="A36" s="4" t="s">
        <v>28</v>
      </c>
      <c r="B36" s="5">
        <v>421420</v>
      </c>
      <c r="C36" s="5">
        <v>202521610</v>
      </c>
    </row>
    <row r="37" spans="1:4">
      <c r="A37" s="4" t="s">
        <v>83</v>
      </c>
      <c r="B37" s="5">
        <v>428446</v>
      </c>
      <c r="C37" s="5">
        <v>205300967</v>
      </c>
    </row>
    <row r="38" spans="1:4">
      <c r="A38" s="4" t="s">
        <v>29</v>
      </c>
      <c r="B38" s="5">
        <v>421849</v>
      </c>
      <c r="C38" s="5">
        <v>199040252</v>
      </c>
      <c r="D38">
        <v>2010</v>
      </c>
    </row>
    <row r="39" spans="1:4">
      <c r="A39" s="4" t="s">
        <v>84</v>
      </c>
      <c r="B39" s="5">
        <v>438802</v>
      </c>
      <c r="C39" s="5">
        <v>205855743</v>
      </c>
      <c r="D39">
        <v>2011</v>
      </c>
    </row>
    <row r="40" spans="1:4">
      <c r="A40" s="4" t="s">
        <v>30</v>
      </c>
      <c r="B40" s="5">
        <v>435689</v>
      </c>
      <c r="C40" s="5">
        <v>206088834</v>
      </c>
      <c r="D40">
        <v>2012</v>
      </c>
    </row>
    <row r="41" spans="1:4">
      <c r="A41" s="4" t="s">
        <v>31</v>
      </c>
      <c r="B41" s="5">
        <v>442930</v>
      </c>
      <c r="C41" s="5">
        <v>211439404</v>
      </c>
      <c r="D41">
        <v>2013</v>
      </c>
    </row>
    <row r="42" spans="1:4">
      <c r="A42" s="4" t="s">
        <v>32</v>
      </c>
      <c r="B42" s="5">
        <v>443104</v>
      </c>
      <c r="C42" s="5">
        <v>212972183</v>
      </c>
      <c r="D42">
        <v>2014</v>
      </c>
    </row>
    <row r="43" spans="1:4">
      <c r="A43" s="4" t="s">
        <v>33</v>
      </c>
      <c r="B43" s="5">
        <v>437494</v>
      </c>
      <c r="C43" s="5">
        <v>212591628</v>
      </c>
      <c r="D43">
        <v>2015</v>
      </c>
    </row>
    <row r="44" spans="1:4">
      <c r="A44" s="4" t="s">
        <v>34</v>
      </c>
      <c r="B44" s="5">
        <v>440035</v>
      </c>
      <c r="C44" s="5">
        <v>214262861</v>
      </c>
      <c r="D44">
        <v>2016</v>
      </c>
    </row>
    <row r="45" spans="1:4">
      <c r="A45" s="4" t="s">
        <v>35</v>
      </c>
      <c r="B45" s="5">
        <v>451583</v>
      </c>
      <c r="C45" s="5">
        <v>219389698</v>
      </c>
      <c r="D45">
        <v>2017</v>
      </c>
    </row>
    <row r="47" spans="1:4">
      <c r="A47" s="4" t="s">
        <v>0</v>
      </c>
      <c r="B47" s="4" t="s">
        <v>1</v>
      </c>
      <c r="C47" s="4" t="s">
        <v>2</v>
      </c>
    </row>
    <row r="48" spans="1:4">
      <c r="A48" s="4" t="s">
        <v>3</v>
      </c>
      <c r="B48" s="4" t="s">
        <v>4</v>
      </c>
      <c r="C48" s="4" t="s">
        <v>2</v>
      </c>
    </row>
    <row r="49" spans="1:4">
      <c r="A49" s="4" t="s">
        <v>36</v>
      </c>
      <c r="B49" s="4" t="s">
        <v>37</v>
      </c>
      <c r="C49" s="4" t="s">
        <v>38</v>
      </c>
    </row>
    <row r="50" spans="1:4">
      <c r="A50" s="4" t="s">
        <v>39</v>
      </c>
      <c r="B50" s="4" t="s">
        <v>40</v>
      </c>
      <c r="C50" s="4" t="s">
        <v>41</v>
      </c>
      <c r="D50">
        <v>2010</v>
      </c>
    </row>
    <row r="51" spans="1:4">
      <c r="A51" s="4" t="s">
        <v>42</v>
      </c>
      <c r="B51" s="4" t="s">
        <v>43</v>
      </c>
      <c r="C51" s="4" t="s">
        <v>44</v>
      </c>
      <c r="D51">
        <v>2011</v>
      </c>
    </row>
    <row r="52" spans="1:4">
      <c r="A52" s="4" t="s">
        <v>45</v>
      </c>
      <c r="B52" s="4" t="s">
        <v>46</v>
      </c>
      <c r="C52" s="4" t="s">
        <v>47</v>
      </c>
      <c r="D52">
        <v>2012</v>
      </c>
    </row>
    <row r="53" spans="1:4">
      <c r="A53" s="4" t="s">
        <v>48</v>
      </c>
      <c r="B53" s="4" t="s">
        <v>49</v>
      </c>
      <c r="C53" s="4" t="s">
        <v>50</v>
      </c>
      <c r="D53">
        <v>2013</v>
      </c>
    </row>
    <row r="54" spans="1:4">
      <c r="A54" s="4" t="s">
        <v>51</v>
      </c>
      <c r="B54" s="4" t="s">
        <v>52</v>
      </c>
      <c r="C54" s="4" t="s">
        <v>53</v>
      </c>
      <c r="D54">
        <v>2014</v>
      </c>
    </row>
    <row r="55" spans="1:4">
      <c r="A55" s="4" t="s">
        <v>54</v>
      </c>
      <c r="B55" s="4" t="s">
        <v>55</v>
      </c>
      <c r="C55" s="4" t="s">
        <v>56</v>
      </c>
      <c r="D55">
        <v>2015</v>
      </c>
    </row>
    <row r="56" spans="1:4">
      <c r="A56" s="4" t="s">
        <v>57</v>
      </c>
      <c r="B56" s="4" t="s">
        <v>58</v>
      </c>
      <c r="C56" s="4" t="s">
        <v>59</v>
      </c>
      <c r="D56">
        <v>2016</v>
      </c>
    </row>
    <row r="57" spans="1:4">
      <c r="A57" s="4" t="s">
        <v>60</v>
      </c>
      <c r="B57" s="4" t="s">
        <v>61</v>
      </c>
      <c r="C57" s="4" t="s">
        <v>62</v>
      </c>
      <c r="D57">
        <v>2017</v>
      </c>
    </row>
    <row r="58" spans="1:4">
      <c r="A58" s="4" t="s">
        <v>63</v>
      </c>
      <c r="B58" s="4" t="s">
        <v>64</v>
      </c>
      <c r="C58" s="4" t="s">
        <v>65</v>
      </c>
      <c r="D58">
        <v>2018</v>
      </c>
    </row>
    <row r="59" spans="1:4">
      <c r="A59" s="4" t="s">
        <v>66</v>
      </c>
      <c r="B59" s="4" t="s">
        <v>67</v>
      </c>
      <c r="C59" s="4" t="s">
        <v>68</v>
      </c>
      <c r="D59">
        <v>2019</v>
      </c>
    </row>
    <row r="61" spans="1:4">
      <c r="A61" s="4" t="s">
        <v>0</v>
      </c>
      <c r="B61" s="4" t="s">
        <v>1</v>
      </c>
      <c r="C61" s="4" t="s">
        <v>2</v>
      </c>
    </row>
    <row r="62" spans="1:4">
      <c r="A62" s="4" t="s">
        <v>3</v>
      </c>
      <c r="B62" s="4" t="s">
        <v>4</v>
      </c>
      <c r="C62" s="4" t="s">
        <v>2</v>
      </c>
    </row>
    <row r="63" spans="1:4">
      <c r="A63" s="4" t="s">
        <v>69</v>
      </c>
      <c r="B63" s="5">
        <v>137992</v>
      </c>
      <c r="C63" s="5">
        <v>44083890</v>
      </c>
      <c r="D63">
        <v>2010</v>
      </c>
    </row>
    <row r="64" spans="1:4">
      <c r="A64" s="4" t="s">
        <v>70</v>
      </c>
      <c r="B64" s="5">
        <v>120215</v>
      </c>
      <c r="C64" s="5">
        <v>40638213</v>
      </c>
      <c r="D64">
        <v>2011</v>
      </c>
    </row>
    <row r="65" spans="1:4">
      <c r="A65" s="4" t="s">
        <v>71</v>
      </c>
      <c r="B65" s="5">
        <v>142804</v>
      </c>
      <c r="C65" s="5">
        <v>43969803</v>
      </c>
      <c r="D65">
        <v>2012</v>
      </c>
    </row>
    <row r="66" spans="1:4">
      <c r="A66" s="4" t="s">
        <v>72</v>
      </c>
      <c r="B66" s="5">
        <v>132329</v>
      </c>
      <c r="C66" s="5">
        <v>42929250</v>
      </c>
      <c r="D66">
        <v>2013</v>
      </c>
    </row>
    <row r="67" spans="1:4">
      <c r="A67" s="4" t="s">
        <v>73</v>
      </c>
      <c r="B67" s="5">
        <v>151961</v>
      </c>
      <c r="C67" s="5">
        <v>48586079</v>
      </c>
      <c r="D67">
        <v>2014</v>
      </c>
    </row>
    <row r="68" spans="1:4">
      <c r="A68" s="4" t="s">
        <v>74</v>
      </c>
      <c r="B68" s="5">
        <v>153353</v>
      </c>
      <c r="C68" s="5">
        <v>50242858</v>
      </c>
      <c r="D68">
        <v>2015</v>
      </c>
    </row>
    <row r="69" spans="1:4">
      <c r="A69" s="4" t="s">
        <v>75</v>
      </c>
      <c r="B69" s="5">
        <v>152619</v>
      </c>
      <c r="C69" s="5">
        <v>50413934</v>
      </c>
      <c r="D69">
        <v>2016</v>
      </c>
    </row>
    <row r="70" spans="1:4">
      <c r="A70" s="4" t="s">
        <v>76</v>
      </c>
      <c r="B70" s="5">
        <v>145833</v>
      </c>
      <c r="C70" s="5">
        <v>51100798</v>
      </c>
      <c r="D70">
        <v>2017</v>
      </c>
    </row>
    <row r="71" spans="1:4">
      <c r="A71" s="4" t="s">
        <v>77</v>
      </c>
      <c r="B71" s="5">
        <v>139751</v>
      </c>
      <c r="C71" s="5">
        <v>50848957</v>
      </c>
      <c r="D71">
        <v>2018</v>
      </c>
    </row>
    <row r="72" spans="1:4">
      <c r="A72" s="4" t="s">
        <v>78</v>
      </c>
      <c r="B72" s="5">
        <v>134327</v>
      </c>
      <c r="C72" s="5">
        <v>50418325</v>
      </c>
      <c r="D72">
        <v>2019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75D8-A4BC-174C-9141-D0B7D175C459}">
  <dimension ref="B1:Q7"/>
  <sheetViews>
    <sheetView tabSelected="1" zoomScale="120" zoomScaleNormal="120" workbookViewId="0">
      <selection activeCell="B7" sqref="B7"/>
    </sheetView>
  </sheetViews>
  <sheetFormatPr baseColWidth="10" defaultRowHeight="15"/>
  <cols>
    <col min="5" max="5" width="19.6640625" customWidth="1"/>
    <col min="8" max="8" width="19.5" customWidth="1"/>
    <col min="13" max="13" width="19.6640625" customWidth="1"/>
  </cols>
  <sheetData>
    <row r="1" spans="2:17">
      <c r="B1" s="4" t="s">
        <v>79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105</v>
      </c>
      <c r="M1" s="4" t="s">
        <v>114</v>
      </c>
      <c r="N1" s="4" t="s">
        <v>115</v>
      </c>
      <c r="P1" s="4" t="s">
        <v>114</v>
      </c>
      <c r="Q1" s="4" t="s">
        <v>115</v>
      </c>
    </row>
    <row r="2" spans="2:17">
      <c r="B2">
        <v>2013</v>
      </c>
      <c r="C2">
        <v>124</v>
      </c>
      <c r="D2">
        <v>1510</v>
      </c>
      <c r="E2">
        <v>2530</v>
      </c>
      <c r="F2">
        <v>3930</v>
      </c>
      <c r="G2">
        <v>18062</v>
      </c>
      <c r="H2">
        <v>1452</v>
      </c>
      <c r="I2">
        <v>199</v>
      </c>
      <c r="J2">
        <f>SUM(C2:I2)</f>
        <v>27807</v>
      </c>
      <c r="M2">
        <f>F2+G2+H2</f>
        <v>23444</v>
      </c>
      <c r="N2">
        <f>E2+C2+I2+D2</f>
        <v>4363</v>
      </c>
      <c r="P2">
        <v>21223</v>
      </c>
      <c r="Q2">
        <v>4916</v>
      </c>
    </row>
    <row r="3" spans="2:17">
      <c r="B3">
        <v>2014</v>
      </c>
      <c r="C3">
        <v>97</v>
      </c>
      <c r="D3">
        <v>1512</v>
      </c>
      <c r="E3">
        <v>2390</v>
      </c>
      <c r="F3">
        <v>3475</v>
      </c>
      <c r="G3">
        <v>17347</v>
      </c>
      <c r="H3">
        <v>1487</v>
      </c>
      <c r="I3">
        <v>173</v>
      </c>
      <c r="J3">
        <f t="shared" ref="J3:J7" si="0">SUM(C3:I3)</f>
        <v>26481</v>
      </c>
      <c r="M3">
        <f t="shared" ref="M3:M7" si="1">F3+G3+H3</f>
        <v>22309</v>
      </c>
      <c r="N3">
        <f t="shared" ref="N3:N7" si="2">E3+C3+I3+D3</f>
        <v>4172</v>
      </c>
    </row>
    <row r="4" spans="2:17">
      <c r="B4">
        <v>2015</v>
      </c>
      <c r="C4">
        <v>330</v>
      </c>
      <c r="D4">
        <v>1525</v>
      </c>
      <c r="E4">
        <v>2618</v>
      </c>
      <c r="F4">
        <v>3569</v>
      </c>
      <c r="G4">
        <v>16842</v>
      </c>
      <c r="H4">
        <v>1764</v>
      </c>
      <c r="I4">
        <v>180</v>
      </c>
      <c r="J4">
        <f t="shared" si="0"/>
        <v>26828</v>
      </c>
      <c r="M4">
        <f t="shared" si="1"/>
        <v>22175</v>
      </c>
      <c r="N4">
        <f t="shared" si="2"/>
        <v>4653</v>
      </c>
    </row>
    <row r="5" spans="2:17">
      <c r="B5">
        <v>2016</v>
      </c>
      <c r="C5">
        <v>318</v>
      </c>
      <c r="D5">
        <v>1497</v>
      </c>
      <c r="E5">
        <v>2547</v>
      </c>
      <c r="F5">
        <v>3681</v>
      </c>
      <c r="G5">
        <v>17599</v>
      </c>
      <c r="H5">
        <v>2064</v>
      </c>
      <c r="I5">
        <v>163</v>
      </c>
      <c r="J5">
        <f t="shared" si="0"/>
        <v>27869</v>
      </c>
      <c r="M5">
        <f t="shared" si="1"/>
        <v>23344</v>
      </c>
      <c r="N5">
        <f t="shared" si="2"/>
        <v>4525</v>
      </c>
    </row>
    <row r="6" spans="2:17">
      <c r="B6">
        <v>2017</v>
      </c>
      <c r="C6">
        <v>323</v>
      </c>
      <c r="D6">
        <v>1533</v>
      </c>
      <c r="E6">
        <v>3146</v>
      </c>
      <c r="F6">
        <v>3114</v>
      </c>
      <c r="G6">
        <v>18023</v>
      </c>
      <c r="H6">
        <v>2018</v>
      </c>
      <c r="I6">
        <v>206</v>
      </c>
      <c r="J6">
        <f t="shared" si="0"/>
        <v>28363</v>
      </c>
      <c r="M6">
        <f t="shared" si="1"/>
        <v>23155</v>
      </c>
      <c r="N6">
        <f t="shared" si="2"/>
        <v>5208</v>
      </c>
    </row>
    <row r="7" spans="2:17">
      <c r="B7">
        <v>2018</v>
      </c>
      <c r="C7">
        <v>346</v>
      </c>
      <c r="D7">
        <v>1332</v>
      </c>
      <c r="E7">
        <v>3118</v>
      </c>
      <c r="F7">
        <v>2605</v>
      </c>
      <c r="G7">
        <v>16776</v>
      </c>
      <c r="H7">
        <v>1842</v>
      </c>
      <c r="I7">
        <v>120</v>
      </c>
      <c r="J7">
        <f t="shared" si="0"/>
        <v>26139</v>
      </c>
      <c r="M7">
        <f t="shared" si="1"/>
        <v>21223</v>
      </c>
      <c r="N7">
        <f t="shared" si="2"/>
        <v>4916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SimplyAnalytics Export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SimplyAnalytics</dc:creator>
  <cp:keywords/>
  <dc:description/>
  <cp:lastModifiedBy>Microsoft Office User</cp:lastModifiedBy>
  <dcterms:created xsi:type="dcterms:W3CDTF">2019-10-09T22:43:50Z</dcterms:created>
  <dcterms:modified xsi:type="dcterms:W3CDTF">2019-10-18T03:24:07Z</dcterms:modified>
  <cp:category/>
</cp:coreProperties>
</file>