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01" name="ID_05B043FF35184073B4AAFCD9FDEC06B8" descr="顶棚扬声器面罩左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14935" y="154094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0" name="ID_AB570B9A2615484CA40EE24C32D077BB" descr="顶棚扬声器面罩右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814935" y="154856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5" name="ID_487599068BC04783B54B06B754A3FE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927330" y="155618180"/>
          <a:ext cx="88519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7" name="ID_BC9D33A133944672A4AE275CD3B1DC29" descr="歇脚板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859385" y="195242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3" name="ID_E2BEA726F621424EB322267C0C25652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927330" y="157142180"/>
          <a:ext cx="88519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7" name="ID_59EB75144E834072AAA22980FDB3B9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356965" y="168750615"/>
          <a:ext cx="3835400" cy="2520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9" name="ID_3182E9B24F3F4DF69BFB78FA7C597A29"/>
        <xdr:cNvPicPr>
          <a:picLocks noChangeAspect="1"/>
        </xdr:cNvPicPr>
      </xdr:nvPicPr>
      <xdr:blipFill>
        <a:blip r:embed="rId7"/>
        <a:srcRect l="16119" t="3358" r="28510" b="10242"/>
        <a:stretch>
          <a:fillRect/>
        </a:stretch>
      </xdr:blipFill>
      <xdr:spPr>
        <a:xfrm>
          <a:off x="13133705" y="215054180"/>
          <a:ext cx="47244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5" name="ID_8A6A1E0A348344A79C19FDC6B22E8BBA" descr="顶棚OHC支架-高配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859385" y="131234180"/>
          <a:ext cx="1021715" cy="7296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4" name="ID_F4D4652A23FB4E9FB0B8D4964EE53335" descr="卡扣座左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814935" y="135806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3" name="ID_BEF69E9CD3334DBE964AC58B37929A8F" descr="顶棚扬声器支架左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813665" y="133520180"/>
          <a:ext cx="111252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7" name="ID_EB273394A70E42E4A79DFDE104B04212" descr="卡扣座后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814935" y="136568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9" name="ID_B42815F710CB437EBB8208C3C05F7EB9" descr="顶棚扬声器支架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813665" y="134282180"/>
          <a:ext cx="111252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2" name="ID_11A2F1BF2A3E4F9787D4BA786B0098EF"/>
        <xdr:cNvPicPr>
          <a:picLocks noChangeAspect="1"/>
        </xdr:cNvPicPr>
      </xdr:nvPicPr>
      <xdr:blipFill>
        <a:blip r:embed="rId13"/>
        <a:srcRect l="10485" t="9214" r="16817" b="4896"/>
        <a:stretch>
          <a:fillRect/>
        </a:stretch>
      </xdr:blipFill>
      <xdr:spPr>
        <a:xfrm>
          <a:off x="16870680" y="12489180"/>
          <a:ext cx="3588385" cy="53803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6" name="ID_FD17F05BA0EF4314A7D5B70050AA7FCC"/>
        <xdr:cNvPicPr>
          <a:picLocks noChangeAspect="1"/>
        </xdr:cNvPicPr>
      </xdr:nvPicPr>
      <xdr:blipFill>
        <a:blip r:embed="rId14"/>
        <a:srcRect l="9895" t="12109" r="4550" b="9613"/>
        <a:stretch>
          <a:fillRect/>
        </a:stretch>
      </xdr:blipFill>
      <xdr:spPr>
        <a:xfrm>
          <a:off x="16663035" y="14902180"/>
          <a:ext cx="6299200" cy="3324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3" name="ID_80A3CD31F57D4FEF89931D63D2C0352C"/>
        <xdr:cNvPicPr>
          <a:picLocks noChangeAspect="1"/>
        </xdr:cNvPicPr>
      </xdr:nvPicPr>
      <xdr:blipFill>
        <a:blip r:embed="rId15"/>
        <a:srcRect l="16634" t="9901" r="10692" b="4150"/>
        <a:stretch>
          <a:fillRect/>
        </a:stretch>
      </xdr:blipFill>
      <xdr:spPr>
        <a:xfrm>
          <a:off x="16871315" y="13343890"/>
          <a:ext cx="3304540" cy="50107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5" name="ID_0FFC38DFACCC47D39012C6EEFC3BEF36"/>
        <xdr:cNvPicPr>
          <a:picLocks noChangeAspect="1"/>
        </xdr:cNvPicPr>
      </xdr:nvPicPr>
      <xdr:blipFill>
        <a:blip r:embed="rId16"/>
        <a:srcRect l="3703" t="11341" r="2153" b="10047"/>
        <a:stretch>
          <a:fillRect/>
        </a:stretch>
      </xdr:blipFill>
      <xdr:spPr>
        <a:xfrm>
          <a:off x="16824960" y="14232255"/>
          <a:ext cx="7061200" cy="3279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0" name="ID_961950A91B7443B3B71B4441BD77F13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2928600" y="139616180"/>
          <a:ext cx="8813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9" name="ID_0635198A7F1B40AF8AA003CCA97446A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809220" y="161770695"/>
          <a:ext cx="1120140" cy="613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6" name="ID_1F8986B2BF52496BA9BB4061B03428B3" descr="卡扣座左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814935" y="147998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3" name="ID_DB25DB831F4844EBB01FD22054F249B0" descr="卡扣座左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814935" y="148760180"/>
          <a:ext cx="11099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4" name="ID_84F71783E74D4038BF45F2A4CFBF0D3A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2928600" y="151046180"/>
          <a:ext cx="881380" cy="726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4" name="ID_E3454DF8B7BC44039085ACCF12D9BB0D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890500" y="5740400"/>
          <a:ext cx="3003550" cy="2736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6" name="ID_17E56582C2B54468820369466F67102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728575" y="185515250"/>
          <a:ext cx="4464050" cy="4540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8" name="ID_032F82240FE442868B1EBCF37785197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647295" y="7125970"/>
          <a:ext cx="4102100" cy="5143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<sst xmlns="http://schemas.openxmlformats.org/spreadsheetml/2006/main" count="175" uniqueCount="125">
  <si>
    <t>物料号</t>
  </si>
  <si>
    <t>名称</t>
  </si>
  <si>
    <t>总成类型</t>
  </si>
  <si>
    <t>图片</t>
  </si>
  <si>
    <t>零件号-临时</t>
  </si>
  <si>
    <t>英文名 - 临时</t>
  </si>
  <si>
    <t>中文名</t>
  </si>
  <si>
    <t>零件号-雷诺</t>
  </si>
  <si>
    <t>特殊特性清单</t>
  </si>
  <si>
    <t>SR1937</t>
  </si>
  <si>
    <t>左后顶扬声器面罩</t>
  </si>
  <si>
    <t>Single Part</t>
  </si>
  <si>
    <t>INT40003030</t>
  </si>
  <si>
    <t>SPEAKER COVER-LH RR ROOF</t>
  </si>
  <si>
    <t>281774665R</t>
  </si>
  <si>
    <t>顶棚</t>
  </si>
  <si>
    <t>是</t>
  </si>
  <si>
    <t>SR1938</t>
  </si>
  <si>
    <t>右后顶扬声器面罩</t>
  </si>
  <si>
    <t>INT40003040</t>
  </si>
  <si>
    <t>SPEAKER COVER-RH RR ROOF</t>
  </si>
  <si>
    <t>281761879R</t>
  </si>
  <si>
    <t>SR1939</t>
  </si>
  <si>
    <t>左后顶扬声器安装支架</t>
  </si>
  <si>
    <t>INT40003050</t>
  </si>
  <si>
    <t>SPEAKER MOUNTING BRACKET-LH RR ROOF</t>
  </si>
  <si>
    <t>732L32503R</t>
  </si>
  <si>
    <t>SR1940</t>
  </si>
  <si>
    <t>右后顶扬声器安装支架</t>
  </si>
  <si>
    <t>INT40003060</t>
  </si>
  <si>
    <t>SPEAKER MOUNTING BRACKET-RH RR ROOF</t>
  </si>
  <si>
    <t>732L20583R</t>
  </si>
  <si>
    <t>SR1941</t>
  </si>
  <si>
    <r>
      <t>驾驶侧歇脚板</t>
    </r>
    <r>
      <rPr>
        <sz val="10.5"/>
        <color rgb="FF10141A"/>
        <rFont val="Times New Roman"/>
        <charset val="134"/>
      </rPr>
      <t>-PHEV</t>
    </r>
  </si>
  <si>
    <t>ASSY</t>
  </si>
  <si>
    <t>INT40004020</t>
  </si>
  <si>
    <t>PLASTIC DRIVER FOOTREST PHEV</t>
  </si>
  <si>
    <t>驾驶侧歇脚板-PHEV</t>
  </si>
  <si>
    <t>678404548R</t>
  </si>
  <si>
    <t>地毯</t>
  </si>
  <si>
    <t>PHEV</t>
  </si>
  <si>
    <t>SR1942</t>
  </si>
  <si>
    <r>
      <t>EV</t>
    </r>
    <r>
      <rPr>
        <sz val="10.5"/>
        <color rgb="FF10141A"/>
        <rFont val="宋体"/>
        <charset val="134"/>
      </rPr>
      <t>电池包检修堵盖</t>
    </r>
  </si>
  <si>
    <t>INT40004070</t>
  </si>
  <si>
    <t>CAP-EV BATTERY SERVICE</t>
  </si>
  <si>
    <t>EV电池包检修堵盖</t>
  </si>
  <si>
    <t>EV</t>
  </si>
  <si>
    <t>SR1943</t>
  </si>
  <si>
    <r>
      <t>驾驶侧歇脚板</t>
    </r>
    <r>
      <rPr>
        <sz val="10.5"/>
        <color rgb="FF10141A"/>
        <rFont val="Times New Roman"/>
        <charset val="134"/>
      </rPr>
      <t>-EV</t>
    </r>
  </si>
  <si>
    <t>INT40004060</t>
  </si>
  <si>
    <t>PLASTIC DRIVER FOOTREST EV</t>
  </si>
  <si>
    <t>驾驶侧歇脚板-EV</t>
  </si>
  <si>
    <t>678400799R</t>
  </si>
  <si>
    <t>SR1985</t>
  </si>
  <si>
    <t>OHC安装支架(E-Call)</t>
  </si>
  <si>
    <t>INT40003013</t>
  </si>
  <si>
    <t>OHC MOUNTING BRACKET-E-CALL</t>
  </si>
  <si>
    <t>SR1986</t>
  </si>
  <si>
    <t>左后顶扬声器支架</t>
  </si>
  <si>
    <t>INT40003014</t>
  </si>
  <si>
    <t>SPEAKER BRACKET-LH RR ROOF</t>
  </si>
  <si>
    <t>SR1987</t>
  </si>
  <si>
    <t>右后顶扬声器支架</t>
  </si>
  <si>
    <t>INT40003015</t>
  </si>
  <si>
    <t>SPEAKER BRACKET-RH RR ROOF</t>
  </si>
  <si>
    <t>SR1988</t>
  </si>
  <si>
    <t>左后顶卡扣支架</t>
  </si>
  <si>
    <t>INT40003017</t>
  </si>
  <si>
    <t>CLIP SEATER-LH RR ROOF</t>
  </si>
  <si>
    <t>SR1989</t>
  </si>
  <si>
    <t>右后顶卡扣支架</t>
  </si>
  <si>
    <t>INT40003018</t>
  </si>
  <si>
    <t>CLIP SEATER-RH RR ROOF</t>
  </si>
  <si>
    <t>SR1990</t>
  </si>
  <si>
    <t>全景顶棚框架-前</t>
  </si>
  <si>
    <t>INT40003023</t>
  </si>
  <si>
    <t>FRAME FR-PANORAMIC OPENING</t>
  </si>
  <si>
    <t>SR1991</t>
  </si>
  <si>
    <t>全景顶棚框架-后</t>
  </si>
  <si>
    <t>INT40003024</t>
  </si>
  <si>
    <t>FRAME RR-PANORAMIC OPENING</t>
  </si>
  <si>
    <t>SR1992</t>
  </si>
  <si>
    <t>全景顶棚框架-左</t>
  </si>
  <si>
    <t>INT40003025</t>
  </si>
  <si>
    <t>FRAME LH-PANORAMIC OPENING</t>
  </si>
  <si>
    <t>SR1993</t>
  </si>
  <si>
    <t>全景顶棚框架-右</t>
  </si>
  <si>
    <t>INT40003026</t>
  </si>
  <si>
    <t>FRAME RH-PANORAMIC OPENING</t>
  </si>
  <si>
    <t>SR1994</t>
  </si>
  <si>
    <t>CPD安装支架</t>
  </si>
  <si>
    <t>INT40003022</t>
  </si>
  <si>
    <t>CPD MOUNTING BRACKET_PANO ROOF</t>
  </si>
  <si>
    <t>CPD安装支架-全景天窗</t>
  </si>
  <si>
    <t>SR1995</t>
  </si>
  <si>
    <r>
      <rPr>
        <sz val="10.5"/>
        <color rgb="FF10141A"/>
        <rFont val="Times New Roman"/>
        <charset val="134"/>
      </rPr>
      <t>OHC</t>
    </r>
    <r>
      <rPr>
        <sz val="10.5"/>
        <color rgb="FF10141A"/>
        <rFont val="宋体"/>
        <charset val="134"/>
      </rPr>
      <t>安装支架</t>
    </r>
    <r>
      <rPr>
        <sz val="10.5"/>
        <color rgb="FF10141A"/>
        <rFont val="Times New Roman"/>
        <charset val="134"/>
      </rPr>
      <t>(</t>
    </r>
    <r>
      <rPr>
        <sz val="10.5"/>
        <color rgb="FF10141A"/>
        <rFont val="宋体"/>
        <charset val="134"/>
      </rPr>
      <t>无</t>
    </r>
    <r>
      <rPr>
        <sz val="10.5"/>
        <color rgb="FF10141A"/>
        <rFont val="Times New Roman"/>
        <charset val="134"/>
      </rPr>
      <t>E-Call)</t>
    </r>
  </si>
  <si>
    <t>INT40003078</t>
  </si>
  <si>
    <t>OHC MOUNTING BRACKET-W/O E-CALL</t>
  </si>
  <si>
    <t>OHC安装支架(无E-Call)</t>
  </si>
  <si>
    <t>SR1996</t>
  </si>
  <si>
    <r>
      <rPr>
        <sz val="10.5"/>
        <color rgb="FF10141A"/>
        <rFont val="宋体"/>
        <charset val="134"/>
      </rPr>
      <t>前卡扣支架</t>
    </r>
    <r>
      <rPr>
        <sz val="10.5"/>
        <color rgb="FF10141A"/>
        <rFont val="Times New Roman"/>
        <charset val="134"/>
      </rPr>
      <t>1</t>
    </r>
  </si>
  <si>
    <t>INT40003076</t>
  </si>
  <si>
    <t>CLIP SEATER 1-FR ROOF</t>
  </si>
  <si>
    <t>前卡扣支架1</t>
  </si>
  <si>
    <t>SR1997</t>
  </si>
  <si>
    <t>中卡扣支架2</t>
  </si>
  <si>
    <t>INT40003077</t>
  </si>
  <si>
    <t>CLIP SEATER 2-MID ROOF</t>
  </si>
  <si>
    <t>SR1998</t>
  </si>
  <si>
    <t>INT40003079</t>
  </si>
  <si>
    <t>CPD MOUNTING BRACKET_METAL ROOF</t>
  </si>
  <si>
    <t>CPD安装支架-钣金顶</t>
  </si>
  <si>
    <t>SR1999</t>
  </si>
  <si>
    <t>模压衣帽架安装支架前</t>
  </si>
  <si>
    <t>INT40005045</t>
  </si>
  <si>
    <t>MOUNTING BRACKET FRT-FOLDABLE PARCEL SHELF</t>
  </si>
  <si>
    <t>盖板衣帽架</t>
  </si>
  <si>
    <t>SR2000</t>
  </si>
  <si>
    <t>模压衣帽架安装支架后</t>
  </si>
  <si>
    <t>INT40005052</t>
  </si>
  <si>
    <t>MOUNTING BRACKET RR-FOLDABLE PARCEL SHELF</t>
  </si>
  <si>
    <t>SR2001</t>
  </si>
  <si>
    <t>橡胶限位块</t>
  </si>
  <si>
    <t>INT40005047</t>
  </si>
  <si>
    <t>RUBBER LIMIT-1 PIECE PARCEL SHELF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</si>
</sst>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0.5"/>
      <color rgb="FF10141A"/>
      <name val="宋体"/>
      <charset val="134"/>
    </font>
    <font>
      <sz val="11"/>
      <name val="微软雅黑"/>
      <charset val="134"/>
    </font>
    <font>
      <sz val="10.5"/>
      <color rgb="FF10141A"/>
      <name val="Times New Roman"/>
      <charset val="134"/>
    </font>
    <font>
      <sz val="11"/>
      <name val="宋体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9" borderId="10">
      <alignment vertical="center"/>
    </xf>
    <xf numFmtId="0" fontId="16" fillId="10" borderId="11">
      <alignment vertical="center"/>
    </xf>
    <xf numFmtId="0" fontId="17" fillId="10" borderId="10">
      <alignment vertical="center"/>
    </xf>
    <xf numFmtId="0" fontId="18" fillId="11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</cellStyleXfs>
  <cellXfs count="37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0" fillId="7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theme="1"/>
      </font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  <dxf>
      <font>
        <color theme="1"/>
      </font>
      <fill>
        <patternFill patternType="solid">
          <bgColor theme="9" tint="0.799981688894314"/>
        </patternFill>
      </fill>
    </dxf>
    <dxf>
      <font>
        <color theme="1"/>
      </font>
      <fill>
        <patternFill patternType="solid">
          <bgColor theme="7" tint="0.59999389629810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B7" sqref="B7"/>
    </sheetView>
  </sheetViews>
  <sheetFormatPr defaultColWidth="9" defaultRowHeight="13.5"/>
  <cols>
    <col min="1" max="1" width="9" style="1"/>
    <col min="2" max="2" width="28" style="1" customWidth="1"/>
    <col min="3" max="3" width="16.225" style="1" customWidth="1"/>
    <col min="4" max="4" width="15.125" style="1" customWidth="1"/>
    <col min="5" max="5" width="18.125" style="1" customWidth="1"/>
    <col min="6" max="6" width="37" style="1" customWidth="1"/>
    <col min="7" max="7" width="20.25" style="1" customWidth="1"/>
    <col min="8" max="8" width="17.5" style="1" customWidth="1"/>
    <col min="9" max="9" width="5.625" style="1" customWidth="1"/>
    <col min="10" max="10" width="9" style="1"/>
    <col min="11" max="11" width="14.875" style="1" customWidth="1"/>
    <col min="12" max="16384" width="9" style="1"/>
  </cols>
  <sheetData>
    <row r="1" ht="25" customHeight="1" spans="1:1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/>
      <c r="J1" s="2"/>
      <c r="K1" s="1" t="s">
        <v>8</v>
      </c>
    </row>
    <row r="2" ht="40" customHeight="1" spans="1:11">
      <c r="A2" s="5" t="s">
        <v>9</v>
      </c>
      <c r="B2" s="6" t="s">
        <v>10</v>
      </c>
      <c r="C2" s="7" t="s">
        <v>11</v>
      </c>
      <c r="D2" s="8" t="str">
        <f>_xlfn.DISPIMG("ID_05B043FF35184073B4AAFCD9FDEC06B8",1)</f>
        <v>=DISPIMG("ID_05B043FF35184073B4AAFCD9FDEC06B8",1)</v>
      </c>
      <c r="E2" s="9" t="s">
        <v>12</v>
      </c>
      <c r="F2" s="10" t="s">
        <v>13</v>
      </c>
      <c r="G2" s="10" t="s">
        <v>10</v>
      </c>
      <c r="H2" s="11" t="s">
        <v>14</v>
      </c>
      <c r="I2" s="12" t="s">
        <v>15</v>
      </c>
      <c r="J2" s="12"/>
      <c r="K2" s="13" t="s">
        <v>16</v>
      </c>
    </row>
    <row r="3" ht="40" customHeight="1" spans="1:11">
      <c r="A3" s="5" t="s">
        <v>17</v>
      </c>
      <c r="B3" s="6" t="s">
        <v>18</v>
      </c>
      <c r="C3" s="7" t="s">
        <v>11</v>
      </c>
      <c r="D3" s="8" t="str">
        <f>_xlfn.DISPIMG("ID_AB570B9A2615484CA40EE24C32D077BB",1)</f>
        <v>=DISPIMG("ID_AB570B9A2615484CA40EE24C32D077BB",1)</v>
      </c>
      <c r="E3" s="9" t="s">
        <v>19</v>
      </c>
      <c r="F3" s="10" t="s">
        <v>20</v>
      </c>
      <c r="G3" s="10" t="s">
        <v>18</v>
      </c>
      <c r="H3" s="11" t="s">
        <v>21</v>
      </c>
      <c r="I3" s="12"/>
      <c r="J3" s="12"/>
      <c r="K3" s="13" t="s">
        <v>16</v>
      </c>
    </row>
    <row r="4" ht="40" customHeight="1" spans="1:11">
      <c r="A4" s="5" t="s">
        <v>22</v>
      </c>
      <c r="B4" s="6" t="s">
        <v>23</v>
      </c>
      <c r="C4" s="7" t="s">
        <v>11</v>
      </c>
      <c r="D4" s="8" t="str">
        <f>_xlfn.DISPIMG("ID_487599068BC04783B54B06B754A3FE28",1)</f>
        <v>=DISPIMG("ID_487599068BC04783B54B06B754A3FE28",1)</v>
      </c>
      <c r="E4" s="9" t="s">
        <v>24</v>
      </c>
      <c r="F4" s="10" t="s">
        <v>25</v>
      </c>
      <c r="G4" s="10" t="s">
        <v>23</v>
      </c>
      <c r="H4" s="11" t="s">
        <v>26</v>
      </c>
      <c r="I4" s="12"/>
      <c r="J4" s="12"/>
      <c r="K4" s="13" t="s">
        <v>16</v>
      </c>
    </row>
    <row r="5" ht="40" customHeight="1" spans="1:11">
      <c r="A5" s="5" t="s">
        <v>27</v>
      </c>
      <c r="B5" s="6" t="s">
        <v>28</v>
      </c>
      <c r="C5" s="7" t="s">
        <v>11</v>
      </c>
      <c r="D5" s="8" t="str">
        <f>_xlfn.DISPIMG("ID_E2BEA726F621424EB322267C0C25652A",1)</f>
        <v>=DISPIMG("ID_E2BEA726F621424EB322267C0C25652A",1)</v>
      </c>
      <c r="E5" s="9" t="s">
        <v>29</v>
      </c>
      <c r="F5" s="10" t="s">
        <v>30</v>
      </c>
      <c r="G5" s="10" t="s">
        <v>28</v>
      </c>
      <c r="H5" s="11" t="s">
        <v>31</v>
      </c>
      <c r="I5" s="12"/>
      <c r="J5" s="12"/>
      <c r="K5" s="13" t="s">
        <v>16</v>
      </c>
    </row>
    <row r="6" ht="40" customHeight="1" spans="1:11">
      <c r="A6" s="5" t="s">
        <v>32</v>
      </c>
      <c r="B6" s="6" t="s">
        <v>33</v>
      </c>
      <c r="C6" s="7" t="s">
        <v>34</v>
      </c>
      <c r="D6" s="14" t="str">
        <f>_xlfn.DISPIMG("ID_BC9D33A133944672A4AE275CD3B1DC29",1)</f>
        <v>=DISPIMG("ID_BC9D33A133944672A4AE275CD3B1DC29",1)</v>
      </c>
      <c r="E6" s="9" t="s">
        <v>35</v>
      </c>
      <c r="F6" s="10" t="s">
        <v>36</v>
      </c>
      <c r="G6" s="10" t="s">
        <v>37</v>
      </c>
      <c r="H6" s="11" t="s">
        <v>38</v>
      </c>
      <c r="I6" s="15" t="s">
        <v>39</v>
      </c>
      <c r="J6" s="15" t="s">
        <v>40</v>
      </c>
      <c r="K6" s="13" t="s">
        <v>16</v>
      </c>
    </row>
    <row r="7" ht="40" customHeight="1" spans="1:11">
      <c r="A7" s="5" t="s">
        <v>41</v>
      </c>
      <c r="B7" s="16" t="s">
        <v>42</v>
      </c>
      <c r="C7" s="7" t="s">
        <v>11</v>
      </c>
      <c r="D7" s="17" t="str">
        <f>_xlfn.DISPIMG("ID_59EB75144E834072AAA22980FDB3B920",1)</f>
        <v>=DISPIMG("ID_59EB75144E834072AAA22980FDB3B920",1)</v>
      </c>
      <c r="E7" s="9" t="s">
        <v>43</v>
      </c>
      <c r="F7" s="10" t="s">
        <v>44</v>
      </c>
      <c r="G7" s="10" t="s">
        <v>45</v>
      </c>
      <c r="H7" s="11">
        <v>8201768153</v>
      </c>
      <c r="I7" s="15"/>
      <c r="J7" s="15" t="s">
        <v>46</v>
      </c>
      <c r="K7" s="13" t="s">
        <v>16</v>
      </c>
    </row>
    <row r="8" ht="40" customHeight="1" spans="1:11">
      <c r="A8" s="5" t="s">
        <v>47</v>
      </c>
      <c r="B8" s="6" t="s">
        <v>48</v>
      </c>
      <c r="C8" s="7" t="s">
        <v>34</v>
      </c>
      <c r="D8" s="14" t="str">
        <f>_xlfn.DISPIMG("ID_3182E9B24F3F4DF69BFB78FA7C597A29",1)</f>
        <v>=DISPIMG("ID_3182E9B24F3F4DF69BFB78FA7C597A29",1)</v>
      </c>
      <c r="E8" s="9" t="s">
        <v>49</v>
      </c>
      <c r="F8" s="10" t="s">
        <v>50</v>
      </c>
      <c r="G8" s="10" t="s">
        <v>51</v>
      </c>
      <c r="H8" s="11" t="s">
        <v>52</v>
      </c>
      <c r="I8" s="15"/>
      <c r="J8" s="15" t="s">
        <v>40</v>
      </c>
      <c r="K8" s="13" t="s">
        <v>16</v>
      </c>
    </row>
    <row r="9" ht="40" customHeight="1" spans="1:11">
      <c r="A9" s="18" t="s">
        <v>53</v>
      </c>
      <c r="B9" s="16" t="s">
        <v>54</v>
      </c>
      <c r="C9" s="8" t="s">
        <v>11</v>
      </c>
      <c r="D9" s="14" t="str">
        <f>_xlfn.DISPIMG("ID_8A6A1E0A348344A79C19FDC6B22E8BBA",1)</f>
        <v>=DISPIMG("ID_8A6A1E0A348344A79C19FDC6B22E8BBA",1)</v>
      </c>
      <c r="E9" s="16" t="s">
        <v>55</v>
      </c>
      <c r="F9" s="10" t="s">
        <v>56</v>
      </c>
      <c r="G9" s="10" t="s">
        <v>54</v>
      </c>
      <c r="H9" s="19"/>
      <c r="I9" s="20" t="s">
        <v>15</v>
      </c>
      <c r="J9" s="20" t="s">
        <v>15</v>
      </c>
      <c r="K9" s="13">
        <v>5</v>
      </c>
    </row>
    <row r="10" ht="40" customHeight="1" spans="1:11">
      <c r="A10" s="18" t="s">
        <v>57</v>
      </c>
      <c r="B10" s="16" t="s">
        <v>58</v>
      </c>
      <c r="C10" s="8" t="s">
        <v>11</v>
      </c>
      <c r="D10" s="14" t="str">
        <f>_xlfn.DISPIMG("ID_BEF69E9CD3334DBE964AC58B37929A8F",1)</f>
        <v>=DISPIMG("ID_BEF69E9CD3334DBE964AC58B37929A8F",1)</v>
      </c>
      <c r="E10" s="16" t="s">
        <v>59</v>
      </c>
      <c r="F10" s="10" t="s">
        <v>60</v>
      </c>
      <c r="G10" s="10" t="s">
        <v>58</v>
      </c>
      <c r="H10" s="19"/>
      <c r="I10" s="21"/>
      <c r="J10" s="21"/>
      <c r="K10" s="13">
        <v>6</v>
      </c>
    </row>
    <row r="11" ht="40" customHeight="1" spans="1:11">
      <c r="A11" s="18" t="s">
        <v>61</v>
      </c>
      <c r="B11" s="6" t="s">
        <v>62</v>
      </c>
      <c r="C11" s="8" t="s">
        <v>11</v>
      </c>
      <c r="D11" s="14" t="str">
        <f>_xlfn.DISPIMG("ID_B42815F710CB437EBB8208C3C05F7EB9",1)</f>
        <v>=DISPIMG("ID_B42815F710CB437EBB8208C3C05F7EB9",1)</v>
      </c>
      <c r="E11" s="16" t="s">
        <v>63</v>
      </c>
      <c r="F11" s="10" t="s">
        <v>64</v>
      </c>
      <c r="G11" s="10" t="s">
        <v>62</v>
      </c>
      <c r="H11" s="19"/>
      <c r="I11" s="21"/>
      <c r="J11" s="21"/>
      <c r="K11" s="13">
        <v>7</v>
      </c>
    </row>
    <row r="12" ht="40" customHeight="1" spans="1:11">
      <c r="A12" s="18" t="s">
        <v>65</v>
      </c>
      <c r="B12" s="16" t="s">
        <v>66</v>
      </c>
      <c r="C12" s="8" t="s">
        <v>11</v>
      </c>
      <c r="D12" s="14" t="str">
        <f>_xlfn.DISPIMG("ID_F4D4652A23FB4E9FB0B8D4964EE53335",1)</f>
        <v>=DISPIMG("ID_F4D4652A23FB4E9FB0B8D4964EE53335",1)</v>
      </c>
      <c r="E12" s="16" t="s">
        <v>67</v>
      </c>
      <c r="F12" s="10" t="s">
        <v>68</v>
      </c>
      <c r="G12" s="10" t="s">
        <v>66</v>
      </c>
      <c r="H12" s="19"/>
      <c r="I12" s="21"/>
      <c r="J12" s="21"/>
      <c r="K12" s="13">
        <v>8</v>
      </c>
    </row>
    <row r="13" ht="40" customHeight="1" spans="1:11">
      <c r="A13" s="18" t="s">
        <v>69</v>
      </c>
      <c r="B13" s="16" t="s">
        <v>70</v>
      </c>
      <c r="C13" s="8" t="s">
        <v>11</v>
      </c>
      <c r="D13" s="14" t="str">
        <f>_xlfn.DISPIMG("ID_EB273394A70E42E4A79DFDE104B04212",1)</f>
        <v>=DISPIMG("ID_EB273394A70E42E4A79DFDE104B04212",1)</v>
      </c>
      <c r="E13" s="16" t="s">
        <v>71</v>
      </c>
      <c r="F13" s="10" t="s">
        <v>72</v>
      </c>
      <c r="G13" s="10" t="s">
        <v>70</v>
      </c>
      <c r="H13" s="19"/>
      <c r="I13" s="21"/>
      <c r="J13" s="21"/>
      <c r="K13" s="13">
        <v>9</v>
      </c>
    </row>
    <row r="14" ht="40" customHeight="1" spans="1:11">
      <c r="A14" s="18" t="s">
        <v>73</v>
      </c>
      <c r="B14" s="16" t="s">
        <v>74</v>
      </c>
      <c r="C14" s="8" t="s">
        <v>11</v>
      </c>
      <c r="D14" s="14" t="str">
        <f>_xlfn.DISPIMG("ID_11A2F1BF2A3E4F9787D4BA786B0098EF",1)</f>
        <v>=DISPIMG("ID_11A2F1BF2A3E4F9787D4BA786B0098EF",1)</v>
      </c>
      <c r="E14" s="16" t="s">
        <v>75</v>
      </c>
      <c r="F14" s="10" t="s">
        <v>76</v>
      </c>
      <c r="G14" s="10" t="s">
        <v>74</v>
      </c>
      <c r="H14" s="19"/>
      <c r="I14" s="21"/>
      <c r="J14" s="21"/>
      <c r="K14" s="13">
        <v>1</v>
      </c>
    </row>
    <row r="15" ht="40" customHeight="1" spans="1:11">
      <c r="A15" s="18" t="s">
        <v>77</v>
      </c>
      <c r="B15" s="16" t="s">
        <v>78</v>
      </c>
      <c r="C15" s="8" t="s">
        <v>11</v>
      </c>
      <c r="D15" s="14" t="str">
        <f>_xlfn.DISPIMG("ID_80A3CD31F57D4FEF89931D63D2C0352C",1)</f>
        <v>=DISPIMG("ID_80A3CD31F57D4FEF89931D63D2C0352C",1)</v>
      </c>
      <c r="E15" s="16" t="s">
        <v>79</v>
      </c>
      <c r="F15" s="10" t="s">
        <v>80</v>
      </c>
      <c r="G15" s="10" t="s">
        <v>78</v>
      </c>
      <c r="H15" s="19"/>
      <c r="I15" s="21"/>
      <c r="J15" s="21"/>
      <c r="K15" s="13">
        <v>2</v>
      </c>
    </row>
    <row r="16" ht="40" customHeight="1" spans="1:11">
      <c r="A16" s="18" t="s">
        <v>81</v>
      </c>
      <c r="B16" s="16" t="s">
        <v>82</v>
      </c>
      <c r="C16" s="8" t="s">
        <v>11</v>
      </c>
      <c r="D16" s="14" t="str">
        <f>_xlfn.DISPIMG("ID_0FFC38DFACCC47D39012C6EEFC3BEF36",1)</f>
        <v>=DISPIMG("ID_0FFC38DFACCC47D39012C6EEFC3BEF36",1)</v>
      </c>
      <c r="E16" s="16" t="s">
        <v>83</v>
      </c>
      <c r="F16" s="10" t="s">
        <v>84</v>
      </c>
      <c r="G16" s="10" t="s">
        <v>82</v>
      </c>
      <c r="H16" s="19"/>
      <c r="I16" s="21"/>
      <c r="J16" s="21"/>
      <c r="K16" s="13">
        <v>3</v>
      </c>
    </row>
    <row r="17" ht="40" customHeight="1" spans="1:11">
      <c r="A17" s="18" t="s">
        <v>85</v>
      </c>
      <c r="B17" s="16" t="s">
        <v>86</v>
      </c>
      <c r="C17" s="8" t="s">
        <v>11</v>
      </c>
      <c r="D17" s="14" t="str">
        <f>_xlfn.DISPIMG("ID_FD17F05BA0EF4314A7D5B70050AA7FCC",1)</f>
        <v>=DISPIMG("ID_FD17F05BA0EF4314A7D5B70050AA7FCC",1)</v>
      </c>
      <c r="E17" s="16" t="s">
        <v>87</v>
      </c>
      <c r="F17" s="10" t="s">
        <v>88</v>
      </c>
      <c r="G17" s="10" t="s">
        <v>86</v>
      </c>
      <c r="H17" s="19"/>
      <c r="I17" s="21"/>
      <c r="J17" s="21"/>
      <c r="K17" s="13">
        <v>4</v>
      </c>
    </row>
    <row r="18" ht="40" customHeight="1" spans="1:11">
      <c r="A18" s="18" t="s">
        <v>89</v>
      </c>
      <c r="B18" s="16" t="s">
        <v>90</v>
      </c>
      <c r="C18" s="8" t="s">
        <v>11</v>
      </c>
      <c r="D18" s="14" t="str">
        <f>_xlfn.DISPIMG("ID_961950A91B7443B3B71B4441BD77F130",1)</f>
        <v>=DISPIMG("ID_961950A91B7443B3B71B4441BD77F130",1)</v>
      </c>
      <c r="E18" s="16" t="s">
        <v>91</v>
      </c>
      <c r="F18" s="10" t="s">
        <v>92</v>
      </c>
      <c r="G18" s="10" t="s">
        <v>93</v>
      </c>
      <c r="H18" s="19"/>
      <c r="I18" s="22"/>
      <c r="J18" s="22"/>
      <c r="K18" s="13">
        <v>10</v>
      </c>
    </row>
    <row r="19" ht="40" customHeight="1" spans="1:11">
      <c r="A19" s="18" t="s">
        <v>94</v>
      </c>
      <c r="B19" s="16" t="s">
        <v>95</v>
      </c>
      <c r="C19" s="23" t="s">
        <v>11</v>
      </c>
      <c r="D19" s="24" t="str">
        <f>_xlfn.DISPIMG("ID_0635198A7F1B40AF8AA003CCA97446AE",1)</f>
        <v>=DISPIMG("ID_0635198A7F1B40AF8AA003CCA97446AE",1)</v>
      </c>
      <c r="E19" s="16" t="s">
        <v>96</v>
      </c>
      <c r="F19" s="24" t="s">
        <v>97</v>
      </c>
      <c r="G19" s="24" t="s">
        <v>98</v>
      </c>
      <c r="H19" s="25"/>
      <c r="I19" s="26"/>
      <c r="J19" s="26"/>
      <c r="K19" s="27">
        <v>11</v>
      </c>
    </row>
    <row r="20" ht="40" customHeight="1" spans="1:11">
      <c r="A20" s="18" t="s">
        <v>99</v>
      </c>
      <c r="B20" s="6" t="s">
        <v>100</v>
      </c>
      <c r="C20" s="23" t="s">
        <v>11</v>
      </c>
      <c r="D20" s="24" t="str">
        <f>_xlfn.DISPIMG("ID_1F8986B2BF52496BA9BB4061B03428B3",1)</f>
        <v>=DISPIMG("ID_1F8986B2BF52496BA9BB4061B03428B3",1)</v>
      </c>
      <c r="E20" s="16" t="s">
        <v>101</v>
      </c>
      <c r="F20" s="24" t="s">
        <v>102</v>
      </c>
      <c r="G20" s="24" t="s">
        <v>103</v>
      </c>
      <c r="H20" s="28"/>
      <c r="I20" s="26"/>
      <c r="J20" s="26"/>
      <c r="K20" s="27">
        <v>12</v>
      </c>
    </row>
    <row r="21" ht="40" customHeight="1" spans="1:11">
      <c r="A21" s="18" t="s">
        <v>104</v>
      </c>
      <c r="B21" s="16" t="s">
        <v>105</v>
      </c>
      <c r="C21" s="23" t="s">
        <v>11</v>
      </c>
      <c r="D21" s="24" t="str">
        <f>_xlfn.DISPIMG("ID_DB25DB831F4844EBB01FD22054F249B0",1)</f>
        <v>=DISPIMG("ID_DB25DB831F4844EBB01FD22054F249B0",1)</v>
      </c>
      <c r="E21" s="16" t="s">
        <v>106</v>
      </c>
      <c r="F21" s="24" t="s">
        <v>107</v>
      </c>
      <c r="G21" s="24" t="s">
        <v>105</v>
      </c>
      <c r="H21" s="28"/>
      <c r="I21" s="26"/>
      <c r="J21" s="26"/>
      <c r="K21" s="27">
        <v>13</v>
      </c>
    </row>
    <row r="22" ht="40" customHeight="1" spans="1:11">
      <c r="A22" s="18" t="s">
        <v>108</v>
      </c>
      <c r="B22" s="16" t="s">
        <v>90</v>
      </c>
      <c r="C22" s="23" t="s">
        <v>11</v>
      </c>
      <c r="D22" s="24" t="str">
        <f>_xlfn.DISPIMG("ID_84F71783E74D4038BF45F2A4CFBF0D3A",1)</f>
        <v>=DISPIMG("ID_84F71783E74D4038BF45F2A4CFBF0D3A",1)</v>
      </c>
      <c r="E22" s="16" t="s">
        <v>109</v>
      </c>
      <c r="F22" s="24" t="s">
        <v>110</v>
      </c>
      <c r="G22" s="24" t="s">
        <v>111</v>
      </c>
      <c r="H22" s="28"/>
      <c r="I22" s="26"/>
      <c r="J22" s="26"/>
      <c r="K22" s="27">
        <v>14</v>
      </c>
    </row>
    <row r="23" ht="40" customHeight="1" spans="1:11">
      <c r="A23" s="29" t="s">
        <v>112</v>
      </c>
      <c r="B23" s="30" t="s">
        <v>113</v>
      </c>
      <c r="C23" s="31" t="s">
        <v>11</v>
      </c>
      <c r="D23" s="32" t="str">
        <f>_xlfn.DISPIMG("ID_E3454DF8B7BC44039085ACCF12D9BB0D",1)</f>
        <v>=DISPIMG("ID_E3454DF8B7BC44039085ACCF12D9BB0D",1)</v>
      </c>
      <c r="E23" s="30" t="s">
        <v>114</v>
      </c>
      <c r="F23" s="33" t="s">
        <v>115</v>
      </c>
      <c r="G23" s="33" t="s">
        <v>113</v>
      </c>
      <c r="H23" s="13"/>
      <c r="I23" s="34" t="s">
        <v>116</v>
      </c>
      <c r="J23" s="35" t="s">
        <v>15</v>
      </c>
      <c r="K23" s="1">
        <v>15</v>
      </c>
    </row>
    <row r="24" ht="40" customHeight="1" spans="1:11">
      <c r="A24" s="29" t="s">
        <v>117</v>
      </c>
      <c r="B24" s="36" t="s">
        <v>118</v>
      </c>
      <c r="C24" s="31" t="s">
        <v>11</v>
      </c>
      <c r="D24" s="32" t="str">
        <f>_xlfn.DISPIMG("ID_17E56582C2B54468820369466F671027",1)</f>
        <v>=DISPIMG("ID_17E56582C2B54468820369466F671027",1)</v>
      </c>
      <c r="E24" s="30" t="s">
        <v>119</v>
      </c>
      <c r="F24" s="33" t="s">
        <v>120</v>
      </c>
      <c r="G24" s="33" t="s">
        <v>118</v>
      </c>
      <c r="H24" s="13"/>
      <c r="I24" s="34"/>
      <c r="J24" s="35"/>
      <c r="K24" s="1">
        <v>16</v>
      </c>
    </row>
    <row r="25" ht="40" customHeight="1" spans="1:11">
      <c r="A25" s="29" t="s">
        <v>121</v>
      </c>
      <c r="B25" s="36" t="s">
        <v>122</v>
      </c>
      <c r="C25" s="31" t="s">
        <v>11</v>
      </c>
      <c r="D25" s="32" t="str">
        <f>_xlfn.DISPIMG("ID_032F82240FE442868B1EBCF377851978",1)</f>
        <v>=DISPIMG("ID_032F82240FE442868B1EBCF377851978",1)</v>
      </c>
      <c r="E25" s="30" t="s">
        <v>123</v>
      </c>
      <c r="F25" s="33" t="s">
        <v>124</v>
      </c>
      <c r="G25" s="33" t="s">
        <v>122</v>
      </c>
      <c r="H25" s="13"/>
      <c r="I25" s="34"/>
      <c r="J25" s="35"/>
      <c r="K25" s="1">
        <v>17</v>
      </c>
    </row>
  </sheetData>
  <mergeCells count="6">
    <mergeCell ref="I2:I5"/>
    <mergeCell ref="I6:I8"/>
    <mergeCell ref="I9:I18"/>
    <mergeCell ref="I23:I25"/>
    <mergeCell ref="J9:J18"/>
    <mergeCell ref="J23:J25"/>
  </mergeCells>
  <conditionalFormatting sqref="H6">
    <cfRule type="cellIs" dxfId="0" priority="54" operator="equal">
      <formula>"N/A"</formula>
    </cfRule>
    <cfRule type="cellIs" dxfId="1" priority="53" operator="equal">
      <formula>""</formula>
    </cfRule>
    <cfRule type="cellIs" dxfId="0" priority="52" operator="equal">
      <formula>"/"</formula>
    </cfRule>
  </conditionalFormatting>
  <conditionalFormatting sqref="H8">
    <cfRule type="cellIs" dxfId="0" priority="51" operator="equal">
      <formula>"N/A"</formula>
    </cfRule>
    <cfRule type="cellIs" dxfId="1" priority="50" operator="equal">
      <formula>""</formula>
    </cfRule>
    <cfRule type="cellIs" dxfId="0" priority="49" operator="equal">
      <formula>"/"</formula>
    </cfRule>
  </conditionalFormatting>
  <conditionalFormatting sqref="C18">
    <cfRule type="cellIs" dxfId="2" priority="32" operator="equal">
      <formula>"Assy"</formula>
    </cfRule>
    <cfRule type="cellIs" dxfId="3" priority="31" operator="equal">
      <formula>"Fastener"</formula>
    </cfRule>
  </conditionalFormatting>
  <conditionalFormatting sqref="C18:D18">
    <cfRule type="cellIs" dxfId="0" priority="30" operator="equal">
      <formula>"N/A"</formula>
    </cfRule>
    <cfRule type="cellIs" dxfId="1" priority="29" operator="equal">
      <formula>""</formula>
    </cfRule>
    <cfRule type="cellIs" dxfId="0" priority="28" operator="equal">
      <formula>"/"</formula>
    </cfRule>
  </conditionalFormatting>
  <conditionalFormatting sqref="F18:G18">
    <cfRule type="cellIs" dxfId="0" priority="27" operator="equal">
      <formula>"N/A"</formula>
    </cfRule>
    <cfRule type="cellIs" dxfId="1" priority="26" operator="equal">
      <formula>""</formula>
    </cfRule>
    <cfRule type="cellIs" dxfId="0" priority="25" operator="equal">
      <formula>"/"</formula>
    </cfRule>
  </conditionalFormatting>
  <conditionalFormatting sqref="C22">
    <cfRule type="cellIs" dxfId="2" priority="16" operator="equal">
      <formula>"Assy"</formula>
    </cfRule>
    <cfRule type="cellIs" dxfId="3" priority="15" operator="equal">
      <formula>"Fastener"</formula>
    </cfRule>
  </conditionalFormatting>
  <conditionalFormatting sqref="C22:D22">
    <cfRule type="cellIs" dxfId="0" priority="14" operator="equal">
      <formula>"N/A"</formula>
    </cfRule>
    <cfRule type="cellIs" dxfId="1" priority="13" operator="equal">
      <formula>""</formula>
    </cfRule>
    <cfRule type="cellIs" dxfId="0" priority="12" operator="equal">
      <formula>"/"</formula>
    </cfRule>
  </conditionalFormatting>
  <conditionalFormatting sqref="F22:G22">
    <cfRule type="cellIs" dxfId="0" priority="11" operator="equal">
      <formula>"N/A"</formula>
    </cfRule>
    <cfRule type="cellIs" dxfId="1" priority="10" operator="equal">
      <formula>""</formula>
    </cfRule>
    <cfRule type="cellIs" dxfId="0" priority="9" operator="equal">
      <formula>"/"</formula>
    </cfRule>
  </conditionalFormatting>
  <conditionalFormatting sqref="C14:C17">
    <cfRule type="cellIs" dxfId="2" priority="40" operator="equal">
      <formula>"Assy"</formula>
    </cfRule>
    <cfRule type="cellIs" dxfId="3" priority="39" operator="equal">
      <formula>"Fastener"</formula>
    </cfRule>
  </conditionalFormatting>
  <conditionalFormatting sqref="C1 C2:C5 C6 C7 C8">
    <cfRule type="cellIs" dxfId="2" priority="62" operator="equal">
      <formula>"Assy"</formula>
    </cfRule>
    <cfRule type="cellIs" dxfId="3" priority="61" operator="equal">
      <formula>"Fastener"</formula>
    </cfRule>
  </conditionalFormatting>
  <conditionalFormatting sqref="C1:G1 C2:G5 C6:G6 C7:G7 C8:G8">
    <cfRule type="cellIs" dxfId="0" priority="60" operator="equal">
      <formula>"N/A"</formula>
    </cfRule>
    <cfRule type="cellIs" dxfId="1" priority="59" operator="equal">
      <formula>""</formula>
    </cfRule>
    <cfRule type="cellIs" dxfId="0" priority="58" operator="equal">
      <formula>"/"</formula>
    </cfRule>
  </conditionalFormatting>
  <conditionalFormatting sqref="H1:H5 H7">
    <cfRule type="cellIs" dxfId="0" priority="57" operator="equal">
      <formula>"N/A"</formula>
    </cfRule>
    <cfRule type="cellIs" dxfId="1" priority="56" operator="equal">
      <formula>""</formula>
    </cfRule>
    <cfRule type="cellIs" dxfId="0" priority="55" operator="equal">
      <formula>"/"</formula>
    </cfRule>
  </conditionalFormatting>
  <conditionalFormatting sqref="C9 C10:C11 C12:C13">
    <cfRule type="cellIs" dxfId="2" priority="48" operator="equal">
      <formula>"Assy"</formula>
    </cfRule>
    <cfRule type="cellIs" dxfId="3" priority="47" operator="equal">
      <formula>"Fastener"</formula>
    </cfRule>
  </conditionalFormatting>
  <conditionalFormatting sqref="C9:D9 C10:D11 C12:D13">
    <cfRule type="cellIs" dxfId="0" priority="46" operator="equal">
      <formula>"N/A"</formula>
    </cfRule>
    <cfRule type="cellIs" dxfId="1" priority="45" operator="equal">
      <formula>""</formula>
    </cfRule>
    <cfRule type="cellIs" dxfId="0" priority="44" operator="equal">
      <formula>"/"</formula>
    </cfRule>
  </conditionalFormatting>
  <conditionalFormatting sqref="F9:G9 F10:G11 F12:G13">
    <cfRule type="cellIs" dxfId="0" priority="43" operator="equal">
      <formula>"N/A"</formula>
    </cfRule>
    <cfRule type="cellIs" dxfId="1" priority="42" operator="equal">
      <formula>""</formula>
    </cfRule>
    <cfRule type="cellIs" dxfId="0" priority="41" operator="equal">
      <formula>"/"</formula>
    </cfRule>
  </conditionalFormatting>
  <conditionalFormatting sqref="C14:D17">
    <cfRule type="cellIs" dxfId="0" priority="38" operator="equal">
      <formula>"N/A"</formula>
    </cfRule>
    <cfRule type="cellIs" dxfId="1" priority="37" operator="equal">
      <formula>""</formula>
    </cfRule>
    <cfRule type="cellIs" dxfId="0" priority="36" operator="equal">
      <formula>"/"</formula>
    </cfRule>
  </conditionalFormatting>
  <conditionalFormatting sqref="F14:G17">
    <cfRule type="cellIs" dxfId="0" priority="35" operator="equal">
      <formula>"N/A"</formula>
    </cfRule>
    <cfRule type="cellIs" dxfId="1" priority="34" operator="equal">
      <formula>""</formula>
    </cfRule>
    <cfRule type="cellIs" dxfId="0" priority="33" operator="equal">
      <formula>"/"</formula>
    </cfRule>
  </conditionalFormatting>
  <conditionalFormatting sqref="C19 C20:C21">
    <cfRule type="cellIs" dxfId="2" priority="24" operator="equal">
      <formula>"Assy"</formula>
    </cfRule>
    <cfRule type="cellIs" dxfId="3" priority="23" operator="equal">
      <formula>"Fastener"</formula>
    </cfRule>
  </conditionalFormatting>
  <conditionalFormatting sqref="C19:D19 C20:D21">
    <cfRule type="cellIs" dxfId="0" priority="22" operator="equal">
      <formula>"N/A"</formula>
    </cfRule>
    <cfRule type="cellIs" dxfId="1" priority="21" operator="equal">
      <formula>""</formula>
    </cfRule>
    <cfRule type="cellIs" dxfId="0" priority="20" operator="equal">
      <formula>"/"</formula>
    </cfRule>
  </conditionalFormatting>
  <conditionalFormatting sqref="F19:G19 F20:G21">
    <cfRule type="cellIs" dxfId="0" priority="19" operator="equal">
      <formula>"N/A"</formula>
    </cfRule>
    <cfRule type="cellIs" dxfId="1" priority="18" operator="equal">
      <formula>""</formula>
    </cfRule>
    <cfRule type="cellIs" dxfId="0" priority="17" operator="equal">
      <formula>"/"</formula>
    </cfRule>
  </conditionalFormatting>
  <conditionalFormatting sqref="C23:C24 C25">
    <cfRule type="cellIs" dxfId="2" priority="8" operator="equal">
      <formula>"Assy"</formula>
    </cfRule>
    <cfRule type="cellIs" dxfId="3" priority="7" operator="equal">
      <formula>"Fastener"</formula>
    </cfRule>
  </conditionalFormatting>
  <conditionalFormatting sqref="C23:D24 C25:D25">
    <cfRule type="cellIs" dxfId="0" priority="6" operator="equal">
      <formula>"N/A"</formula>
    </cfRule>
    <cfRule type="cellIs" dxfId="1" priority="5" operator="equal">
      <formula>""</formula>
    </cfRule>
    <cfRule type="cellIs" dxfId="0" priority="4" operator="equal">
      <formula>"/"</formula>
    </cfRule>
  </conditionalFormatting>
  <conditionalFormatting sqref="F23:G24 F25:G25">
    <cfRule type="cellIs" dxfId="0" priority="3" operator="equal">
      <formula>"N/A"</formula>
    </cfRule>
    <cfRule type="cellIs" dxfId="1" priority="2" operator="equal">
      <formula>""</formula>
    </cfRule>
    <cfRule type="cellIs" dxfId="0" priority="1" operator="equal">
      <formula>"/"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千寻</cp:lastModifiedBy>
  <dcterms:created xsi:type="dcterms:W3CDTF">2023-05-12T11:15:00Z</dcterms:created>
  <dcterms:modified xsi:type="dcterms:W3CDTF">2026-05-20T02:08:23Z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8565258FDC6E493FBE6CABD372C11C90_12</vt:lpwstr>
  </property>
  <property fmtid="{D5CDD505-2E9C-101B-9397-08002B2CF9AE}" pid="4" name="CalculationRule">
    <vt:i4>0</vt:i4>
  </property>
</Properties>
</file>