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590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Volumes/C/Users/Yuwen/Dropbox/PI/PI_Replications/"/>
    </mc:Choice>
  </mc:AlternateContent>
  <bookViews>
    <workbookView xWindow="0" yWindow="0" windowWidth="25600" windowHeight="1600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56" i="1" l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B1" i="1"/>
  <c r="L55" i="1"/>
  <c r="K71" i="1"/>
  <c r="K68" i="1"/>
  <c r="K69" i="1"/>
  <c r="K56" i="1"/>
  <c r="K57" i="1"/>
  <c r="K58" i="1"/>
  <c r="K59" i="1"/>
  <c r="K60" i="1"/>
  <c r="K61" i="1"/>
  <c r="K62" i="1"/>
  <c r="K63" i="1"/>
  <c r="K64" i="1"/>
  <c r="K65" i="1"/>
  <c r="K66" i="1"/>
  <c r="K67" i="1"/>
  <c r="K55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37" i="1"/>
  <c r="M52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37" i="1"/>
  <c r="L19" i="1"/>
  <c r="K37" i="1"/>
  <c r="L37" i="1"/>
  <c r="L20" i="1"/>
  <c r="K38" i="1"/>
  <c r="L21" i="1"/>
  <c r="K39" i="1"/>
  <c r="L22" i="1"/>
  <c r="K40" i="1"/>
  <c r="L23" i="1"/>
  <c r="K41" i="1"/>
  <c r="L24" i="1"/>
  <c r="K42" i="1"/>
  <c r="L25" i="1"/>
  <c r="K43" i="1"/>
  <c r="L26" i="1"/>
  <c r="K44" i="1"/>
  <c r="L27" i="1"/>
  <c r="K45" i="1"/>
  <c r="L28" i="1"/>
  <c r="K46" i="1"/>
  <c r="L29" i="1"/>
  <c r="K47" i="1"/>
  <c r="L30" i="1"/>
  <c r="K48" i="1"/>
  <c r="L31" i="1"/>
  <c r="K49" i="1"/>
  <c r="L32" i="1"/>
  <c r="K50" i="1"/>
  <c r="M19" i="1"/>
  <c r="M20" i="1"/>
  <c r="M21" i="1"/>
  <c r="M22" i="1"/>
  <c r="M23" i="1"/>
  <c r="M24" i="1"/>
  <c r="M25" i="1"/>
  <c r="M26" i="1"/>
  <c r="M27" i="1"/>
  <c r="M28" i="1"/>
  <c r="M30" i="1"/>
  <c r="M31" i="1"/>
  <c r="M32" i="1"/>
  <c r="K5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2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2" i="1"/>
  <c r="L34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19" i="1"/>
  <c r="K34" i="1"/>
</calcChain>
</file>

<file path=xl/sharedStrings.xml><?xml version="1.0" encoding="utf-8"?>
<sst xmlns="http://schemas.openxmlformats.org/spreadsheetml/2006/main" count="29" uniqueCount="29">
  <si>
    <t>workplaces</t>
  </si>
  <si>
    <t># of establishments of each type</t>
  </si>
  <si>
    <t># of population in each workplace</t>
  </si>
  <si>
    <t>%weekday errands</t>
  </si>
  <si>
    <t>%weekend errands</t>
  </si>
  <si>
    <t>%voluntary quarantine errands</t>
  </si>
  <si>
    <t># of contact rate</t>
  </si>
  <si>
    <t>contact prob</t>
  </si>
  <si>
    <t>home</t>
  </si>
  <si>
    <t>factory</t>
  </si>
  <si>
    <t>office</t>
  </si>
  <si>
    <t>pre-school</t>
  </si>
  <si>
    <t>elem</t>
  </si>
  <si>
    <t>middle</t>
  </si>
  <si>
    <t>high</t>
  </si>
  <si>
    <t>university</t>
  </si>
  <si>
    <t>afterschool</t>
  </si>
  <si>
    <t>grocery</t>
  </si>
  <si>
    <t>other</t>
  </si>
  <si>
    <t>restaurant</t>
  </si>
  <si>
    <t>entertainment</t>
  </si>
  <si>
    <t>church</t>
  </si>
  <si>
    <t>Total</t>
  </si>
  <si>
    <t>Total population in Michigan</t>
  </si>
  <si>
    <t># of people per establishment</t>
  </si>
  <si>
    <t># of establishments / 10</t>
  </si>
  <si>
    <t># of establishments / 100</t>
  </si>
  <si>
    <t>adjusted value</t>
  </si>
  <si>
    <t># of establishments / 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</si>
</sst>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9" formatCode="0.0000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4" fontId="0" fillId="0" borderId="0" xfId="0" applyNumberFormat="1"/>
    <xf numFmtId="169" fontId="0" fillId="0" borderId="0" xfId="0" applyNumberFormat="1"/>
  </cellXfs>
  <cellStyles count="6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1"/>
  <sheetViews>
    <sheetView tabSelected="1" topLeftCell="A74" workbookViewId="0">
      <selection activeCell="C26" sqref="C26"/>
    </sheetView>
  </sheetViews>
  <sheetFormatPr baseColWidth="10" defaultRowHeight="18" x14ac:dyDescent="0.25"/>
  <cols>
    <col min="4" max="5" width="11.6640625" bestFit="1" customWidth="1"/>
    <col min="10" max="10" width="12.5" customWidth="1"/>
    <col min="11" max="11" width="20.6640625" bestFit="1" customWidth="1"/>
    <col min="12" max="12" width="24.1640625" customWidth="1"/>
    <col min="13" max="13" width="25.5" bestFit="1" customWidth="1"/>
  </cols>
  <sheetData>
    <row r="1" spans="1:7" x14ac:dyDescent="0.25">
      <c r="A1">
        <v>0</v>
      </c>
      <c r="B1">
        <f>_xlfn.CEILING.MATH(A1)</f>
        <v>0</v>
      </c>
      <c r="C1">
        <v>0</v>
      </c>
      <c r="D1">
        <v>0</v>
      </c>
      <c r="E1">
        <v>0</v>
      </c>
      <c r="F1">
        <v>0</v>
      </c>
      <c r="G1">
        <v>0</v>
      </c>
    </row>
    <row r="2" spans="1:7" x14ac:dyDescent="0.25">
      <c r="A2">
        <v>0</v>
      </c>
      <c r="B2">
        <v>7721</v>
      </c>
      <c r="C2" s="2">
        <f>D19/SUM($D$19:$D$32)</f>
        <v>0.41214790052389144</v>
      </c>
      <c r="D2">
        <v>0</v>
      </c>
      <c r="E2">
        <v>0</v>
      </c>
      <c r="F2">
        <v>0.8</v>
      </c>
      <c r="G2">
        <v>3</v>
      </c>
    </row>
    <row r="3" spans="1:7" x14ac:dyDescent="0.25">
      <c r="A3">
        <v>1</v>
      </c>
      <c r="B3">
        <v>76</v>
      </c>
      <c r="C3" s="2">
        <f t="shared" ref="C3:C15" si="0">D20/SUM($D$19:$D$32)</f>
        <v>7.3188395779281615E-2</v>
      </c>
      <c r="D3">
        <v>0</v>
      </c>
      <c r="E3">
        <v>0</v>
      </c>
      <c r="F3">
        <v>0</v>
      </c>
      <c r="G3">
        <v>3</v>
      </c>
    </row>
    <row r="4" spans="1:7" x14ac:dyDescent="0.25">
      <c r="A4">
        <v>2</v>
      </c>
      <c r="B4">
        <v>139</v>
      </c>
      <c r="C4" s="2">
        <f t="shared" si="0"/>
        <v>0.13328460080786067</v>
      </c>
      <c r="D4">
        <v>0</v>
      </c>
      <c r="E4">
        <v>0</v>
      </c>
      <c r="F4">
        <v>0</v>
      </c>
      <c r="G4">
        <v>3</v>
      </c>
    </row>
    <row r="5" spans="1:7" x14ac:dyDescent="0.25">
      <c r="A5">
        <v>3</v>
      </c>
      <c r="B5">
        <v>4</v>
      </c>
      <c r="C5" s="2">
        <f t="shared" si="0"/>
        <v>6.2275243174057561E-3</v>
      </c>
      <c r="D5">
        <v>0</v>
      </c>
      <c r="E5">
        <v>0</v>
      </c>
      <c r="F5">
        <v>0</v>
      </c>
      <c r="G5">
        <v>2</v>
      </c>
    </row>
    <row r="6" spans="1:7" x14ac:dyDescent="0.25">
      <c r="A6">
        <v>4</v>
      </c>
      <c r="B6">
        <v>6</v>
      </c>
      <c r="C6" s="2">
        <f t="shared" si="0"/>
        <v>8.0693332520676092E-2</v>
      </c>
      <c r="D6">
        <v>0</v>
      </c>
      <c r="E6">
        <v>0</v>
      </c>
      <c r="F6">
        <v>0</v>
      </c>
      <c r="G6">
        <v>2</v>
      </c>
    </row>
    <row r="7" spans="1:7" x14ac:dyDescent="0.25">
      <c r="A7">
        <v>5</v>
      </c>
      <c r="B7">
        <v>5</v>
      </c>
      <c r="C7" s="2">
        <f t="shared" si="0"/>
        <v>4.1274679796732092E-2</v>
      </c>
      <c r="D7">
        <v>0</v>
      </c>
      <c r="E7">
        <v>0</v>
      </c>
      <c r="F7">
        <v>0</v>
      </c>
      <c r="G7">
        <v>3</v>
      </c>
    </row>
    <row r="8" spans="1:7" x14ac:dyDescent="0.25">
      <c r="A8">
        <v>6</v>
      </c>
      <c r="B8">
        <v>4</v>
      </c>
      <c r="C8" s="2">
        <f t="shared" si="0"/>
        <v>5.8387303898928308E-2</v>
      </c>
      <c r="D8">
        <v>0</v>
      </c>
      <c r="E8">
        <v>0</v>
      </c>
      <c r="F8">
        <v>0</v>
      </c>
      <c r="G8">
        <v>3</v>
      </c>
    </row>
    <row r="9" spans="1:7" x14ac:dyDescent="0.25">
      <c r="A9">
        <v>7</v>
      </c>
      <c r="B9">
        <v>1</v>
      </c>
      <c r="C9" s="2">
        <f t="shared" si="0"/>
        <v>3.5924159300867203E-2</v>
      </c>
      <c r="D9">
        <v>0</v>
      </c>
      <c r="E9">
        <v>0</v>
      </c>
      <c r="F9">
        <v>0</v>
      </c>
      <c r="G9">
        <v>2</v>
      </c>
    </row>
    <row r="10" spans="1:7" x14ac:dyDescent="0.25">
      <c r="A10">
        <v>8</v>
      </c>
      <c r="B10">
        <v>53</v>
      </c>
      <c r="C10" s="2">
        <f t="shared" si="0"/>
        <v>5.8854716360253516E-2</v>
      </c>
      <c r="D10" s="2">
        <v>3.2092426187419771E-3</v>
      </c>
      <c r="E10" s="2">
        <v>2.617801047120419E-3</v>
      </c>
      <c r="F10">
        <v>0</v>
      </c>
      <c r="G10">
        <v>2</v>
      </c>
    </row>
    <row r="11" spans="1:7" x14ac:dyDescent="0.25">
      <c r="A11">
        <v>9</v>
      </c>
      <c r="B11">
        <v>93</v>
      </c>
      <c r="C11" s="2">
        <f t="shared" si="0"/>
        <v>6.0778756386179161E-2</v>
      </c>
      <c r="D11" s="2">
        <v>0.30038510911424904</v>
      </c>
      <c r="E11" s="2">
        <v>0.32329842931937175</v>
      </c>
      <c r="F11">
        <v>0.1</v>
      </c>
      <c r="G11">
        <v>2</v>
      </c>
    </row>
    <row r="12" spans="1:7" x14ac:dyDescent="0.25">
      <c r="A12">
        <v>10</v>
      </c>
      <c r="B12">
        <v>0</v>
      </c>
      <c r="C12" s="2">
        <f t="shared" si="0"/>
        <v>0</v>
      </c>
      <c r="D12" s="2">
        <v>0.3305519897304236</v>
      </c>
      <c r="E12" s="2">
        <v>0.27486910994764396</v>
      </c>
      <c r="F12">
        <v>0</v>
      </c>
      <c r="G12">
        <v>0</v>
      </c>
    </row>
    <row r="13" spans="1:7" x14ac:dyDescent="0.25">
      <c r="A13">
        <v>11</v>
      </c>
      <c r="B13">
        <v>39</v>
      </c>
      <c r="C13" s="2">
        <f t="shared" si="0"/>
        <v>3.4742409012745563E-2</v>
      </c>
      <c r="D13" s="2">
        <v>0.1540436456996149</v>
      </c>
      <c r="E13" s="2">
        <v>0.18193717277486912</v>
      </c>
      <c r="F13">
        <v>0</v>
      </c>
      <c r="G13">
        <v>2</v>
      </c>
    </row>
    <row r="14" spans="1:7" x14ac:dyDescent="0.25">
      <c r="A14">
        <v>12</v>
      </c>
      <c r="B14">
        <v>7</v>
      </c>
      <c r="C14" s="2">
        <f t="shared" si="0"/>
        <v>4.4962212951785378E-3</v>
      </c>
      <c r="D14" s="2">
        <v>0.1662387676508344</v>
      </c>
      <c r="E14" s="2">
        <v>0.19764397905759162</v>
      </c>
      <c r="F14">
        <v>0</v>
      </c>
      <c r="G14">
        <v>2</v>
      </c>
    </row>
    <row r="15" spans="1:7" x14ac:dyDescent="0.25">
      <c r="A15">
        <v>13</v>
      </c>
      <c r="B15">
        <v>0</v>
      </c>
      <c r="C15" s="2">
        <f t="shared" si="0"/>
        <v>0</v>
      </c>
      <c r="D15" s="2">
        <v>4.5571245186136075E-2</v>
      </c>
      <c r="E15" s="2">
        <v>1.9633507853403141E-2</v>
      </c>
      <c r="F15">
        <v>0.1</v>
      </c>
      <c r="G15">
        <v>2</v>
      </c>
    </row>
    <row r="18" spans="1:13" x14ac:dyDescent="0.25">
      <c r="B18" t="s">
        <v>0</v>
      </c>
      <c r="C18" t="s">
        <v>1</v>
      </c>
      <c r="D18" t="s">
        <v>2</v>
      </c>
      <c r="E18" t="s">
        <v>3</v>
      </c>
      <c r="F18" t="s">
        <v>4</v>
      </c>
      <c r="G18" t="s">
        <v>5</v>
      </c>
      <c r="H18" t="s">
        <v>6</v>
      </c>
      <c r="I18" t="s">
        <v>7</v>
      </c>
      <c r="K18" t="s">
        <v>25</v>
      </c>
      <c r="L18" t="s">
        <v>26</v>
      </c>
      <c r="M18" t="s">
        <v>24</v>
      </c>
    </row>
    <row r="19" spans="1:13" x14ac:dyDescent="0.25">
      <c r="A19" t="s">
        <v>8</v>
      </c>
      <c r="B19">
        <v>0</v>
      </c>
      <c r="C19">
        <v>3860160</v>
      </c>
      <c r="D19">
        <v>4084335</v>
      </c>
      <c r="E19">
        <v>0</v>
      </c>
      <c r="F19">
        <v>0</v>
      </c>
      <c r="H19">
        <v>3</v>
      </c>
      <c r="I19">
        <v>0.6</v>
      </c>
      <c r="K19">
        <f>C19/10</f>
        <v>386016</v>
      </c>
      <c r="L19">
        <f>C19/100</f>
        <v>38601.599999999999</v>
      </c>
      <c r="M19">
        <f>D19/C19</f>
        <v>1.0580740176572991</v>
      </c>
    </row>
    <row r="20" spans="1:13" x14ac:dyDescent="0.25">
      <c r="A20" t="s">
        <v>9</v>
      </c>
      <c r="B20">
        <v>1</v>
      </c>
      <c r="C20">
        <v>37607</v>
      </c>
      <c r="D20">
        <v>725288</v>
      </c>
      <c r="E20">
        <v>0</v>
      </c>
      <c r="F20">
        <v>0</v>
      </c>
      <c r="H20">
        <v>3</v>
      </c>
      <c r="I20">
        <v>5.7500000000000002E-2</v>
      </c>
      <c r="K20">
        <f t="shared" ref="K20:K32" si="1">C20/10</f>
        <v>3760.7</v>
      </c>
      <c r="L20">
        <f t="shared" ref="L20:L31" si="2">C20/100</f>
        <v>376.07</v>
      </c>
      <c r="M20">
        <f>D20/C20</f>
        <v>19.285983992341851</v>
      </c>
    </row>
    <row r="21" spans="1:13" x14ac:dyDescent="0.25">
      <c r="A21" t="s">
        <v>10</v>
      </c>
      <c r="B21">
        <v>2</v>
      </c>
      <c r="C21">
        <v>69401</v>
      </c>
      <c r="D21">
        <v>1320834</v>
      </c>
      <c r="E21">
        <v>0</v>
      </c>
      <c r="F21">
        <v>0</v>
      </c>
      <c r="H21">
        <v>3</v>
      </c>
      <c r="I21">
        <v>5.7500000000000002E-2</v>
      </c>
      <c r="K21">
        <f t="shared" si="1"/>
        <v>6940.1</v>
      </c>
      <c r="L21">
        <f t="shared" si="2"/>
        <v>694.01</v>
      </c>
      <c r="M21">
        <f>D21/C21</f>
        <v>19.031915966628723</v>
      </c>
    </row>
    <row r="22" spans="1:13" x14ac:dyDescent="0.25">
      <c r="A22" t="s">
        <v>11</v>
      </c>
      <c r="B22">
        <v>3</v>
      </c>
      <c r="C22">
        <v>1670.9799999999998</v>
      </c>
      <c r="D22">
        <v>61714</v>
      </c>
      <c r="E22">
        <v>0</v>
      </c>
      <c r="F22">
        <v>0</v>
      </c>
      <c r="H22">
        <v>2</v>
      </c>
      <c r="I22">
        <v>0.35</v>
      </c>
      <c r="K22">
        <f t="shared" si="1"/>
        <v>167.09799999999998</v>
      </c>
      <c r="L22">
        <f t="shared" si="2"/>
        <v>16.709799999999998</v>
      </c>
      <c r="M22">
        <f>D22/C22</f>
        <v>36.932817867359276</v>
      </c>
    </row>
    <row r="23" spans="1:13" x14ac:dyDescent="0.25">
      <c r="A23" t="s">
        <v>12</v>
      </c>
      <c r="B23">
        <v>4</v>
      </c>
      <c r="C23">
        <v>2881</v>
      </c>
      <c r="D23">
        <v>799661</v>
      </c>
      <c r="E23">
        <v>0</v>
      </c>
      <c r="F23">
        <v>0</v>
      </c>
      <c r="H23">
        <v>2</v>
      </c>
      <c r="I23">
        <v>4.3499999999999997E-2</v>
      </c>
      <c r="K23">
        <f t="shared" si="1"/>
        <v>288.10000000000002</v>
      </c>
      <c r="L23">
        <f t="shared" si="2"/>
        <v>28.81</v>
      </c>
      <c r="M23">
        <f>D23/C23</f>
        <v>277.56369316209651</v>
      </c>
    </row>
    <row r="24" spans="1:13" x14ac:dyDescent="0.25">
      <c r="A24" t="s">
        <v>13</v>
      </c>
      <c r="B24">
        <v>5</v>
      </c>
      <c r="C24">
        <v>2295</v>
      </c>
      <c r="D24">
        <v>409027</v>
      </c>
      <c r="E24">
        <v>0</v>
      </c>
      <c r="F24">
        <v>0</v>
      </c>
      <c r="H24">
        <v>3</v>
      </c>
      <c r="I24">
        <v>3.7499999999999999E-2</v>
      </c>
      <c r="K24">
        <f t="shared" si="1"/>
        <v>229.5</v>
      </c>
      <c r="L24">
        <f t="shared" si="2"/>
        <v>22.95</v>
      </c>
      <c r="M24">
        <f>D24/C24</f>
        <v>178.22527233115468</v>
      </c>
    </row>
    <row r="25" spans="1:13" x14ac:dyDescent="0.25">
      <c r="A25" t="s">
        <v>14</v>
      </c>
      <c r="B25">
        <v>6</v>
      </c>
      <c r="C25">
        <v>1936</v>
      </c>
      <c r="D25">
        <v>578611</v>
      </c>
      <c r="E25">
        <v>0</v>
      </c>
      <c r="F25">
        <v>0</v>
      </c>
      <c r="H25">
        <v>3</v>
      </c>
      <c r="I25">
        <v>3.15E-2</v>
      </c>
      <c r="K25">
        <f t="shared" si="1"/>
        <v>193.6</v>
      </c>
      <c r="L25">
        <f t="shared" si="2"/>
        <v>19.36</v>
      </c>
      <c r="M25">
        <f>D25/C25</f>
        <v>298.86931818181819</v>
      </c>
    </row>
    <row r="26" spans="1:13" x14ac:dyDescent="0.25">
      <c r="A26" t="s">
        <v>15</v>
      </c>
      <c r="B26">
        <v>7</v>
      </c>
      <c r="C26">
        <v>214</v>
      </c>
      <c r="D26">
        <v>356004</v>
      </c>
      <c r="E26">
        <v>0</v>
      </c>
      <c r="F26">
        <v>0</v>
      </c>
      <c r="H26">
        <v>2</v>
      </c>
      <c r="I26">
        <v>3.15E-2</v>
      </c>
      <c r="K26">
        <f t="shared" si="1"/>
        <v>21.4</v>
      </c>
      <c r="L26">
        <f t="shared" si="2"/>
        <v>2.14</v>
      </c>
      <c r="M26">
        <f>D26/C26</f>
        <v>1663.5700934579438</v>
      </c>
    </row>
    <row r="27" spans="1:13" x14ac:dyDescent="0.25">
      <c r="A27" t="s">
        <v>16</v>
      </c>
      <c r="B27">
        <v>8</v>
      </c>
      <c r="C27">
        <v>26339</v>
      </c>
      <c r="D27">
        <v>583243</v>
      </c>
      <c r="E27">
        <v>3.2092426187419771E-3</v>
      </c>
      <c r="F27">
        <v>2.617801047120419E-3</v>
      </c>
      <c r="H27">
        <v>2</v>
      </c>
      <c r="I27">
        <v>0.15</v>
      </c>
      <c r="K27">
        <f t="shared" si="1"/>
        <v>2633.9</v>
      </c>
      <c r="L27">
        <f t="shared" si="2"/>
        <v>263.39</v>
      </c>
      <c r="M27">
        <f>D27/C27</f>
        <v>22.143703253730209</v>
      </c>
    </row>
    <row r="28" spans="1:13" x14ac:dyDescent="0.25">
      <c r="A28" t="s">
        <v>17</v>
      </c>
      <c r="B28">
        <v>9</v>
      </c>
      <c r="C28">
        <v>46424</v>
      </c>
      <c r="D28">
        <v>602310</v>
      </c>
      <c r="E28">
        <v>0.30038510911424904</v>
      </c>
      <c r="F28">
        <v>0.32329842931937175</v>
      </c>
      <c r="H28">
        <v>2</v>
      </c>
      <c r="I28">
        <v>8.7000000000000001E-4</v>
      </c>
      <c r="K28">
        <f t="shared" si="1"/>
        <v>4642.3999999999996</v>
      </c>
      <c r="L28">
        <f t="shared" si="2"/>
        <v>464.24</v>
      </c>
      <c r="M28">
        <f>D28/C28</f>
        <v>12.974108219886265</v>
      </c>
    </row>
    <row r="29" spans="1:13" x14ac:dyDescent="0.25">
      <c r="A29" t="s">
        <v>18</v>
      </c>
      <c r="B29">
        <v>10</v>
      </c>
      <c r="C29">
        <v>0</v>
      </c>
      <c r="D29">
        <v>0</v>
      </c>
      <c r="E29">
        <v>0.3305519897304236</v>
      </c>
      <c r="F29">
        <v>0.27486910994764396</v>
      </c>
      <c r="H29">
        <v>0</v>
      </c>
      <c r="I29">
        <v>8.7000000000000001E-4</v>
      </c>
      <c r="K29">
        <f t="shared" si="1"/>
        <v>0</v>
      </c>
      <c r="L29">
        <f t="shared" si="2"/>
        <v>0</v>
      </c>
      <c r="M29">
        <v>0</v>
      </c>
    </row>
    <row r="30" spans="1:13" x14ac:dyDescent="0.25">
      <c r="A30" t="s">
        <v>19</v>
      </c>
      <c r="B30">
        <v>11</v>
      </c>
      <c r="C30">
        <v>19490</v>
      </c>
      <c r="D30">
        <v>344293</v>
      </c>
      <c r="E30">
        <v>0.1540436456996149</v>
      </c>
      <c r="F30">
        <v>0.18193717277486912</v>
      </c>
      <c r="H30">
        <v>2</v>
      </c>
      <c r="I30">
        <v>8.7000000000000001E-4</v>
      </c>
      <c r="K30">
        <f t="shared" si="1"/>
        <v>1949</v>
      </c>
      <c r="L30">
        <f t="shared" si="2"/>
        <v>194.9</v>
      </c>
      <c r="M30">
        <f>D30/C30</f>
        <v>17.665110312981017</v>
      </c>
    </row>
    <row r="31" spans="1:13" x14ac:dyDescent="0.25">
      <c r="A31" t="s">
        <v>20</v>
      </c>
      <c r="B31">
        <v>12</v>
      </c>
      <c r="C31">
        <v>3385</v>
      </c>
      <c r="D31">
        <v>44557</v>
      </c>
      <c r="E31">
        <v>0.1662387676508344</v>
      </c>
      <c r="F31">
        <v>0.19764397905759162</v>
      </c>
      <c r="H31">
        <v>2</v>
      </c>
      <c r="I31">
        <v>8.7000000000000001E-4</v>
      </c>
      <c r="K31">
        <f t="shared" si="1"/>
        <v>338.5</v>
      </c>
      <c r="L31">
        <f t="shared" si="2"/>
        <v>33.85</v>
      </c>
      <c r="M31">
        <f>D31/C31</f>
        <v>13.163072378138848</v>
      </c>
    </row>
    <row r="32" spans="1:13" x14ac:dyDescent="0.25">
      <c r="A32" t="s">
        <v>21</v>
      </c>
      <c r="B32">
        <v>13</v>
      </c>
      <c r="C32">
        <v>171</v>
      </c>
      <c r="D32">
        <v>0</v>
      </c>
      <c r="E32">
        <v>4.5571245186136075E-2</v>
      </c>
      <c r="F32">
        <v>1.9633507853403141E-2</v>
      </c>
      <c r="H32">
        <v>2</v>
      </c>
      <c r="I32">
        <v>8.7000000000000001E-4</v>
      </c>
      <c r="K32">
        <f t="shared" si="1"/>
        <v>17.100000000000001</v>
      </c>
      <c r="L32">
        <f>C32/100</f>
        <v>1.71</v>
      </c>
      <c r="M32">
        <f>D32/C32</f>
        <v>0</v>
      </c>
    </row>
    <row r="33" spans="1:14" x14ac:dyDescent="0.25">
      <c r="D33">
        <v>5825542</v>
      </c>
      <c r="E33">
        <v>5844381</v>
      </c>
      <c r="F33">
        <v>18839</v>
      </c>
    </row>
    <row r="34" spans="1:14" x14ac:dyDescent="0.25">
      <c r="A34" t="s">
        <v>22</v>
      </c>
      <c r="C34">
        <v>4071973.98</v>
      </c>
      <c r="D34">
        <v>9909877</v>
      </c>
      <c r="E34" t="s">
        <v>23</v>
      </c>
      <c r="K34" s="1">
        <f>SUMPRODUCT(K19:K32,M19:M32)</f>
        <v>990987.7</v>
      </c>
      <c r="L34" s="1">
        <f>SUMPRODUCT(L19:L32,M19:M32)</f>
        <v>99098.76999999999</v>
      </c>
    </row>
    <row r="36" spans="1:14" x14ac:dyDescent="0.25">
      <c r="J36" t="s">
        <v>27</v>
      </c>
      <c r="K36">
        <v>10</v>
      </c>
      <c r="M36">
        <v>5</v>
      </c>
    </row>
    <row r="37" spans="1:14" x14ac:dyDescent="0.25">
      <c r="K37">
        <f>L19+$K$36</f>
        <v>38611.599999999999</v>
      </c>
      <c r="L37">
        <f>_xlfn.CEILING.MATH(K37)</f>
        <v>38612</v>
      </c>
      <c r="M37">
        <f>L19+$M$36</f>
        <v>38606.6</v>
      </c>
      <c r="N37">
        <f>_xlfn.CEILING.MATH(M37)</f>
        <v>38607</v>
      </c>
    </row>
    <row r="38" spans="1:14" x14ac:dyDescent="0.25">
      <c r="K38">
        <f t="shared" ref="K38:K50" si="3">L20+$K$36</f>
        <v>386.07</v>
      </c>
      <c r="L38">
        <f t="shared" ref="L38:L50" si="4">_xlfn.CEILING.MATH(K38)</f>
        <v>387</v>
      </c>
      <c r="M38">
        <f t="shared" ref="M38:M50" si="5">L20+$M$36</f>
        <v>381.07</v>
      </c>
      <c r="N38">
        <f t="shared" ref="N38:N50" si="6">_xlfn.CEILING.MATH(M38)</f>
        <v>382</v>
      </c>
    </row>
    <row r="39" spans="1:14" x14ac:dyDescent="0.25">
      <c r="K39">
        <f t="shared" si="3"/>
        <v>704.01</v>
      </c>
      <c r="L39">
        <f t="shared" si="4"/>
        <v>705</v>
      </c>
      <c r="M39">
        <f t="shared" si="5"/>
        <v>699.01</v>
      </c>
      <c r="N39">
        <f t="shared" si="6"/>
        <v>700</v>
      </c>
    </row>
    <row r="40" spans="1:14" x14ac:dyDescent="0.25">
      <c r="K40">
        <f t="shared" si="3"/>
        <v>26.709799999999998</v>
      </c>
      <c r="L40">
        <f t="shared" si="4"/>
        <v>27</v>
      </c>
      <c r="M40">
        <f t="shared" si="5"/>
        <v>21.709799999999998</v>
      </c>
      <c r="N40">
        <f t="shared" si="6"/>
        <v>22</v>
      </c>
    </row>
    <row r="41" spans="1:14" x14ac:dyDescent="0.25">
      <c r="K41">
        <f t="shared" si="3"/>
        <v>38.81</v>
      </c>
      <c r="L41">
        <f t="shared" si="4"/>
        <v>39</v>
      </c>
      <c r="M41">
        <f t="shared" si="5"/>
        <v>33.81</v>
      </c>
      <c r="N41">
        <f t="shared" si="6"/>
        <v>34</v>
      </c>
    </row>
    <row r="42" spans="1:14" x14ac:dyDescent="0.25">
      <c r="K42">
        <f t="shared" si="3"/>
        <v>32.950000000000003</v>
      </c>
      <c r="L42">
        <f t="shared" si="4"/>
        <v>33</v>
      </c>
      <c r="M42">
        <f t="shared" si="5"/>
        <v>27.95</v>
      </c>
      <c r="N42">
        <f t="shared" si="6"/>
        <v>28</v>
      </c>
    </row>
    <row r="43" spans="1:14" x14ac:dyDescent="0.25">
      <c r="K43">
        <f t="shared" si="3"/>
        <v>29.36</v>
      </c>
      <c r="L43">
        <f t="shared" si="4"/>
        <v>30</v>
      </c>
      <c r="M43">
        <f t="shared" si="5"/>
        <v>24.36</v>
      </c>
      <c r="N43">
        <f t="shared" si="6"/>
        <v>25</v>
      </c>
    </row>
    <row r="44" spans="1:14" x14ac:dyDescent="0.25">
      <c r="K44">
        <f t="shared" si="3"/>
        <v>12.14</v>
      </c>
      <c r="L44">
        <f t="shared" si="4"/>
        <v>13</v>
      </c>
      <c r="M44">
        <f t="shared" si="5"/>
        <v>7.1400000000000006</v>
      </c>
      <c r="N44">
        <f t="shared" si="6"/>
        <v>8</v>
      </c>
    </row>
    <row r="45" spans="1:14" x14ac:dyDescent="0.25">
      <c r="K45">
        <f t="shared" si="3"/>
        <v>273.39</v>
      </c>
      <c r="L45">
        <f t="shared" si="4"/>
        <v>274</v>
      </c>
      <c r="M45">
        <f t="shared" si="5"/>
        <v>268.39</v>
      </c>
      <c r="N45">
        <f t="shared" si="6"/>
        <v>269</v>
      </c>
    </row>
    <row r="46" spans="1:14" x14ac:dyDescent="0.25">
      <c r="K46">
        <f t="shared" si="3"/>
        <v>474.24</v>
      </c>
      <c r="L46">
        <f t="shared" si="4"/>
        <v>475</v>
      </c>
      <c r="M46">
        <f t="shared" si="5"/>
        <v>469.24</v>
      </c>
      <c r="N46">
        <f t="shared" si="6"/>
        <v>470</v>
      </c>
    </row>
    <row r="47" spans="1:14" x14ac:dyDescent="0.25">
      <c r="K47">
        <f t="shared" si="3"/>
        <v>10</v>
      </c>
      <c r="L47">
        <f t="shared" si="4"/>
        <v>10</v>
      </c>
      <c r="M47">
        <f t="shared" si="5"/>
        <v>5</v>
      </c>
      <c r="N47">
        <f t="shared" si="6"/>
        <v>5</v>
      </c>
    </row>
    <row r="48" spans="1:14" x14ac:dyDescent="0.25">
      <c r="K48">
        <f t="shared" si="3"/>
        <v>204.9</v>
      </c>
      <c r="L48">
        <f t="shared" si="4"/>
        <v>205</v>
      </c>
      <c r="M48">
        <f t="shared" si="5"/>
        <v>199.9</v>
      </c>
      <c r="N48">
        <f t="shared" si="6"/>
        <v>200</v>
      </c>
    </row>
    <row r="49" spans="11:14" x14ac:dyDescent="0.25">
      <c r="K49">
        <f t="shared" si="3"/>
        <v>43.85</v>
      </c>
      <c r="L49">
        <f t="shared" si="4"/>
        <v>44</v>
      </c>
      <c r="M49">
        <f t="shared" si="5"/>
        <v>38.85</v>
      </c>
      <c r="N49">
        <f t="shared" si="6"/>
        <v>39</v>
      </c>
    </row>
    <row r="50" spans="11:14" x14ac:dyDescent="0.25">
      <c r="K50">
        <f t="shared" si="3"/>
        <v>11.71</v>
      </c>
      <c r="L50">
        <f t="shared" si="4"/>
        <v>12</v>
      </c>
      <c r="M50">
        <f t="shared" si="5"/>
        <v>6.71</v>
      </c>
      <c r="N50">
        <f t="shared" si="6"/>
        <v>7</v>
      </c>
    </row>
    <row r="52" spans="11:14" x14ac:dyDescent="0.25">
      <c r="K52" s="1">
        <f>SUMPRODUCT(K37:K50,M19:M32)</f>
        <v>124703.60163141733</v>
      </c>
      <c r="L52" s="1">
        <f>SUMPRODUCT(L37:L50,M19:M32)</f>
        <v>126462.22428913685</v>
      </c>
      <c r="M52">
        <f>SUMPRODUCT(M37:M50,M19:M32)</f>
        <v>111901.18581570867</v>
      </c>
    </row>
    <row r="54" spans="11:14" x14ac:dyDescent="0.25">
      <c r="K54" t="s">
        <v>28</v>
      </c>
    </row>
    <row r="55" spans="11:14" x14ac:dyDescent="0.25">
      <c r="K55">
        <f>C19/500</f>
        <v>7720.32</v>
      </c>
      <c r="L55">
        <f>_xlfn.CEILING.MATH(K55)</f>
        <v>7721</v>
      </c>
    </row>
    <row r="56" spans="11:14" x14ac:dyDescent="0.25">
      <c r="K56">
        <f t="shared" ref="K56:K69" si="7">C20/500</f>
        <v>75.213999999999999</v>
      </c>
      <c r="L56">
        <f t="shared" ref="L56:L69" si="8">_xlfn.CEILING.MATH(K56)</f>
        <v>76</v>
      </c>
    </row>
    <row r="57" spans="11:14" x14ac:dyDescent="0.25">
      <c r="K57">
        <f t="shared" si="7"/>
        <v>138.80199999999999</v>
      </c>
      <c r="L57">
        <f t="shared" si="8"/>
        <v>139</v>
      </c>
    </row>
    <row r="58" spans="11:14" x14ac:dyDescent="0.25">
      <c r="K58">
        <f t="shared" si="7"/>
        <v>3.3419599999999994</v>
      </c>
      <c r="L58">
        <f t="shared" si="8"/>
        <v>4</v>
      </c>
    </row>
    <row r="59" spans="11:14" x14ac:dyDescent="0.25">
      <c r="K59">
        <f t="shared" si="7"/>
        <v>5.7619999999999996</v>
      </c>
      <c r="L59">
        <f t="shared" si="8"/>
        <v>6</v>
      </c>
    </row>
    <row r="60" spans="11:14" x14ac:dyDescent="0.25">
      <c r="K60">
        <f t="shared" si="7"/>
        <v>4.59</v>
      </c>
      <c r="L60">
        <f t="shared" si="8"/>
        <v>5</v>
      </c>
    </row>
    <row r="61" spans="11:14" x14ac:dyDescent="0.25">
      <c r="K61">
        <f t="shared" si="7"/>
        <v>3.8719999999999999</v>
      </c>
      <c r="L61">
        <f t="shared" si="8"/>
        <v>4</v>
      </c>
    </row>
    <row r="62" spans="11:14" x14ac:dyDescent="0.25">
      <c r="K62">
        <f t="shared" si="7"/>
        <v>0.42799999999999999</v>
      </c>
      <c r="L62">
        <f t="shared" si="8"/>
        <v>1</v>
      </c>
    </row>
    <row r="63" spans="11:14" x14ac:dyDescent="0.25">
      <c r="K63">
        <f t="shared" si="7"/>
        <v>52.677999999999997</v>
      </c>
      <c r="L63">
        <f t="shared" si="8"/>
        <v>53</v>
      </c>
    </row>
    <row r="64" spans="11:14" x14ac:dyDescent="0.25">
      <c r="K64">
        <f t="shared" si="7"/>
        <v>92.847999999999999</v>
      </c>
      <c r="L64">
        <f t="shared" si="8"/>
        <v>93</v>
      </c>
    </row>
    <row r="65" spans="11:12" x14ac:dyDescent="0.25">
      <c r="K65">
        <f t="shared" si="7"/>
        <v>0</v>
      </c>
      <c r="L65">
        <f t="shared" si="8"/>
        <v>0</v>
      </c>
    </row>
    <row r="66" spans="11:12" x14ac:dyDescent="0.25">
      <c r="K66">
        <f t="shared" si="7"/>
        <v>38.979999999999997</v>
      </c>
      <c r="L66">
        <f t="shared" si="8"/>
        <v>39</v>
      </c>
    </row>
    <row r="67" spans="11:12" x14ac:dyDescent="0.25">
      <c r="K67">
        <f t="shared" si="7"/>
        <v>6.77</v>
      </c>
      <c r="L67">
        <f t="shared" si="8"/>
        <v>7</v>
      </c>
    </row>
    <row r="68" spans="11:12" x14ac:dyDescent="0.25">
      <c r="K68">
        <f>C32/500</f>
        <v>0.34200000000000003</v>
      </c>
      <c r="L68">
        <f t="shared" si="8"/>
        <v>1</v>
      </c>
    </row>
    <row r="69" spans="11:12" x14ac:dyDescent="0.25">
      <c r="K69">
        <f t="shared" si="7"/>
        <v>0</v>
      </c>
      <c r="L69">
        <f t="shared" si="8"/>
        <v>0</v>
      </c>
    </row>
    <row r="71" spans="11:12" x14ac:dyDescent="0.25">
      <c r="K71">
        <f>SUM(K55:K69)</f>
        <v>8143.9479599999986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2015-05-27T19:34:29Z</dcterms:created>
  <dcterms:modified xsi:type="dcterms:W3CDTF">2015-06-11T21:10:24Z</dcterms:modified>
</cp:coreProperties>
</file>