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09088938-63B3-40A7-8536-6F963CEEC90E}" xr6:coauthVersionLast="47" xr6:coauthVersionMax="47" xr10:uidLastSave="{00000000-0000-0000-0000-000000000000}"/>
  <bookViews>
    <workbookView xWindow="7920" yWindow="1935"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5" i="9" l="1"/>
  <c r="I55" i="9" s="1"/>
  <c r="F49" i="9"/>
  <c r="I49" i="9" s="1"/>
  <c r="F48" i="9"/>
  <c r="I48" i="9" s="1"/>
  <c r="F47" i="9"/>
  <c r="I47" i="9" s="1"/>
  <c r="F46" i="9"/>
  <c r="I46" i="9" s="1"/>
  <c r="F45" i="9"/>
  <c r="I45" i="9" s="1"/>
  <c r="F44" i="9"/>
  <c r="I44" i="9" s="1"/>
  <c r="F43" i="9"/>
  <c r="I43" i="9" s="1"/>
  <c r="F42" i="9"/>
  <c r="I42" i="9" s="1"/>
  <c r="F39" i="9"/>
  <c r="I39" i="9" s="1"/>
  <c r="F38" i="9"/>
  <c r="I38" i="9" s="1"/>
  <c r="F37" i="9"/>
  <c r="I37" i="9" s="1"/>
  <c r="F36" i="9"/>
  <c r="I36" i="9" s="1"/>
  <c r="F35" i="9"/>
  <c r="I35" i="9" s="1"/>
  <c r="F34" i="9"/>
  <c r="I34" i="9" s="1"/>
  <c r="F33" i="9"/>
  <c r="I33" i="9" s="1"/>
  <c r="F32" i="9"/>
  <c r="I32" i="9" s="1"/>
  <c r="F40" i="9"/>
  <c r="I40" i="9" s="1"/>
  <c r="F28" i="9"/>
  <c r="I28" i="9" s="1"/>
  <c r="F27" i="9"/>
  <c r="I27" i="9" s="1"/>
  <c r="F10" i="9"/>
  <c r="I10" i="9" s="1"/>
  <c r="F67" i="9"/>
  <c r="I67" i="9" s="1"/>
  <c r="F24" i="9"/>
  <c r="I24" i="9" s="1"/>
  <c r="F23" i="9"/>
  <c r="I23" i="9" s="1"/>
  <c r="F22" i="9"/>
  <c r="I22" i="9" s="1"/>
  <c r="F19" i="9" l="1"/>
  <c r="I19" i="9" s="1"/>
  <c r="F18" i="9"/>
  <c r="I18" i="9" s="1"/>
  <c r="F17" i="9"/>
  <c r="I17" i="9" s="1"/>
  <c r="F16" i="9"/>
  <c r="I16" i="9" s="1"/>
  <c r="F15" i="9"/>
  <c r="I15" i="9" s="1"/>
  <c r="F14" i="9"/>
  <c r="I14" i="9" s="1"/>
  <c r="F13" i="9"/>
  <c r="I13" i="9" s="1"/>
  <c r="F12" i="9"/>
  <c r="I12" i="9" s="1"/>
  <c r="F66" i="9"/>
  <c r="I66" i="9" s="1"/>
  <c r="F65" i="9"/>
  <c r="I65" i="9" s="1"/>
  <c r="F64" i="9"/>
  <c r="I64" i="9" s="1"/>
  <c r="F63" i="9"/>
  <c r="I63" i="9" s="1"/>
  <c r="F62" i="9"/>
  <c r="I62" i="9" s="1"/>
  <c r="F61" i="9"/>
  <c r="I61" i="9" s="1"/>
  <c r="A70" i="9"/>
  <c r="A71" i="9" s="1"/>
  <c r="A72" i="9" s="1"/>
  <c r="A73" i="9" s="1"/>
  <c r="F70" i="9"/>
  <c r="I70" i="9" s="1"/>
  <c r="F71" i="9"/>
  <c r="I71" i="9" s="1"/>
  <c r="F72" i="9"/>
  <c r="I72" i="9" s="1"/>
  <c r="F73" i="9"/>
  <c r="I73" i="9" s="1"/>
  <c r="A74" i="9"/>
  <c r="F60" i="9"/>
  <c r="I60" i="9" s="1"/>
  <c r="F59" i="9"/>
  <c r="I59" i="9" s="1"/>
  <c r="F8" i="9" l="1"/>
  <c r="I8" i="9" s="1"/>
  <c r="F53" i="9"/>
  <c r="I53" i="9" s="1"/>
  <c r="F30" i="9"/>
  <c r="I30" i="9" s="1"/>
  <c r="F20" i="9"/>
  <c r="I20" i="9" s="1"/>
  <c r="F9" i="9" l="1"/>
  <c r="K6" i="9"/>
  <c r="F11" i="9" l="1"/>
  <c r="I11" i="9" s="1"/>
  <c r="I9" i="9"/>
  <c r="K7" i="9"/>
  <c r="K4" i="9"/>
  <c r="A8" i="9"/>
  <c r="L6" i="9" l="1"/>
  <c r="F21" i="9" l="1"/>
  <c r="I21" i="9" s="1"/>
  <c r="F41" i="9"/>
  <c r="I41" i="9" s="1"/>
  <c r="F31" i="9"/>
  <c r="I31" i="9" s="1"/>
  <c r="F54" i="9"/>
  <c r="I54" i="9" s="1"/>
  <c r="M6" i="9"/>
  <c r="F50" i="9"/>
  <c r="I50" i="9" s="1"/>
  <c r="F56" i="9" l="1"/>
  <c r="I56" i="9" s="1"/>
  <c r="N6" i="9"/>
  <c r="F57" i="9" l="1"/>
  <c r="I57" i="9" s="1"/>
  <c r="F51" i="9"/>
  <c r="I51" i="9" s="1"/>
  <c r="O6" i="9"/>
  <c r="K5" i="9"/>
  <c r="F58" i="9" l="1"/>
  <c r="I58" i="9" s="1"/>
  <c r="F52" i="9"/>
  <c r="I5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s="1"/>
  <c r="A17" i="9" s="1"/>
  <c r="A18" i="9" s="1"/>
  <c r="A19" i="9" s="1"/>
  <c r="A20" i="9" s="1"/>
  <c r="A21" i="9" s="1"/>
  <c r="A22" i="9" s="1"/>
  <c r="A23" i="9" s="1"/>
  <c r="A24" i="9" s="1"/>
  <c r="A25" i="9" l="1"/>
  <c r="A26" i="9" l="1"/>
  <c r="F25" i="9"/>
  <c r="A27" i="9" l="1"/>
  <c r="I25" i="9"/>
  <c r="F26" i="9"/>
  <c r="A28" i="9" l="1"/>
  <c r="A29" i="9" s="1"/>
  <c r="A30" i="9" s="1"/>
  <c r="A31" i="9" s="1"/>
  <c r="A32" i="9" s="1"/>
  <c r="A33" i="9" s="1"/>
  <c r="A34" i="9" s="1"/>
  <c r="A35" i="9" s="1"/>
  <c r="A36" i="9" s="1"/>
  <c r="A37" i="9" s="1"/>
  <c r="A38" i="9" s="1"/>
  <c r="A39" i="9" s="1"/>
  <c r="I26" i="9"/>
  <c r="F29" i="9"/>
  <c r="I29" i="9" s="1"/>
  <c r="A40" i="9" l="1"/>
  <c r="A41" i="9" s="1"/>
  <c r="A42" i="9" l="1"/>
  <c r="A43" i="9" s="1"/>
  <c r="A44" i="9" s="1"/>
  <c r="A45" i="9" s="1"/>
  <c r="A46" i="9" s="1"/>
  <c r="A47" i="9" s="1"/>
  <c r="A48" i="9" s="1"/>
  <c r="A49" i="9" s="1"/>
  <c r="A50" i="9" s="1"/>
  <c r="A51" i="9" s="1"/>
  <c r="A52" i="9" s="1"/>
  <c r="A53" i="9" s="1"/>
  <c r="A54" i="9" l="1"/>
  <c r="A55" i="9" l="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<sst xmlns="http://schemas.openxmlformats.org/spreadsheetml/2006/main" count="208" uniqueCount="181">
  <si>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</si>
  <si>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</si>
  <si>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</si>
  <si>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</si>
  <si>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</si>
  <si>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</si>
  <si>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</si>
  <si>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</si>
  <si>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</si>
  <si>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</si>
  <si>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</si>
  <si>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</si>
  <si>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</si>
  <si>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</si>
  <si>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</si>
  <si>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</si>
  <si>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</si>
  <si>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</si>
  <si>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</si>
  <si>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</si>
  <si>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</si>
  <si>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</si>
  <si>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</si>
  <si>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</si>
  <si>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</si>
  <si>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</si>
  <si>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</si>
  <si>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</si>
  <si>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</si>
  <si>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</si>
  <si>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</si>
  <si>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</si>
  <si>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</si>
  <si>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</si>
  <si>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</si>
  <si>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</si>
  <si>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</si>
  <si>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</si>
  <si>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</si>
  <si>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</si>
  <si>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</si>
  <si>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</si>
  <si>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</si>
  <si>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</si>
  <si>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</si>
  <si>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</si>
  <si>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</si>
  <si>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</si>
  <si>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</si>
  <si>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</si>
  <si>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</si>
  <si>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</si>
  <si>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</si>
  <si>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</si>
  <si>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</si>
  <si>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</si>
  <si>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</si>
  <si>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</si>
  <si>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</si>
  <si>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</si>
  <si>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</si>
  <si>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</si>
  <si>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</si>
  <si>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</si>
  <si>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</si>
  <si>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</si>
  <si>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</si>
  <si>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</si>
  <si>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</si>
  <si>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</si>
  <si>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</si>
  <si>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</si>
  <si>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</si>
  <si>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</si>
  <si>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</si>
  <si>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</si>
  <si>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</si>
  <si>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</si>
  <si>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</si>
  <si>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</si>
  <si>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</si>
  <si>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</si>
  <si>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</si>
  <si>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</si>
  <si>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</si>
  <si>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</si>
  <si>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</si>
  <si>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</si>
  <si>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</si>
  <si>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</si>
  <si>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</si>
  <si>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</si>
  <si>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</si>
  <si>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</si>
  <si>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</si>
  <si>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</si>
  <si>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</si>
  <si>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</si>
  <si>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</si>
  <si>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</si>
  <si>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</si>
  <si>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</si>
  <si>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</si>
  <si>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</si>
  <si>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</si>
  <si>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</si>
  <si>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</si>
  <si>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</si>
  <si>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</si>
  <si>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</si>
  <si>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</si>
  <si>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</si>
  <si>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</si>
  <si>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</si>
  <si>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</si>
  <si>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</si>
  <si>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</si>
  <si>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</si>
  <si>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</si>
  <si>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</si>
  <si>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</si>
  <si>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</si>
  <si>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</si>
  <si>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</si>
  <si>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</si>
  <si>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</si>
  <si>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</si>
  <si>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</si>
  <si>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</si>
  <si>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</si>
  <si>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</si>
  <si>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</si>
  <si>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</si>
  <si>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</si>
  <si>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</si>
  <si>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</si>
  <si>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</si>
  <si>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</si>
  <si>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</si>
  <si>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</si>
  <si>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Business Use Case Narratives</t>
  </si>
  <si>
    <t>Add Booking</t>
  </si>
  <si>
    <t>Update Booking</t>
  </si>
  <si>
    <t>Delete Booking</t>
  </si>
  <si>
    <t>Add Horse</t>
  </si>
  <si>
    <t>Update Horse</t>
  </si>
  <si>
    <t>Delete Horse</t>
  </si>
  <si>
    <t>Add Race Entry</t>
  </si>
  <si>
    <t>Delete Race Entry</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</si>
  <si>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</si>
  <si>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</si>
  <si>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</si>
  <si>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</si>
  <si>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</si>
  <si>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</si>
  <si>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</si>
  <si>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</si>
  <si>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</si>
  <si>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</si>
  <si>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</si>
  <si>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</si>
  <si>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</si>
  <si>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</si>
  <si>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</si>
  <si>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Testing</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</si>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</sst>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4"/>
  <sheetViews>
    <sheetView showGridLines="0" tabSelected="1" zoomScaleNormal="100" workbookViewId="0">
      <pane ySplit="7" topLeftCell="A68" activePane="bottomLeft" state="frozen"/>
      <selection pane="bottomLeft" activeCell="B67" sqref="B67"/>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6" t="s">
        <v>138</v>
      </c>
      <c r="B1" s="46"/>
      <c r="C1" s="46"/>
      <c r="D1" s="46"/>
      <c r="E1" s="46"/>
      <c r="F1" s="46"/>
      <c r="I1" s="123"/>
      <c r="K1" s="155" t="s">
        <v>78</v>
      </c>
      <c r="L1" s="155"/>
      <c r="M1" s="155"/>
      <c r="N1" s="155"/>
      <c r="O1" s="155"/>
      <c r="P1" s="155"/>
      <c r="Q1" s="155"/>
      <c r="R1" s="155"/>
      <c r="S1" s="155"/>
      <c r="T1" s="155"/>
      <c r="U1" s="155"/>
      <c r="V1" s="155"/>
      <c r="W1" s="155"/>
      <c r="X1" s="155"/>
      <c r="Y1" s="155"/>
      <c r="Z1" s="155"/>
      <c r="AA1" s="155"/>
      <c r="AB1" s="155"/>
      <c r="AC1" s="155"/>
      <c r="AD1" s="155"/>
      <c r="AE1" s="155"/>
    </row>
    <row r="2" spans="1:66" ht="18" customHeight="1" x14ac:dyDescent="0.2">
      <c r="A2" s="51" t="s">
        <v>139</v>
      </c>
      <c r="B2" s="22"/>
      <c r="C2" s="22"/>
      <c r="D2" s="33"/>
      <c r="E2" s="151"/>
      <c r="F2" s="151"/>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1"/>
      <c r="B4" s="105" t="s">
        <v>75</v>
      </c>
      <c r="C4" s="160">
        <v>44460</v>
      </c>
      <c r="D4" s="160"/>
      <c r="E4" s="160"/>
      <c r="F4" s="102"/>
      <c r="G4" s="105" t="s">
        <v>74</v>
      </c>
      <c r="H4" s="120">
        <v>1</v>
      </c>
      <c r="I4" s="103"/>
      <c r="J4" s="49"/>
      <c r="K4" s="157" t="str">
        <f>"Week "&amp;(K6-($C$4-WEEKDAY($C$4,1)+2))/7+1</f>
        <v>Week 1</v>
      </c>
      <c r="L4" s="158"/>
      <c r="M4" s="158"/>
      <c r="N4" s="158"/>
      <c r="O4" s="158"/>
      <c r="P4" s="158"/>
      <c r="Q4" s="159"/>
      <c r="R4" s="157" t="str">
        <f>"Week "&amp;(R6-($C$4-WEEKDAY($C$4,1)+2))/7+1</f>
        <v>Week 2</v>
      </c>
      <c r="S4" s="158"/>
      <c r="T4" s="158"/>
      <c r="U4" s="158"/>
      <c r="V4" s="158"/>
      <c r="W4" s="158"/>
      <c r="X4" s="159"/>
      <c r="Y4" s="157" t="str">
        <f>"Week "&amp;(Y6-($C$4-WEEKDAY($C$4,1)+2))/7+1</f>
        <v>Week 3</v>
      </c>
      <c r="Z4" s="158"/>
      <c r="AA4" s="158"/>
      <c r="AB4" s="158"/>
      <c r="AC4" s="158"/>
      <c r="AD4" s="158"/>
      <c r="AE4" s="159"/>
      <c r="AF4" s="157" t="str">
        <f>"Week "&amp;(AF6-($C$4-WEEKDAY($C$4,1)+2))/7+1</f>
        <v>Week 4</v>
      </c>
      <c r="AG4" s="158"/>
      <c r="AH4" s="158"/>
      <c r="AI4" s="158"/>
      <c r="AJ4" s="158"/>
      <c r="AK4" s="158"/>
      <c r="AL4" s="159"/>
      <c r="AM4" s="157" t="str">
        <f>"Week "&amp;(AM6-($C$4-WEEKDAY($C$4,1)+2))/7+1</f>
        <v>Week 5</v>
      </c>
      <c r="AN4" s="158"/>
      <c r="AO4" s="158"/>
      <c r="AP4" s="158"/>
      <c r="AQ4" s="158"/>
      <c r="AR4" s="158"/>
      <c r="AS4" s="159"/>
      <c r="AT4" s="157" t="str">
        <f>"Week "&amp;(AT6-($C$4-WEEKDAY($C$4,1)+2))/7+1</f>
        <v>Week 6</v>
      </c>
      <c r="AU4" s="158"/>
      <c r="AV4" s="158"/>
      <c r="AW4" s="158"/>
      <c r="AX4" s="158"/>
      <c r="AY4" s="158"/>
      <c r="AZ4" s="159"/>
      <c r="BA4" s="157" t="str">
        <f>"Week "&amp;(BA6-($C$4-WEEKDAY($C$4,1)+2))/7+1</f>
        <v>Week 7</v>
      </c>
      <c r="BB4" s="158"/>
      <c r="BC4" s="158"/>
      <c r="BD4" s="158"/>
      <c r="BE4" s="158"/>
      <c r="BF4" s="158"/>
      <c r="BG4" s="159"/>
      <c r="BH4" s="157" t="str">
        <f>"Week "&amp;(BH6-($C$4-WEEKDAY($C$4,1)+2))/7+1</f>
        <v>Week 8</v>
      </c>
      <c r="BI4" s="158"/>
      <c r="BJ4" s="158"/>
      <c r="BK4" s="158"/>
      <c r="BL4" s="158"/>
      <c r="BM4" s="158"/>
      <c r="BN4" s="159"/>
    </row>
    <row r="5" spans="1:66" ht="17.25" customHeight="1" x14ac:dyDescent="0.2">
      <c r="A5" s="101"/>
      <c r="B5" s="105" t="s">
        <v>76</v>
      </c>
      <c r="C5" s="156" t="s">
        <v>137</v>
      </c>
      <c r="D5" s="156"/>
      <c r="E5" s="156"/>
      <c r="F5" s="104"/>
      <c r="G5" s="104"/>
      <c r="H5" s="104"/>
      <c r="I5" s="104"/>
      <c r="J5" s="49"/>
      <c r="K5" s="161">
        <f>K6</f>
        <v>44459</v>
      </c>
      <c r="L5" s="162"/>
      <c r="M5" s="162"/>
      <c r="N5" s="162"/>
      <c r="O5" s="162"/>
      <c r="P5" s="162"/>
      <c r="Q5" s="163"/>
      <c r="R5" s="161">
        <f>R6</f>
        <v>44466</v>
      </c>
      <c r="S5" s="162"/>
      <c r="T5" s="162"/>
      <c r="U5" s="162"/>
      <c r="V5" s="162"/>
      <c r="W5" s="162"/>
      <c r="X5" s="163"/>
      <c r="Y5" s="161">
        <f>Y6</f>
        <v>44473</v>
      </c>
      <c r="Z5" s="162"/>
      <c r="AA5" s="162"/>
      <c r="AB5" s="162"/>
      <c r="AC5" s="162"/>
      <c r="AD5" s="162"/>
      <c r="AE5" s="163"/>
      <c r="AF5" s="161">
        <f>AF6</f>
        <v>44480</v>
      </c>
      <c r="AG5" s="162"/>
      <c r="AH5" s="162"/>
      <c r="AI5" s="162"/>
      <c r="AJ5" s="162"/>
      <c r="AK5" s="162"/>
      <c r="AL5" s="163"/>
      <c r="AM5" s="161">
        <f>AM6</f>
        <v>44487</v>
      </c>
      <c r="AN5" s="162"/>
      <c r="AO5" s="162"/>
      <c r="AP5" s="162"/>
      <c r="AQ5" s="162"/>
      <c r="AR5" s="162"/>
      <c r="AS5" s="163"/>
      <c r="AT5" s="161">
        <f>AT6</f>
        <v>44494</v>
      </c>
      <c r="AU5" s="162"/>
      <c r="AV5" s="162"/>
      <c r="AW5" s="162"/>
      <c r="AX5" s="162"/>
      <c r="AY5" s="162"/>
      <c r="AZ5" s="163"/>
      <c r="BA5" s="161">
        <f>BA6</f>
        <v>44501</v>
      </c>
      <c r="BB5" s="162"/>
      <c r="BC5" s="162"/>
      <c r="BD5" s="162"/>
      <c r="BE5" s="162"/>
      <c r="BF5" s="162"/>
      <c r="BG5" s="163"/>
      <c r="BH5" s="161">
        <f>BH6</f>
        <v>44508</v>
      </c>
      <c r="BI5" s="162"/>
      <c r="BJ5" s="162"/>
      <c r="BK5" s="162"/>
      <c r="BL5" s="162"/>
      <c r="BM5" s="162"/>
      <c r="BN5" s="163"/>
    </row>
    <row r="6" spans="1:66" x14ac:dyDescent="0.2">
      <c r="A6" s="48"/>
      <c r="B6" s="49"/>
      <c r="C6" s="49"/>
      <c r="D6" s="50"/>
      <c r="E6" s="49"/>
      <c r="F6" s="49"/>
      <c r="G6" s="49"/>
      <c r="H6" s="49"/>
      <c r="I6" s="49"/>
      <c r="J6" s="49"/>
      <c r="K6" s="86">
        <f>C4-WEEKDAY(C4,1)+2+7*(H4-1)</f>
        <v>44459</v>
      </c>
      <c r="L6" s="77">
        <f t="shared" ref="L6:AQ6" si="0">K6+1</f>
        <v>44460</v>
      </c>
      <c r="M6" s="77">
        <f t="shared" si="0"/>
        <v>44461</v>
      </c>
      <c r="N6" s="77">
        <f t="shared" si="0"/>
        <v>44462</v>
      </c>
      <c r="O6" s="77">
        <f t="shared" si="0"/>
        <v>44463</v>
      </c>
      <c r="P6" s="77">
        <f t="shared" si="0"/>
        <v>44464</v>
      </c>
      <c r="Q6" s="87">
        <f t="shared" si="0"/>
        <v>44465</v>
      </c>
      <c r="R6" s="86">
        <f t="shared" si="0"/>
        <v>44466</v>
      </c>
      <c r="S6" s="77">
        <f t="shared" si="0"/>
        <v>44467</v>
      </c>
      <c r="T6" s="77">
        <f t="shared" si="0"/>
        <v>44468</v>
      </c>
      <c r="U6" s="77">
        <f t="shared" si="0"/>
        <v>44469</v>
      </c>
      <c r="V6" s="77">
        <f t="shared" si="0"/>
        <v>44470</v>
      </c>
      <c r="W6" s="77">
        <f t="shared" si="0"/>
        <v>44471</v>
      </c>
      <c r="X6" s="87">
        <f t="shared" si="0"/>
        <v>44472</v>
      </c>
      <c r="Y6" s="86">
        <f t="shared" si="0"/>
        <v>44473</v>
      </c>
      <c r="Z6" s="77">
        <f t="shared" si="0"/>
        <v>44474</v>
      </c>
      <c r="AA6" s="77">
        <f t="shared" si="0"/>
        <v>44475</v>
      </c>
      <c r="AB6" s="77">
        <f t="shared" si="0"/>
        <v>44476</v>
      </c>
      <c r="AC6" s="77">
        <f t="shared" si="0"/>
        <v>44477</v>
      </c>
      <c r="AD6" s="77">
        <f t="shared" si="0"/>
        <v>44478</v>
      </c>
      <c r="AE6" s="87">
        <f t="shared" si="0"/>
        <v>44479</v>
      </c>
      <c r="AF6" s="86">
        <f t="shared" si="0"/>
        <v>44480</v>
      </c>
      <c r="AG6" s="77">
        <f t="shared" si="0"/>
        <v>44481</v>
      </c>
      <c r="AH6" s="77">
        <f t="shared" si="0"/>
        <v>44482</v>
      </c>
      <c r="AI6" s="77">
        <f t="shared" si="0"/>
        <v>44483</v>
      </c>
      <c r="AJ6" s="77">
        <f t="shared" si="0"/>
        <v>44484</v>
      </c>
      <c r="AK6" s="77">
        <f t="shared" si="0"/>
        <v>44485</v>
      </c>
      <c r="AL6" s="87">
        <f t="shared" si="0"/>
        <v>44486</v>
      </c>
      <c r="AM6" s="86">
        <f t="shared" si="0"/>
        <v>44487</v>
      </c>
      <c r="AN6" s="77">
        <f t="shared" si="0"/>
        <v>44488</v>
      </c>
      <c r="AO6" s="77">
        <f t="shared" si="0"/>
        <v>44489</v>
      </c>
      <c r="AP6" s="77">
        <f t="shared" si="0"/>
        <v>44490</v>
      </c>
      <c r="AQ6" s="77">
        <f t="shared" si="0"/>
        <v>44491</v>
      </c>
      <c r="AR6" s="77">
        <f t="shared" ref="AR6:BN6" si="1">AQ6+1</f>
        <v>44492</v>
      </c>
      <c r="AS6" s="87">
        <f t="shared" si="1"/>
        <v>44493</v>
      </c>
      <c r="AT6" s="86">
        <f t="shared" si="1"/>
        <v>44494</v>
      </c>
      <c r="AU6" s="77">
        <f t="shared" si="1"/>
        <v>44495</v>
      </c>
      <c r="AV6" s="77">
        <f t="shared" si="1"/>
        <v>44496</v>
      </c>
      <c r="AW6" s="77">
        <f t="shared" si="1"/>
        <v>44497</v>
      </c>
      <c r="AX6" s="77">
        <f t="shared" si="1"/>
        <v>44498</v>
      </c>
      <c r="AY6" s="77">
        <f t="shared" si="1"/>
        <v>44499</v>
      </c>
      <c r="AZ6" s="87">
        <f t="shared" si="1"/>
        <v>44500</v>
      </c>
      <c r="BA6" s="86">
        <f t="shared" si="1"/>
        <v>44501</v>
      </c>
      <c r="BB6" s="77">
        <f t="shared" si="1"/>
        <v>44502</v>
      </c>
      <c r="BC6" s="77">
        <f t="shared" si="1"/>
        <v>44503</v>
      </c>
      <c r="BD6" s="77">
        <f t="shared" si="1"/>
        <v>44504</v>
      </c>
      <c r="BE6" s="77">
        <f t="shared" si="1"/>
        <v>44505</v>
      </c>
      <c r="BF6" s="77">
        <f t="shared" si="1"/>
        <v>44506</v>
      </c>
      <c r="BG6" s="87">
        <f t="shared" si="1"/>
        <v>44507</v>
      </c>
      <c r="BH6" s="86">
        <f t="shared" si="1"/>
        <v>44508</v>
      </c>
      <c r="BI6" s="77">
        <f t="shared" si="1"/>
        <v>44509</v>
      </c>
      <c r="BJ6" s="77">
        <f t="shared" si="1"/>
        <v>44510</v>
      </c>
      <c r="BK6" s="77">
        <f t="shared" si="1"/>
        <v>44511</v>
      </c>
      <c r="BL6" s="77">
        <f t="shared" si="1"/>
        <v>44512</v>
      </c>
      <c r="BM6" s="77">
        <f t="shared" si="1"/>
        <v>44513</v>
      </c>
      <c r="BN6" s="87">
        <f t="shared" si="1"/>
        <v>44514</v>
      </c>
    </row>
    <row r="7" spans="1:66" s="115" customFormat="1" ht="24.75" thickBot="1" x14ac:dyDescent="0.25">
      <c r="A7" s="107" t="s">
        <v>0</v>
      </c>
      <c r="B7" s="108" t="s">
        <v>66</v>
      </c>
      <c r="C7" s="109" t="s">
        <v>67</v>
      </c>
      <c r="D7" s="110" t="s">
        <v>73</v>
      </c>
      <c r="E7" s="111" t="s">
        <v>68</v>
      </c>
      <c r="F7" s="111" t="s">
        <v>69</v>
      </c>
      <c r="G7" s="109" t="s">
        <v>70</v>
      </c>
      <c r="H7" s="109" t="s">
        <v>71</v>
      </c>
      <c r="I7" s="109" t="s">
        <v>72</v>
      </c>
      <c r="J7" s="109"/>
      <c r="K7" s="112" t="str">
        <f t="shared" ref="K7:AP7" si="2">CHOOSE(WEEKDAY(K6,1),"S","M","T","W","T","F","S")</f>
        <v>M</v>
      </c>
      <c r="L7" s="113" t="str">
        <f t="shared" si="2"/>
        <v>T</v>
      </c>
      <c r="M7" s="113" t="str">
        <f t="shared" si="2"/>
        <v>W</v>
      </c>
      <c r="N7" s="113" t="str">
        <f t="shared" si="2"/>
        <v>T</v>
      </c>
      <c r="O7" s="113" t="str">
        <f t="shared" si="2"/>
        <v>F</v>
      </c>
      <c r="P7" s="113" t="str">
        <f t="shared" si="2"/>
        <v>S</v>
      </c>
      <c r="Q7" s="114" t="str">
        <f t="shared" si="2"/>
        <v>S</v>
      </c>
      <c r="R7" s="112" t="str">
        <f t="shared" si="2"/>
        <v>M</v>
      </c>
      <c r="S7" s="113" t="str">
        <f t="shared" si="2"/>
        <v>T</v>
      </c>
      <c r="T7" s="113" t="str">
        <f t="shared" si="2"/>
        <v>W</v>
      </c>
      <c r="U7" s="113" t="str">
        <f t="shared" si="2"/>
        <v>T</v>
      </c>
      <c r="V7" s="113" t="str">
        <f t="shared" si="2"/>
        <v>F</v>
      </c>
      <c r="W7" s="113" t="str">
        <f t="shared" si="2"/>
        <v>S</v>
      </c>
      <c r="X7" s="114" t="str">
        <f t="shared" si="2"/>
        <v>S</v>
      </c>
      <c r="Y7" s="112" t="str">
        <f t="shared" si="2"/>
        <v>M</v>
      </c>
      <c r="Z7" s="113" t="str">
        <f t="shared" si="2"/>
        <v>T</v>
      </c>
      <c r="AA7" s="113" t="str">
        <f t="shared" si="2"/>
        <v>W</v>
      </c>
      <c r="AB7" s="113" t="str">
        <f t="shared" si="2"/>
        <v>T</v>
      </c>
      <c r="AC7" s="113" t="str">
        <f t="shared" si="2"/>
        <v>F</v>
      </c>
      <c r="AD7" s="113" t="str">
        <f t="shared" si="2"/>
        <v>S</v>
      </c>
      <c r="AE7" s="114" t="str">
        <f t="shared" si="2"/>
        <v>S</v>
      </c>
      <c r="AF7" s="112" t="str">
        <f t="shared" si="2"/>
        <v>M</v>
      </c>
      <c r="AG7" s="113" t="str">
        <f t="shared" si="2"/>
        <v>T</v>
      </c>
      <c r="AH7" s="113" t="str">
        <f t="shared" si="2"/>
        <v>W</v>
      </c>
      <c r="AI7" s="113" t="str">
        <f t="shared" si="2"/>
        <v>T</v>
      </c>
      <c r="AJ7" s="113" t="str">
        <f t="shared" si="2"/>
        <v>F</v>
      </c>
      <c r="AK7" s="113" t="str">
        <f t="shared" si="2"/>
        <v>S</v>
      </c>
      <c r="AL7" s="114" t="str">
        <f t="shared" si="2"/>
        <v>S</v>
      </c>
      <c r="AM7" s="112" t="str">
        <f t="shared" si="2"/>
        <v>M</v>
      </c>
      <c r="AN7" s="113" t="str">
        <f t="shared" si="2"/>
        <v>T</v>
      </c>
      <c r="AO7" s="113" t="str">
        <f t="shared" si="2"/>
        <v>W</v>
      </c>
      <c r="AP7" s="113" t="str">
        <f t="shared" si="2"/>
        <v>T</v>
      </c>
      <c r="AQ7" s="113" t="str">
        <f t="shared" ref="AQ7:BN7" si="3">CHOOSE(WEEKDAY(AQ6,1),"S","M","T","W","T","F","S")</f>
        <v>F</v>
      </c>
      <c r="AR7" s="113" t="str">
        <f t="shared" si="3"/>
        <v>S</v>
      </c>
      <c r="AS7" s="114" t="str">
        <f t="shared" si="3"/>
        <v>S</v>
      </c>
      <c r="AT7" s="112" t="str">
        <f t="shared" si="3"/>
        <v>M</v>
      </c>
      <c r="AU7" s="113" t="str">
        <f t="shared" si="3"/>
        <v>T</v>
      </c>
      <c r="AV7" s="113" t="str">
        <f t="shared" si="3"/>
        <v>W</v>
      </c>
      <c r="AW7" s="113" t="str">
        <f t="shared" si="3"/>
        <v>T</v>
      </c>
      <c r="AX7" s="113" t="str">
        <f t="shared" si="3"/>
        <v>F</v>
      </c>
      <c r="AY7" s="113" t="str">
        <f t="shared" si="3"/>
        <v>S</v>
      </c>
      <c r="AZ7" s="114" t="str">
        <f t="shared" si="3"/>
        <v>S</v>
      </c>
      <c r="BA7" s="112" t="str">
        <f t="shared" si="3"/>
        <v>M</v>
      </c>
      <c r="BB7" s="113" t="str">
        <f t="shared" si="3"/>
        <v>T</v>
      </c>
      <c r="BC7" s="113" t="str">
        <f t="shared" si="3"/>
        <v>W</v>
      </c>
      <c r="BD7" s="113" t="str">
        <f t="shared" si="3"/>
        <v>T</v>
      </c>
      <c r="BE7" s="113" t="str">
        <f t="shared" si="3"/>
        <v>F</v>
      </c>
      <c r="BF7" s="113" t="str">
        <f t="shared" si="3"/>
        <v>S</v>
      </c>
      <c r="BG7" s="114" t="str">
        <f t="shared" si="3"/>
        <v>S</v>
      </c>
      <c r="BH7" s="112" t="str">
        <f t="shared" si="3"/>
        <v>M</v>
      </c>
      <c r="BI7" s="113" t="str">
        <f t="shared" si="3"/>
        <v>T</v>
      </c>
      <c r="BJ7" s="113" t="str">
        <f t="shared" si="3"/>
        <v>W</v>
      </c>
      <c r="BK7" s="113" t="str">
        <f t="shared" si="3"/>
        <v>T</v>
      </c>
      <c r="BL7" s="113" t="str">
        <f t="shared" si="3"/>
        <v>F</v>
      </c>
      <c r="BM7" s="113" t="str">
        <f t="shared" si="3"/>
        <v>S</v>
      </c>
      <c r="BN7" s="114" t="str">
        <f t="shared" si="3"/>
        <v>S</v>
      </c>
    </row>
    <row r="8" spans="1:66" s="54" customFormat="1" ht="18" x14ac:dyDescent="0.2">
      <c r="A8" s="78" t="str">
        <f>IF(ISERROR(VALUE(SUBSTITUTE(prevWBS,".",""))),"1",IF(ISERROR(FIND("`",SUBSTITUTE(prevWBS,".","`",1))),TEXT(VALUE(prevWBS)+1,"#"),TEXT(VALUE(LEFT(prevWBS,FIND("`",SUBSTITUTE(prevWBS,".","`",1))-1))+1,"#")))</f>
        <v>1</v>
      </c>
      <c r="B8" s="79" t="s">
        <v>161</v>
      </c>
      <c r="C8" s="80"/>
      <c r="D8" s="81"/>
      <c r="E8" s="82"/>
      <c r="F8" s="106" t="str">
        <f>IF(ISBLANK(E8)," - ",IF(G8=0,E8,E8+G8-1))</f>
        <v xml:space="preserve"> - </v>
      </c>
      <c r="G8" s="83"/>
      <c r="H8" s="84"/>
      <c r="I8" s="85" t="str">
        <f t="shared" ref="I8:I58" si="4">IF(OR(F8=0,E8=0)," - ",NETWORKDAYS(E8,F8))</f>
        <v xml:space="preserve"> - </v>
      </c>
      <c r="J8" s="8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166</v>
      </c>
      <c r="D9" s="118"/>
      <c r="E9" s="93">
        <v>44459</v>
      </c>
      <c r="F9" s="94">
        <f>IF(ISBLANK(E9)," - ",IF(G9=0,E9,E9+G9-1))</f>
        <v>44460</v>
      </c>
      <c r="G9" s="61">
        <v>2</v>
      </c>
      <c r="H9" s="62">
        <v>0</v>
      </c>
      <c r="I9" s="63">
        <f t="shared" si="4"/>
        <v>2</v>
      </c>
      <c r="J9" s="8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7" t="s">
        <v>165</v>
      </c>
      <c r="D10" s="118"/>
      <c r="E10" s="93">
        <v>44459</v>
      </c>
      <c r="F10" s="94">
        <f>IF(ISBLANK(E10)," - ",IF(G10=0,E10,E10+G10-1))</f>
        <v>44460</v>
      </c>
      <c r="G10" s="61">
        <v>2</v>
      </c>
      <c r="H10" s="62">
        <v>0</v>
      </c>
      <c r="I10" s="63">
        <f t="shared" ref="I10" si="6">IF(OR(F10=0,E10=0)," - ",NETWORKDAYS(E10,F10))</f>
        <v>2</v>
      </c>
      <c r="J10" s="8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7" t="s">
        <v>140</v>
      </c>
      <c r="D11" s="118"/>
      <c r="E11" s="93">
        <v>43134</v>
      </c>
      <c r="F11" s="94">
        <f t="shared" ref="F11:F58" si="7">IF(ISBLANK(E11)," - ",IF(G11=0,E11,E11+G11-1))</f>
        <v>43138</v>
      </c>
      <c r="G11" s="61">
        <v>5</v>
      </c>
      <c r="H11" s="62">
        <v>0</v>
      </c>
      <c r="I11" s="63">
        <f t="shared" si="4"/>
        <v>3</v>
      </c>
      <c r="J11" s="8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tr">
        <f t="shared" ref="A12:A19"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19" t="s">
        <v>141</v>
      </c>
      <c r="D12" s="118"/>
      <c r="E12" s="93">
        <v>43133</v>
      </c>
      <c r="F12" s="94">
        <f t="shared" ref="F12" si="9">IF(ISBLANK(E12)," - ",IF(G12=0,E12,E12+G12-1))</f>
        <v>43134</v>
      </c>
      <c r="G12" s="61">
        <v>2</v>
      </c>
      <c r="H12" s="62">
        <v>0</v>
      </c>
      <c r="I12" s="63">
        <f t="shared" ref="I12" si="10">IF(OR(F12=0,E12=0)," - ",NETWORKDAYS(E12,F12))</f>
        <v>1</v>
      </c>
      <c r="J12" s="8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tr">
        <f t="shared" si="8"/>
        <v>1.3.2</v>
      </c>
      <c r="B13" s="119" t="s">
        <v>142</v>
      </c>
      <c r="D13" s="118"/>
      <c r="E13" s="93">
        <v>43133</v>
      </c>
      <c r="F13" s="94">
        <f t="shared" ref="F13" si="11">IF(ISBLANK(E13)," - ",IF(G13=0,E13,E13+G13-1))</f>
        <v>43134</v>
      </c>
      <c r="G13" s="61">
        <v>2</v>
      </c>
      <c r="H13" s="62">
        <v>0</v>
      </c>
      <c r="I13" s="63">
        <f t="shared" ref="I13" si="12">IF(OR(F13=0,E13=0)," - ",NETWORKDAYS(E13,F13))</f>
        <v>1</v>
      </c>
      <c r="J13" s="8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tr">
        <f t="shared" si="8"/>
        <v>1.3.3</v>
      </c>
      <c r="B14" s="119" t="s">
        <v>143</v>
      </c>
      <c r="D14" s="118"/>
      <c r="E14" s="93">
        <v>43133</v>
      </c>
      <c r="F14" s="94">
        <f t="shared" ref="F14" si="13">IF(ISBLANK(E14)," - ",IF(G14=0,E14,E14+G14-1))</f>
        <v>43134</v>
      </c>
      <c r="G14" s="61">
        <v>2</v>
      </c>
      <c r="H14" s="62">
        <v>0</v>
      </c>
      <c r="I14" s="63">
        <f t="shared" ref="I14" si="14">IF(OR(F14=0,E14=0)," - ",NETWORKDAYS(E14,F14))</f>
        <v>1</v>
      </c>
      <c r="J14" s="8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tr">
        <f t="shared" si="8"/>
        <v>1.3.4</v>
      </c>
      <c r="B15" s="119" t="s">
        <v>144</v>
      </c>
      <c r="D15" s="118"/>
      <c r="E15" s="93">
        <v>43133</v>
      </c>
      <c r="F15" s="94">
        <f t="shared" ref="F15" si="15">IF(ISBLANK(E15)," - ",IF(G15=0,E15,E15+G15-1))</f>
        <v>43134</v>
      </c>
      <c r="G15" s="61">
        <v>2</v>
      </c>
      <c r="H15" s="62">
        <v>0</v>
      </c>
      <c r="I15" s="63">
        <f t="shared" ref="I15" si="16">IF(OR(F15=0,E15=0)," - ",NETWORKDAYS(E15,F15))</f>
        <v>1</v>
      </c>
      <c r="J15" s="8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tr">
        <f t="shared" si="8"/>
        <v>1.3.5</v>
      </c>
      <c r="B16" s="119" t="s">
        <v>145</v>
      </c>
      <c r="D16" s="118"/>
      <c r="E16" s="93">
        <v>43133</v>
      </c>
      <c r="F16" s="94">
        <f t="shared" ref="F16" si="17">IF(ISBLANK(E16)," - ",IF(G16=0,E16,E16+G16-1))</f>
        <v>43134</v>
      </c>
      <c r="G16" s="61">
        <v>2</v>
      </c>
      <c r="H16" s="62">
        <v>0</v>
      </c>
      <c r="I16" s="63">
        <f t="shared" ref="I16" si="18">IF(OR(F16=0,E16=0)," - ",NETWORKDAYS(E16,F16))</f>
        <v>1</v>
      </c>
      <c r="J16" s="8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tr">
        <f t="shared" si="8"/>
        <v>1.3.6</v>
      </c>
      <c r="B17" s="119" t="s">
        <v>146</v>
      </c>
      <c r="D17" s="118"/>
      <c r="E17" s="93">
        <v>43133</v>
      </c>
      <c r="F17" s="94">
        <f t="shared" ref="F17" si="19">IF(ISBLANK(E17)," - ",IF(G17=0,E17,E17+G17-1))</f>
        <v>43134</v>
      </c>
      <c r="G17" s="61">
        <v>2</v>
      </c>
      <c r="H17" s="62">
        <v>0</v>
      </c>
      <c r="I17" s="63">
        <f t="shared" ref="I17" si="20">IF(OR(F17=0,E17=0)," - ",NETWORKDAYS(E17,F17))</f>
        <v>1</v>
      </c>
      <c r="J17" s="8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tr">
        <f t="shared" si="8"/>
        <v>1.3.7</v>
      </c>
      <c r="B18" s="119" t="s">
        <v>147</v>
      </c>
      <c r="D18" s="118"/>
      <c r="E18" s="93">
        <v>43133</v>
      </c>
      <c r="F18" s="94">
        <f t="shared" ref="F18" si="21">IF(ISBLANK(E18)," - ",IF(G18=0,E18,E18+G18-1))</f>
        <v>43134</v>
      </c>
      <c r="G18" s="61">
        <v>2</v>
      </c>
      <c r="H18" s="62">
        <v>0</v>
      </c>
      <c r="I18" s="63">
        <f t="shared" ref="I18" si="22">IF(OR(F18=0,E18=0)," - ",NETWORKDAYS(E18,F18))</f>
        <v>1</v>
      </c>
      <c r="J18" s="8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tr">
        <f t="shared" si="8"/>
        <v>1.3.8</v>
      </c>
      <c r="B19" s="119" t="s">
        <v>148</v>
      </c>
      <c r="D19" s="118"/>
      <c r="E19" s="93">
        <v>43133</v>
      </c>
      <c r="F19" s="94">
        <f t="shared" ref="F19" si="23">IF(ISBLANK(E19)," - ",IF(G19=0,E19,E19+G19-1))</f>
        <v>43134</v>
      </c>
      <c r="G19" s="61">
        <v>2</v>
      </c>
      <c r="H19" s="62">
        <v>0</v>
      </c>
      <c r="I19" s="63">
        <f t="shared" ref="I19" si="24">IF(OR(F19=0,E19=0)," - ",NETWORKDAYS(E19,F19))</f>
        <v>1</v>
      </c>
      <c r="J19" s="8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54" customFormat="1" ht="18" x14ac:dyDescent="0.2">
      <c r="A20" s="52" t="str">
        <f>IF(ISERROR(VALUE(SUBSTITUTE(prevWBS,".",""))),"1",IF(ISERROR(FIND("`",SUBSTITUTE(prevWBS,".","`",1))),TEXT(VALUE(prevWBS)+1,"#"),TEXT(VALUE(LEFT(prevWBS,FIND("`",SUBSTITUTE(prevWBS,".","`",1))-1))+1,"#")))</f>
        <v>2</v>
      </c>
      <c r="B20" s="53" t="s">
        <v>162</v>
      </c>
      <c r="D20" s="55"/>
      <c r="E20" s="95"/>
      <c r="F20" s="95" t="str">
        <f t="shared" si="7"/>
        <v xml:space="preserve"> - </v>
      </c>
      <c r="G20" s="56"/>
      <c r="H20" s="57"/>
      <c r="I20" s="58" t="str">
        <f t="shared" si="4"/>
        <v xml:space="preserve"> - </v>
      </c>
      <c r="J20" s="9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117" t="s">
        <v>149</v>
      </c>
      <c r="D21" s="118"/>
      <c r="E21" s="93">
        <v>43145</v>
      </c>
      <c r="F21" s="94">
        <f t="shared" si="7"/>
        <v>43147</v>
      </c>
      <c r="G21" s="61">
        <v>3</v>
      </c>
      <c r="H21" s="62">
        <v>0</v>
      </c>
      <c r="I21" s="63">
        <f t="shared" si="4"/>
        <v>3</v>
      </c>
      <c r="J21" s="8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2" s="119" t="s">
        <v>150</v>
      </c>
      <c r="D22" s="118"/>
      <c r="E22" s="93">
        <v>43133</v>
      </c>
      <c r="F22" s="94">
        <f t="shared" si="7"/>
        <v>43134</v>
      </c>
      <c r="G22" s="61">
        <v>2</v>
      </c>
      <c r="H22" s="62">
        <v>0</v>
      </c>
      <c r="I22" s="63">
        <f t="shared" si="4"/>
        <v>1</v>
      </c>
      <c r="J22" s="8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3" s="119" t="s">
        <v>151</v>
      </c>
      <c r="D23" s="118"/>
      <c r="E23" s="93">
        <v>43133</v>
      </c>
      <c r="F23" s="94">
        <f t="shared" ref="F23" si="25">IF(ISBLANK(E23)," - ",IF(G23=0,E23,E23+G23-1))</f>
        <v>43134</v>
      </c>
      <c r="G23" s="61">
        <v>2</v>
      </c>
      <c r="H23" s="62">
        <v>0</v>
      </c>
      <c r="I23" s="63">
        <f t="shared" ref="I23" si="26">IF(OR(F23=0,E23=0)," - ",NETWORKDAYS(E23,F23))</f>
        <v>1</v>
      </c>
      <c r="J23" s="8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18" x14ac:dyDescent="0.2">
      <c r="A2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4" s="119" t="s">
        <v>152</v>
      </c>
      <c r="D24" s="118"/>
      <c r="E24" s="93">
        <v>43133</v>
      </c>
      <c r="F24" s="94">
        <f t="shared" ref="F24" si="27">IF(ISBLANK(E24)," - ",IF(G24=0,E24,E24+G24-1))</f>
        <v>43134</v>
      </c>
      <c r="G24" s="61">
        <v>2</v>
      </c>
      <c r="H24" s="62">
        <v>0</v>
      </c>
      <c r="I24" s="63">
        <f t="shared" ref="I24" si="28">IF(OR(F24=0,E24=0)," - ",NETWORKDAYS(E24,F24))</f>
        <v>1</v>
      </c>
      <c r="J24" s="8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5" s="117" t="s">
        <v>167</v>
      </c>
      <c r="D25" s="118"/>
      <c r="E25" s="93">
        <v>43145</v>
      </c>
      <c r="F25" s="94">
        <f t="shared" si="7"/>
        <v>43147</v>
      </c>
      <c r="G25" s="61">
        <v>3</v>
      </c>
      <c r="H25" s="62">
        <v>0</v>
      </c>
      <c r="I25" s="63">
        <f t="shared" si="4"/>
        <v>3</v>
      </c>
      <c r="J25" s="8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6" s="117" t="s">
        <v>168</v>
      </c>
      <c r="D26" s="118"/>
      <c r="E26" s="93">
        <v>43148</v>
      </c>
      <c r="F26" s="94">
        <f t="shared" si="7"/>
        <v>43153</v>
      </c>
      <c r="G26" s="61">
        <v>6</v>
      </c>
      <c r="H26" s="62">
        <v>0</v>
      </c>
      <c r="I26" s="63">
        <f t="shared" si="4"/>
        <v>4</v>
      </c>
      <c r="J26" s="8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66" s="60" customFormat="1" ht="18" x14ac:dyDescent="0.2">
      <c r="A2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7" s="119" t="s">
        <v>169</v>
      </c>
      <c r="D27" s="118"/>
      <c r="E27" s="93">
        <v>43133</v>
      </c>
      <c r="F27" s="94">
        <f t="shared" ref="F27:F28" si="29">IF(ISBLANK(E27)," - ",IF(G27=0,E27,E27+G27-1))</f>
        <v>43134</v>
      </c>
      <c r="G27" s="61">
        <v>2</v>
      </c>
      <c r="H27" s="62">
        <v>0</v>
      </c>
      <c r="I27" s="63">
        <f t="shared" ref="I27:I28" si="30">IF(OR(F27=0,E27=0)," - ",NETWORKDAYS(E27,F27))</f>
        <v>1</v>
      </c>
      <c r="J27" s="8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18" x14ac:dyDescent="0.2">
      <c r="A2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8" s="119" t="s">
        <v>170</v>
      </c>
      <c r="D28" s="118"/>
      <c r="E28" s="93">
        <v>43133</v>
      </c>
      <c r="F28" s="94">
        <f t="shared" si="29"/>
        <v>43134</v>
      </c>
      <c r="G28" s="61">
        <v>2</v>
      </c>
      <c r="H28" s="62">
        <v>0</v>
      </c>
      <c r="I28" s="63">
        <f t="shared" si="30"/>
        <v>1</v>
      </c>
      <c r="J28" s="8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9" s="117" t="s">
        <v>153</v>
      </c>
      <c r="D29" s="118"/>
      <c r="E29" s="93">
        <v>43154</v>
      </c>
      <c r="F29" s="94">
        <f t="shared" si="7"/>
        <v>43156</v>
      </c>
      <c r="G29" s="61">
        <v>3</v>
      </c>
      <c r="H29" s="62">
        <v>0</v>
      </c>
      <c r="I29" s="63">
        <f t="shared" si="4"/>
        <v>1</v>
      </c>
      <c r="J29" s="8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54" customFormat="1" ht="18" x14ac:dyDescent="0.2">
      <c r="A30" s="52" t="str">
        <f>IF(ISERROR(VALUE(SUBSTITUTE(prevWBS,".",""))),"1",IF(ISERROR(FIND("`",SUBSTITUTE(prevWBS,".","`",1))),TEXT(VALUE(prevWBS)+1,"#"),TEXT(VALUE(LEFT(prevWBS,FIND("`",SUBSTITUTE(prevWBS,".","`",1))-1))+1,"#")))</f>
        <v>3</v>
      </c>
      <c r="B30" s="53" t="s">
        <v>163</v>
      </c>
      <c r="D30" s="55"/>
      <c r="E30" s="95"/>
      <c r="F30" s="95" t="str">
        <f t="shared" si="7"/>
        <v xml:space="preserve"> - </v>
      </c>
      <c r="G30" s="56"/>
      <c r="H30" s="57"/>
      <c r="I30" s="58" t="str">
        <f t="shared" si="4"/>
        <v xml:space="preserve"> - </v>
      </c>
      <c r="J30" s="9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row>
    <row r="31" spans="1:66" s="60" customFormat="1" ht="24"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117" t="s">
        <v>154</v>
      </c>
      <c r="D31" s="118"/>
      <c r="E31" s="93">
        <v>43141</v>
      </c>
      <c r="F31" s="94">
        <f t="shared" si="7"/>
        <v>43144</v>
      </c>
      <c r="G31" s="61">
        <v>4</v>
      </c>
      <c r="H31" s="62">
        <v>0</v>
      </c>
      <c r="I31" s="63">
        <f t="shared" si="4"/>
        <v>2</v>
      </c>
      <c r="J31" s="8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2" s="119" t="s">
        <v>141</v>
      </c>
      <c r="D32" s="118"/>
      <c r="E32" s="93">
        <v>43133</v>
      </c>
      <c r="F32" s="94">
        <f t="shared" si="7"/>
        <v>43134</v>
      </c>
      <c r="G32" s="61">
        <v>2</v>
      </c>
      <c r="H32" s="62">
        <v>0</v>
      </c>
      <c r="I32" s="63">
        <f t="shared" si="4"/>
        <v>1</v>
      </c>
      <c r="J32" s="8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3" s="119" t="s">
        <v>142</v>
      </c>
      <c r="D33" s="118"/>
      <c r="E33" s="93">
        <v>43133</v>
      </c>
      <c r="F33" s="94">
        <f t="shared" ref="F33:F34" si="31">IF(ISBLANK(E33)," - ",IF(G33=0,E33,E33+G33-1))</f>
        <v>43134</v>
      </c>
      <c r="G33" s="61">
        <v>2</v>
      </c>
      <c r="H33" s="62">
        <v>0</v>
      </c>
      <c r="I33" s="63">
        <f t="shared" ref="I33:I34" si="32">IF(OR(F33=0,E33=0)," - ",NETWORKDAYS(E33,F33))</f>
        <v>1</v>
      </c>
      <c r="J33" s="8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4" s="119" t="s">
        <v>143</v>
      </c>
      <c r="D34" s="118"/>
      <c r="E34" s="93">
        <v>43133</v>
      </c>
      <c r="F34" s="94">
        <f t="shared" si="31"/>
        <v>43134</v>
      </c>
      <c r="G34" s="61">
        <v>2</v>
      </c>
      <c r="H34" s="62">
        <v>0</v>
      </c>
      <c r="I34" s="63">
        <f t="shared" si="32"/>
        <v>1</v>
      </c>
      <c r="J34" s="8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5" s="119" t="s">
        <v>144</v>
      </c>
      <c r="D35" s="118"/>
      <c r="E35" s="93">
        <v>43133</v>
      </c>
      <c r="F35" s="94">
        <f t="shared" ref="F35" si="33">IF(ISBLANK(E35)," - ",IF(G35=0,E35,E35+G35-1))</f>
        <v>43134</v>
      </c>
      <c r="G35" s="61">
        <v>2</v>
      </c>
      <c r="H35" s="62">
        <v>0</v>
      </c>
      <c r="I35" s="63">
        <f t="shared" ref="I35" si="34">IF(OR(F35=0,E35=0)," - ",NETWORKDAYS(E35,F35))</f>
        <v>1</v>
      </c>
      <c r="J35" s="8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36" s="119" t="s">
        <v>145</v>
      </c>
      <c r="D36" s="118"/>
      <c r="E36" s="93">
        <v>43133</v>
      </c>
      <c r="F36" s="94">
        <f t="shared" ref="F36" si="35">IF(ISBLANK(E36)," - ",IF(G36=0,E36,E36+G36-1))</f>
        <v>43134</v>
      </c>
      <c r="G36" s="61">
        <v>2</v>
      </c>
      <c r="H36" s="62">
        <v>0</v>
      </c>
      <c r="I36" s="63">
        <f t="shared" ref="I36" si="36">IF(OR(F36=0,E36=0)," - ",NETWORKDAYS(E36,F36))</f>
        <v>1</v>
      </c>
      <c r="J36" s="8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3.1.6</v>
      </c>
      <c r="B37" s="119" t="s">
        <v>146</v>
      </c>
      <c r="D37" s="118"/>
      <c r="E37" s="93">
        <v>43133</v>
      </c>
      <c r="F37" s="94">
        <f t="shared" ref="F37" si="37">IF(ISBLANK(E37)," - ",IF(G37=0,E37,E37+G37-1))</f>
        <v>43134</v>
      </c>
      <c r="G37" s="61">
        <v>2</v>
      </c>
      <c r="H37" s="62">
        <v>0</v>
      </c>
      <c r="I37" s="63">
        <f t="shared" ref="I37" si="38">IF(OR(F37=0,E37=0)," - ",NETWORKDAYS(E37,F37))</f>
        <v>1</v>
      </c>
      <c r="J37" s="8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24" x14ac:dyDescent="0.2">
      <c r="A3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3.1.7</v>
      </c>
      <c r="B38" s="119" t="s">
        <v>172</v>
      </c>
      <c r="D38" s="118"/>
      <c r="E38" s="93">
        <v>43133</v>
      </c>
      <c r="F38" s="94">
        <f t="shared" ref="F38" si="39">IF(ISBLANK(E38)," - ",IF(G38=0,E38,E38+G38-1))</f>
        <v>43134</v>
      </c>
      <c r="G38" s="61">
        <v>2</v>
      </c>
      <c r="H38" s="62">
        <v>0</v>
      </c>
      <c r="I38" s="63">
        <f t="shared" ref="I38" si="40">IF(OR(F38=0,E38=0)," - ",NETWORKDAYS(E38,F38))</f>
        <v>1</v>
      </c>
      <c r="J38" s="8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24" x14ac:dyDescent="0.2">
      <c r="A3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3.1.8</v>
      </c>
      <c r="B39" s="119" t="s">
        <v>173</v>
      </c>
      <c r="D39" s="118"/>
      <c r="E39" s="93">
        <v>43133</v>
      </c>
      <c r="F39" s="94">
        <f t="shared" ref="F39" si="41">IF(ISBLANK(E39)," - ",IF(G39=0,E39,E39+G39-1))</f>
        <v>43134</v>
      </c>
      <c r="G39" s="61">
        <v>2</v>
      </c>
      <c r="H39" s="62">
        <v>0</v>
      </c>
      <c r="I39" s="63">
        <f t="shared" ref="I39" si="42">IF(OR(F39=0,E39=0)," - ",NETWORKDAYS(E39,F39))</f>
        <v>1</v>
      </c>
      <c r="J39" s="8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0" s="117" t="s">
        <v>171</v>
      </c>
      <c r="D40" s="118"/>
      <c r="E40" s="93">
        <v>43141</v>
      </c>
      <c r="F40" s="94">
        <f t="shared" ref="F40" si="43">IF(ISBLANK(E40)," - ",IF(G40=0,E40,E40+G40-1))</f>
        <v>43144</v>
      </c>
      <c r="G40" s="61">
        <v>4</v>
      </c>
      <c r="H40" s="62">
        <v>0</v>
      </c>
      <c r="I40" s="63">
        <f t="shared" ref="I40" si="44">IF(OR(F40=0,E40=0)," - ",NETWORKDAYS(E40,F40))</f>
        <v>2</v>
      </c>
      <c r="J40" s="8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1" s="117" t="s">
        <v>174</v>
      </c>
      <c r="D41" s="118"/>
      <c r="E41" s="93">
        <v>43145</v>
      </c>
      <c r="F41" s="94">
        <f t="shared" si="7"/>
        <v>43147</v>
      </c>
      <c r="G41" s="61">
        <v>3</v>
      </c>
      <c r="H41" s="62">
        <v>0</v>
      </c>
      <c r="I41" s="63">
        <f t="shared" si="4"/>
        <v>3</v>
      </c>
      <c r="J41" s="8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2" s="119" t="s">
        <v>141</v>
      </c>
      <c r="D42" s="118"/>
      <c r="E42" s="93">
        <v>43133</v>
      </c>
      <c r="F42" s="94">
        <f t="shared" ref="F42:F49" si="45">IF(ISBLANK(E42)," - ",IF(G42=0,E42,E42+G42-1))</f>
        <v>43134</v>
      </c>
      <c r="G42" s="61">
        <v>2</v>
      </c>
      <c r="H42" s="62">
        <v>0</v>
      </c>
      <c r="I42" s="63">
        <f t="shared" ref="I42:I49" si="46">IF(OR(F42=0,E42=0)," - ",NETWORKDAYS(E42,F42))</f>
        <v>1</v>
      </c>
      <c r="J42" s="8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3" s="119" t="s">
        <v>142</v>
      </c>
      <c r="D43" s="118"/>
      <c r="E43" s="93">
        <v>43133</v>
      </c>
      <c r="F43" s="94">
        <f t="shared" si="45"/>
        <v>43134</v>
      </c>
      <c r="G43" s="61">
        <v>2</v>
      </c>
      <c r="H43" s="62">
        <v>0</v>
      </c>
      <c r="I43" s="63">
        <f t="shared" si="46"/>
        <v>1</v>
      </c>
      <c r="J43" s="8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4" s="119" t="s">
        <v>143</v>
      </c>
      <c r="D44" s="118"/>
      <c r="E44" s="93">
        <v>43133</v>
      </c>
      <c r="F44" s="94">
        <f t="shared" si="45"/>
        <v>43134</v>
      </c>
      <c r="G44" s="61">
        <v>2</v>
      </c>
      <c r="H44" s="62">
        <v>0</v>
      </c>
      <c r="I44" s="63">
        <f t="shared" si="46"/>
        <v>1</v>
      </c>
      <c r="J44" s="8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45" s="119" t="s">
        <v>144</v>
      </c>
      <c r="D45" s="118"/>
      <c r="E45" s="93">
        <v>43133</v>
      </c>
      <c r="F45" s="94">
        <f t="shared" si="45"/>
        <v>43134</v>
      </c>
      <c r="G45" s="61">
        <v>2</v>
      </c>
      <c r="H45" s="62">
        <v>0</v>
      </c>
      <c r="I45" s="63">
        <f t="shared" si="46"/>
        <v>1</v>
      </c>
      <c r="J45" s="8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46" s="119" t="s">
        <v>145</v>
      </c>
      <c r="D46" s="118"/>
      <c r="E46" s="93">
        <v>43133</v>
      </c>
      <c r="F46" s="94">
        <f t="shared" si="45"/>
        <v>43134</v>
      </c>
      <c r="G46" s="61">
        <v>2</v>
      </c>
      <c r="H46" s="62">
        <v>0</v>
      </c>
      <c r="I46" s="63">
        <f t="shared" si="46"/>
        <v>1</v>
      </c>
      <c r="J46" s="8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3.3.6</v>
      </c>
      <c r="B47" s="119" t="s">
        <v>146</v>
      </c>
      <c r="D47" s="118"/>
      <c r="E47" s="93">
        <v>43133</v>
      </c>
      <c r="F47" s="94">
        <f t="shared" si="45"/>
        <v>43134</v>
      </c>
      <c r="G47" s="61">
        <v>2</v>
      </c>
      <c r="H47" s="62">
        <v>0</v>
      </c>
      <c r="I47" s="63">
        <f t="shared" si="46"/>
        <v>1</v>
      </c>
      <c r="J47" s="8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24" x14ac:dyDescent="0.2">
      <c r="A4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3.3.7</v>
      </c>
      <c r="B48" s="119" t="s">
        <v>172</v>
      </c>
      <c r="D48" s="118"/>
      <c r="E48" s="93">
        <v>43133</v>
      </c>
      <c r="F48" s="94">
        <f t="shared" si="45"/>
        <v>43134</v>
      </c>
      <c r="G48" s="61">
        <v>2</v>
      </c>
      <c r="H48" s="62">
        <v>0</v>
      </c>
      <c r="I48" s="63">
        <f t="shared" si="46"/>
        <v>1</v>
      </c>
      <c r="J48" s="8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24" x14ac:dyDescent="0.2">
      <c r="A4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3.3.8</v>
      </c>
      <c r="B49" s="119" t="s">
        <v>173</v>
      </c>
      <c r="D49" s="118"/>
      <c r="E49" s="93">
        <v>43133</v>
      </c>
      <c r="F49" s="94">
        <f t="shared" si="45"/>
        <v>43134</v>
      </c>
      <c r="G49" s="61">
        <v>2</v>
      </c>
      <c r="H49" s="62">
        <v>0</v>
      </c>
      <c r="I49" s="63">
        <f t="shared" si="46"/>
        <v>1</v>
      </c>
      <c r="J49" s="8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0" s="117" t="s">
        <v>175</v>
      </c>
      <c r="D50" s="118"/>
      <c r="E50" s="93">
        <v>43145</v>
      </c>
      <c r="F50" s="94">
        <f t="shared" si="7"/>
        <v>43147</v>
      </c>
      <c r="G50" s="61">
        <v>3</v>
      </c>
      <c r="H50" s="62">
        <v>0</v>
      </c>
      <c r="I50" s="63">
        <f t="shared" si="4"/>
        <v>3</v>
      </c>
      <c r="J50" s="8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1" s="117" t="s">
        <v>176</v>
      </c>
      <c r="D51" s="118"/>
      <c r="E51" s="93">
        <v>43148</v>
      </c>
      <c r="F51" s="94">
        <f t="shared" si="7"/>
        <v>43153</v>
      </c>
      <c r="G51" s="61">
        <v>6</v>
      </c>
      <c r="H51" s="62">
        <v>0</v>
      </c>
      <c r="I51" s="63">
        <f t="shared" si="4"/>
        <v>4</v>
      </c>
      <c r="J51" s="8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52" s="117" t="s">
        <v>177</v>
      </c>
      <c r="D52" s="118"/>
      <c r="E52" s="93">
        <v>43154</v>
      </c>
      <c r="F52" s="94">
        <f t="shared" si="7"/>
        <v>43156</v>
      </c>
      <c r="G52" s="61">
        <v>3</v>
      </c>
      <c r="H52" s="62">
        <v>0</v>
      </c>
      <c r="I52" s="63">
        <f t="shared" si="4"/>
        <v>1</v>
      </c>
      <c r="J52" s="8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54" customFormat="1" ht="18" x14ac:dyDescent="0.2">
      <c r="A53" s="52" t="str">
        <f>IF(ISERROR(VALUE(SUBSTITUTE(prevWBS,".",""))),"1",IF(ISERROR(FIND("`",SUBSTITUTE(prevWBS,".","`",1))),TEXT(VALUE(prevWBS)+1,"#"),TEXT(VALUE(LEFT(prevWBS,FIND("`",SUBSTITUTE(prevWBS,".","`",1))-1))+1,"#")))</f>
        <v>4</v>
      </c>
      <c r="B53" s="53" t="s">
        <v>155</v>
      </c>
      <c r="D53" s="55"/>
      <c r="E53" s="95"/>
      <c r="F53" s="95" t="str">
        <f t="shared" si="7"/>
        <v xml:space="preserve"> - </v>
      </c>
      <c r="G53" s="56"/>
      <c r="H53" s="57"/>
      <c r="I53" s="58" t="str">
        <f t="shared" si="4"/>
        <v xml:space="preserve"> - </v>
      </c>
      <c r="J53" s="9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row>
    <row r="54" spans="1:66" s="60" customFormat="1" ht="18" x14ac:dyDescent="0.2">
      <c r="A5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4" s="117" t="s">
        <v>169</v>
      </c>
      <c r="D54" s="118"/>
      <c r="E54" s="93">
        <v>43129</v>
      </c>
      <c r="F54" s="94">
        <f t="shared" si="7"/>
        <v>43129</v>
      </c>
      <c r="G54" s="61">
        <v>1</v>
      </c>
      <c r="H54" s="62">
        <v>0</v>
      </c>
      <c r="I54" s="63">
        <f t="shared" si="4"/>
        <v>1</v>
      </c>
      <c r="J54" s="8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5" s="117" t="s">
        <v>178</v>
      </c>
      <c r="D55" s="118"/>
      <c r="E55" s="93">
        <v>43130</v>
      </c>
      <c r="F55" s="94">
        <f t="shared" si="7"/>
        <v>43130</v>
      </c>
      <c r="G55" s="61">
        <v>1</v>
      </c>
      <c r="H55" s="62">
        <v>0</v>
      </c>
      <c r="I55" s="63">
        <f t="shared" si="4"/>
        <v>1</v>
      </c>
      <c r="J55" s="8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6" s="117" t="s">
        <v>8</v>
      </c>
      <c r="D56" s="118"/>
      <c r="E56" s="93">
        <v>43131</v>
      </c>
      <c r="F56" s="94">
        <f t="shared" si="7"/>
        <v>43131</v>
      </c>
      <c r="G56" s="61">
        <v>1</v>
      </c>
      <c r="H56" s="62">
        <v>0</v>
      </c>
      <c r="I56" s="63">
        <f t="shared" si="4"/>
        <v>1</v>
      </c>
      <c r="J56" s="8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7" s="117" t="s">
        <v>8</v>
      </c>
      <c r="D57" s="118"/>
      <c r="E57" s="93">
        <v>43132</v>
      </c>
      <c r="F57" s="94">
        <f t="shared" si="7"/>
        <v>43132</v>
      </c>
      <c r="G57" s="61">
        <v>1</v>
      </c>
      <c r="H57" s="62">
        <v>0</v>
      </c>
      <c r="I57" s="63">
        <f t="shared" si="4"/>
        <v>1</v>
      </c>
      <c r="J57" s="8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58" s="117" t="s">
        <v>8</v>
      </c>
      <c r="D58" s="118"/>
      <c r="E58" s="93">
        <v>43133</v>
      </c>
      <c r="F58" s="94">
        <f t="shared" si="7"/>
        <v>43133</v>
      </c>
      <c r="G58" s="61">
        <v>1</v>
      </c>
      <c r="H58" s="62">
        <v>0</v>
      </c>
      <c r="I58" s="63">
        <f t="shared" si="4"/>
        <v>1</v>
      </c>
      <c r="J58" s="8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54" customFormat="1" ht="18" x14ac:dyDescent="0.2">
      <c r="A59" s="52" t="str">
        <f>IF(ISERROR(VALUE(SUBSTITUTE(prevWBS,".",""))),"1",IF(ISERROR(FIND("`",SUBSTITUTE(prevWBS,".","`",1))),TEXT(VALUE(prevWBS)+1,"#"),TEXT(VALUE(LEFT(prevWBS,FIND("`",SUBSTITUTE(prevWBS,".","`",1))-1))+1,"#")))</f>
        <v>5</v>
      </c>
      <c r="B59" s="53" t="s">
        <v>164</v>
      </c>
      <c r="D59" s="55"/>
      <c r="E59" s="95"/>
      <c r="F59" s="95" t="str">
        <f t="shared" ref="F59:F60" si="47">IF(ISBLANK(E59)," - ",IF(G59=0,E59,E59+G59-1))</f>
        <v xml:space="preserve"> - </v>
      </c>
      <c r="G59" s="56"/>
      <c r="H59" s="57"/>
      <c r="I59" s="58" t="str">
        <f t="shared" ref="I59:I60" si="48">IF(OR(F59=0,E59=0)," - ",NETWORKDAYS(E59,F59))</f>
        <v xml:space="preserve"> - </v>
      </c>
      <c r="J59" s="9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row>
    <row r="60" spans="1:66" s="60" customFormat="1" ht="24" x14ac:dyDescent="0.2">
      <c r="A6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0" s="117" t="s">
        <v>156</v>
      </c>
      <c r="D60" s="118"/>
      <c r="E60" s="93">
        <v>43129</v>
      </c>
      <c r="F60" s="94">
        <f t="shared" si="47"/>
        <v>43129</v>
      </c>
      <c r="G60" s="61">
        <v>1</v>
      </c>
      <c r="H60" s="62">
        <v>0</v>
      </c>
      <c r="I60" s="63">
        <f t="shared" si="48"/>
        <v>1</v>
      </c>
      <c r="J60" s="8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1" s="117" t="s">
        <v>157</v>
      </c>
      <c r="D61" s="118"/>
      <c r="E61" s="93">
        <v>43129</v>
      </c>
      <c r="F61" s="94">
        <f t="shared" ref="F61" si="49">IF(ISBLANK(E61)," - ",IF(G61=0,E61,E61+G61-1))</f>
        <v>43129</v>
      </c>
      <c r="G61" s="61">
        <v>1</v>
      </c>
      <c r="H61" s="62">
        <v>0</v>
      </c>
      <c r="I61" s="63">
        <f t="shared" ref="I61" si="50">IF(OR(F61=0,E61=0)," - ",NETWORKDAYS(E61,F61))</f>
        <v>1</v>
      </c>
      <c r="J61" s="8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24" x14ac:dyDescent="0.2">
      <c r="A6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2" s="117" t="s">
        <v>158</v>
      </c>
      <c r="D62" s="118"/>
      <c r="E62" s="93">
        <v>43129</v>
      </c>
      <c r="F62" s="94">
        <f t="shared" ref="F62:F63" si="51">IF(ISBLANK(E62)," - ",IF(G62=0,E62,E62+G62-1))</f>
        <v>43129</v>
      </c>
      <c r="G62" s="61">
        <v>1</v>
      </c>
      <c r="H62" s="62">
        <v>0</v>
      </c>
      <c r="I62" s="63">
        <f t="shared" ref="I62:I63" si="52">IF(OR(F62=0,E62=0)," - ",NETWORKDAYS(E62,F62))</f>
        <v>1</v>
      </c>
      <c r="J62" s="8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54" customFormat="1" ht="18" x14ac:dyDescent="0.2">
      <c r="A63" s="52" t="str">
        <f>IF(ISERROR(VALUE(SUBSTITUTE(prevWBS,".",""))),"1",IF(ISERROR(FIND("`",SUBSTITUTE(prevWBS,".","`",1))),TEXT(VALUE(prevWBS)+1,"#"),TEXT(VALUE(LEFT(prevWBS,FIND("`",SUBSTITUTE(prevWBS,".","`",1))-1))+1,"#")))</f>
        <v>6</v>
      </c>
      <c r="B63" s="53" t="s">
        <v>179</v>
      </c>
      <c r="D63" s="55"/>
      <c r="E63" s="95"/>
      <c r="F63" s="95" t="str">
        <f t="shared" si="51"/>
        <v xml:space="preserve"> - </v>
      </c>
      <c r="G63" s="56"/>
      <c r="H63" s="57"/>
      <c r="I63" s="58" t="str">
        <f t="shared" si="52"/>
        <v xml:space="preserve"> - </v>
      </c>
      <c r="J63" s="9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row>
    <row r="64" spans="1:66" s="60" customFormat="1" ht="18" x14ac:dyDescent="0.2">
      <c r="A6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64" s="117" t="s">
        <v>159</v>
      </c>
      <c r="D64" s="118"/>
      <c r="E64" s="93">
        <v>43129</v>
      </c>
      <c r="F64" s="94">
        <f t="shared" ref="F64" si="53">IF(ISBLANK(E64)," - ",IF(G64=0,E64,E64+G64-1))</f>
        <v>43129</v>
      </c>
      <c r="G64" s="61">
        <v>1</v>
      </c>
      <c r="H64" s="62">
        <v>0</v>
      </c>
      <c r="I64" s="63">
        <f t="shared" ref="I64" si="54">IF(OR(F64=0,E64=0)," - ",NETWORKDAYS(E64,F64))</f>
        <v>1</v>
      </c>
      <c r="J64" s="8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24" x14ac:dyDescent="0.2">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65" s="117" t="s">
        <v>160</v>
      </c>
      <c r="D65" s="118"/>
      <c r="E65" s="93">
        <v>43129</v>
      </c>
      <c r="F65" s="94">
        <f t="shared" ref="F65:F67" si="55">IF(ISBLANK(E65)," - ",IF(G65=0,E65,E65+G65-1))</f>
        <v>43129</v>
      </c>
      <c r="G65" s="61">
        <v>1</v>
      </c>
      <c r="H65" s="62">
        <v>0</v>
      </c>
      <c r="I65" s="63">
        <f t="shared" ref="I65:I67" si="56">IF(OR(F65=0,E65=0)," - ",NETWORKDAYS(E65,F65))</f>
        <v>1</v>
      </c>
      <c r="J65" s="8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66" s="117" t="s">
        <v>8</v>
      </c>
      <c r="D66" s="118"/>
      <c r="E66" s="93">
        <v>43129</v>
      </c>
      <c r="F66" s="94">
        <f t="shared" si="55"/>
        <v>43129</v>
      </c>
      <c r="G66" s="61">
        <v>1</v>
      </c>
      <c r="H66" s="62">
        <v>0</v>
      </c>
      <c r="I66" s="63">
        <f t="shared" si="56"/>
        <v>1</v>
      </c>
      <c r="J66" s="8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54" customFormat="1" ht="18" x14ac:dyDescent="0.2">
      <c r="A67" s="52" t="str">
        <f>IF(ISERROR(VALUE(SUBSTITUTE(prevWBS,".",""))),"1",IF(ISERROR(FIND("`",SUBSTITUTE(prevWBS,".","`",1))),TEXT(VALUE(prevWBS)+1,"#"),TEXT(VALUE(LEFT(prevWBS,FIND("`",SUBSTITUTE(prevWBS,".","`",1))-1))+1,"#")))</f>
        <v>7</v>
      </c>
      <c r="B67" s="53" t="s">
        <v>180</v>
      </c>
      <c r="D67" s="55"/>
      <c r="E67" s="95"/>
      <c r="F67" s="95" t="str">
        <f t="shared" si="55"/>
        <v xml:space="preserve"> - </v>
      </c>
      <c r="G67" s="56"/>
      <c r="H67" s="57"/>
      <c r="I67" s="58" t="str">
        <f t="shared" si="56"/>
        <v xml:space="preserve"> - </v>
      </c>
      <c r="J67" s="9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row>
    <row r="68" spans="1:66" s="69" customFormat="1" ht="18" x14ac:dyDescent="0.2">
      <c r="A68" s="65" t="s">
        <v>1</v>
      </c>
      <c r="B68" s="66"/>
      <c r="C68" s="67"/>
      <c r="D68" s="67"/>
      <c r="E68" s="96"/>
      <c r="F68" s="96"/>
      <c r="G68" s="68"/>
      <c r="H68" s="68"/>
      <c r="I68" s="68"/>
      <c r="J68" s="91"/>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64" customFormat="1" ht="18" x14ac:dyDescent="0.2">
      <c r="A69" s="70" t="s">
        <v>38</v>
      </c>
      <c r="B69" s="71"/>
      <c r="C69" s="71"/>
      <c r="D69" s="71"/>
      <c r="E69" s="97"/>
      <c r="F69" s="97"/>
      <c r="G69" s="71"/>
      <c r="H69" s="71"/>
      <c r="I69" s="71"/>
      <c r="J69" s="91"/>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4" customFormat="1" ht="18" x14ac:dyDescent="0.2">
      <c r="A70" s="121" t="str">
        <f>IF(ISERROR(VALUE(SUBSTITUTE(prevWBS,".",""))),"1",IF(ISERROR(FIND("`",SUBSTITUTE(prevWBS,".","`",1))),TEXT(VALUE(prevWBS)+1,"#"),TEXT(VALUE(LEFT(prevWBS,FIND("`",SUBSTITUTE(prevWBS,".","`",1))-1))+1,"#")))</f>
        <v>1</v>
      </c>
      <c r="B70" s="122" t="s">
        <v>77</v>
      </c>
      <c r="C70" s="72"/>
      <c r="D70" s="73"/>
      <c r="E70" s="93"/>
      <c r="F70" s="94" t="str">
        <f t="shared" ref="F70:F73" si="57">IF(ISBLANK(E70)," - ",IF(G70=0,E70,E70+G70-1))</f>
        <v xml:space="preserve"> - </v>
      </c>
      <c r="G70" s="61"/>
      <c r="H70" s="62"/>
      <c r="I70" s="74" t="str">
        <f>IF(OR(F70=0,E70=0)," - ",NETWORKDAYS(E70,F70))</f>
        <v xml:space="preserve"> - </v>
      </c>
      <c r="J70" s="92"/>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4" customFormat="1" ht="18" x14ac:dyDescent="0.2">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1" s="75" t="s">
        <v>63</v>
      </c>
      <c r="C71" s="75"/>
      <c r="D71" s="73"/>
      <c r="E71" s="93"/>
      <c r="F71" s="94" t="str">
        <f t="shared" si="57"/>
        <v xml:space="preserve"> - </v>
      </c>
      <c r="G71" s="61"/>
      <c r="H71" s="62"/>
      <c r="I71" s="74" t="str">
        <f t="shared" ref="I71:I73" si="58">IF(OR(F71=0,E71=0)," - ",NETWORKDAYS(E71,F71))</f>
        <v xml:space="preserve"> - </v>
      </c>
      <c r="J71" s="92"/>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4" customFormat="1" ht="18" x14ac:dyDescent="0.2">
      <c r="A7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2" s="76" t="s">
        <v>64</v>
      </c>
      <c r="C72" s="75"/>
      <c r="D72" s="73"/>
      <c r="E72" s="93"/>
      <c r="F72" s="94" t="str">
        <f t="shared" si="57"/>
        <v xml:space="preserve"> - </v>
      </c>
      <c r="G72" s="61"/>
      <c r="H72" s="62"/>
      <c r="I72" s="74" t="str">
        <f t="shared" si="58"/>
        <v xml:space="preserve"> - </v>
      </c>
      <c r="J72" s="92"/>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4" customFormat="1" ht="18" x14ac:dyDescent="0.2">
      <c r="A7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3" s="76" t="s">
        <v>65</v>
      </c>
      <c r="C73" s="75"/>
      <c r="D73" s="73"/>
      <c r="E73" s="93"/>
      <c r="F73" s="94" t="str">
        <f t="shared" si="57"/>
        <v xml:space="preserve"> - </v>
      </c>
      <c r="G73" s="61"/>
      <c r="H73" s="62"/>
      <c r="I73" s="74" t="str">
        <f t="shared" si="58"/>
        <v xml:space="preserve"> - </v>
      </c>
      <c r="J73" s="92"/>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32" customFormat="1" x14ac:dyDescent="0.2">
      <c r="A74" s="154" t="str">
        <f>HYPERLINK("https://vertex42.link/HowToCreateAGanttChart","► Watch How to Create a Gantt Chart in Excel")</f>
        <v>► Watch How to Create a Gantt Chart in Excel</v>
      </c>
      <c r="B74" s="30"/>
      <c r="C74" s="30"/>
      <c r="D74" s="31"/>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68:H73 H11 H20:H21 H25:H26 H29:H31 H41 H50:H58">
    <cfRule type="dataBar" priority="16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2" priority="209">
      <formula>K$6=TODAY()</formula>
    </cfRule>
  </conditionalFormatting>
  <conditionalFormatting sqref="K8:BN9 K11:BN11 K20:BN26 K29:BN31 K41:BN41 K50:BN73">
    <cfRule type="expression" dxfId="101" priority="212">
      <formula>AND($E8&lt;=K$6,ROUNDDOWN(($F8-$E8+1)*$H8,0)+$E8-1&gt;=K$6)</formula>
    </cfRule>
    <cfRule type="expression" dxfId="100" priority="213">
      <formula>AND(NOT(ISBLANK($E8)),$E8&lt;=K$6,$F8&gt;=K$6)</formula>
    </cfRule>
  </conditionalFormatting>
  <conditionalFormatting sqref="K6:BN9 K68:BN73 K11:BN11 K20:BN21 K25:BN26 K29:BN31 K41:BN41 K50:BN58">
    <cfRule type="expression" dxfId="99" priority="172">
      <formula>K$6=TODAY()</formula>
    </cfRule>
  </conditionalFormatting>
  <conditionalFormatting sqref="H59">
    <cfRule type="dataBar" priority="161">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59:BN59">
    <cfRule type="expression" dxfId="98" priority="162">
      <formula>K$6=TODAY()</formula>
    </cfRule>
  </conditionalFormatting>
  <conditionalFormatting sqref="H60">
    <cfRule type="dataBar" priority="157">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60:BN60">
    <cfRule type="expression" dxfId="97" priority="158">
      <formula>K$6=TODAY()</formula>
    </cfRule>
  </conditionalFormatting>
  <conditionalFormatting sqref="H61">
    <cfRule type="dataBar" priority="153">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61:BN61">
    <cfRule type="expression" dxfId="96" priority="154">
      <formula>K$6=TODAY()</formula>
    </cfRule>
  </conditionalFormatting>
  <conditionalFormatting sqref="H62">
    <cfRule type="dataBar" priority="149">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62:BN62">
    <cfRule type="expression" dxfId="95" priority="150">
      <formula>K$6=TODAY()</formula>
    </cfRule>
  </conditionalFormatting>
  <conditionalFormatting sqref="H63">
    <cfRule type="dataBar" priority="145">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63:BN63">
    <cfRule type="expression" dxfId="94" priority="146">
      <formula>K$6=TODAY()</formula>
    </cfRule>
  </conditionalFormatting>
  <conditionalFormatting sqref="H64">
    <cfRule type="dataBar" priority="141">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64:BN64">
    <cfRule type="expression" dxfId="93" priority="142">
      <formula>K$6=TODAY()</formula>
    </cfRule>
  </conditionalFormatting>
  <conditionalFormatting sqref="H65">
    <cfRule type="dataBar" priority="137">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65:BN65">
    <cfRule type="expression" dxfId="92" priority="138">
      <formula>K$6=TODAY()</formula>
    </cfRule>
  </conditionalFormatting>
  <conditionalFormatting sqref="H66">
    <cfRule type="dataBar" priority="133">
      <dataBar>
        <cfvo type="num" val="0"/>
        <cfvo type="num" val="1"/>
        <color theme="0" tint="-0.34998626667073579"/>
      </dataBar>
      <extLst>
        <ext xmlns:x14="http://schemas.microsoft.com/office/spreadsheetml/2009/9/main" uri="{B025F937-C7B1-47D3-B67F-A62EFF666E3E}">
          <x14:id>{EABFB3DA-72D7-4C42-8176-74D46BEC3776}</x14:id>
        </ext>
      </extLst>
    </cfRule>
  </conditionalFormatting>
  <conditionalFormatting sqref="K66:BN66">
    <cfRule type="expression" dxfId="91" priority="134">
      <formula>K$6=TODAY()</formula>
    </cfRule>
  </conditionalFormatting>
  <conditionalFormatting sqref="H12">
    <cfRule type="dataBar" priority="129">
      <dataBar>
        <cfvo type="num" val="0"/>
        <cfvo type="num" val="1"/>
        <color theme="0" tint="-0.34998626667073579"/>
      </dataBar>
      <extLst>
        <ext xmlns:x14="http://schemas.microsoft.com/office/spreadsheetml/2009/9/main" uri="{B025F937-C7B1-47D3-B67F-A62EFF666E3E}">
          <x14:id>{604E8406-F439-4A1A-9882-866C6CA7C52C}</x14:id>
        </ext>
      </extLst>
    </cfRule>
  </conditionalFormatting>
  <conditionalFormatting sqref="K12:BN12">
    <cfRule type="expression" dxfId="90" priority="131">
      <formula>AND($E12&lt;=K$6,ROUNDDOWN(($F12-$E12+1)*$H12,0)+$E12-1&gt;=K$6)</formula>
    </cfRule>
    <cfRule type="expression" dxfId="89" priority="132">
      <formula>AND(NOT(ISBLANK($E12)),$E12&lt;=K$6,$F12&gt;=K$6)</formula>
    </cfRule>
  </conditionalFormatting>
  <conditionalFormatting sqref="K12:BN12">
    <cfRule type="expression" dxfId="88" priority="130">
      <formula>K$6=TODAY()</formula>
    </cfRule>
  </conditionalFormatting>
  <conditionalFormatting sqref="H13">
    <cfRule type="dataBar" priority="125">
      <dataBar>
        <cfvo type="num" val="0"/>
        <cfvo type="num" val="1"/>
        <color theme="0" tint="-0.34998626667073579"/>
      </dataBar>
      <extLst>
        <ext xmlns:x14="http://schemas.microsoft.com/office/spreadsheetml/2009/9/main" uri="{B025F937-C7B1-47D3-B67F-A62EFF666E3E}">
          <x14:id>{5DE0BC55-F6B0-4203-B87B-6826E87122C2}</x14:id>
        </ext>
      </extLst>
    </cfRule>
  </conditionalFormatting>
  <conditionalFormatting sqref="K13:BN13">
    <cfRule type="expression" dxfId="87" priority="127">
      <formula>AND($E13&lt;=K$6,ROUNDDOWN(($F13-$E13+1)*$H13,0)+$E13-1&gt;=K$6)</formula>
    </cfRule>
    <cfRule type="expression" dxfId="86" priority="128">
      <formula>AND(NOT(ISBLANK($E13)),$E13&lt;=K$6,$F13&gt;=K$6)</formula>
    </cfRule>
  </conditionalFormatting>
  <conditionalFormatting sqref="K13:BN13">
    <cfRule type="expression" dxfId="85" priority="126">
      <formula>K$6=TODAY()</formula>
    </cfRule>
  </conditionalFormatting>
  <conditionalFormatting sqref="H14">
    <cfRule type="dataBar" priority="121">
      <dataBar>
        <cfvo type="num" val="0"/>
        <cfvo type="num" val="1"/>
        <color theme="0" tint="-0.34998626667073579"/>
      </dataBar>
      <extLst>
        <ext xmlns:x14="http://schemas.microsoft.com/office/spreadsheetml/2009/9/main" uri="{B025F937-C7B1-47D3-B67F-A62EFF666E3E}">
          <x14:id>{98F79111-AEF0-427F-B1FC-CC643D40592E}</x14:id>
        </ext>
      </extLst>
    </cfRule>
  </conditionalFormatting>
  <conditionalFormatting sqref="K14:BN14">
    <cfRule type="expression" dxfId="84" priority="123">
      <formula>AND($E14&lt;=K$6,ROUNDDOWN(($F14-$E14+1)*$H14,0)+$E14-1&gt;=K$6)</formula>
    </cfRule>
    <cfRule type="expression" dxfId="83" priority="124">
      <formula>AND(NOT(ISBLANK($E14)),$E14&lt;=K$6,$F14&gt;=K$6)</formula>
    </cfRule>
  </conditionalFormatting>
  <conditionalFormatting sqref="K14:BN14">
    <cfRule type="expression" dxfId="82" priority="122">
      <formula>K$6=TODAY()</formula>
    </cfRule>
  </conditionalFormatting>
  <conditionalFormatting sqref="H15">
    <cfRule type="dataBar" priority="117">
      <dataBar>
        <cfvo type="num" val="0"/>
        <cfvo type="num" val="1"/>
        <color theme="0" tint="-0.34998626667073579"/>
      </dataBar>
      <extLst>
        <ext xmlns:x14="http://schemas.microsoft.com/office/spreadsheetml/2009/9/main" uri="{B025F937-C7B1-47D3-B67F-A62EFF666E3E}">
          <x14:id>{755BBD32-D183-4327-A191-CCF8F5658D62}</x14:id>
        </ext>
      </extLst>
    </cfRule>
  </conditionalFormatting>
  <conditionalFormatting sqref="K15:BN15">
    <cfRule type="expression" dxfId="81" priority="119">
      <formula>AND($E15&lt;=K$6,ROUNDDOWN(($F15-$E15+1)*$H15,0)+$E15-1&gt;=K$6)</formula>
    </cfRule>
    <cfRule type="expression" dxfId="80" priority="120">
      <formula>AND(NOT(ISBLANK($E15)),$E15&lt;=K$6,$F15&gt;=K$6)</formula>
    </cfRule>
  </conditionalFormatting>
  <conditionalFormatting sqref="K15:BN15">
    <cfRule type="expression" dxfId="79" priority="118">
      <formula>K$6=TODAY()</formula>
    </cfRule>
  </conditionalFormatting>
  <conditionalFormatting sqref="H16">
    <cfRule type="dataBar" priority="113">
      <dataBar>
        <cfvo type="num" val="0"/>
        <cfvo type="num" val="1"/>
        <color theme="0" tint="-0.34998626667073579"/>
      </dataBar>
      <extLst>
        <ext xmlns:x14="http://schemas.microsoft.com/office/spreadsheetml/2009/9/main" uri="{B025F937-C7B1-47D3-B67F-A62EFF666E3E}">
          <x14:id>{94A0F54B-1D05-41D2-8A46-B28A09AD59EB}</x14:id>
        </ext>
      </extLst>
    </cfRule>
  </conditionalFormatting>
  <conditionalFormatting sqref="K16:BN16">
    <cfRule type="expression" dxfId="78" priority="115">
      <formula>AND($E16&lt;=K$6,ROUNDDOWN(($F16-$E16+1)*$H16,0)+$E16-1&gt;=K$6)</formula>
    </cfRule>
    <cfRule type="expression" dxfId="77" priority="116">
      <formula>AND(NOT(ISBLANK($E16)),$E16&lt;=K$6,$F16&gt;=K$6)</formula>
    </cfRule>
  </conditionalFormatting>
  <conditionalFormatting sqref="K16:BN16">
    <cfRule type="expression" dxfId="76" priority="114">
      <formula>K$6=TODAY()</formula>
    </cfRule>
  </conditionalFormatting>
  <conditionalFormatting sqref="H17">
    <cfRule type="dataBar" priority="109">
      <dataBar>
        <cfvo type="num" val="0"/>
        <cfvo type="num" val="1"/>
        <color theme="0" tint="-0.34998626667073579"/>
      </dataBar>
      <extLst>
        <ext xmlns:x14="http://schemas.microsoft.com/office/spreadsheetml/2009/9/main" uri="{B025F937-C7B1-47D3-B67F-A62EFF666E3E}">
          <x14:id>{5257A0E3-7B2E-49FA-81B5-C8716E790453}</x14:id>
        </ext>
      </extLst>
    </cfRule>
  </conditionalFormatting>
  <conditionalFormatting sqref="K17:BN17">
    <cfRule type="expression" dxfId="75" priority="111">
      <formula>AND($E17&lt;=K$6,ROUNDDOWN(($F17-$E17+1)*$H17,0)+$E17-1&gt;=K$6)</formula>
    </cfRule>
    <cfRule type="expression" dxfId="74" priority="112">
      <formula>AND(NOT(ISBLANK($E17)),$E17&lt;=K$6,$F17&gt;=K$6)</formula>
    </cfRule>
  </conditionalFormatting>
  <conditionalFormatting sqref="K17:BN17">
    <cfRule type="expression" dxfId="73" priority="110">
      <formula>K$6=TODAY()</formula>
    </cfRule>
  </conditionalFormatting>
  <conditionalFormatting sqref="H18">
    <cfRule type="dataBar" priority="105">
      <dataBar>
        <cfvo type="num" val="0"/>
        <cfvo type="num" val="1"/>
        <color theme="0" tint="-0.34998626667073579"/>
      </dataBar>
      <extLst>
        <ext xmlns:x14="http://schemas.microsoft.com/office/spreadsheetml/2009/9/main" uri="{B025F937-C7B1-47D3-B67F-A62EFF666E3E}">
          <x14:id>{D3325BDD-3AB7-48B1-BA3E-48D42DB94B28}</x14:id>
        </ext>
      </extLst>
    </cfRule>
  </conditionalFormatting>
  <conditionalFormatting sqref="K18:BN18">
    <cfRule type="expression" dxfId="72" priority="107">
      <formula>AND($E18&lt;=K$6,ROUNDDOWN(($F18-$E18+1)*$H18,0)+$E18-1&gt;=K$6)</formula>
    </cfRule>
    <cfRule type="expression" dxfId="71" priority="108">
      <formula>AND(NOT(ISBLANK($E18)),$E18&lt;=K$6,$F18&gt;=K$6)</formula>
    </cfRule>
  </conditionalFormatting>
  <conditionalFormatting sqref="K18:BN18">
    <cfRule type="expression" dxfId="70" priority="106">
      <formula>K$6=TODAY()</formula>
    </cfRule>
  </conditionalFormatting>
  <conditionalFormatting sqref="H19">
    <cfRule type="dataBar" priority="101">
      <dataBar>
        <cfvo type="num" val="0"/>
        <cfvo type="num" val="1"/>
        <color theme="0" tint="-0.34998626667073579"/>
      </dataBar>
      <extLst>
        <ext xmlns:x14="http://schemas.microsoft.com/office/spreadsheetml/2009/9/main" uri="{B025F937-C7B1-47D3-B67F-A62EFF666E3E}">
          <x14:id>{059F66FA-E2F5-429B-93A2-E48796DB2FDF}</x14:id>
        </ext>
      </extLst>
    </cfRule>
  </conditionalFormatting>
  <conditionalFormatting sqref="K19:BN19">
    <cfRule type="expression" dxfId="69" priority="103">
      <formula>AND($E19&lt;=K$6,ROUNDDOWN(($F19-$E19+1)*$H19,0)+$E19-1&gt;=K$6)</formula>
    </cfRule>
    <cfRule type="expression" dxfId="68" priority="104">
      <formula>AND(NOT(ISBLANK($E19)),$E19&lt;=K$6,$F19&gt;=K$6)</formula>
    </cfRule>
  </conditionalFormatting>
  <conditionalFormatting sqref="K19:BN19">
    <cfRule type="expression" dxfId="67" priority="102">
      <formula>K$6=TODAY()</formula>
    </cfRule>
  </conditionalFormatting>
  <conditionalFormatting sqref="H22">
    <cfRule type="dataBar" priority="97">
      <dataBar>
        <cfvo type="num" val="0"/>
        <cfvo type="num" val="1"/>
        <color theme="0" tint="-0.34998626667073579"/>
      </dataBar>
      <extLst>
        <ext xmlns:x14="http://schemas.microsoft.com/office/spreadsheetml/2009/9/main" uri="{B025F937-C7B1-47D3-B67F-A62EFF666E3E}">
          <x14:id>{638C4DF6-4BDF-4291-97CF-8C47FA43BBFD}</x14:id>
        </ext>
      </extLst>
    </cfRule>
  </conditionalFormatting>
  <conditionalFormatting sqref="K22:BN22">
    <cfRule type="expression" dxfId="66" priority="98">
      <formula>K$6=TODAY()</formula>
    </cfRule>
  </conditionalFormatting>
  <conditionalFormatting sqref="H23">
    <cfRule type="dataBar" priority="93">
      <dataBar>
        <cfvo type="num" val="0"/>
        <cfvo type="num" val="1"/>
        <color theme="0" tint="-0.34998626667073579"/>
      </dataBar>
      <extLst>
        <ext xmlns:x14="http://schemas.microsoft.com/office/spreadsheetml/2009/9/main" uri="{B025F937-C7B1-47D3-B67F-A62EFF666E3E}">
          <x14:id>{1C561438-4719-47D4-8ED9-3D710B148D36}</x14:id>
        </ext>
      </extLst>
    </cfRule>
  </conditionalFormatting>
  <conditionalFormatting sqref="K23:BN23">
    <cfRule type="expression" dxfId="65" priority="94">
      <formula>K$6=TODAY()</formula>
    </cfRule>
  </conditionalFormatting>
  <conditionalFormatting sqref="H24">
    <cfRule type="dataBar" priority="89">
      <dataBar>
        <cfvo type="num" val="0"/>
        <cfvo type="num" val="1"/>
        <color theme="0" tint="-0.34998626667073579"/>
      </dataBar>
      <extLst>
        <ext xmlns:x14="http://schemas.microsoft.com/office/spreadsheetml/2009/9/main" uri="{B025F937-C7B1-47D3-B67F-A62EFF666E3E}">
          <x14:id>{FF286B3C-4939-49EE-9E1D-AD8BC240B891}</x14:id>
        </ext>
      </extLst>
    </cfRule>
  </conditionalFormatting>
  <conditionalFormatting sqref="K24:BN24">
    <cfRule type="expression" dxfId="64" priority="90">
      <formula>K$6=TODAY()</formula>
    </cfRule>
  </conditionalFormatting>
  <conditionalFormatting sqref="H67">
    <cfRule type="dataBar" priority="85">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67:BN67">
    <cfRule type="expression" dxfId="63" priority="86">
      <formula>K$6=TODAY()</formula>
    </cfRule>
  </conditionalFormatting>
  <conditionalFormatting sqref="H10">
    <cfRule type="dataBar" priority="81">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62" priority="83">
      <formula>AND($E10&lt;=K$6,ROUNDDOWN(($F10-$E10+1)*$H10,0)+$E10-1&gt;=K$6)</formula>
    </cfRule>
    <cfRule type="expression" dxfId="61" priority="84">
      <formula>AND(NOT(ISBLANK($E10)),$E10&lt;=K$6,$F10&gt;=K$6)</formula>
    </cfRule>
  </conditionalFormatting>
  <conditionalFormatting sqref="K10:BN10">
    <cfRule type="expression" dxfId="60" priority="82">
      <formula>K$6=TODAY()</formula>
    </cfRule>
  </conditionalFormatting>
  <conditionalFormatting sqref="K27:BN27">
    <cfRule type="expression" dxfId="59" priority="75">
      <formula>AND($E27&lt;=K$6,ROUNDDOWN(($F27-$E27+1)*$H27,0)+$E27-1&gt;=K$6)</formula>
    </cfRule>
    <cfRule type="expression" dxfId="58" priority="76">
      <formula>AND(NOT(ISBLANK($E27)),$E27&lt;=K$6,$F27&gt;=K$6)</formula>
    </cfRule>
  </conditionalFormatting>
  <conditionalFormatting sqref="H27">
    <cfRule type="dataBar" priority="73">
      <dataBar>
        <cfvo type="num" val="0"/>
        <cfvo type="num" val="1"/>
        <color theme="0" tint="-0.34998626667073579"/>
      </dataBar>
      <extLst>
        <ext xmlns:x14="http://schemas.microsoft.com/office/spreadsheetml/2009/9/main" uri="{B025F937-C7B1-47D3-B67F-A62EFF666E3E}">
          <x14:id>{D9CAE1A9-893D-40CD-9569-87614C7C16A4}</x14:id>
        </ext>
      </extLst>
    </cfRule>
  </conditionalFormatting>
  <conditionalFormatting sqref="K27:BN27">
    <cfRule type="expression" dxfId="57" priority="74">
      <formula>K$6=TODAY()</formula>
    </cfRule>
  </conditionalFormatting>
  <conditionalFormatting sqref="K28:BN28">
    <cfRule type="expression" dxfId="56" priority="71">
      <formula>AND($E28&lt;=K$6,ROUNDDOWN(($F28-$E28+1)*$H28,0)+$E28-1&gt;=K$6)</formula>
    </cfRule>
    <cfRule type="expression" dxfId="55" priority="72">
      <formula>AND(NOT(ISBLANK($E28)),$E28&lt;=K$6,$F28&gt;=K$6)</formula>
    </cfRule>
  </conditionalFormatting>
  <conditionalFormatting sqref="H28">
    <cfRule type="dataBar" priority="69">
      <dataBar>
        <cfvo type="num" val="0"/>
        <cfvo type="num" val="1"/>
        <color theme="0" tint="-0.34998626667073579"/>
      </dataBar>
      <extLst>
        <ext xmlns:x14="http://schemas.microsoft.com/office/spreadsheetml/2009/9/main" uri="{B025F937-C7B1-47D3-B67F-A62EFF666E3E}">
          <x14:id>{DE485875-CAC1-4F3C-AF42-615E36EF56AB}</x14:id>
        </ext>
      </extLst>
    </cfRule>
  </conditionalFormatting>
  <conditionalFormatting sqref="K28:BN28">
    <cfRule type="expression" dxfId="54" priority="70">
      <formula>K$6=TODAY()</formula>
    </cfRule>
  </conditionalFormatting>
  <conditionalFormatting sqref="H40">
    <cfRule type="dataBar" priority="65">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40:BN40">
    <cfRule type="expression" dxfId="53" priority="67">
      <formula>AND($E40&lt;=K$6,ROUNDDOWN(($F40-$E40+1)*$H40,0)+$E40-1&gt;=K$6)</formula>
    </cfRule>
    <cfRule type="expression" dxfId="52" priority="68">
      <formula>AND(NOT(ISBLANK($E40)),$E40&lt;=K$6,$F40&gt;=K$6)</formula>
    </cfRule>
  </conditionalFormatting>
  <conditionalFormatting sqref="K40:BN40">
    <cfRule type="expression" dxfId="51" priority="66">
      <formula>K$6=TODAY()</formula>
    </cfRule>
  </conditionalFormatting>
  <conditionalFormatting sqref="K32:BN32">
    <cfRule type="expression" dxfId="50" priority="63">
      <formula>AND($E32&lt;=K$6,ROUNDDOWN(($F32-$E32+1)*$H32,0)+$E32-1&gt;=K$6)</formula>
    </cfRule>
    <cfRule type="expression" dxfId="49" priority="64">
      <formula>AND(NOT(ISBLANK($E32)),$E32&lt;=K$6,$F32&gt;=K$6)</formula>
    </cfRule>
  </conditionalFormatting>
  <conditionalFormatting sqref="H32">
    <cfRule type="dataBar" priority="61">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2:BN32">
    <cfRule type="expression" dxfId="48" priority="62">
      <formula>K$6=TODAY()</formula>
    </cfRule>
  </conditionalFormatting>
  <conditionalFormatting sqref="K33:BN33">
    <cfRule type="expression" dxfId="47" priority="59">
      <formula>AND($E33&lt;=K$6,ROUNDDOWN(($F33-$E33+1)*$H33,0)+$E33-1&gt;=K$6)</formula>
    </cfRule>
    <cfRule type="expression" dxfId="46" priority="60">
      <formula>AND(NOT(ISBLANK($E33)),$E33&lt;=K$6,$F33&gt;=K$6)</formula>
    </cfRule>
  </conditionalFormatting>
  <conditionalFormatting sqref="H33">
    <cfRule type="dataBar" priority="57">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3:BN33">
    <cfRule type="expression" dxfId="45" priority="58">
      <formula>K$6=TODAY()</formula>
    </cfRule>
  </conditionalFormatting>
  <conditionalFormatting sqref="K34:BN34">
    <cfRule type="expression" dxfId="44" priority="55">
      <formula>AND($E34&lt;=K$6,ROUNDDOWN(($F34-$E34+1)*$H34,0)+$E34-1&gt;=K$6)</formula>
    </cfRule>
    <cfRule type="expression" dxfId="43" priority="56">
      <formula>AND(NOT(ISBLANK($E34)),$E34&lt;=K$6,$F34&gt;=K$6)</formula>
    </cfRule>
  </conditionalFormatting>
  <conditionalFormatting sqref="H34">
    <cfRule type="dataBar" priority="53">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4:BN34">
    <cfRule type="expression" dxfId="42" priority="54">
      <formula>K$6=TODAY()</formula>
    </cfRule>
  </conditionalFormatting>
  <conditionalFormatting sqref="K35:BN35">
    <cfRule type="expression" dxfId="41" priority="51">
      <formula>AND($E35&lt;=K$6,ROUNDDOWN(($F35-$E35+1)*$H35,0)+$E35-1&gt;=K$6)</formula>
    </cfRule>
    <cfRule type="expression" dxfId="40" priority="52">
      <formula>AND(NOT(ISBLANK($E35)),$E35&lt;=K$6,$F35&gt;=K$6)</formula>
    </cfRule>
  </conditionalFormatting>
  <conditionalFormatting sqref="H35">
    <cfRule type="dataBar" priority="49">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5:BN35">
    <cfRule type="expression" dxfId="39" priority="50">
      <formula>K$6=TODAY()</formula>
    </cfRule>
  </conditionalFormatting>
  <conditionalFormatting sqref="K36:BN36">
    <cfRule type="expression" dxfId="38" priority="47">
      <formula>AND($E36&lt;=K$6,ROUNDDOWN(($F36-$E36+1)*$H36,0)+$E36-1&gt;=K$6)</formula>
    </cfRule>
    <cfRule type="expression" dxfId="37" priority="48">
      <formula>AND(NOT(ISBLANK($E36)),$E36&lt;=K$6,$F36&gt;=K$6)</formula>
    </cfRule>
  </conditionalFormatting>
  <conditionalFormatting sqref="H36">
    <cfRule type="dataBar" priority="45">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6:BN36">
    <cfRule type="expression" dxfId="36" priority="46">
      <formula>K$6=TODAY()</formula>
    </cfRule>
  </conditionalFormatting>
  <conditionalFormatting sqref="K37:BN37">
    <cfRule type="expression" dxfId="35" priority="43">
      <formula>AND($E37&lt;=K$6,ROUNDDOWN(($F37-$E37+1)*$H37,0)+$E37-1&gt;=K$6)</formula>
    </cfRule>
    <cfRule type="expression" dxfId="34" priority="44">
      <formula>AND(NOT(ISBLANK($E37)),$E37&lt;=K$6,$F37&gt;=K$6)</formula>
    </cfRule>
  </conditionalFormatting>
  <conditionalFormatting sqref="H37">
    <cfRule type="dataBar" priority="41">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7:BN37">
    <cfRule type="expression" dxfId="33" priority="42">
      <formula>K$6=TODAY()</formula>
    </cfRule>
  </conditionalFormatting>
  <conditionalFormatting sqref="K38:BN38">
    <cfRule type="expression" dxfId="32" priority="39">
      <formula>AND($E38&lt;=K$6,ROUNDDOWN(($F38-$E38+1)*$H38,0)+$E38-1&gt;=K$6)</formula>
    </cfRule>
    <cfRule type="expression" dxfId="31" priority="40">
      <formula>AND(NOT(ISBLANK($E38)),$E38&lt;=K$6,$F38&gt;=K$6)</formula>
    </cfRule>
  </conditionalFormatting>
  <conditionalFormatting sqref="H38">
    <cfRule type="dataBar" priority="37">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8:BN38">
    <cfRule type="expression" dxfId="30" priority="38">
      <formula>K$6=TODAY()</formula>
    </cfRule>
  </conditionalFormatting>
  <conditionalFormatting sqref="K39:BN39">
    <cfRule type="expression" dxfId="29" priority="35">
      <formula>AND($E39&lt;=K$6,ROUNDDOWN(($F39-$E39+1)*$H39,0)+$E39-1&gt;=K$6)</formula>
    </cfRule>
    <cfRule type="expression" dxfId="28" priority="36">
      <formula>AND(NOT(ISBLANK($E39)),$E39&lt;=K$6,$F39&gt;=K$6)</formula>
    </cfRule>
  </conditionalFormatting>
  <conditionalFormatting sqref="H39">
    <cfRule type="dataBar" priority="33">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39:BN39">
    <cfRule type="expression" dxfId="27" priority="34">
      <formula>K$6=TODAY()</formula>
    </cfRule>
  </conditionalFormatting>
  <conditionalFormatting sqref="K42:BN42">
    <cfRule type="expression" dxfId="26" priority="31">
      <formula>AND($E42&lt;=K$6,ROUNDDOWN(($F42-$E42+1)*$H42,0)+$E42-1&gt;=K$6)</formula>
    </cfRule>
    <cfRule type="expression" dxfId="25" priority="32">
      <formula>AND(NOT(ISBLANK($E42)),$E42&lt;=K$6,$F42&gt;=K$6)</formula>
    </cfRule>
  </conditionalFormatting>
  <conditionalFormatting sqref="H42">
    <cfRule type="dataBar" priority="29">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24" priority="30">
      <formula>K$6=TODAY()</formula>
    </cfRule>
  </conditionalFormatting>
  <conditionalFormatting sqref="K43:BN43">
    <cfRule type="expression" dxfId="23" priority="27">
      <formula>AND($E43&lt;=K$6,ROUNDDOWN(($F43-$E43+1)*$H43,0)+$E43-1&gt;=K$6)</formula>
    </cfRule>
    <cfRule type="expression" dxfId="22" priority="28">
      <formula>AND(NOT(ISBLANK($E43)),$E43&lt;=K$6,$F43&gt;=K$6)</formula>
    </cfRule>
  </conditionalFormatting>
  <conditionalFormatting sqref="H43">
    <cfRule type="dataBar" priority="25">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21" priority="26">
      <formula>K$6=TODAY()</formula>
    </cfRule>
  </conditionalFormatting>
  <conditionalFormatting sqref="K44:BN44">
    <cfRule type="expression" dxfId="20" priority="23">
      <formula>AND($E44&lt;=K$6,ROUNDDOWN(($F44-$E44+1)*$H44,0)+$E44-1&gt;=K$6)</formula>
    </cfRule>
    <cfRule type="expression" dxfId="19" priority="24">
      <formula>AND(NOT(ISBLANK($E44)),$E44&lt;=K$6,$F44&gt;=K$6)</formula>
    </cfRule>
  </conditionalFormatting>
  <conditionalFormatting sqref="H44">
    <cfRule type="dataBar" priority="21">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18" priority="22">
      <formula>K$6=TODAY()</formula>
    </cfRule>
  </conditionalFormatting>
  <conditionalFormatting sqref="K45:BN45">
    <cfRule type="expression" dxfId="17" priority="19">
      <formula>AND($E45&lt;=K$6,ROUNDDOWN(($F45-$E45+1)*$H45,0)+$E45-1&gt;=K$6)</formula>
    </cfRule>
    <cfRule type="expression" dxfId="16" priority="20">
      <formula>AND(NOT(ISBLANK($E45)),$E45&lt;=K$6,$F45&gt;=K$6)</formula>
    </cfRule>
  </conditionalFormatting>
  <conditionalFormatting sqref="H45">
    <cfRule type="dataBar" priority="17">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15" priority="18">
      <formula>K$6=TODAY()</formula>
    </cfRule>
  </conditionalFormatting>
  <conditionalFormatting sqref="K46:BN46">
    <cfRule type="expression" dxfId="14" priority="15">
      <formula>AND($E46&lt;=K$6,ROUNDDOWN(($F46-$E46+1)*$H46,0)+$E46-1&gt;=K$6)</formula>
    </cfRule>
    <cfRule type="expression" dxfId="13" priority="16">
      <formula>AND(NOT(ISBLANK($E46)),$E46&lt;=K$6,$F46&gt;=K$6)</formula>
    </cfRule>
  </conditionalFormatting>
  <conditionalFormatting sqref="H46">
    <cfRule type="dataBar" priority="13">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12" priority="14">
      <formula>K$6=TODAY()</formula>
    </cfRule>
  </conditionalFormatting>
  <conditionalFormatting sqref="K47:BN47">
    <cfRule type="expression" dxfId="11" priority="11">
      <formula>AND($E47&lt;=K$6,ROUNDDOWN(($F47-$E47+1)*$H47,0)+$E47-1&gt;=K$6)</formula>
    </cfRule>
    <cfRule type="expression" dxfId="10" priority="12">
      <formula>AND(NOT(ISBLANK($E47)),$E47&lt;=K$6,$F47&gt;=K$6)</formula>
    </cfRule>
  </conditionalFormatting>
  <conditionalFormatting sqref="H47">
    <cfRule type="dataBar" priority="9">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9" priority="10">
      <formula>K$6=TODAY()</formula>
    </cfRule>
  </conditionalFormatting>
  <conditionalFormatting sqref="K48:BN48">
    <cfRule type="expression" dxfId="8" priority="7">
      <formula>AND($E48&lt;=K$6,ROUNDDOWN(($F48-$E48+1)*$H48,0)+$E48-1&gt;=K$6)</formula>
    </cfRule>
    <cfRule type="expression" dxfId="7" priority="8">
      <formula>AND(NOT(ISBLANK($E48)),$E48&lt;=K$6,$F48&gt;=K$6)</formula>
    </cfRule>
  </conditionalFormatting>
  <conditionalFormatting sqref="H48">
    <cfRule type="dataBar" priority="5">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6" priority="6">
      <formula>K$6=TODAY()</formula>
    </cfRule>
  </conditionalFormatting>
  <conditionalFormatting sqref="K49:BN49">
    <cfRule type="expression" dxfId="5" priority="3">
      <formula>AND($E49&lt;=K$6,ROUNDDOWN(($F49-$E49+1)*$H49,0)+$E49-1&gt;=K$6)</formula>
    </cfRule>
    <cfRule type="expression" dxfId="4" priority="4">
      <formula>AND(NOT(ISBLANK($E49)),$E49&lt;=K$6,$F49&gt;=K$6)</formula>
    </cfRule>
  </conditionalFormatting>
  <conditionalFormatting sqref="H49">
    <cfRule type="dataBar" priority="1">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3"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B56:B57 A69:B69 B68 E20 E30 E53 E68:H69 G11 G20:H20 G30:H30 G53:H57 G70:G73 H21 H25:H26 H50:H51 H31 H41" unlockedFormula="1"/>
    <ignoredError sqref="A53 A30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H68:H73 H11 H20:H21 H25:H26 H29:H31 H41 H50:H58</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EABFB3DA-72D7-4C42-8176-74D46BEC377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04E8406-F439-4A1A-9882-866C6CA7C5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DE0BC55-F6B0-4203-B87B-6826E87122C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F79111-AEF0-427F-B1FC-CC643D40592E}">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55BBD32-D183-4327-A191-CCF8F5658D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94A0F54B-1D05-41D2-8A46-B28A09AD59EB}">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5257A0E3-7B2E-49FA-81B5-C8716E79045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3325BDD-3AB7-48B1-BA3E-48D42DB94B28}">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59F66FA-E2F5-429B-93A2-E48796DB2FD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38C4DF6-4BDF-4291-97CF-8C47FA43BBF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1C561438-4719-47D4-8ED9-3D710B148D36}">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F286B3C-4939-49EE-9E1D-AD8BC240B891}">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D9CAE1A9-893D-40CD-9569-87614C7C16A4}">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DE485875-CAC1-4F3C-AF42-615E36EF56A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29" t="s">
        <v>49</v>
      </c>
      <c r="B2" s="9"/>
      <c r="C2" s="8"/>
    </row>
    <row r="3" spans="1:3" s="20" customFormat="1" x14ac:dyDescent="0.2">
      <c r="A3" s="8"/>
      <c r="B3" s="9"/>
      <c r="C3" s="8"/>
    </row>
    <row r="4" spans="1:3" s="8" customFormat="1" ht="18" x14ac:dyDescent="0.25">
      <c r="A4" s="124" t="s">
        <v>90</v>
      </c>
      <c r="B4" s="38"/>
    </row>
    <row r="5" spans="1:3" s="8" customFormat="1" ht="57" x14ac:dyDescent="0.2">
      <c r="B5" s="130" t="s">
        <v>79</v>
      </c>
    </row>
    <row r="7" spans="1:3" ht="28.5" x14ac:dyDescent="0.2">
      <c r="B7" s="130" t="s">
        <v>91</v>
      </c>
    </row>
    <row r="9" spans="1:3" ht="14.25" x14ac:dyDescent="0.2">
      <c r="B9" s="129" t="s">
        <v>61</v>
      </c>
    </row>
    <row r="11" spans="1:3" ht="28.5" x14ac:dyDescent="0.2">
      <c r="B11" s="128" t="s">
        <v>62</v>
      </c>
    </row>
    <row r="12" spans="1:3" s="20" customFormat="1" x14ac:dyDescent="0.2"/>
    <row r="13" spans="1:3" ht="18" x14ac:dyDescent="0.25">
      <c r="A13" s="164" t="s">
        <v>4</v>
      </c>
      <c r="B13" s="164"/>
    </row>
    <row r="14" spans="1:3" s="20" customFormat="1" x14ac:dyDescent="0.2"/>
    <row r="15" spans="1:3" s="125" customFormat="1" ht="18" x14ac:dyDescent="0.2">
      <c r="A15" s="133"/>
      <c r="B15" s="131" t="s">
        <v>82</v>
      </c>
    </row>
    <row r="16" spans="1:3" s="125" customFormat="1" ht="18" x14ac:dyDescent="0.2">
      <c r="A16" s="133"/>
      <c r="B16" s="132" t="s">
        <v>80</v>
      </c>
      <c r="C16" s="127" t="s">
        <v>3</v>
      </c>
    </row>
    <row r="17" spans="1:3" ht="18" x14ac:dyDescent="0.25">
      <c r="A17" s="134"/>
      <c r="B17" s="132" t="s">
        <v>84</v>
      </c>
    </row>
    <row r="18" spans="1:3" s="20" customFormat="1" ht="18" x14ac:dyDescent="0.25">
      <c r="A18" s="134"/>
      <c r="B18" s="132" t="s">
        <v>92</v>
      </c>
    </row>
    <row r="19" spans="1:3" s="41" customFormat="1" ht="18" x14ac:dyDescent="0.25">
      <c r="A19" s="137"/>
      <c r="B19" s="132" t="s">
        <v>93</v>
      </c>
    </row>
    <row r="20" spans="1:3" s="125" customFormat="1" ht="18" x14ac:dyDescent="0.2">
      <c r="A20" s="133"/>
      <c r="B20" s="131" t="s">
        <v>81</v>
      </c>
      <c r="C20" s="126" t="s">
        <v>2</v>
      </c>
    </row>
    <row r="21" spans="1:3" ht="18" x14ac:dyDescent="0.25">
      <c r="A21" s="134"/>
      <c r="B21" s="132" t="s">
        <v>83</v>
      </c>
    </row>
    <row r="22" spans="1:3" s="8" customFormat="1" ht="18" x14ac:dyDescent="0.25">
      <c r="A22" s="135"/>
      <c r="B22" s="136" t="s">
        <v>85</v>
      </c>
    </row>
    <row r="23" spans="1:3" s="8" customFormat="1" ht="18" x14ac:dyDescent="0.25">
      <c r="A23" s="135"/>
      <c r="B23" s="10"/>
    </row>
    <row r="24" spans="1:3" s="8" customFormat="1" ht="18" x14ac:dyDescent="0.25">
      <c r="A24" s="164" t="s">
        <v>86</v>
      </c>
      <c r="B24" s="164"/>
    </row>
    <row r="25" spans="1:3" s="8" customFormat="1" ht="43.5" x14ac:dyDescent="0.25">
      <c r="A25" s="135"/>
      <c r="B25" s="132" t="s">
        <v>94</v>
      </c>
    </row>
    <row r="26" spans="1:3" s="8" customFormat="1" ht="18" x14ac:dyDescent="0.25">
      <c r="A26" s="135"/>
      <c r="B26" s="132"/>
    </row>
    <row r="27" spans="1:3" s="8" customFormat="1" ht="18" x14ac:dyDescent="0.25">
      <c r="A27" s="135"/>
      <c r="B27" s="153" t="s">
        <v>98</v>
      </c>
    </row>
    <row r="28" spans="1:3" s="8" customFormat="1" ht="18" x14ac:dyDescent="0.25">
      <c r="A28" s="135"/>
      <c r="B28" s="132" t="s">
        <v>87</v>
      </c>
    </row>
    <row r="29" spans="1:3" s="8" customFormat="1" ht="28.5" x14ac:dyDescent="0.25">
      <c r="A29" s="135"/>
      <c r="B29" s="132" t="s">
        <v>89</v>
      </c>
    </row>
    <row r="30" spans="1:3" s="8" customFormat="1" ht="18" x14ac:dyDescent="0.25">
      <c r="A30" s="135"/>
      <c r="B30" s="132"/>
    </row>
    <row r="31" spans="1:3" s="8" customFormat="1" ht="18" x14ac:dyDescent="0.25">
      <c r="A31" s="135"/>
      <c r="B31" s="153" t="s">
        <v>95</v>
      </c>
    </row>
    <row r="32" spans="1:3" s="8" customFormat="1" ht="18" x14ac:dyDescent="0.25">
      <c r="A32" s="135"/>
      <c r="B32" s="132" t="s">
        <v>88</v>
      </c>
    </row>
    <row r="33" spans="1:2" s="8" customFormat="1" ht="18" x14ac:dyDescent="0.25">
      <c r="A33" s="135"/>
      <c r="B33" s="132" t="s">
        <v>96</v>
      </c>
    </row>
    <row r="34" spans="1:2" s="8" customFormat="1" ht="18" x14ac:dyDescent="0.25">
      <c r="A34" s="135"/>
      <c r="B34" s="10"/>
    </row>
    <row r="35" spans="1:2" s="8" customFormat="1" ht="28.5" x14ac:dyDescent="0.25">
      <c r="A35" s="135"/>
      <c r="B35" s="132" t="s">
        <v>133</v>
      </c>
    </row>
    <row r="36" spans="1:2" s="8" customFormat="1" ht="18" x14ac:dyDescent="0.25">
      <c r="A36" s="135"/>
      <c r="B36" s="138" t="s">
        <v>97</v>
      </c>
    </row>
    <row r="37" spans="1:2" s="8" customFormat="1" ht="18" x14ac:dyDescent="0.25">
      <c r="A37" s="135"/>
      <c r="B37" s="10"/>
    </row>
    <row r="38" spans="1:2" ht="18" x14ac:dyDescent="0.25">
      <c r="A38" s="164" t="s">
        <v>10</v>
      </c>
      <c r="B38" s="164"/>
    </row>
    <row r="39" spans="1:2" ht="28.5" x14ac:dyDescent="0.2">
      <c r="B39" s="132" t="s">
        <v>100</v>
      </c>
    </row>
    <row r="40" spans="1:2" s="20" customFormat="1" x14ac:dyDescent="0.2"/>
    <row r="41" spans="1:2" s="20" customFormat="1" ht="14.25" x14ac:dyDescent="0.2">
      <c r="B41" s="132" t="s">
        <v>101</v>
      </c>
    </row>
    <row r="42" spans="1:2" s="20" customFormat="1" x14ac:dyDescent="0.2"/>
    <row r="43" spans="1:2" s="20" customFormat="1" ht="28.5" x14ac:dyDescent="0.2">
      <c r="B43" s="132" t="s">
        <v>99</v>
      </c>
    </row>
    <row r="44" spans="1:2" s="20" customFormat="1" x14ac:dyDescent="0.2"/>
    <row r="45" spans="1:2" ht="28.5" x14ac:dyDescent="0.2">
      <c r="B45" s="132" t="s">
        <v>102</v>
      </c>
    </row>
    <row r="46" spans="1:2" x14ac:dyDescent="0.2">
      <c r="B46" s="21"/>
    </row>
    <row r="47" spans="1:2" ht="28.5" x14ac:dyDescent="0.2">
      <c r="B47" s="132" t="s">
        <v>103</v>
      </c>
    </row>
    <row r="48" spans="1:2" x14ac:dyDescent="0.2">
      <c r="B48" s="11"/>
    </row>
    <row r="49" spans="1:2" ht="18" x14ac:dyDescent="0.25">
      <c r="A49" s="164" t="s">
        <v>7</v>
      </c>
      <c r="B49" s="164"/>
    </row>
    <row r="50" spans="1:2" ht="28.5" x14ac:dyDescent="0.2">
      <c r="B50" s="132" t="s">
        <v>134</v>
      </c>
    </row>
    <row r="51" spans="1:2" x14ac:dyDescent="0.2">
      <c r="B51" s="11"/>
    </row>
    <row r="52" spans="1:2" ht="14.25" x14ac:dyDescent="0.2">
      <c r="A52" s="139" t="s">
        <v>11</v>
      </c>
      <c r="B52" s="132" t="s">
        <v>12</v>
      </c>
    </row>
    <row r="53" spans="1:2" ht="14.25" x14ac:dyDescent="0.2">
      <c r="A53" s="139" t="s">
        <v>13</v>
      </c>
      <c r="B53" s="132" t="s">
        <v>14</v>
      </c>
    </row>
    <row r="54" spans="1:2" ht="14.25" x14ac:dyDescent="0.2">
      <c r="A54" s="139" t="s">
        <v>15</v>
      </c>
      <c r="B54" s="132" t="s">
        <v>16</v>
      </c>
    </row>
    <row r="55" spans="1:2" ht="28.5" x14ac:dyDescent="0.2">
      <c r="A55" s="128"/>
      <c r="B55" s="132" t="s">
        <v>104</v>
      </c>
    </row>
    <row r="56" spans="1:2" ht="28.5" x14ac:dyDescent="0.2">
      <c r="A56" s="128"/>
      <c r="B56" s="132" t="s">
        <v>105</v>
      </c>
    </row>
    <row r="57" spans="1:2" ht="14.25" x14ac:dyDescent="0.2">
      <c r="A57" s="139" t="s">
        <v>17</v>
      </c>
      <c r="B57" s="132" t="s">
        <v>18</v>
      </c>
    </row>
    <row r="58" spans="1:2" ht="14.25" x14ac:dyDescent="0.2">
      <c r="A58" s="128"/>
      <c r="B58" s="132" t="s">
        <v>106</v>
      </c>
    </row>
    <row r="59" spans="1:2" ht="14.25" x14ac:dyDescent="0.2">
      <c r="A59" s="128"/>
      <c r="B59" s="132" t="s">
        <v>107</v>
      </c>
    </row>
    <row r="60" spans="1:2" ht="14.25" x14ac:dyDescent="0.2">
      <c r="A60" s="139" t="s">
        <v>19</v>
      </c>
      <c r="B60" s="132" t="s">
        <v>20</v>
      </c>
    </row>
    <row r="61" spans="1:2" ht="28.5" x14ac:dyDescent="0.2">
      <c r="A61" s="128"/>
      <c r="B61" s="132" t="s">
        <v>108</v>
      </c>
    </row>
    <row r="62" spans="1:2" ht="14.25" x14ac:dyDescent="0.2">
      <c r="A62" s="139" t="s">
        <v>109</v>
      </c>
      <c r="B62" s="132" t="s">
        <v>110</v>
      </c>
    </row>
    <row r="63" spans="1:2" ht="14.25" x14ac:dyDescent="0.2">
      <c r="A63" s="140"/>
      <c r="B63" s="132" t="s">
        <v>111</v>
      </c>
    </row>
    <row r="64" spans="1:2" s="20" customFormat="1" x14ac:dyDescent="0.2">
      <c r="B64" s="12"/>
    </row>
    <row r="65" spans="1:2" s="20" customFormat="1" ht="18" x14ac:dyDescent="0.25">
      <c r="A65" s="164" t="s">
        <v>9</v>
      </c>
      <c r="B65" s="164"/>
    </row>
    <row r="66" spans="1:2" s="20" customFormat="1" ht="42.75" x14ac:dyDescent="0.2">
      <c r="B66" s="132" t="s">
        <v>112</v>
      </c>
    </row>
    <row r="67" spans="1:2" s="20" customFormat="1" x14ac:dyDescent="0.2">
      <c r="B67" s="13"/>
    </row>
    <row r="68" spans="1:2" s="8" customFormat="1" ht="18" x14ac:dyDescent="0.25">
      <c r="A68" s="164" t="s">
        <v>5</v>
      </c>
      <c r="B68" s="164"/>
    </row>
    <row r="69" spans="1:2" s="20" customFormat="1" ht="15" x14ac:dyDescent="0.25">
      <c r="A69" s="147" t="s">
        <v>6</v>
      </c>
      <c r="B69" s="148" t="s">
        <v>113</v>
      </c>
    </row>
    <row r="70" spans="1:2" s="8" customFormat="1" ht="28.5" x14ac:dyDescent="0.2">
      <c r="A70" s="141"/>
      <c r="B70" s="146" t="s">
        <v>115</v>
      </c>
    </row>
    <row r="71" spans="1:2" s="8" customFormat="1" ht="14.25" x14ac:dyDescent="0.2">
      <c r="A71" s="141"/>
      <c r="B71" s="142"/>
    </row>
    <row r="72" spans="1:2" s="20" customFormat="1" ht="15" x14ac:dyDescent="0.25">
      <c r="A72" s="147" t="s">
        <v>6</v>
      </c>
      <c r="B72" s="148" t="s">
        <v>132</v>
      </c>
    </row>
    <row r="73" spans="1:2" s="8" customFormat="1" ht="28.5" x14ac:dyDescent="0.2">
      <c r="A73" s="141"/>
      <c r="B73" s="146" t="s">
        <v>136</v>
      </c>
    </row>
    <row r="74" spans="1:2" s="8" customFormat="1" ht="14.25" x14ac:dyDescent="0.2">
      <c r="A74" s="141"/>
      <c r="B74" s="142"/>
    </row>
    <row r="75" spans="1:2" ht="15" x14ac:dyDescent="0.25">
      <c r="A75" s="147" t="s">
        <v>6</v>
      </c>
      <c r="B75" s="150" t="s">
        <v>118</v>
      </c>
    </row>
    <row r="76" spans="1:2" s="8" customFormat="1" ht="42.75" x14ac:dyDescent="0.2">
      <c r="A76" s="141"/>
      <c r="B76" s="130" t="s">
        <v>135</v>
      </c>
    </row>
    <row r="77" spans="1:2" ht="14.25" x14ac:dyDescent="0.2">
      <c r="A77" s="140"/>
      <c r="B77" s="140"/>
    </row>
    <row r="78" spans="1:2" s="20" customFormat="1" ht="15" x14ac:dyDescent="0.25">
      <c r="A78" s="147" t="s">
        <v>6</v>
      </c>
      <c r="B78" s="150" t="s">
        <v>124</v>
      </c>
    </row>
    <row r="79" spans="1:2" s="8" customFormat="1" ht="28.5" x14ac:dyDescent="0.2">
      <c r="A79" s="141"/>
      <c r="B79" s="130" t="s">
        <v>119</v>
      </c>
    </row>
    <row r="80" spans="1:2" s="20" customFormat="1" ht="14.25" x14ac:dyDescent="0.2">
      <c r="A80" s="140"/>
      <c r="B80" s="140"/>
    </row>
    <row r="81" spans="1:2" ht="15" x14ac:dyDescent="0.25">
      <c r="A81" s="147" t="s">
        <v>6</v>
      </c>
      <c r="B81" s="150" t="s">
        <v>125</v>
      </c>
    </row>
    <row r="82" spans="1:2" s="8" customFormat="1" ht="14.25" x14ac:dyDescent="0.2">
      <c r="A82" s="141"/>
      <c r="B82" s="145" t="s">
        <v>120</v>
      </c>
    </row>
    <row r="83" spans="1:2" s="8" customFormat="1" ht="14.25" x14ac:dyDescent="0.2">
      <c r="A83" s="141"/>
      <c r="B83" s="145" t="s">
        <v>121</v>
      </c>
    </row>
    <row r="84" spans="1:2" s="8" customFormat="1" ht="14.25" x14ac:dyDescent="0.2">
      <c r="A84" s="141"/>
      <c r="B84" s="145" t="s">
        <v>122</v>
      </c>
    </row>
    <row r="85" spans="1:2" ht="15" x14ac:dyDescent="0.25">
      <c r="A85" s="140"/>
      <c r="B85" s="144"/>
    </row>
    <row r="86" spans="1:2" ht="15" x14ac:dyDescent="0.25">
      <c r="A86" s="147" t="s">
        <v>6</v>
      </c>
      <c r="B86" s="150" t="s">
        <v>126</v>
      </c>
    </row>
    <row r="87" spans="1:2" s="8" customFormat="1" ht="42.75" x14ac:dyDescent="0.2">
      <c r="A87" s="141"/>
      <c r="B87" s="130" t="s">
        <v>114</v>
      </c>
    </row>
    <row r="88" spans="1:2" s="8" customFormat="1" ht="14.25" x14ac:dyDescent="0.2">
      <c r="A88" s="141"/>
      <c r="B88" s="143" t="s">
        <v>116</v>
      </c>
    </row>
    <row r="89" spans="1:2" s="8" customFormat="1" ht="57" x14ac:dyDescent="0.2">
      <c r="A89" s="141"/>
      <c r="B89" s="149" t="s">
        <v>117</v>
      </c>
    </row>
    <row r="90" spans="1:2" ht="14.25" x14ac:dyDescent="0.2">
      <c r="A90" s="140"/>
      <c r="B90" s="140"/>
    </row>
    <row r="91" spans="1:2" ht="15" x14ac:dyDescent="0.25">
      <c r="A91" s="147" t="s">
        <v>6</v>
      </c>
      <c r="B91" s="152" t="s">
        <v>127</v>
      </c>
    </row>
    <row r="92" spans="1:2" ht="28.5" x14ac:dyDescent="0.2">
      <c r="A92" s="128"/>
      <c r="B92" s="145"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2021-09-23T02:57:22Z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