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G:\Mi unidad\DCPA - Personal\Saber Pro\Saber Pro 2019\Simulacros\"/>
    </mc:Choice>
  </mc:AlternateContent>
  <bookViews>
    <workbookView xWindow="0" yWindow="0" windowWidth="24000" windowHeight="9000" firstSheet="3" activeTab="4"/>
  </bookViews>
  <sheets>
    <sheet name="Percentiles" sheetId="7" state="hidden" r:id="rId1"/>
    <sheet name="Descriptores ND" sheetId="8" state="hidden" r:id="rId2"/>
    <sheet name="Tablas Dinámicas" sheetId="9" state="hidden" r:id="rId3"/>
    <sheet name="Resultados Individuales" sheetId="1" r:id="rId4"/>
    <sheet name="Reporte Individual" sheetId="4" r:id="rId5"/>
  </sheets>
  <externalReferences>
    <externalReference r:id="rId6"/>
  </externalReferences>
  <definedNames>
    <definedName name="_xlnm._FilterDatabase" localSheetId="3" hidden="1">'Resultados Individuales'!$A$1:$AA$1404</definedName>
    <definedName name="ND_CC">'Descriptores ND'!$A$23:$F$27</definedName>
    <definedName name="ND_CE">'Descriptores ND'!$A$2:$F$6</definedName>
    <definedName name="ND_IGL">'Descriptores ND'!$A$30:$F$35</definedName>
    <definedName name="ND_LC">'Descriptores ND'!$A$16:$F$20</definedName>
    <definedName name="ND_RC">'Descriptores ND'!$A$9:$F$13</definedName>
    <definedName name="PER_CC">Percentiles!$J$1:$K$100</definedName>
    <definedName name="PER_CE">Percentiles!$A$1:$B$100</definedName>
    <definedName name="PER_IGL">Percentiles!$M$1:$N$100</definedName>
    <definedName name="PER_LC">Percentiles!$G$1:$H$100</definedName>
    <definedName name="PER_PGLOB">Percentiles!$P$1:$Q$100</definedName>
    <definedName name="PER_RC">Percentiles!$D$1:$E$100</definedName>
    <definedName name="SIMU">'Resultados Individuales'!$A$1:$AA$1404</definedName>
  </definedNames>
  <calcPr calcId="162913"/>
  <pivotCaches>
    <pivotCache cacheId="0" r:id="rId7"/>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0" i="4" l="1"/>
  <c r="M29" i="4"/>
  <c r="M28" i="4"/>
  <c r="E28" i="4"/>
  <c r="O339" i="1" l="1"/>
  <c r="O16" i="1"/>
  <c r="O20" i="1"/>
  <c r="O36" i="1"/>
  <c r="O52" i="1"/>
  <c r="O53" i="1"/>
  <c r="O60" i="1"/>
  <c r="O64" i="1"/>
  <c r="O76" i="1"/>
  <c r="O152" i="1"/>
  <c r="O154" i="1"/>
  <c r="O156" i="1"/>
  <c r="O158" i="1"/>
  <c r="O162" i="1"/>
  <c r="O163" i="1"/>
  <c r="O164" i="1"/>
  <c r="O166" i="1"/>
  <c r="O168" i="1"/>
  <c r="O175" i="1"/>
  <c r="O237" i="1"/>
  <c r="O241" i="1"/>
  <c r="O244" i="1"/>
  <c r="O295" i="1"/>
  <c r="O296" i="1"/>
  <c r="O297" i="1"/>
  <c r="O342" i="1"/>
  <c r="O343" i="1"/>
  <c r="O360" i="1"/>
  <c r="O363" i="1"/>
  <c r="O365" i="1"/>
  <c r="O373" i="1"/>
  <c r="O374" i="1"/>
  <c r="O376" i="1"/>
  <c r="O377" i="1"/>
  <c r="O452" i="1"/>
  <c r="O453" i="1"/>
  <c r="O458" i="1"/>
  <c r="O464" i="1"/>
  <c r="O507" i="1"/>
  <c r="O535" i="1"/>
  <c r="O536" i="1"/>
  <c r="O539" i="1"/>
  <c r="O541" i="1"/>
  <c r="O570" i="1"/>
  <c r="O572" i="1"/>
  <c r="O574" i="1"/>
  <c r="O577" i="1"/>
  <c r="O581" i="1"/>
  <c r="O583" i="1"/>
  <c r="O584" i="1"/>
  <c r="O658" i="1"/>
  <c r="O661" i="1"/>
  <c r="O665" i="1"/>
  <c r="O666" i="1"/>
  <c r="O726" i="1"/>
  <c r="O727" i="1"/>
  <c r="O758" i="1"/>
  <c r="O760" i="1"/>
  <c r="O770" i="1"/>
  <c r="O772" i="1"/>
  <c r="O773" i="1"/>
  <c r="O784" i="1"/>
  <c r="O785" i="1"/>
  <c r="O791" i="1"/>
  <c r="O793" i="1"/>
  <c r="O904" i="1"/>
  <c r="O911" i="1"/>
  <c r="O912" i="1"/>
  <c r="O914" i="1"/>
  <c r="O916" i="1"/>
  <c r="O917" i="1"/>
  <c r="O927" i="1"/>
  <c r="O62" i="1"/>
  <c r="O77" i="1"/>
  <c r="O151" i="1"/>
  <c r="O153" i="1"/>
  <c r="O157" i="1"/>
  <c r="O159" i="1"/>
  <c r="O160" i="1"/>
  <c r="O165" i="1"/>
  <c r="O167" i="1"/>
  <c r="O169" i="1"/>
  <c r="O174" i="1"/>
  <c r="O239" i="1"/>
  <c r="O242" i="1"/>
  <c r="O251" i="1"/>
  <c r="O362" i="1"/>
  <c r="O364" i="1"/>
  <c r="O366" i="1"/>
  <c r="O375" i="1"/>
  <c r="O454" i="1"/>
  <c r="O455" i="1"/>
  <c r="O460" i="1"/>
  <c r="O465" i="1"/>
  <c r="O509" i="1"/>
  <c r="O519" i="1"/>
  <c r="O537" i="1"/>
  <c r="O540" i="1"/>
  <c r="O568" i="1"/>
  <c r="O569" i="1"/>
  <c r="O578" i="1"/>
  <c r="O579" i="1"/>
  <c r="O582" i="1"/>
  <c r="O636" i="1"/>
  <c r="O669" i="1"/>
  <c r="O725" i="1"/>
  <c r="O781" i="1"/>
  <c r="O782" i="1"/>
  <c r="O787" i="1"/>
  <c r="O908" i="1"/>
  <c r="O909" i="1"/>
  <c r="O920" i="1"/>
  <c r="O921" i="1"/>
  <c r="O926" i="1"/>
  <c r="O928" i="1"/>
  <c r="O3" i="1"/>
  <c r="O7" i="1"/>
  <c r="O47" i="1"/>
  <c r="O48" i="1"/>
  <c r="O49" i="1"/>
  <c r="O50" i="1"/>
  <c r="O55" i="1"/>
  <c r="O280" i="1"/>
  <c r="O747" i="1"/>
  <c r="O82" i="1"/>
  <c r="O83" i="1"/>
  <c r="O186" i="1"/>
  <c r="O224" i="1"/>
  <c r="O247" i="1"/>
  <c r="O248" i="1"/>
  <c r="O249" i="1"/>
  <c r="O351" i="1"/>
  <c r="O381" i="1"/>
  <c r="O542" i="1"/>
  <c r="O543" i="1"/>
  <c r="O653" i="1"/>
  <c r="O810" i="1"/>
  <c r="O970" i="1"/>
  <c r="O111" i="1"/>
  <c r="O200" i="1"/>
  <c r="O205" i="1"/>
  <c r="O210" i="1"/>
  <c r="O271" i="1"/>
  <c r="O327" i="1"/>
  <c r="O330" i="1"/>
  <c r="O355" i="1"/>
  <c r="O411" i="1"/>
  <c r="O414" i="1"/>
  <c r="O420" i="1"/>
  <c r="O488" i="1"/>
  <c r="O617" i="1"/>
  <c r="O695" i="1"/>
  <c r="O849" i="1"/>
  <c r="O952" i="1"/>
  <c r="O190" i="1"/>
  <c r="O240" i="1"/>
  <c r="O318" i="1"/>
  <c r="O350" i="1"/>
  <c r="O379" i="1"/>
  <c r="O471" i="1"/>
  <c r="O480" i="1"/>
  <c r="O566" i="1"/>
  <c r="O575" i="1"/>
  <c r="O576" i="1"/>
  <c r="O592" i="1"/>
  <c r="O676" i="1"/>
  <c r="O899" i="1"/>
  <c r="O946" i="1"/>
  <c r="O85" i="1"/>
  <c r="O222" i="1"/>
  <c r="O319" i="1"/>
  <c r="O383" i="1"/>
  <c r="O384" i="1"/>
  <c r="O587" i="1"/>
  <c r="O590" i="1"/>
  <c r="O670" i="1"/>
  <c r="O729" i="1"/>
  <c r="O929" i="1"/>
  <c r="O78" i="1"/>
  <c r="O177" i="1"/>
  <c r="O246" i="1"/>
  <c r="O421" i="1"/>
  <c r="O470" i="1"/>
  <c r="O625" i="1"/>
  <c r="O626" i="1"/>
  <c r="O801" i="1"/>
  <c r="O67" i="1"/>
  <c r="O71" i="1"/>
  <c r="O102" i="1"/>
  <c r="O105" i="1"/>
  <c r="O109" i="1"/>
  <c r="O189" i="1"/>
  <c r="O193" i="1"/>
  <c r="O243" i="1"/>
  <c r="O349" i="1"/>
  <c r="O385" i="1"/>
  <c r="O397" i="1"/>
  <c r="O401" i="1"/>
  <c r="O403" i="1"/>
  <c r="O523" i="1"/>
  <c r="O734" i="1"/>
  <c r="O735" i="1"/>
  <c r="O736" i="1"/>
  <c r="O804" i="1"/>
  <c r="O805" i="1"/>
  <c r="O806" i="1"/>
  <c r="O841" i="1"/>
  <c r="O183" i="1"/>
  <c r="O212" i="1"/>
  <c r="O353" i="1"/>
  <c r="O478" i="1"/>
  <c r="O486" i="1"/>
  <c r="O596" i="1"/>
  <c r="O842" i="1"/>
  <c r="O887" i="1"/>
  <c r="O934" i="1"/>
  <c r="O950" i="1"/>
  <c r="O14" i="1"/>
  <c r="O15" i="1"/>
  <c r="O18" i="1"/>
  <c r="O21" i="1"/>
  <c r="O22" i="1"/>
  <c r="O28" i="1"/>
  <c r="O30" i="1"/>
  <c r="O31" i="1"/>
  <c r="O35" i="1"/>
  <c r="O37" i="1"/>
  <c r="O46" i="1"/>
  <c r="O66" i="1"/>
  <c r="O68" i="1"/>
  <c r="O69" i="1"/>
  <c r="O70" i="1"/>
  <c r="O75" i="1"/>
  <c r="O155" i="1"/>
  <c r="O187" i="1"/>
  <c r="O245" i="1"/>
  <c r="O326" i="1"/>
  <c r="O370" i="1"/>
  <c r="O372" i="1"/>
  <c r="O447" i="1"/>
  <c r="O457" i="1"/>
  <c r="O463" i="1"/>
  <c r="O466" i="1"/>
  <c r="O508" i="1"/>
  <c r="O512" i="1"/>
  <c r="O513" i="1"/>
  <c r="O538" i="1"/>
  <c r="O553" i="1"/>
  <c r="O585" i="1"/>
  <c r="O595" i="1"/>
  <c r="O607" i="1"/>
  <c r="O628" i="1"/>
  <c r="O657" i="1"/>
  <c r="O662" i="1"/>
  <c r="O664" i="1"/>
  <c r="O667" i="1"/>
  <c r="O683" i="1"/>
  <c r="O724" i="1"/>
  <c r="O777" i="1"/>
  <c r="O778" i="1"/>
  <c r="O779" i="1"/>
  <c r="O780" i="1"/>
  <c r="O788" i="1"/>
  <c r="O789" i="1"/>
  <c r="O790" i="1"/>
  <c r="O792" i="1"/>
  <c r="O794" i="1"/>
  <c r="O834" i="1"/>
  <c r="O913" i="1"/>
  <c r="O924" i="1"/>
  <c r="O951" i="1"/>
  <c r="O959" i="1"/>
  <c r="O964" i="1"/>
  <c r="O129" i="1"/>
  <c r="O176" i="1"/>
  <c r="O182" i="1"/>
  <c r="O191" i="1"/>
  <c r="O199" i="1"/>
  <c r="O258" i="1"/>
  <c r="O305" i="1"/>
  <c r="O320" i="1"/>
  <c r="O332" i="1"/>
  <c r="O344" i="1"/>
  <c r="O348" i="1"/>
  <c r="O380" i="1"/>
  <c r="O475" i="1"/>
  <c r="O633" i="1"/>
  <c r="O731" i="1"/>
  <c r="O738" i="1"/>
  <c r="O795" i="1"/>
  <c r="O808" i="1"/>
  <c r="O867" i="1"/>
  <c r="O935" i="1"/>
  <c r="O938" i="1"/>
  <c r="O87" i="1"/>
  <c r="O110" i="1"/>
  <c r="O112" i="1"/>
  <c r="O113" i="1"/>
  <c r="O114" i="1"/>
  <c r="O202" i="1"/>
  <c r="O204" i="1"/>
  <c r="O206" i="1"/>
  <c r="O207" i="1"/>
  <c r="O208" i="1"/>
  <c r="O209" i="1"/>
  <c r="O265" i="1"/>
  <c r="O266" i="1"/>
  <c r="O268" i="1"/>
  <c r="O269" i="1"/>
  <c r="O270" i="1"/>
  <c r="O272" i="1"/>
  <c r="O273" i="1"/>
  <c r="O304" i="1"/>
  <c r="O329" i="1"/>
  <c r="O405" i="1"/>
  <c r="O407" i="1"/>
  <c r="O408" i="1"/>
  <c r="O409" i="1"/>
  <c r="O412" i="1"/>
  <c r="O413" i="1"/>
  <c r="O417" i="1"/>
  <c r="O418" i="1"/>
  <c r="O419" i="1"/>
  <c r="O524" i="1"/>
  <c r="O525" i="1"/>
  <c r="O526" i="1"/>
  <c r="O562" i="1"/>
  <c r="O611" i="1"/>
  <c r="O616" i="1"/>
  <c r="O618" i="1"/>
  <c r="O698" i="1"/>
  <c r="O699" i="1"/>
  <c r="O701" i="1"/>
  <c r="O702" i="1"/>
  <c r="O703" i="1"/>
  <c r="O704" i="1"/>
  <c r="O767" i="1"/>
  <c r="O845" i="1"/>
  <c r="O847" i="1"/>
  <c r="O848" i="1"/>
  <c r="O853" i="1"/>
  <c r="O854" i="1"/>
  <c r="O953" i="1"/>
  <c r="O954" i="1"/>
  <c r="O956" i="1"/>
  <c r="O957" i="1"/>
  <c r="O958" i="1"/>
  <c r="O103" i="1"/>
  <c r="O117" i="1"/>
  <c r="O137" i="1"/>
  <c r="O216" i="1"/>
  <c r="O217" i="1"/>
  <c r="O277" i="1"/>
  <c r="O391" i="1"/>
  <c r="O423" i="1"/>
  <c r="O424" i="1"/>
  <c r="O426" i="1"/>
  <c r="O428" i="1"/>
  <c r="O432" i="1"/>
  <c r="O435" i="1"/>
  <c r="O687" i="1"/>
  <c r="O714" i="1"/>
  <c r="O863" i="1"/>
  <c r="O965" i="1"/>
  <c r="O86" i="1"/>
  <c r="O100" i="1"/>
  <c r="O121" i="1"/>
  <c r="O231" i="1"/>
  <c r="O284" i="1"/>
  <c r="O287" i="1"/>
  <c r="O315" i="1"/>
  <c r="O446" i="1"/>
  <c r="O476" i="1"/>
  <c r="O481" i="1"/>
  <c r="O495" i="1"/>
  <c r="O527" i="1"/>
  <c r="O554" i="1"/>
  <c r="O555" i="1"/>
  <c r="O621" i="1"/>
  <c r="O623" i="1"/>
  <c r="O624" i="1"/>
  <c r="O629" i="1"/>
  <c r="O684" i="1"/>
  <c r="O689" i="1"/>
  <c r="O711" i="1"/>
  <c r="O719" i="1"/>
  <c r="O740" i="1"/>
  <c r="O823" i="1"/>
  <c r="O859" i="1"/>
  <c r="O868" i="1"/>
  <c r="O905" i="1"/>
  <c r="O962" i="1"/>
  <c r="O79" i="1"/>
  <c r="O172" i="1"/>
  <c r="O181" i="1"/>
  <c r="O252" i="1"/>
  <c r="O387" i="1"/>
  <c r="O591" i="1"/>
  <c r="O593" i="1"/>
  <c r="O743" i="1"/>
  <c r="O762" i="1"/>
  <c r="O798" i="1"/>
  <c r="O803" i="1"/>
  <c r="O807" i="1"/>
  <c r="O933" i="1"/>
  <c r="O125" i="1"/>
  <c r="O132" i="1"/>
  <c r="O134" i="1"/>
  <c r="O140" i="1"/>
  <c r="O274" i="1"/>
  <c r="O337" i="1"/>
  <c r="O390" i="1"/>
  <c r="O440" i="1"/>
  <c r="O477" i="1"/>
  <c r="O530" i="1"/>
  <c r="O546" i="1"/>
  <c r="O634" i="1"/>
  <c r="O677" i="1"/>
  <c r="O708" i="1"/>
  <c r="O860" i="1"/>
  <c r="O864" i="1"/>
  <c r="O865" i="1"/>
  <c r="O882" i="1"/>
  <c r="O901" i="1"/>
  <c r="O943" i="1"/>
  <c r="O81" i="1"/>
  <c r="O171" i="1"/>
  <c r="O173" i="1"/>
  <c r="O180" i="1"/>
  <c r="O250" i="1"/>
  <c r="O468" i="1"/>
  <c r="O474" i="1"/>
  <c r="O506" i="1"/>
  <c r="O589" i="1"/>
  <c r="O674" i="1"/>
  <c r="O716" i="1"/>
  <c r="O759" i="1"/>
  <c r="O797" i="1"/>
  <c r="O809" i="1"/>
  <c r="O932" i="1"/>
  <c r="O59" i="1"/>
  <c r="O120" i="1"/>
  <c r="O124" i="1"/>
  <c r="O236" i="1"/>
  <c r="O292" i="1"/>
  <c r="O308" i="1"/>
  <c r="O335" i="1"/>
  <c r="O358" i="1"/>
  <c r="O361" i="1"/>
  <c r="O388" i="1"/>
  <c r="O441" i="1"/>
  <c r="O456" i="1"/>
  <c r="O490" i="1"/>
  <c r="O504" i="1"/>
  <c r="O533" i="1"/>
  <c r="O563" i="1"/>
  <c r="O643" i="1"/>
  <c r="O650" i="1"/>
  <c r="O681" i="1"/>
  <c r="O757" i="1"/>
  <c r="O771" i="1"/>
  <c r="O774" i="1"/>
  <c r="O814" i="1"/>
  <c r="O862" i="1"/>
  <c r="O283" i="1"/>
  <c r="O502" i="1"/>
  <c r="O594" i="1"/>
  <c r="O655" i="1"/>
  <c r="O6" i="1"/>
  <c r="O19" i="1"/>
  <c r="O24" i="1"/>
  <c r="O39" i="1"/>
  <c r="O41" i="1"/>
  <c r="O51" i="1"/>
  <c r="O92" i="1"/>
  <c r="O139" i="1"/>
  <c r="O142" i="1"/>
  <c r="O340" i="1"/>
  <c r="O395" i="1"/>
  <c r="O528" i="1"/>
  <c r="O632" i="1"/>
  <c r="O647" i="1"/>
  <c r="O717" i="1"/>
  <c r="O818" i="1"/>
  <c r="O885" i="1"/>
  <c r="O968" i="1"/>
  <c r="O978" i="1"/>
  <c r="O123" i="1"/>
  <c r="O143" i="1"/>
  <c r="O214" i="1"/>
  <c r="O450" i="1"/>
  <c r="O498" i="1"/>
  <c r="O597" i="1"/>
  <c r="O637" i="1"/>
  <c r="O646" i="1"/>
  <c r="O648" i="1"/>
  <c r="O741" i="1"/>
  <c r="O752" i="1"/>
  <c r="O960" i="1"/>
  <c r="O963" i="1"/>
  <c r="O259" i="1"/>
  <c r="O260" i="1"/>
  <c r="O293" i="1"/>
  <c r="O382" i="1"/>
  <c r="O482" i="1"/>
  <c r="O564" i="1"/>
  <c r="O603" i="1"/>
  <c r="O605" i="1"/>
  <c r="O606" i="1"/>
  <c r="O644" i="1"/>
  <c r="O688" i="1"/>
  <c r="O705" i="1"/>
  <c r="O718" i="1"/>
  <c r="O722" i="1"/>
  <c r="O755" i="1"/>
  <c r="O811" i="1"/>
  <c r="O825" i="1"/>
  <c r="O826" i="1"/>
  <c r="O828" i="1"/>
  <c r="O891" i="1"/>
  <c r="O948" i="1"/>
  <c r="O977" i="1"/>
  <c r="O84" i="1"/>
  <c r="O178" i="1"/>
  <c r="O179" i="1"/>
  <c r="O472" i="1"/>
  <c r="O514" i="1"/>
  <c r="O515" i="1"/>
  <c r="O586" i="1"/>
  <c r="O672" i="1"/>
  <c r="O673" i="1"/>
  <c r="O730" i="1"/>
  <c r="O796" i="1"/>
  <c r="O799" i="1"/>
  <c r="O813" i="1"/>
  <c r="O900" i="1"/>
  <c r="O930" i="1"/>
  <c r="O931" i="1"/>
  <c r="O98" i="1"/>
  <c r="O104" i="1"/>
  <c r="O107" i="1"/>
  <c r="O108" i="1"/>
  <c r="O198" i="1"/>
  <c r="O255" i="1"/>
  <c r="O257" i="1"/>
  <c r="O261" i="1"/>
  <c r="O262" i="1"/>
  <c r="O301" i="1"/>
  <c r="O302" i="1"/>
  <c r="O303" i="1"/>
  <c r="O321" i="1"/>
  <c r="O341" i="1"/>
  <c r="O346" i="1"/>
  <c r="O354" i="1"/>
  <c r="O393" i="1"/>
  <c r="O394" i="1"/>
  <c r="O400" i="1"/>
  <c r="O483" i="1"/>
  <c r="O484" i="1"/>
  <c r="O485" i="1"/>
  <c r="O545" i="1"/>
  <c r="O548" i="1"/>
  <c r="O601" i="1"/>
  <c r="O602" i="1"/>
  <c r="O604" i="1"/>
  <c r="O608" i="1"/>
  <c r="O660" i="1"/>
  <c r="O682" i="1"/>
  <c r="O686" i="1"/>
  <c r="O690" i="1"/>
  <c r="O692" i="1"/>
  <c r="O737" i="1"/>
  <c r="O821" i="1"/>
  <c r="O827" i="1"/>
  <c r="O830" i="1"/>
  <c r="O831" i="1"/>
  <c r="O832" i="1"/>
  <c r="O833" i="1"/>
  <c r="O838" i="1"/>
  <c r="O839" i="1"/>
  <c r="O840" i="1"/>
  <c r="O944" i="1"/>
  <c r="O947" i="1"/>
  <c r="O949" i="1"/>
  <c r="O133" i="1"/>
  <c r="O279" i="1"/>
  <c r="O448" i="1"/>
  <c r="O561" i="1"/>
  <c r="O565" i="1"/>
  <c r="O642" i="1"/>
  <c r="O685" i="1"/>
  <c r="O744" i="1"/>
  <c r="O875" i="1"/>
  <c r="O881" i="1"/>
  <c r="O942" i="1"/>
  <c r="O969" i="1"/>
  <c r="O974" i="1"/>
  <c r="O975" i="1"/>
  <c r="O99" i="1"/>
  <c r="O106" i="1"/>
  <c r="O188" i="1"/>
  <c r="O221" i="1"/>
  <c r="O227" i="1"/>
  <c r="O286" i="1"/>
  <c r="O299" i="1"/>
  <c r="O345" i="1"/>
  <c r="O347" i="1"/>
  <c r="O357" i="1"/>
  <c r="O396" i="1"/>
  <c r="O544" i="1"/>
  <c r="O599" i="1"/>
  <c r="O600" i="1"/>
  <c r="O627" i="1"/>
  <c r="O723" i="1"/>
  <c r="O768" i="1"/>
  <c r="O816" i="1"/>
  <c r="O822" i="1"/>
  <c r="O855" i="1"/>
  <c r="O896" i="1"/>
  <c r="O919" i="1"/>
  <c r="O756" i="1"/>
  <c r="O893" i="1"/>
  <c r="O88" i="1"/>
  <c r="O94" i="1"/>
  <c r="O223" i="1"/>
  <c r="O228" i="1"/>
  <c r="O306" i="1"/>
  <c r="O313" i="1"/>
  <c r="O334" i="1"/>
  <c r="O352" i="1"/>
  <c r="O389" i="1"/>
  <c r="O430" i="1"/>
  <c r="O479" i="1"/>
  <c r="O497" i="1"/>
  <c r="O516" i="1"/>
  <c r="O560" i="1"/>
  <c r="O671" i="1"/>
  <c r="O680" i="1"/>
  <c r="O870" i="1"/>
  <c r="O879" i="1"/>
  <c r="O939" i="1"/>
  <c r="O961" i="1"/>
  <c r="O89" i="1"/>
  <c r="O93" i="1"/>
  <c r="O116" i="1"/>
  <c r="O136" i="1"/>
  <c r="O184" i="1"/>
  <c r="O290" i="1"/>
  <c r="O312" i="1"/>
  <c r="O336" i="1"/>
  <c r="O338" i="1"/>
  <c r="O598" i="1"/>
  <c r="O630" i="1"/>
  <c r="O710" i="1"/>
  <c r="O733" i="1"/>
  <c r="O754" i="1"/>
  <c r="O817" i="1"/>
  <c r="O819" i="1"/>
  <c r="O856" i="1"/>
  <c r="O941" i="1"/>
  <c r="O971" i="1"/>
  <c r="O976" i="1"/>
  <c r="O979" i="1"/>
  <c r="O90" i="1"/>
  <c r="O130" i="1"/>
  <c r="O141" i="1"/>
  <c r="O146" i="1"/>
  <c r="O148" i="1"/>
  <c r="O422" i="1"/>
  <c r="O429" i="1"/>
  <c r="O449" i="1"/>
  <c r="O461" i="1"/>
  <c r="O493" i="1"/>
  <c r="O500" i="1"/>
  <c r="O517" i="1"/>
  <c r="O531" i="1"/>
  <c r="O639" i="1"/>
  <c r="O645" i="1"/>
  <c r="O706" i="1"/>
  <c r="O728" i="1"/>
  <c r="O742" i="1"/>
  <c r="O745" i="1"/>
  <c r="O761" i="1"/>
  <c r="O858" i="1"/>
  <c r="O871" i="1"/>
  <c r="O918" i="1"/>
  <c r="O966" i="1"/>
  <c r="O72" i="1"/>
  <c r="O201" i="1"/>
  <c r="O203" i="1"/>
  <c r="O215" i="1"/>
  <c r="O253" i="1"/>
  <c r="O263" i="1"/>
  <c r="O264" i="1"/>
  <c r="O267" i="1"/>
  <c r="O275" i="1"/>
  <c r="O281" i="1"/>
  <c r="O289" i="1"/>
  <c r="O311" i="1"/>
  <c r="O328" i="1"/>
  <c r="O356" i="1"/>
  <c r="O386" i="1"/>
  <c r="O406" i="1"/>
  <c r="O410" i="1"/>
  <c r="O415" i="1"/>
  <c r="O436" i="1"/>
  <c r="O438" i="1"/>
  <c r="O439" i="1"/>
  <c r="O459" i="1"/>
  <c r="O487" i="1"/>
  <c r="O492" i="1"/>
  <c r="O532" i="1"/>
  <c r="O551" i="1"/>
  <c r="O552" i="1"/>
  <c r="O558" i="1"/>
  <c r="O612" i="1"/>
  <c r="O613" i="1"/>
  <c r="O614" i="1"/>
  <c r="O615" i="1"/>
  <c r="O619" i="1"/>
  <c r="O640" i="1"/>
  <c r="O678" i="1"/>
  <c r="O679" i="1"/>
  <c r="O693" i="1"/>
  <c r="O694" i="1"/>
  <c r="O696" i="1"/>
  <c r="O697" i="1"/>
  <c r="O700" i="1"/>
  <c r="O709" i="1"/>
  <c r="O739" i="1"/>
  <c r="O764" i="1"/>
  <c r="O843" i="1"/>
  <c r="O844" i="1"/>
  <c r="O846" i="1"/>
  <c r="O851" i="1"/>
  <c r="O852" i="1"/>
  <c r="O869" i="1"/>
  <c r="O886" i="1"/>
  <c r="O955" i="1"/>
  <c r="O65" i="1"/>
  <c r="O115" i="1"/>
  <c r="O118" i="1"/>
  <c r="O145" i="1"/>
  <c r="O195" i="1"/>
  <c r="O226" i="1"/>
  <c r="O232" i="1"/>
  <c r="O309" i="1"/>
  <c r="O322" i="1"/>
  <c r="O399" i="1"/>
  <c r="O402" i="1"/>
  <c r="O491" i="1"/>
  <c r="O522" i="1"/>
  <c r="O550" i="1"/>
  <c r="O609" i="1"/>
  <c r="O691" i="1"/>
  <c r="O715" i="1"/>
  <c r="O769" i="1"/>
  <c r="O836" i="1"/>
  <c r="O857" i="1"/>
  <c r="O906" i="1"/>
  <c r="O61" i="1"/>
  <c r="O122" i="1"/>
  <c r="O276" i="1"/>
  <c r="O371" i="1"/>
  <c r="O444" i="1"/>
  <c r="O467" i="1"/>
  <c r="O549" i="1"/>
  <c r="O557" i="1"/>
  <c r="O573" i="1"/>
  <c r="O580" i="1"/>
  <c r="O610" i="1"/>
  <c r="O775" i="1"/>
  <c r="O776" i="1"/>
  <c r="O812" i="1"/>
  <c r="O903" i="1"/>
  <c r="O907" i="1"/>
  <c r="O4" i="1"/>
  <c r="O5" i="1"/>
  <c r="O11" i="1"/>
  <c r="O27" i="1"/>
  <c r="O32" i="1"/>
  <c r="O38" i="1"/>
  <c r="O197" i="1"/>
  <c r="O427" i="1"/>
  <c r="O556" i="1"/>
  <c r="O620" i="1"/>
  <c r="O707" i="1"/>
  <c r="O80" i="1"/>
  <c r="O161" i="1"/>
  <c r="O316" i="1"/>
  <c r="O473" i="1"/>
  <c r="O511" i="1"/>
  <c r="O675" i="1"/>
  <c r="O763" i="1"/>
  <c r="O786" i="1"/>
  <c r="O800" i="1"/>
  <c r="O898" i="1"/>
  <c r="O923" i="1"/>
  <c r="O229" i="1"/>
  <c r="O518" i="1"/>
  <c r="O638" i="1"/>
  <c r="O8" i="1"/>
  <c r="O23" i="1"/>
  <c r="O34" i="1"/>
  <c r="O40" i="1"/>
  <c r="O42" i="1"/>
  <c r="O43" i="1"/>
  <c r="O44" i="1"/>
  <c r="O45" i="1"/>
  <c r="O54" i="1"/>
  <c r="O58" i="1"/>
  <c r="O73" i="1"/>
  <c r="O74" i="1"/>
  <c r="O220" i="1"/>
  <c r="O378" i="1"/>
  <c r="O462" i="1"/>
  <c r="O783" i="1"/>
  <c r="O910" i="1"/>
  <c r="O922" i="1"/>
  <c r="O925" i="1"/>
  <c r="O126" i="1"/>
  <c r="O876" i="1"/>
  <c r="O892" i="1"/>
  <c r="O973" i="1"/>
  <c r="O138" i="1"/>
  <c r="O282" i="1"/>
  <c r="O431" i="1"/>
  <c r="O641" i="1"/>
  <c r="O652" i="1"/>
  <c r="O748" i="1"/>
  <c r="O749" i="1"/>
  <c r="O9" i="1"/>
  <c r="T1149" i="1" l="1"/>
  <c r="T1309" i="1"/>
  <c r="T806" i="1"/>
  <c r="T412" i="1"/>
  <c r="T476" i="1"/>
  <c r="T809" i="1"/>
  <c r="T1060" i="1"/>
  <c r="T317" i="1"/>
  <c r="T323" i="1"/>
  <c r="T399" i="1"/>
  <c r="T434" i="1"/>
  <c r="T510" i="1"/>
  <c r="T582" i="1"/>
  <c r="T617" i="1"/>
  <c r="T657" i="1"/>
  <c r="T661" i="1"/>
  <c r="T381" i="1"/>
  <c r="T463" i="1"/>
  <c r="T506" i="1"/>
  <c r="T563" i="1"/>
  <c r="T776" i="1"/>
  <c r="T864" i="1"/>
  <c r="T894" i="1"/>
  <c r="T998" i="1"/>
  <c r="T1107" i="1"/>
  <c r="T1138" i="1"/>
  <c r="T1319" i="1"/>
  <c r="T377" i="1"/>
  <c r="T517" i="1"/>
  <c r="T585" i="1"/>
  <c r="T692" i="1"/>
  <c r="T804" i="1"/>
  <c r="T815" i="1"/>
  <c r="T20" i="1"/>
  <c r="T22" i="1"/>
  <c r="T318" i="1"/>
  <c r="T389" i="1"/>
  <c r="T537" i="1"/>
  <c r="T805" i="1"/>
  <c r="T823" i="1"/>
  <c r="T837" i="1"/>
  <c r="T881" i="1"/>
  <c r="T344" i="1"/>
  <c r="T414" i="1"/>
  <c r="T435" i="1"/>
  <c r="T543" i="1"/>
  <c r="T638" i="1"/>
  <c r="T719" i="1"/>
  <c r="T792" i="1"/>
  <c r="T1260" i="1"/>
  <c r="T1358" i="1"/>
  <c r="T205" i="1"/>
  <c r="T210" i="1"/>
  <c r="T387" i="1"/>
  <c r="T460" i="1"/>
  <c r="T467" i="1"/>
  <c r="T501" i="1"/>
  <c r="T528" i="1"/>
  <c r="T587" i="1"/>
  <c r="T664" i="1"/>
  <c r="T801" i="1"/>
  <c r="T115" i="1"/>
  <c r="T158" i="1"/>
  <c r="T259" i="1"/>
  <c r="T315" i="1"/>
  <c r="T420" i="1"/>
  <c r="T488" i="1"/>
  <c r="T489" i="1"/>
  <c r="T494" i="1"/>
  <c r="T535" i="1"/>
  <c r="T541" i="1"/>
  <c r="T548" i="1"/>
  <c r="T821" i="1"/>
  <c r="T75" i="1"/>
  <c r="T194" i="1"/>
  <c r="T453" i="1"/>
  <c r="T461" i="1"/>
  <c r="T478" i="1"/>
  <c r="T487" i="1"/>
  <c r="T579" i="1"/>
  <c r="T670" i="1"/>
  <c r="T759" i="1"/>
  <c r="T771" i="1"/>
  <c r="T964" i="1"/>
  <c r="T1007" i="1"/>
  <c r="T1096" i="1"/>
  <c r="T1210" i="1"/>
  <c r="T1221" i="1"/>
  <c r="T1291" i="1"/>
  <c r="T1308" i="1"/>
  <c r="T1333" i="1"/>
  <c r="T61" i="1"/>
  <c r="T324" i="1"/>
  <c r="T356" i="1"/>
  <c r="T388" i="1"/>
  <c r="T502" i="1"/>
  <c r="T515" i="1"/>
  <c r="T547" i="1"/>
  <c r="T553" i="1"/>
  <c r="T559" i="1"/>
  <c r="T590" i="1"/>
  <c r="T758" i="1"/>
  <c r="T778" i="1"/>
  <c r="T822" i="1"/>
  <c r="T231" i="1"/>
  <c r="T577" i="1"/>
  <c r="T676" i="1"/>
  <c r="T687" i="1"/>
  <c r="T802" i="1"/>
  <c r="T816" i="1"/>
  <c r="T851" i="1"/>
  <c r="T213" i="1"/>
  <c r="T320" i="1"/>
  <c r="T425" i="1"/>
  <c r="T634" i="1"/>
  <c r="T691" i="1"/>
  <c r="T712" i="1"/>
  <c r="T713" i="1"/>
  <c r="T775" i="1"/>
  <c r="T779" i="1"/>
  <c r="T798" i="1"/>
  <c r="T826" i="1"/>
  <c r="T883" i="1"/>
  <c r="T36" i="1"/>
  <c r="T147" i="1"/>
  <c r="T152" i="1"/>
  <c r="T246" i="1"/>
  <c r="T299" i="1"/>
  <c r="T352" i="1"/>
  <c r="T404" i="1"/>
  <c r="T490" i="1"/>
  <c r="T698" i="1"/>
  <c r="T786" i="1"/>
  <c r="T886" i="1"/>
  <c r="T1093" i="1"/>
  <c r="T1188" i="1"/>
  <c r="T1227" i="1"/>
  <c r="T1229" i="1"/>
  <c r="T1268" i="1"/>
  <c r="T398" i="1"/>
  <c r="T409" i="1"/>
  <c r="T421" i="1"/>
  <c r="T422" i="1"/>
  <c r="T446" i="1"/>
  <c r="T498" i="1"/>
  <c r="T523" i="1"/>
  <c r="T568" i="1"/>
  <c r="T626" i="1"/>
  <c r="T668" i="1"/>
  <c r="T789" i="1"/>
  <c r="T794" i="1"/>
  <c r="T825" i="1"/>
  <c r="T838" i="1"/>
  <c r="T78" i="1"/>
  <c r="T121" i="1"/>
  <c r="T235" i="1"/>
  <c r="T279" i="1"/>
  <c r="T338" i="1"/>
  <c r="T534" i="1"/>
  <c r="T602" i="1"/>
  <c r="T917" i="1"/>
  <c r="T49" i="1"/>
  <c r="T223" i="1"/>
  <c r="T413" i="1"/>
  <c r="T556" i="1"/>
  <c r="T605" i="1"/>
  <c r="T621" i="1"/>
  <c r="T636" i="1"/>
  <c r="T703" i="1"/>
  <c r="T773" i="1"/>
  <c r="T830" i="1"/>
  <c r="T870" i="1"/>
  <c r="T885" i="1"/>
  <c r="T888" i="1"/>
  <c r="T931" i="1"/>
  <c r="T934" i="1"/>
  <c r="T114" i="1"/>
  <c r="T368" i="1"/>
  <c r="T520" i="1"/>
  <c r="T558" i="1"/>
  <c r="T571" i="1"/>
  <c r="T635" i="1"/>
  <c r="T656" i="1"/>
  <c r="T705" i="1"/>
  <c r="T787" i="1"/>
  <c r="T935" i="1"/>
  <c r="T937" i="1"/>
  <c r="T7" i="1"/>
  <c r="T1048" i="1"/>
  <c r="T1168" i="1"/>
  <c r="T1189" i="1"/>
  <c r="T1192" i="1"/>
  <c r="T1303" i="1"/>
  <c r="T1315" i="1"/>
  <c r="T1317" i="1"/>
  <c r="T82" i="1"/>
  <c r="T178" i="1"/>
  <c r="T403" i="1"/>
  <c r="T447" i="1"/>
  <c r="T455" i="1"/>
  <c r="T544" i="1"/>
  <c r="T574" i="1"/>
  <c r="T683" i="1"/>
  <c r="T700" i="1"/>
  <c r="T762" i="1"/>
  <c r="T790" i="1"/>
  <c r="T95" i="1"/>
  <c r="T123" i="1"/>
  <c r="T219" i="1"/>
  <c r="T257" i="1"/>
  <c r="T451" i="1"/>
  <c r="T505" i="1"/>
  <c r="T521" i="1"/>
  <c r="T533" i="1"/>
  <c r="T560" i="1"/>
  <c r="T567" i="1"/>
  <c r="T760" i="1"/>
  <c r="T856" i="1"/>
  <c r="T861" i="1"/>
  <c r="T927" i="1"/>
  <c r="T60" i="1"/>
  <c r="T133" i="1"/>
  <c r="T250" i="1"/>
  <c r="T297" i="1"/>
  <c r="T371" i="1"/>
  <c r="T622" i="1"/>
  <c r="T650" i="1"/>
  <c r="T714" i="1"/>
  <c r="T783" i="1"/>
  <c r="T832" i="1"/>
  <c r="T846" i="1"/>
  <c r="T848" i="1"/>
  <c r="T970" i="1"/>
  <c r="T24" i="1"/>
  <c r="T50" i="1"/>
  <c r="T177" i="1"/>
  <c r="T325" i="1"/>
  <c r="T473" i="1"/>
  <c r="T512" i="1"/>
  <c r="T529" i="1"/>
  <c r="T628" i="1"/>
  <c r="T799" i="1"/>
  <c r="T959" i="1"/>
  <c r="T1055" i="1"/>
  <c r="T1100" i="1"/>
  <c r="T1164" i="1"/>
  <c r="T1185" i="1"/>
  <c r="T1237" i="1"/>
  <c r="T1262" i="1"/>
  <c r="T1300" i="1"/>
  <c r="T1332" i="1"/>
  <c r="T1346" i="1"/>
  <c r="T117" i="1"/>
  <c r="T145" i="1"/>
  <c r="T154" i="1"/>
  <c r="T305" i="1"/>
  <c r="T329" i="1"/>
  <c r="T359" i="1"/>
  <c r="T410" i="1"/>
  <c r="T452" i="1"/>
  <c r="T573" i="1"/>
  <c r="T588" i="1"/>
  <c r="T633" i="1"/>
  <c r="T649" i="1"/>
  <c r="T662" i="1"/>
  <c r="T674" i="1"/>
  <c r="T677" i="1"/>
  <c r="T757" i="1"/>
  <c r="T833" i="1"/>
  <c r="T834" i="1"/>
  <c r="T899" i="1"/>
  <c r="T902" i="1"/>
  <c r="T960" i="1"/>
  <c r="T63" i="1"/>
  <c r="T237" i="1"/>
  <c r="T350" i="1"/>
  <c r="T511" i="1"/>
  <c r="T513" i="1"/>
  <c r="T607" i="1"/>
  <c r="T637" i="1"/>
  <c r="T671" i="1"/>
  <c r="T766" i="1"/>
  <c r="T768" i="1"/>
  <c r="T843" i="1"/>
  <c r="T920" i="1"/>
  <c r="T28" i="1"/>
  <c r="T30" i="1"/>
  <c r="T39" i="1"/>
  <c r="T43" i="1"/>
  <c r="T90" i="1"/>
  <c r="T289" i="1"/>
  <c r="T290" i="1"/>
  <c r="T316" i="1"/>
  <c r="T370" i="1"/>
  <c r="T464" i="1"/>
  <c r="T466" i="1"/>
  <c r="T504" i="1"/>
  <c r="T518" i="1"/>
  <c r="T612" i="1"/>
  <c r="T625" i="1"/>
  <c r="T629" i="1"/>
  <c r="T695" i="1"/>
  <c r="T744" i="1"/>
  <c r="T871" i="1"/>
  <c r="T89" i="1"/>
  <c r="T97" i="1"/>
  <c r="T155" i="1"/>
  <c r="T260" i="1"/>
  <c r="T332" i="1"/>
  <c r="T536" i="1"/>
  <c r="T609" i="1"/>
  <c r="T611" i="1"/>
  <c r="T646" i="1"/>
  <c r="T648" i="1"/>
  <c r="T684" i="1"/>
  <c r="T696" i="1"/>
  <c r="T706" i="1"/>
  <c r="T854" i="1"/>
  <c r="T952" i="1"/>
  <c r="T969" i="1"/>
  <c r="T18" i="1"/>
  <c r="T98" i="1"/>
  <c r="T126" i="1"/>
  <c r="T169" i="1"/>
  <c r="T207" i="1"/>
  <c r="T225" i="1"/>
  <c r="T302" i="1"/>
  <c r="T458" i="1"/>
  <c r="T471" i="1"/>
  <c r="T516" i="1"/>
  <c r="T557" i="1"/>
  <c r="T562" i="1"/>
  <c r="T597" i="1"/>
  <c r="T669" i="1"/>
  <c r="T747" i="1"/>
  <c r="T845" i="1"/>
  <c r="T866" i="1"/>
  <c r="T948" i="1"/>
  <c r="T980" i="1"/>
  <c r="T1129" i="1"/>
  <c r="T1142" i="1"/>
  <c r="T1156" i="1"/>
  <c r="T1167" i="1"/>
  <c r="T1206" i="1"/>
  <c r="T1214" i="1"/>
  <c r="T1216" i="1"/>
  <c r="T1261" i="1"/>
  <c r="T1273" i="1"/>
  <c r="T1295" i="1"/>
  <c r="T1302" i="1"/>
  <c r="T1304" i="1"/>
  <c r="T1318" i="1"/>
  <c r="T1324" i="1"/>
  <c r="T1334" i="1"/>
  <c r="T70" i="1"/>
  <c r="T108" i="1"/>
  <c r="T111" i="1"/>
  <c r="T128" i="1"/>
  <c r="T137" i="1"/>
  <c r="T167" i="1"/>
  <c r="T292" i="1"/>
  <c r="T334" i="1"/>
  <c r="T393" i="1"/>
  <c r="T396" i="1"/>
  <c r="T407" i="1"/>
  <c r="T584" i="1"/>
  <c r="T594" i="1"/>
  <c r="T660" i="1"/>
  <c r="T688" i="1"/>
  <c r="T860" i="1"/>
  <c r="T913" i="1"/>
  <c r="T14" i="1"/>
  <c r="T15" i="1"/>
  <c r="T16" i="1"/>
  <c r="T31" i="1"/>
  <c r="T40" i="1"/>
  <c r="T72" i="1"/>
  <c r="T85" i="1"/>
  <c r="T140" i="1"/>
  <c r="T171" i="1"/>
  <c r="T411" i="1"/>
  <c r="T449" i="1"/>
  <c r="T595" i="1"/>
  <c r="T643" i="1"/>
  <c r="T651" i="1"/>
  <c r="T675" i="1"/>
  <c r="T708" i="1"/>
  <c r="T710" i="1"/>
  <c r="T946" i="1"/>
  <c r="T29" i="1"/>
  <c r="T160" i="1"/>
  <c r="T249" i="1"/>
  <c r="T351" i="1"/>
  <c r="T445" i="1"/>
  <c r="T659" i="1"/>
  <c r="T797" i="1"/>
  <c r="T813" i="1"/>
  <c r="T820" i="1"/>
  <c r="T865" i="1"/>
  <c r="T880" i="1"/>
  <c r="T906" i="1"/>
  <c r="T924" i="1"/>
  <c r="T956" i="1"/>
  <c r="T961" i="1"/>
  <c r="T59" i="1"/>
  <c r="T99" i="1"/>
  <c r="T204" i="1"/>
  <c r="T269" i="1"/>
  <c r="T408" i="1"/>
  <c r="T600" i="1"/>
  <c r="T623" i="1"/>
  <c r="T630" i="1"/>
  <c r="T641" i="1"/>
  <c r="T673" i="1"/>
  <c r="T770" i="1"/>
  <c r="T863" i="1"/>
  <c r="T900" i="1"/>
  <c r="T921" i="1"/>
  <c r="T10" i="1"/>
  <c r="T13" i="1"/>
  <c r="T200" i="1"/>
  <c r="T270" i="1"/>
  <c r="T274" i="1"/>
  <c r="T348" i="1"/>
  <c r="T361" i="1"/>
  <c r="T391" i="1"/>
  <c r="T423" i="1"/>
  <c r="T545" i="1"/>
  <c r="T608" i="1"/>
  <c r="T627" i="1"/>
  <c r="T723" i="1"/>
  <c r="T725" i="1"/>
  <c r="T726" i="1"/>
  <c r="T772" i="1"/>
  <c r="T862" i="1"/>
  <c r="T869" i="1"/>
  <c r="T884" i="1"/>
  <c r="T907" i="1"/>
  <c r="T939" i="1"/>
  <c r="T973" i="1"/>
  <c r="T6" i="1"/>
  <c r="T1016" i="1"/>
  <c r="T1029" i="1"/>
  <c r="T1057" i="1"/>
  <c r="T1066" i="1"/>
  <c r="T1079" i="1"/>
  <c r="T1240" i="1"/>
  <c r="T1241" i="1"/>
  <c r="T1353" i="1"/>
  <c r="T87" i="1"/>
  <c r="T104" i="1"/>
  <c r="T199" i="1"/>
  <c r="T208" i="1"/>
  <c r="T215" i="1"/>
  <c r="T217" i="1"/>
  <c r="T295" i="1"/>
  <c r="T380" i="1"/>
  <c r="T392" i="1"/>
  <c r="T397" i="1"/>
  <c r="T432" i="1"/>
  <c r="T479" i="1"/>
  <c r="T591" i="1"/>
  <c r="T693" i="1"/>
  <c r="T707" i="1"/>
  <c r="T84" i="1"/>
  <c r="T212" i="1"/>
  <c r="T306" i="1"/>
  <c r="T386" i="1"/>
  <c r="T440" i="1"/>
  <c r="T472" i="1"/>
  <c r="T514" i="1"/>
  <c r="T606" i="1"/>
  <c r="T645" i="1"/>
  <c r="T689" i="1"/>
  <c r="T716" i="1"/>
  <c r="T777" i="1"/>
  <c r="T788" i="1"/>
  <c r="T796" i="1"/>
  <c r="T183" i="1"/>
  <c r="T242" i="1"/>
  <c r="T507" i="1"/>
  <c r="T552" i="1"/>
  <c r="T575" i="1"/>
  <c r="T601" i="1"/>
  <c r="T704" i="1"/>
  <c r="T784" i="1"/>
  <c r="T814" i="1"/>
  <c r="T847" i="1"/>
  <c r="T322" i="1"/>
  <c r="T366" i="1"/>
  <c r="T385" i="1"/>
  <c r="T390" i="1"/>
  <c r="T433" i="1"/>
  <c r="T456" i="1"/>
  <c r="T542" i="1"/>
  <c r="T694" i="1"/>
  <c r="T702" i="1"/>
  <c r="T835" i="1"/>
  <c r="T949" i="1"/>
  <c r="T3" i="1"/>
  <c r="T47" i="1"/>
  <c r="T987" i="1"/>
  <c r="T1017" i="1"/>
  <c r="T1019" i="1"/>
  <c r="T1037" i="1"/>
  <c r="T1086" i="1"/>
  <c r="T1161" i="1"/>
  <c r="T1174" i="1"/>
  <c r="T1183" i="1"/>
  <c r="T1230" i="1"/>
  <c r="T1263" i="1"/>
  <c r="T1274" i="1"/>
  <c r="T1326" i="1"/>
  <c r="T1344" i="1"/>
  <c r="T175" i="1"/>
  <c r="T190" i="1"/>
  <c r="T220" i="1"/>
  <c r="T247" i="1"/>
  <c r="T427" i="1"/>
  <c r="T462" i="1"/>
  <c r="T496" i="1"/>
  <c r="T551" i="1"/>
  <c r="T580" i="1"/>
  <c r="T618" i="1"/>
  <c r="T655" i="1"/>
  <c r="T715" i="1"/>
  <c r="T817" i="1"/>
  <c r="T892" i="1"/>
  <c r="T928" i="1"/>
  <c r="T941" i="1"/>
  <c r="T35" i="1"/>
  <c r="T172" i="1"/>
  <c r="T228" i="1"/>
  <c r="T337" i="1"/>
  <c r="T357" i="1"/>
  <c r="T358" i="1"/>
  <c r="T364" i="1"/>
  <c r="T419" i="1"/>
  <c r="T424" i="1"/>
  <c r="T437" i="1"/>
  <c r="T477" i="1"/>
  <c r="T581" i="1"/>
  <c r="T586" i="1"/>
  <c r="T616" i="1"/>
  <c r="T681" i="1"/>
  <c r="T765" i="1"/>
  <c r="T811" i="1"/>
  <c r="T930" i="1"/>
  <c r="T122" i="1"/>
  <c r="T166" i="1"/>
  <c r="T255" i="1"/>
  <c r="T301" i="1"/>
  <c r="T309" i="1"/>
  <c r="T314" i="1"/>
  <c r="T355" i="1"/>
  <c r="T428" i="1"/>
  <c r="T711" i="1"/>
  <c r="T717" i="1"/>
  <c r="T733" i="1"/>
  <c r="T734" i="1"/>
  <c r="T753" i="1"/>
  <c r="T836" i="1"/>
  <c r="T849" i="1"/>
  <c r="T855" i="1"/>
  <c r="T873" i="1"/>
  <c r="T933" i="1"/>
  <c r="T19" i="1"/>
  <c r="T41" i="1"/>
  <c r="T96" i="1"/>
  <c r="T100" i="1"/>
  <c r="T174" i="1"/>
  <c r="T222" i="1"/>
  <c r="T278" i="1"/>
  <c r="T293" i="1"/>
  <c r="T369" i="1"/>
  <c r="T375" i="1"/>
  <c r="T457" i="1"/>
  <c r="T482" i="1"/>
  <c r="T566" i="1"/>
  <c r="T570" i="1"/>
  <c r="T589" i="1"/>
  <c r="T678" i="1"/>
  <c r="T785" i="1"/>
  <c r="T1015" i="1"/>
  <c r="T1028" i="1"/>
  <c r="T1114" i="1"/>
  <c r="T1224" i="1"/>
  <c r="T1292" i="1"/>
  <c r="T1349" i="1"/>
  <c r="T62" i="1"/>
  <c r="T118" i="1"/>
  <c r="T151" i="1"/>
  <c r="T283" i="1"/>
  <c r="T308" i="1"/>
  <c r="T333" i="1"/>
  <c r="T416" i="1"/>
  <c r="T430" i="1"/>
  <c r="T469" i="1"/>
  <c r="T755" i="1"/>
  <c r="T841" i="1"/>
  <c r="T853" i="1"/>
  <c r="T859" i="1"/>
  <c r="T245" i="1"/>
  <c r="T294" i="1"/>
  <c r="T365" i="1"/>
  <c r="T405" i="1"/>
  <c r="T415" i="1"/>
  <c r="T486" i="1"/>
  <c r="T549" i="1"/>
  <c r="T555" i="1"/>
  <c r="T915" i="1"/>
  <c r="T967" i="1"/>
  <c r="T21" i="1"/>
  <c r="T135" i="1"/>
  <c r="T170" i="1"/>
  <c r="T234" i="1"/>
  <c r="T262" i="1"/>
  <c r="T288" i="1"/>
  <c r="T327" i="1"/>
  <c r="T328" i="1"/>
  <c r="T438" i="1"/>
  <c r="T481" i="1"/>
  <c r="T491" i="1"/>
  <c r="T493" i="1"/>
  <c r="T525" i="1"/>
  <c r="T682" i="1"/>
  <c r="T764" i="1"/>
  <c r="T236" i="1"/>
  <c r="T342" i="1"/>
  <c r="T382" i="1"/>
  <c r="T384" i="1"/>
  <c r="T402" i="1"/>
  <c r="T429" i="1"/>
  <c r="T593" i="1"/>
  <c r="T624" i="1"/>
  <c r="T653" i="1"/>
  <c r="T679" i="1"/>
  <c r="T699" i="1"/>
  <c r="T909" i="1"/>
  <c r="T968" i="1"/>
  <c r="T143" i="1"/>
  <c r="T192" i="1"/>
  <c r="T206" i="1"/>
  <c r="T349" i="1"/>
  <c r="T418" i="1"/>
  <c r="T709" i="1"/>
  <c r="T893" i="1"/>
  <c r="T992" i="1"/>
  <c r="T995" i="1"/>
  <c r="T1038" i="1"/>
  <c r="T1061" i="1"/>
  <c r="T1106" i="1"/>
  <c r="T1143" i="1"/>
  <c r="T1144" i="1"/>
  <c r="T1158" i="1"/>
  <c r="T1178" i="1"/>
  <c r="T1222" i="1"/>
  <c r="T1282" i="1"/>
  <c r="T1284" i="1"/>
  <c r="T1290" i="1"/>
  <c r="T1322" i="1"/>
  <c r="T86" i="1"/>
  <c r="T181" i="1"/>
  <c r="T186" i="1"/>
  <c r="T201" i="1"/>
  <c r="T271" i="1"/>
  <c r="T362" i="1"/>
  <c r="T898" i="1"/>
  <c r="T1376" i="1"/>
  <c r="T116" i="1"/>
  <c r="T120" i="1"/>
  <c r="T191" i="1"/>
  <c r="T238" i="1"/>
  <c r="T484" i="1"/>
  <c r="T592" i="1"/>
  <c r="T596" i="1"/>
  <c r="T740" i="1"/>
  <c r="T916" i="1"/>
  <c r="T32" i="1"/>
  <c r="T92" i="1"/>
  <c r="T244" i="1"/>
  <c r="T248" i="1"/>
  <c r="T261" i="1"/>
  <c r="T265" i="1"/>
  <c r="T718" i="1"/>
  <c r="T795" i="1"/>
  <c r="T944" i="1"/>
  <c r="T136" i="1"/>
  <c r="T138" i="1"/>
  <c r="T157" i="1"/>
  <c r="T182" i="1"/>
  <c r="T229" i="1"/>
  <c r="T268" i="1"/>
  <c r="T272" i="1"/>
  <c r="T319" i="1"/>
  <c r="T569" i="1"/>
  <c r="T793" i="1"/>
  <c r="T842" i="1"/>
  <c r="T957" i="1"/>
  <c r="T12" i="1"/>
  <c r="T125" i="1"/>
  <c r="T150" i="1"/>
  <c r="T180" i="1"/>
  <c r="T281" i="1"/>
  <c r="T298" i="1"/>
  <c r="T454" i="1"/>
  <c r="T546" i="1"/>
  <c r="T727" i="1"/>
  <c r="T729" i="1"/>
  <c r="T735" i="1"/>
  <c r="T911" i="1"/>
  <c r="T1110" i="1"/>
  <c r="T1151" i="1"/>
  <c r="T1176" i="1"/>
  <c r="T1180" i="1"/>
  <c r="T1207" i="1"/>
  <c r="T1219" i="1"/>
  <c r="T1220" i="1"/>
  <c r="T1276" i="1"/>
  <c r="T1285" i="1"/>
  <c r="T1297" i="1"/>
  <c r="T1328" i="1"/>
  <c r="T1363" i="1"/>
  <c r="T110" i="1"/>
  <c r="T353" i="1"/>
  <c r="T439" i="1"/>
  <c r="T672" i="1"/>
  <c r="T857" i="1"/>
  <c r="T962" i="1"/>
  <c r="T79" i="1"/>
  <c r="T112" i="1"/>
  <c r="T273" i="1"/>
  <c r="T378" i="1"/>
  <c r="T929" i="1"/>
  <c r="T965" i="1"/>
  <c r="T55" i="1"/>
  <c r="T103" i="1"/>
  <c r="T211" i="1"/>
  <c r="T214" i="1"/>
  <c r="T233" i="1"/>
  <c r="T263" i="1"/>
  <c r="T311" i="1"/>
  <c r="T417" i="1"/>
  <c r="T459" i="1"/>
  <c r="T603" i="1"/>
  <c r="T610" i="1"/>
  <c r="T976" i="1"/>
  <c r="T69" i="1"/>
  <c r="T88" i="1"/>
  <c r="T124" i="1"/>
  <c r="T129" i="1"/>
  <c r="T227" i="1"/>
  <c r="T258" i="1"/>
  <c r="T275" i="1"/>
  <c r="T277" i="1"/>
  <c r="T303" i="1"/>
  <c r="T1012" i="1"/>
  <c r="T1044" i="1"/>
  <c r="T1053" i="1"/>
  <c r="T1195" i="1"/>
  <c r="T1364" i="1"/>
  <c r="T64" i="1"/>
  <c r="T164" i="1"/>
  <c r="T187" i="1"/>
  <c r="T252" i="1"/>
  <c r="T256" i="1"/>
  <c r="T483" i="1"/>
  <c r="T722" i="1"/>
  <c r="T872" i="1"/>
  <c r="T878" i="1"/>
  <c r="T938" i="1"/>
  <c r="T46" i="1"/>
  <c r="T66" i="1"/>
  <c r="T330" i="1"/>
  <c r="T509" i="1"/>
  <c r="T604" i="1"/>
  <c r="T975" i="1"/>
  <c r="T276" i="1"/>
  <c r="T341" i="1"/>
  <c r="T372" i="1"/>
  <c r="T37" i="1"/>
  <c r="T107" i="1"/>
  <c r="T109" i="1"/>
  <c r="T153" i="1"/>
  <c r="T176" i="1"/>
  <c r="T296" i="1"/>
  <c r="T347" i="1"/>
  <c r="T561" i="1"/>
  <c r="T663" i="1"/>
  <c r="T736" i="1"/>
  <c r="T891" i="1"/>
  <c r="T945" i="1"/>
  <c r="T953" i="1"/>
  <c r="T34" i="1"/>
  <c r="T1005" i="1"/>
  <c r="T1182" i="1"/>
  <c r="T1203" i="1"/>
  <c r="T1239" i="1"/>
  <c r="T1265" i="1"/>
  <c r="T162" i="1"/>
  <c r="T179" i="1"/>
  <c r="T395" i="1"/>
  <c r="T431" i="1"/>
  <c r="T654" i="1"/>
  <c r="T868" i="1"/>
  <c r="T925" i="1"/>
  <c r="T5" i="1"/>
  <c r="T76" i="1"/>
  <c r="T83" i="1"/>
  <c r="T134" i="1"/>
  <c r="T139" i="1"/>
  <c r="T148" i="1"/>
  <c r="T216" i="1"/>
  <c r="T224" i="1"/>
  <c r="T343" i="1"/>
  <c r="T346" i="1"/>
  <c r="T644" i="1"/>
  <c r="T769" i="1"/>
  <c r="T950" i="1"/>
  <c r="T127" i="1"/>
  <c r="T188" i="1"/>
  <c r="T360" i="1"/>
  <c r="T363" i="1"/>
  <c r="T620" i="1"/>
  <c r="T908" i="1"/>
  <c r="T11" i="1"/>
  <c r="T146" i="1"/>
  <c r="T165" i="1"/>
  <c r="T253" i="1"/>
  <c r="T345" i="1"/>
  <c r="T619" i="1"/>
  <c r="T701" i="1"/>
  <c r="T895" i="1"/>
  <c r="T2" i="1"/>
  <c r="T91" i="1"/>
  <c r="T168" i="1"/>
  <c r="T495" i="1"/>
  <c r="T737" i="1"/>
  <c r="T828" i="1"/>
  <c r="T23" i="1"/>
  <c r="T77" i="1"/>
  <c r="T232" i="1"/>
  <c r="T267" i="1"/>
  <c r="T304" i="1"/>
  <c r="T448" i="1"/>
  <c r="T631" i="1"/>
  <c r="T781" i="1"/>
  <c r="T800" i="1"/>
  <c r="T982" i="1"/>
  <c r="T65" i="1"/>
  <c r="T94" i="1"/>
  <c r="T130" i="1"/>
  <c r="T197" i="1"/>
  <c r="T312" i="1"/>
  <c r="T887" i="1"/>
  <c r="T149" i="1"/>
  <c r="T264" i="1"/>
  <c r="T313" i="1"/>
  <c r="T721" i="1"/>
  <c r="T922" i="1"/>
  <c r="T955" i="1"/>
  <c r="T67" i="1"/>
  <c r="T203" i="1"/>
  <c r="T240" i="1"/>
  <c r="T697" i="1"/>
  <c r="T752" i="1"/>
  <c r="T943" i="1"/>
  <c r="T1001" i="1"/>
  <c r="T1043" i="1"/>
  <c r="T1090" i="1"/>
  <c r="T1126" i="1"/>
  <c r="T1246" i="1"/>
  <c r="T1314" i="1"/>
  <c r="T1359" i="1"/>
  <c r="T1365" i="1"/>
  <c r="T443" i="1"/>
  <c r="T572" i="1"/>
  <c r="T748" i="1"/>
  <c r="T8" i="1"/>
  <c r="T42" i="1"/>
  <c r="T1385" i="1"/>
  <c r="T354" i="1"/>
  <c r="T874" i="1"/>
  <c r="T947" i="1"/>
  <c r="T1099" i="1"/>
  <c r="T1131" i="1"/>
  <c r="T1173" i="1"/>
  <c r="T1228" i="1"/>
  <c r="T1366" i="1"/>
  <c r="T614" i="1"/>
  <c r="T642" i="1"/>
  <c r="T741" i="1"/>
  <c r="T932" i="1"/>
  <c r="T1391" i="1"/>
  <c r="T1402" i="1"/>
  <c r="T68" i="1"/>
  <c r="T522" i="1"/>
  <c r="T613" i="1"/>
  <c r="T754" i="1"/>
  <c r="T81" i="1"/>
  <c r="T266" i="1"/>
  <c r="T426" i="1"/>
  <c r="T818" i="1"/>
  <c r="T1146" i="1"/>
  <c r="T1293" i="1"/>
  <c r="T1320" i="1"/>
  <c r="T1330" i="1"/>
  <c r="T442" i="1"/>
  <c r="T106" i="1"/>
  <c r="T910" i="1"/>
  <c r="T331" i="1"/>
  <c r="T918" i="1"/>
  <c r="T198" i="1"/>
  <c r="T728" i="1"/>
  <c r="T926" i="1"/>
  <c r="T54" i="1"/>
  <c r="T1238" i="1"/>
  <c r="T1249" i="1"/>
  <c r="T1340" i="1"/>
  <c r="T810" i="1"/>
  <c r="T999" i="1"/>
  <c r="AA1369" i="1"/>
  <c r="AA1370" i="1"/>
  <c r="AA1371" i="1"/>
  <c r="AA1372" i="1"/>
  <c r="AA1373" i="1"/>
  <c r="AA1374" i="1"/>
  <c r="AA1375" i="1"/>
  <c r="AA1376" i="1"/>
  <c r="AA1382" i="1"/>
  <c r="AA1385" i="1"/>
  <c r="AA1386" i="1"/>
  <c r="AA1387" i="1"/>
  <c r="AA1388" i="1"/>
  <c r="AA1389" i="1"/>
  <c r="AA1390" i="1"/>
  <c r="AA1391" i="1"/>
  <c r="AA1392" i="1"/>
  <c r="AA1393" i="1"/>
  <c r="AA1394" i="1"/>
  <c r="AA1395" i="1"/>
  <c r="AA1396" i="1"/>
  <c r="AA1397" i="1"/>
  <c r="AA1398" i="1"/>
  <c r="AA1399" i="1"/>
  <c r="AA1401" i="1"/>
  <c r="AA1402" i="1"/>
  <c r="AA1403" i="1"/>
  <c r="AA1404" i="1"/>
  <c r="AA1368" i="1"/>
  <c r="S810" i="1"/>
  <c r="S412" i="1"/>
  <c r="S510" i="1"/>
  <c r="S526" i="1"/>
  <c r="S809" i="1"/>
  <c r="S530" i="1"/>
  <c r="S792" i="1"/>
  <c r="S816" i="1"/>
  <c r="S657" i="1"/>
  <c r="S209" i="1"/>
  <c r="S394" i="1"/>
  <c r="S823" i="1"/>
  <c r="S285" i="1"/>
  <c r="S287" i="1"/>
  <c r="S95" i="1"/>
  <c r="S878" i="1"/>
  <c r="S798" i="1"/>
  <c r="S680" i="1"/>
  <c r="S647" i="1"/>
  <c r="S567" i="1"/>
  <c r="S885" i="1"/>
  <c r="S1254" i="1"/>
  <c r="S1327" i="1"/>
  <c r="S1200" i="1"/>
  <c r="S1280" i="1"/>
  <c r="S1340" i="1"/>
  <c r="S1311" i="1"/>
  <c r="S1245" i="1"/>
  <c r="S1267" i="1"/>
  <c r="S1260" i="1"/>
  <c r="S1233" i="1"/>
  <c r="S1309" i="1"/>
  <c r="S1232" i="1"/>
  <c r="S1125" i="1"/>
  <c r="S1358" i="1"/>
  <c r="S1308" i="1"/>
  <c r="S1341" i="1"/>
  <c r="S1294" i="1"/>
  <c r="S1263" i="1"/>
  <c r="S1020" i="1"/>
  <c r="S1261" i="1"/>
  <c r="S1132" i="1"/>
  <c r="S1319" i="1"/>
  <c r="S1237" i="1"/>
  <c r="S1038" i="1"/>
  <c r="S1299" i="1"/>
  <c r="S1037" i="1"/>
  <c r="S1364" i="1"/>
  <c r="S890" i="1"/>
  <c r="S171" i="1"/>
  <c r="S476" i="1"/>
  <c r="S475" i="1"/>
  <c r="S478" i="1"/>
  <c r="S635" i="1"/>
  <c r="S912" i="1"/>
  <c r="S948" i="1"/>
  <c r="S600" i="1"/>
  <c r="S780" i="1"/>
  <c r="S425" i="1"/>
  <c r="S117" i="1"/>
  <c r="S964" i="1"/>
  <c r="S213" i="1"/>
  <c r="S325" i="1"/>
  <c r="S822" i="1"/>
  <c r="S279" i="1"/>
  <c r="S744" i="1"/>
  <c r="S826" i="1"/>
  <c r="S563" i="1"/>
  <c r="S553" i="1"/>
  <c r="S290" i="1"/>
  <c r="S207" i="1"/>
  <c r="S222" i="1"/>
  <c r="S849" i="1"/>
  <c r="S715" i="1"/>
  <c r="S463" i="1"/>
  <c r="S861" i="1"/>
  <c r="S817" i="1"/>
  <c r="S255" i="1"/>
  <c r="S900" i="1"/>
  <c r="S482" i="1"/>
  <c r="S915" i="1"/>
  <c r="S205" i="1"/>
  <c r="S806" i="1"/>
  <c r="S499" i="1"/>
  <c r="S115" i="1"/>
  <c r="S517" i="1"/>
  <c r="S587" i="1"/>
  <c r="S321" i="1"/>
  <c r="S539" i="1"/>
  <c r="S460" i="1"/>
  <c r="S196" i="1"/>
  <c r="S650" i="1"/>
  <c r="S373" i="1"/>
  <c r="S958" i="1"/>
  <c r="S223" i="1"/>
  <c r="S497" i="1"/>
  <c r="S690" i="1"/>
  <c r="S82" i="1"/>
  <c r="S288" i="1"/>
  <c r="S523" i="1"/>
  <c r="S621" i="1"/>
  <c r="S824" i="1"/>
  <c r="S500" i="1"/>
  <c r="S63" i="1"/>
  <c r="S575" i="1"/>
  <c r="S239" i="1"/>
  <c r="S129" i="1"/>
  <c r="S684" i="1"/>
  <c r="S1113" i="1"/>
  <c r="S1249" i="1"/>
  <c r="S1085" i="1"/>
  <c r="S1277" i="1"/>
  <c r="S1336" i="1"/>
  <c r="S48" i="1"/>
  <c r="S53" i="1"/>
  <c r="S1291" i="1"/>
  <c r="S1322" i="1"/>
  <c r="S1122" i="1"/>
  <c r="S1329" i="1"/>
  <c r="S1296" i="1"/>
  <c r="S1287" i="1"/>
  <c r="S13" i="1"/>
  <c r="S1295" i="1"/>
  <c r="S1360" i="1"/>
  <c r="S1343" i="1"/>
  <c r="S1346" i="1"/>
  <c r="S1243" i="1"/>
  <c r="S989" i="1"/>
  <c r="S1225" i="1"/>
  <c r="S1347" i="1"/>
  <c r="S1093" i="1"/>
  <c r="S1335" i="1"/>
  <c r="S1109" i="1"/>
  <c r="S1323" i="1"/>
  <c r="S10" i="1"/>
  <c r="S1253" i="1"/>
  <c r="S1344" i="1"/>
  <c r="S1024" i="1"/>
  <c r="S1350" i="1"/>
  <c r="S1342" i="1"/>
  <c r="S1248" i="1"/>
  <c r="S992" i="1"/>
  <c r="S1229" i="1"/>
  <c r="S1082" i="1"/>
  <c r="S1284" i="1"/>
  <c r="S1196" i="1"/>
  <c r="S782" i="1"/>
  <c r="S804" i="1"/>
  <c r="S441" i="1"/>
  <c r="S576" i="1"/>
  <c r="S323" i="1"/>
  <c r="S582" i="1"/>
  <c r="S324" i="1"/>
  <c r="S617" i="1"/>
  <c r="S661" i="1"/>
  <c r="S543" i="1"/>
  <c r="S837" i="1"/>
  <c r="S692" i="1"/>
  <c r="S888" i="1"/>
  <c r="S97" i="1"/>
  <c r="S175" i="1"/>
  <c r="S638" i="1"/>
  <c r="S759" i="1"/>
  <c r="S537" i="1"/>
  <c r="S194" i="1"/>
  <c r="S726" i="1"/>
  <c r="S446" i="1"/>
  <c r="S515" i="1"/>
  <c r="S632" i="1"/>
  <c r="S275" i="1"/>
  <c r="S75" i="1"/>
  <c r="S860" i="1"/>
  <c r="S870" i="1"/>
  <c r="S725" i="1"/>
  <c r="S674" i="1"/>
  <c r="S869" i="1"/>
  <c r="S662" i="1"/>
  <c r="S361" i="1"/>
  <c r="S807" i="1"/>
  <c r="S584" i="1"/>
  <c r="S676" i="1"/>
  <c r="S305" i="1"/>
  <c r="S803" i="1"/>
  <c r="S688" i="1"/>
  <c r="S469" i="1"/>
  <c r="S542" i="1"/>
  <c r="S206" i="1"/>
  <c r="S272" i="1"/>
  <c r="S399" i="1"/>
  <c r="S812" i="1"/>
  <c r="S767" i="1"/>
  <c r="S406" i="1"/>
  <c r="S819" i="1"/>
  <c r="S59" i="1"/>
  <c r="S554" i="1"/>
  <c r="S790" i="1"/>
  <c r="S540" i="1"/>
  <c r="S506" i="1"/>
  <c r="S894" i="1"/>
  <c r="S474" i="1"/>
  <c r="S758" i="1"/>
  <c r="S259" i="1"/>
  <c r="S90" i="1"/>
  <c r="S664" i="1"/>
  <c r="S356" i="1"/>
  <c r="S602" i="1"/>
  <c r="S78" i="1"/>
  <c r="S787" i="1"/>
  <c r="S698" i="1"/>
  <c r="S548" i="1"/>
  <c r="S571" i="1"/>
  <c r="S317" i="1"/>
  <c r="S246" i="1"/>
  <c r="S864" i="1"/>
  <c r="S501" i="1"/>
  <c r="S388" i="1"/>
  <c r="S786" i="1"/>
  <c r="S946" i="1"/>
  <c r="S783" i="1"/>
  <c r="S871" i="1"/>
  <c r="S886" i="1"/>
  <c r="S840" i="1"/>
  <c r="S121" i="1"/>
  <c r="S98" i="1"/>
  <c r="S411" i="1"/>
  <c r="S464" i="1"/>
  <c r="S814" i="1"/>
  <c r="S904" i="1"/>
  <c r="S550" i="1"/>
  <c r="S851" i="1"/>
  <c r="S295" i="1"/>
  <c r="S520" i="1"/>
  <c r="S99" i="1"/>
  <c r="S471" i="1"/>
  <c r="S669" i="1"/>
  <c r="S242" i="1"/>
  <c r="S821" i="1"/>
  <c r="S713" i="1"/>
  <c r="S309" i="1"/>
  <c r="S184" i="1"/>
  <c r="S105" i="1"/>
  <c r="S691" i="1"/>
  <c r="S269" i="1"/>
  <c r="S968" i="1"/>
  <c r="S845" i="1"/>
  <c r="S847" i="1"/>
  <c r="S630" i="1"/>
  <c r="S162" i="1"/>
  <c r="S898" i="1"/>
  <c r="S268" i="1"/>
  <c r="S458" i="1"/>
  <c r="S566" i="1"/>
  <c r="S291" i="1"/>
  <c r="S654" i="1"/>
  <c r="S342" i="1"/>
  <c r="S827" i="1"/>
  <c r="S1289" i="1"/>
  <c r="S43" i="1"/>
  <c r="S1300" i="1"/>
  <c r="S1333" i="1"/>
  <c r="S1331" i="1"/>
  <c r="S1107" i="1"/>
  <c r="S1235" i="1"/>
  <c r="S22" i="1"/>
  <c r="S996" i="1"/>
  <c r="S1317" i="1"/>
  <c r="S1352" i="1"/>
  <c r="S1187" i="1"/>
  <c r="S1004" i="1"/>
  <c r="S52" i="1"/>
  <c r="S998" i="1"/>
  <c r="S1096" i="1"/>
  <c r="S1190" i="1"/>
  <c r="S28" i="1"/>
  <c r="S1192" i="1"/>
  <c r="S1264" i="1"/>
  <c r="S1362" i="1"/>
  <c r="S1097" i="1"/>
  <c r="S1194" i="1"/>
  <c r="S1276" i="1"/>
  <c r="S999" i="1"/>
  <c r="S1355" i="1"/>
  <c r="S1315" i="1"/>
  <c r="S1258" i="1"/>
  <c r="S986" i="1"/>
  <c r="S1285" i="1"/>
  <c r="S1060" i="1"/>
  <c r="S1160" i="1"/>
  <c r="S6" i="1"/>
  <c r="S45" i="1"/>
  <c r="S1078" i="1"/>
  <c r="S1268" i="1"/>
  <c r="S1014" i="1"/>
  <c r="S1185" i="1"/>
  <c r="S1324" i="1"/>
  <c r="S1003" i="1"/>
  <c r="S1013" i="1"/>
  <c r="S1036" i="1"/>
  <c r="S1071" i="1"/>
  <c r="S1091" i="1"/>
  <c r="S1053" i="1"/>
  <c r="S1128" i="1"/>
  <c r="S1086" i="1"/>
  <c r="S1273" i="1"/>
  <c r="S1114" i="1"/>
  <c r="S1106" i="1"/>
  <c r="S1057" i="1"/>
  <c r="S1047" i="1"/>
  <c r="S1043" i="1"/>
  <c r="S1404" i="1"/>
  <c r="S1320" i="1"/>
  <c r="S1033" i="1"/>
  <c r="S1269" i="1"/>
  <c r="S858" i="1"/>
  <c r="S815" i="1"/>
  <c r="S420" i="1"/>
  <c r="S931" i="1"/>
  <c r="S773" i="1"/>
  <c r="S805" i="1"/>
  <c r="S60" i="1"/>
  <c r="S913" i="1"/>
  <c r="S318" i="1"/>
  <c r="S801" i="1"/>
  <c r="S371" i="1"/>
  <c r="S389" i="1"/>
  <c r="S315" i="1"/>
  <c r="S854" i="1"/>
  <c r="S480" i="1"/>
  <c r="S492" i="1"/>
  <c r="S971" i="1"/>
  <c r="S843" i="1"/>
  <c r="S622" i="1"/>
  <c r="S236" i="1"/>
  <c r="S755" i="1"/>
  <c r="S763" i="1"/>
  <c r="S409" i="1"/>
  <c r="S535" i="1"/>
  <c r="S133" i="1"/>
  <c r="S396" i="1"/>
  <c r="S797" i="1"/>
  <c r="S114" i="1"/>
  <c r="S178" i="1"/>
  <c r="S379" i="1"/>
  <c r="S901" i="1"/>
  <c r="S513" i="1"/>
  <c r="S260" i="1"/>
  <c r="S164" i="1"/>
  <c r="S414" i="1"/>
  <c r="S237" i="1"/>
  <c r="S249" i="1"/>
  <c r="S626" i="1"/>
  <c r="S951" i="1"/>
  <c r="S89" i="1"/>
  <c r="S455" i="1"/>
  <c r="S924" i="1"/>
  <c r="S832" i="1"/>
  <c r="S930" i="1"/>
  <c r="S265" i="1"/>
  <c r="S403" i="1"/>
  <c r="S387" i="1"/>
  <c r="S877" i="1"/>
  <c r="S704" i="1"/>
  <c r="S128" i="1"/>
  <c r="S470" i="1"/>
  <c r="S637" i="1"/>
  <c r="S104" i="1"/>
  <c r="S108" i="1"/>
  <c r="S430" i="1"/>
  <c r="S811" i="1"/>
  <c r="S609" i="1"/>
  <c r="S101" i="1"/>
  <c r="S925" i="1"/>
  <c r="S920" i="1"/>
  <c r="S577" i="1"/>
  <c r="S398" i="1"/>
  <c r="S536" i="1"/>
  <c r="S906" i="1"/>
  <c r="S201" i="1"/>
  <c r="S165" i="1"/>
  <c r="S62" i="1"/>
  <c r="S273" i="1"/>
  <c r="S503" i="1"/>
  <c r="S320" i="1"/>
  <c r="S534" i="1"/>
  <c r="S830" i="1"/>
  <c r="S344" i="1"/>
  <c r="S434" i="1"/>
  <c r="S404" i="1"/>
  <c r="S307" i="1"/>
  <c r="S299" i="1"/>
  <c r="S410" i="1"/>
  <c r="S73" i="1"/>
  <c r="S881" i="1"/>
  <c r="S461" i="1"/>
  <c r="S844" i="1"/>
  <c r="S453" i="1"/>
  <c r="S487" i="1"/>
  <c r="S61" i="1"/>
  <c r="S502" i="1"/>
  <c r="S588" i="1"/>
  <c r="S579" i="1"/>
  <c r="S670" i="1"/>
  <c r="S634" i="1"/>
  <c r="S352" i="1"/>
  <c r="S490" i="1"/>
  <c r="S529" i="1"/>
  <c r="S884" i="1"/>
  <c r="S512" i="1"/>
  <c r="S709" i="1"/>
  <c r="S377" i="1"/>
  <c r="S779" i="1"/>
  <c r="S719" i="1"/>
  <c r="S270" i="1"/>
  <c r="S813" i="1"/>
  <c r="S833" i="1"/>
  <c r="S659" i="1"/>
  <c r="S733" i="1"/>
  <c r="S262" i="1"/>
  <c r="S973" i="1"/>
  <c r="S645" i="1"/>
  <c r="S695" i="1"/>
  <c r="S557" i="1"/>
  <c r="S716" i="1"/>
  <c r="S757" i="1"/>
  <c r="S612" i="1"/>
  <c r="S606" i="1"/>
  <c r="S134" i="1"/>
  <c r="S168" i="1"/>
  <c r="S147" i="1"/>
  <c r="S862" i="1"/>
  <c r="S694" i="1"/>
  <c r="S263" i="1"/>
  <c r="S618" i="1"/>
  <c r="S562" i="1"/>
  <c r="S301" i="1"/>
  <c r="S514" i="1"/>
  <c r="S91" i="1"/>
  <c r="S153" i="1"/>
  <c r="S967" i="1"/>
  <c r="S957" i="1"/>
  <c r="S391" i="1"/>
  <c r="S857" i="1"/>
  <c r="S83" i="1"/>
  <c r="S603" i="1"/>
  <c r="S193" i="1"/>
  <c r="S1152" i="1"/>
  <c r="S1159" i="1"/>
  <c r="S1303" i="1"/>
  <c r="S1100" i="1"/>
  <c r="S50" i="1"/>
  <c r="S1007" i="1"/>
  <c r="S1231" i="1"/>
  <c r="S1337" i="1"/>
  <c r="S1177" i="1"/>
  <c r="S1168" i="1"/>
  <c r="S1357" i="1"/>
  <c r="S20" i="1"/>
  <c r="S1255" i="1"/>
  <c r="S24" i="1"/>
  <c r="S1154" i="1"/>
  <c r="S1274" i="1"/>
  <c r="S49" i="1"/>
  <c r="S1016" i="1"/>
  <c r="S1332" i="1"/>
  <c r="S1288" i="1"/>
  <c r="S1161" i="1"/>
  <c r="S1227" i="1"/>
  <c r="S1164" i="1"/>
  <c r="S1068" i="1"/>
  <c r="S1084" i="1"/>
  <c r="S1055" i="1"/>
  <c r="S1139" i="1"/>
  <c r="S1403" i="1"/>
  <c r="S1376" i="1"/>
  <c r="S34" i="1"/>
  <c r="S1061" i="1"/>
  <c r="S1275" i="1"/>
  <c r="S1279" i="1"/>
  <c r="S1286" i="1"/>
  <c r="S1314" i="1"/>
  <c r="S1069" i="1"/>
  <c r="S1095" i="1"/>
  <c r="S1290" i="1"/>
  <c r="S1247" i="1"/>
  <c r="S1265" i="1"/>
  <c r="S1402" i="1"/>
  <c r="S1130" i="1"/>
  <c r="S284" i="1"/>
  <c r="S850" i="1"/>
  <c r="S210" i="1"/>
  <c r="S489" i="1"/>
  <c r="S599" i="1"/>
  <c r="S494" i="1"/>
  <c r="S685" i="1"/>
  <c r="S183" i="1"/>
  <c r="S488" i="1"/>
  <c r="S158" i="1"/>
  <c r="S700" i="1"/>
  <c r="S899" i="1"/>
  <c r="S218" i="1"/>
  <c r="S85" i="1"/>
  <c r="S863" i="1"/>
  <c r="S574" i="1"/>
  <c r="S970" i="1"/>
  <c r="S937" i="1"/>
  <c r="S883" i="1"/>
  <c r="S544" i="1"/>
  <c r="S381" i="1"/>
  <c r="S467" i="1"/>
  <c r="S640" i="1"/>
  <c r="S528" i="1"/>
  <c r="S747" i="1"/>
  <c r="S302" i="1"/>
  <c r="S848" i="1"/>
  <c r="S846" i="1"/>
  <c r="S174" i="1"/>
  <c r="S211" i="1"/>
  <c r="S152" i="1"/>
  <c r="S558" i="1"/>
  <c r="S673" i="1"/>
  <c r="S355" i="1"/>
  <c r="S358" i="1"/>
  <c r="S185" i="1"/>
  <c r="S180" i="1"/>
  <c r="S150" i="1"/>
  <c r="S678" i="1"/>
  <c r="S902" i="1"/>
  <c r="S705" i="1"/>
  <c r="S215" i="1"/>
  <c r="S126" i="1"/>
  <c r="S96" i="1"/>
  <c r="S245" i="1"/>
  <c r="S974" i="1"/>
  <c r="S641" i="1"/>
  <c r="S693" i="1"/>
  <c r="S775" i="1"/>
  <c r="S289" i="1"/>
  <c r="S465" i="1"/>
  <c r="S298" i="1"/>
  <c r="S395" i="1"/>
  <c r="S217" i="1"/>
  <c r="S86" i="1"/>
  <c r="S188" i="1"/>
  <c r="S415" i="1"/>
  <c r="S459" i="1"/>
  <c r="S947" i="1"/>
  <c r="S271" i="1"/>
  <c r="S751" i="1"/>
  <c r="S593" i="1"/>
  <c r="S146" i="1"/>
  <c r="S802" i="1"/>
  <c r="S472" i="1"/>
  <c r="S687" i="1"/>
  <c r="S585" i="1"/>
  <c r="S435" i="1"/>
  <c r="S541" i="1"/>
  <c r="S952" i="1"/>
  <c r="S195" i="1"/>
  <c r="S905" i="1"/>
  <c r="S231" i="1"/>
  <c r="S498" i="1"/>
  <c r="S521" i="1"/>
  <c r="S772" i="1"/>
  <c r="S508" i="1"/>
  <c r="S760" i="1"/>
  <c r="S765" i="1"/>
  <c r="S825" i="1"/>
  <c r="S257" i="1"/>
  <c r="S914" i="1"/>
  <c r="S413" i="1"/>
  <c r="S400" i="1"/>
  <c r="S116" i="1"/>
  <c r="S219" i="1"/>
  <c r="S880" i="1"/>
  <c r="S274" i="1"/>
  <c r="S865" i="1"/>
  <c r="S627" i="1"/>
  <c r="S84" i="1"/>
  <c r="S160" i="1"/>
  <c r="S437" i="1"/>
  <c r="S788" i="1"/>
  <c r="S337" i="1"/>
  <c r="S79" i="1"/>
  <c r="S723" i="1"/>
  <c r="S668" i="1"/>
  <c r="S945" i="1"/>
  <c r="S228" i="1"/>
  <c r="S768" i="1"/>
  <c r="S238" i="1"/>
  <c r="S859" i="1"/>
  <c r="S729" i="1"/>
  <c r="S445" i="1"/>
  <c r="S88" i="1"/>
  <c r="S454" i="1"/>
  <c r="S253" i="1"/>
  <c r="S69" i="1"/>
  <c r="S895" i="1"/>
  <c r="S281" i="1"/>
  <c r="S252" i="1"/>
  <c r="S450" i="1"/>
  <c r="S667" i="1"/>
  <c r="S867" i="1"/>
  <c r="S35" i="1"/>
  <c r="S30" i="1"/>
  <c r="S1361" i="1"/>
  <c r="S1334" i="1"/>
  <c r="S1175" i="1"/>
  <c r="S1256" i="1"/>
  <c r="S987" i="1"/>
  <c r="S1197" i="1"/>
  <c r="S14" i="1"/>
  <c r="S29" i="1"/>
  <c r="S1065" i="1"/>
  <c r="S1076" i="1"/>
  <c r="S1143" i="1"/>
  <c r="S1216" i="1"/>
  <c r="S1241" i="1"/>
  <c r="S1181" i="1"/>
  <c r="S7" i="1"/>
  <c r="S1042" i="1"/>
  <c r="S1048" i="1"/>
  <c r="S1302" i="1"/>
  <c r="S1353" i="1"/>
  <c r="S1251" i="1"/>
  <c r="S1031" i="1"/>
  <c r="S1098" i="1"/>
  <c r="S3" i="1"/>
  <c r="S1117" i="1"/>
  <c r="S1239" i="1"/>
  <c r="S1271" i="1"/>
  <c r="S1272" i="1"/>
  <c r="S21" i="1"/>
  <c r="S1270" i="1"/>
  <c r="S1195" i="1"/>
  <c r="S1115" i="1"/>
  <c r="S1017" i="1"/>
  <c r="S1119" i="1"/>
  <c r="S1351" i="1"/>
  <c r="S1266" i="1"/>
  <c r="S991" i="1"/>
  <c r="S1389" i="1"/>
  <c r="S1073" i="1"/>
  <c r="S1204" i="1"/>
  <c r="S1388" i="1"/>
  <c r="S1011" i="1"/>
  <c r="S46" i="1"/>
  <c r="S1108" i="1"/>
  <c r="S988" i="1"/>
  <c r="S1058" i="1"/>
  <c r="S123" i="1"/>
  <c r="S839" i="1"/>
  <c r="S882" i="1"/>
  <c r="S590" i="1"/>
  <c r="S629" i="1"/>
  <c r="S137" i="1"/>
  <c r="S177" i="1"/>
  <c r="S182" i="1"/>
  <c r="S785" i="1"/>
  <c r="S778" i="1"/>
  <c r="S712" i="1"/>
  <c r="S452" i="1"/>
  <c r="S386" i="1"/>
  <c r="S799" i="1"/>
  <c r="S154" i="1"/>
  <c r="S960" i="1"/>
  <c r="S605" i="1"/>
  <c r="S533" i="1"/>
  <c r="S933" i="1"/>
  <c r="S560" i="1"/>
  <c r="S961" i="1"/>
  <c r="S907" i="1"/>
  <c r="S278" i="1"/>
  <c r="S796" i="1"/>
  <c r="S717" i="1"/>
  <c r="S457" i="1"/>
  <c r="S625" i="1"/>
  <c r="S959" i="1"/>
  <c r="S370" i="1"/>
  <c r="S351" i="1"/>
  <c r="S427" i="1"/>
  <c r="S496" i="1"/>
  <c r="S836" i="1"/>
  <c r="S504" i="1"/>
  <c r="S484" i="1"/>
  <c r="S486" i="1"/>
  <c r="S169" i="1"/>
  <c r="S703" i="1"/>
  <c r="S519" i="1"/>
  <c r="S545" i="1"/>
  <c r="S980" i="1"/>
  <c r="S892" i="1"/>
  <c r="S232" i="1"/>
  <c r="S927" i="1"/>
  <c r="S348" i="1"/>
  <c r="S573" i="1"/>
  <c r="S835" i="1"/>
  <c r="S651" i="1"/>
  <c r="S916" i="1"/>
  <c r="S254" i="1"/>
  <c r="S120" i="1"/>
  <c r="S570" i="1"/>
  <c r="S462" i="1"/>
  <c r="S976" i="1"/>
  <c r="S148" i="1"/>
  <c r="S820" i="1"/>
  <c r="S229" i="1"/>
  <c r="S76" i="1"/>
  <c r="S972" i="1"/>
  <c r="S214" i="1"/>
  <c r="S372" i="1"/>
  <c r="S67" i="1"/>
  <c r="S163" i="1"/>
  <c r="S769" i="1"/>
  <c r="S818" i="1"/>
  <c r="S1226" i="1"/>
  <c r="S1072" i="1"/>
  <c r="S1348" i="1"/>
  <c r="S40" i="1"/>
  <c r="S1283" i="1"/>
  <c r="S1210" i="1"/>
  <c r="S1136" i="1"/>
  <c r="S1138" i="1"/>
  <c r="S1214" i="1"/>
  <c r="S297" i="1"/>
  <c r="S208" i="1"/>
  <c r="S368" i="1"/>
  <c r="S199" i="1"/>
  <c r="S776" i="1"/>
  <c r="S917" i="1"/>
  <c r="S935" i="1"/>
  <c r="S1221" i="1"/>
  <c r="S1035" i="1"/>
  <c r="S1104" i="1"/>
  <c r="S225" i="1"/>
  <c r="S380" i="1"/>
  <c r="S31" i="1"/>
  <c r="S1213" i="1"/>
  <c r="S1000" i="1"/>
  <c r="S993" i="1"/>
  <c r="S18" i="1"/>
  <c r="S204" i="1"/>
  <c r="S140" i="1"/>
  <c r="S1199" i="1"/>
  <c r="S1338" i="1"/>
  <c r="S280" i="1"/>
  <c r="S189" i="1"/>
  <c r="S144" i="1"/>
  <c r="S431" i="1"/>
  <c r="S921" i="1"/>
  <c r="S186" i="1"/>
  <c r="S142" i="1"/>
  <c r="S643" i="1"/>
  <c r="S589" i="1"/>
  <c r="S479" i="1"/>
  <c r="S74" i="1"/>
  <c r="S1244" i="1"/>
  <c r="S1307" i="1"/>
  <c r="S1142" i="1"/>
  <c r="S1012" i="1"/>
  <c r="S350" i="1"/>
  <c r="S795" i="1"/>
  <c r="S679" i="1"/>
  <c r="S876" i="1"/>
  <c r="S477" i="1"/>
  <c r="S127" i="1"/>
  <c r="S449" i="1"/>
  <c r="S1339" i="1"/>
  <c r="S699" i="1"/>
  <c r="S66" i="1"/>
  <c r="S1090" i="1"/>
  <c r="S1116" i="1"/>
  <c r="S800" i="1"/>
  <c r="S384" i="1"/>
  <c r="S1217" i="1"/>
  <c r="S1297" i="1"/>
  <c r="S1349" i="1"/>
  <c r="S555" i="1"/>
  <c r="S1292" i="1"/>
  <c r="S586" i="1"/>
  <c r="S94" i="1"/>
  <c r="S1121" i="1"/>
  <c r="S419" i="1"/>
  <c r="S984" i="1"/>
  <c r="S1366" i="1"/>
  <c r="S1146" i="1"/>
  <c r="S1112" i="1"/>
  <c r="S1059" i="1"/>
  <c r="S1039" i="1"/>
  <c r="S568" i="1"/>
  <c r="S838" i="1"/>
  <c r="S791" i="1"/>
  <c r="S658" i="1"/>
  <c r="S789" i="1"/>
  <c r="S556" i="1"/>
  <c r="S70" i="1"/>
  <c r="S300" i="1"/>
  <c r="S166" i="1"/>
  <c r="S473" i="1"/>
  <c r="S155" i="1"/>
  <c r="S167" i="1"/>
  <c r="S682" i="1"/>
  <c r="S598" i="1"/>
  <c r="S192" i="1"/>
  <c r="S939" i="1"/>
  <c r="S366" i="1"/>
  <c r="S977" i="1"/>
  <c r="S308" i="1"/>
  <c r="S111" i="1"/>
  <c r="S611" i="1"/>
  <c r="S633" i="1"/>
  <c r="S594" i="1"/>
  <c r="S834" i="1"/>
  <c r="S233" i="1"/>
  <c r="S660" i="1"/>
  <c r="S364" i="1"/>
  <c r="S157" i="1"/>
  <c r="S724" i="1"/>
  <c r="S551" i="1"/>
  <c r="S277" i="1"/>
  <c r="S721" i="1"/>
  <c r="S561" i="1"/>
  <c r="S922" i="1"/>
  <c r="S138" i="1"/>
  <c r="S756" i="1"/>
  <c r="S793" i="1"/>
  <c r="S564" i="1"/>
  <c r="S1149" i="1"/>
  <c r="S1166" i="1"/>
  <c r="S1021" i="1"/>
  <c r="S1312" i="1"/>
  <c r="S1208" i="1"/>
  <c r="S1356" i="1"/>
  <c r="S1318" i="1"/>
  <c r="S1224" i="1"/>
  <c r="S1325" i="1"/>
  <c r="S1304" i="1"/>
  <c r="S1099" i="1"/>
  <c r="S1172" i="1"/>
  <c r="S1234" i="1"/>
  <c r="S1029" i="1"/>
  <c r="S1201" i="1"/>
  <c r="S1170" i="1"/>
  <c r="S1028" i="1"/>
  <c r="S1202" i="1"/>
  <c r="S1305" i="1"/>
  <c r="S1171" i="1"/>
  <c r="S1316" i="1"/>
  <c r="S1257" i="1"/>
  <c r="S1363" i="1"/>
  <c r="S1083" i="1"/>
  <c r="S1074" i="1"/>
  <c r="S1228" i="1"/>
  <c r="S38" i="1"/>
  <c r="S1050" i="1"/>
  <c r="S1087" i="1"/>
  <c r="S1212" i="1"/>
  <c r="S559" i="1"/>
  <c r="S547" i="1"/>
  <c r="S338" i="1"/>
  <c r="S708" i="1"/>
  <c r="S656" i="1"/>
  <c r="S136" i="1"/>
  <c r="S220" i="1"/>
  <c r="S873" i="1"/>
  <c r="S516" i="1"/>
  <c r="S72" i="1"/>
  <c r="S466" i="1"/>
  <c r="S675" i="1"/>
  <c r="S314" i="1"/>
  <c r="S294" i="1"/>
  <c r="S784" i="1"/>
  <c r="S672" i="1"/>
  <c r="S505" i="1"/>
  <c r="S941" i="1"/>
  <c r="S293" i="1"/>
  <c r="S433" i="1"/>
  <c r="S100" i="1"/>
  <c r="S248" i="1"/>
  <c r="S181" i="1"/>
  <c r="S923" i="1"/>
  <c r="S362" i="1"/>
  <c r="S642" i="1"/>
  <c r="S710" i="1"/>
  <c r="S247" i="1"/>
  <c r="S311" i="1"/>
  <c r="S436" i="1"/>
  <c r="S842" i="1"/>
  <c r="S610" i="1"/>
  <c r="S65" i="1"/>
  <c r="S113" i="1"/>
  <c r="S549" i="1"/>
  <c r="S286" i="1"/>
  <c r="S250" i="1"/>
  <c r="S170" i="1"/>
  <c r="S292" i="1"/>
  <c r="S332" i="1"/>
  <c r="S421" i="1"/>
  <c r="S956" i="1"/>
  <c r="S978" i="1"/>
  <c r="S743" i="1"/>
  <c r="S646" i="1"/>
  <c r="S491" i="1"/>
  <c r="S87" i="1"/>
  <c r="S392" i="1"/>
  <c r="S671" i="1"/>
  <c r="S707" i="1"/>
  <c r="S911" i="1"/>
  <c r="S393" i="1"/>
  <c r="S367" i="1"/>
  <c r="S124" i="1"/>
  <c r="S608" i="1"/>
  <c r="S349" i="1"/>
  <c r="S591" i="1"/>
  <c r="S172" i="1"/>
  <c r="S607" i="1"/>
  <c r="S402" i="1"/>
  <c r="S483" i="1"/>
  <c r="S620" i="1"/>
  <c r="S889" i="1"/>
  <c r="S15" i="1"/>
  <c r="S1156" i="1"/>
  <c r="S1240" i="1"/>
  <c r="S19" i="1"/>
  <c r="S1281" i="1"/>
  <c r="S42" i="1"/>
  <c r="S994" i="1"/>
  <c r="S1188" i="1"/>
  <c r="S1101" i="1"/>
  <c r="S41" i="1"/>
  <c r="S1079" i="1"/>
  <c r="S1183" i="1"/>
  <c r="S1220" i="1"/>
  <c r="S1165" i="1"/>
  <c r="S1066" i="1"/>
  <c r="S1321" i="1"/>
  <c r="S1123" i="1"/>
  <c r="S1223" i="1"/>
  <c r="S1282" i="1"/>
  <c r="S1022" i="1"/>
  <c r="S11" i="1"/>
  <c r="S1002" i="1"/>
  <c r="S1018" i="1"/>
  <c r="S1359" i="1"/>
  <c r="S1009" i="1"/>
  <c r="S1064" i="1"/>
  <c r="S1019" i="1"/>
  <c r="S1005" i="1"/>
  <c r="S1173" i="1"/>
  <c r="S990" i="1"/>
  <c r="S1040" i="1"/>
  <c r="S1103" i="1"/>
  <c r="S1111" i="1"/>
  <c r="S1259" i="1"/>
  <c r="S808" i="1"/>
  <c r="S734" i="1"/>
  <c r="S322" i="1"/>
  <c r="S702" i="1"/>
  <c r="S649" i="1"/>
  <c r="S565" i="1"/>
  <c r="S580" i="1"/>
  <c r="S771" i="1"/>
  <c r="S334" i="1"/>
  <c r="S118" i="1"/>
  <c r="S234" i="1"/>
  <c r="S451" i="1"/>
  <c r="S628" i="1"/>
  <c r="S151" i="1"/>
  <c r="S893" i="1"/>
  <c r="S306" i="1"/>
  <c r="S241" i="1"/>
  <c r="S143" i="1"/>
  <c r="S191" i="1"/>
  <c r="S696" i="1"/>
  <c r="S221" i="1"/>
  <c r="S64" i="1"/>
  <c r="S407" i="1"/>
  <c r="S385" i="1"/>
  <c r="S853" i="1"/>
  <c r="S752" i="1"/>
  <c r="S341" i="1"/>
  <c r="S313" i="1"/>
  <c r="S722" i="1"/>
  <c r="S149" i="1"/>
  <c r="S267" i="1"/>
  <c r="S426" i="1"/>
  <c r="S235" i="1"/>
  <c r="S762" i="1"/>
  <c r="S770" i="1"/>
  <c r="S944" i="1"/>
  <c r="S359" i="1"/>
  <c r="S623" i="1"/>
  <c r="S601" i="1"/>
  <c r="S509" i="1"/>
  <c r="S375" i="1"/>
  <c r="S982" i="1"/>
  <c r="S397" i="1"/>
  <c r="S597" i="1"/>
  <c r="S718" i="1"/>
  <c r="S429" i="1"/>
  <c r="S244" i="1"/>
  <c r="S202" i="1"/>
  <c r="S428" i="1"/>
  <c r="S909" i="1"/>
  <c r="S572" i="1"/>
  <c r="S106" i="1"/>
  <c r="S879" i="1"/>
  <c r="S80" i="1"/>
  <c r="S9" i="1"/>
  <c r="S1167" i="1"/>
  <c r="S36" i="1"/>
  <c r="S1135" i="1"/>
  <c r="S16" i="1"/>
  <c r="S1262" i="1"/>
  <c r="S39" i="1"/>
  <c r="S1088" i="1"/>
  <c r="S23" i="1"/>
  <c r="S1110" i="1"/>
  <c r="S997" i="1"/>
  <c r="S1075" i="1"/>
  <c r="S1141" i="1"/>
  <c r="S1158" i="1"/>
  <c r="S1178" i="1"/>
  <c r="S37" i="1"/>
  <c r="S4" i="1"/>
  <c r="S995" i="1"/>
  <c r="S1326" i="1"/>
  <c r="S1328" i="1"/>
  <c r="S2" i="1"/>
  <c r="S1384" i="1"/>
  <c r="S1180" i="1"/>
  <c r="S1081" i="1"/>
  <c r="S1396" i="1"/>
  <c r="S1089" i="1"/>
  <c r="S1242" i="1"/>
  <c r="S1023" i="1"/>
  <c r="S1157" i="1"/>
  <c r="S200" i="1"/>
  <c r="S969" i="1"/>
  <c r="S524" i="1"/>
  <c r="S422" i="1"/>
  <c r="S936" i="1"/>
  <c r="S447" i="1"/>
  <c r="S683" i="1"/>
  <c r="S666" i="1"/>
  <c r="S333" i="1"/>
  <c r="S681" i="1"/>
  <c r="S227" i="1"/>
  <c r="S92" i="1"/>
  <c r="S374" i="1"/>
  <c r="S706" i="1"/>
  <c r="S546" i="1"/>
  <c r="S648" i="1"/>
  <c r="S735" i="1"/>
  <c r="S965" i="1"/>
  <c r="S303" i="1"/>
  <c r="S258" i="1"/>
  <c r="S619" i="1"/>
  <c r="S938" i="1"/>
  <c r="S176" i="1"/>
  <c r="S125" i="1"/>
  <c r="S908" i="1"/>
  <c r="S919" i="1"/>
  <c r="S468" i="1"/>
  <c r="S934" i="1"/>
  <c r="S856" i="1"/>
  <c r="S145" i="1"/>
  <c r="S949" i="1"/>
  <c r="S655" i="1"/>
  <c r="S866" i="1"/>
  <c r="S777" i="1"/>
  <c r="S636" i="1"/>
  <c r="S316" i="1"/>
  <c r="S689" i="1"/>
  <c r="S592" i="1"/>
  <c r="S343" i="1"/>
  <c r="S369" i="1"/>
  <c r="S781" i="1"/>
  <c r="S891" i="1"/>
  <c r="S203" i="1"/>
  <c r="S417" i="1"/>
  <c r="S855" i="1"/>
  <c r="S677" i="1"/>
  <c r="S135" i="1"/>
  <c r="S110" i="1"/>
  <c r="S81" i="1"/>
  <c r="S663" i="1"/>
  <c r="S485" i="1"/>
  <c r="S439" i="1"/>
  <c r="S44" i="1"/>
  <c r="S5" i="1"/>
  <c r="S1129" i="1"/>
  <c r="S1151" i="1"/>
  <c r="S1207" i="1"/>
  <c r="S1044" i="1"/>
  <c r="S1134" i="1"/>
  <c r="S1034" i="1"/>
  <c r="S1313" i="1"/>
  <c r="S1198" i="1"/>
  <c r="S1373" i="1"/>
  <c r="S1015" i="1"/>
  <c r="S1067" i="1"/>
  <c r="S1008" i="1"/>
  <c r="S1369" i="1"/>
  <c r="S1032" i="1"/>
  <c r="S1371" i="1"/>
  <c r="S1080" i="1"/>
  <c r="S1046" i="1"/>
  <c r="S190" i="1"/>
  <c r="S518" i="1"/>
  <c r="S975" i="1"/>
  <c r="S122" i="1"/>
  <c r="S365" i="1"/>
  <c r="S376" i="1"/>
  <c r="S335" i="1"/>
  <c r="S507" i="1"/>
  <c r="S595" i="1"/>
  <c r="S330" i="1"/>
  <c r="S408" i="1"/>
  <c r="S727" i="1"/>
  <c r="S731" i="1"/>
  <c r="S929" i="1"/>
  <c r="S714" i="1"/>
  <c r="S828" i="1"/>
  <c r="S639" i="1"/>
  <c r="S119" i="1"/>
  <c r="S383" i="1"/>
  <c r="S686" i="1"/>
  <c r="S766" i="1"/>
  <c r="S424" i="1"/>
  <c r="S347" i="1"/>
  <c r="S212" i="1"/>
  <c r="S345" i="1"/>
  <c r="S112" i="1"/>
  <c r="S493" i="1"/>
  <c r="S107" i="1"/>
  <c r="S943" i="1"/>
  <c r="S872" i="1"/>
  <c r="S423" i="1"/>
  <c r="S187" i="1"/>
  <c r="S697" i="1"/>
  <c r="S243" i="1"/>
  <c r="S156" i="1"/>
  <c r="S754" i="1"/>
  <c r="S852" i="1"/>
  <c r="S276" i="1"/>
  <c r="S1051" i="1"/>
  <c r="S1148" i="1"/>
  <c r="S1176" i="1"/>
  <c r="S1219" i="1"/>
  <c r="S1385" i="1"/>
  <c r="S1222" i="1"/>
  <c r="S47" i="1"/>
  <c r="S1163" i="1"/>
  <c r="S1062" i="1"/>
  <c r="S1250" i="1"/>
  <c r="S1330" i="1"/>
  <c r="S1345" i="1"/>
  <c r="S1169" i="1"/>
  <c r="S1118" i="1"/>
  <c r="S1105" i="1"/>
  <c r="S1218" i="1"/>
  <c r="S1155" i="1"/>
  <c r="S329" i="1"/>
  <c r="S928" i="1"/>
  <c r="S418" i="1"/>
  <c r="S887" i="1"/>
  <c r="S328" i="1"/>
  <c r="S224" i="1"/>
  <c r="S740" i="1"/>
  <c r="S173" i="1"/>
  <c r="S216" i="1"/>
  <c r="S312" i="1"/>
  <c r="S737" i="1"/>
  <c r="S596" i="1"/>
  <c r="S77" i="1"/>
  <c r="S353" i="1"/>
  <c r="S741" i="1"/>
  <c r="S226" i="1"/>
  <c r="S583" i="1"/>
  <c r="S736" i="1"/>
  <c r="S631" i="1"/>
  <c r="S58" i="1"/>
  <c r="S32" i="1"/>
  <c r="S753" i="1"/>
  <c r="S261" i="1"/>
  <c r="S1393" i="1"/>
  <c r="S653" i="1"/>
  <c r="S552" i="1"/>
  <c r="S382" i="1"/>
  <c r="S378" i="1"/>
  <c r="S981" i="1"/>
  <c r="S1377" i="1"/>
  <c r="S1375" i="1"/>
  <c r="S363" i="1"/>
  <c r="S12" i="1"/>
  <c r="S745" i="1"/>
  <c r="S903" i="1"/>
  <c r="S1137" i="1"/>
  <c r="S1145" i="1"/>
  <c r="S1077" i="1"/>
  <c r="S748" i="1"/>
  <c r="S1395" i="1"/>
  <c r="S339" i="1"/>
  <c r="S251" i="1"/>
  <c r="S1293" i="1"/>
  <c r="S1056" i="1"/>
  <c r="S1184" i="1"/>
  <c r="S1310" i="1"/>
  <c r="S456" i="1"/>
  <c r="S440" i="1"/>
  <c r="S327" i="1"/>
  <c r="S346" i="1"/>
  <c r="S416" i="1"/>
  <c r="S438" i="1"/>
  <c r="S764" i="1"/>
  <c r="S256" i="1"/>
  <c r="S240" i="1"/>
  <c r="S230" i="1"/>
  <c r="S613" i="1"/>
  <c r="S738" i="1"/>
  <c r="S665" i="1"/>
  <c r="S340" i="1"/>
  <c r="S1392" i="1"/>
  <c r="S1211" i="1"/>
  <c r="S1189" i="1"/>
  <c r="S25" i="1"/>
  <c r="S8" i="1"/>
  <c r="S1380" i="1"/>
  <c r="S1383" i="1"/>
  <c r="S1144" i="1"/>
  <c r="S1092" i="1"/>
  <c r="S1246" i="1"/>
  <c r="S1102" i="1"/>
  <c r="S1147" i="1"/>
  <c r="S1191" i="1"/>
  <c r="S616" i="1"/>
  <c r="S481" i="1"/>
  <c r="S357" i="1"/>
  <c r="S1230" i="1"/>
  <c r="S1186" i="1"/>
  <c r="S1391" i="1"/>
  <c r="S1153" i="1"/>
  <c r="S1049" i="1"/>
  <c r="S1203" i="1"/>
  <c r="S1063" i="1"/>
  <c r="S1397" i="1"/>
  <c r="S1001" i="1"/>
  <c r="S1252" i="1"/>
  <c r="S1374" i="1"/>
  <c r="S1298" i="1"/>
  <c r="S1041" i="1"/>
  <c r="S569" i="1"/>
  <c r="S103" i="1"/>
  <c r="S319" i="1"/>
  <c r="S139" i="1"/>
  <c r="S950" i="1"/>
  <c r="S774" i="1"/>
  <c r="S132" i="1"/>
  <c r="S296" i="1"/>
  <c r="S390" i="1"/>
  <c r="S109" i="1"/>
  <c r="S932" i="1"/>
  <c r="S644" i="1"/>
  <c r="S614" i="1"/>
  <c r="S918" i="1"/>
  <c r="S198" i="1"/>
  <c r="S963" i="1"/>
  <c r="S730" i="1"/>
  <c r="S532" i="1"/>
  <c r="S531" i="1"/>
  <c r="S1174" i="1"/>
  <c r="S1401" i="1"/>
  <c r="S1365" i="1"/>
  <c r="S1140" i="1"/>
  <c r="S51" i="1"/>
  <c r="S1368" i="1"/>
  <c r="S953" i="1"/>
  <c r="S831" i="1"/>
  <c r="S979" i="1"/>
  <c r="S304" i="1"/>
  <c r="S955" i="1"/>
  <c r="S720" i="1"/>
  <c r="S197" i="1"/>
  <c r="S701" i="1"/>
  <c r="S401" i="1"/>
  <c r="S739" i="1"/>
  <c r="S750" i="1"/>
  <c r="S1126" i="1"/>
  <c r="S1382" i="1"/>
  <c r="S983" i="1"/>
  <c r="S54" i="1"/>
  <c r="S1070" i="1"/>
  <c r="S1387" i="1"/>
  <c r="S1379" i="1"/>
  <c r="R812" i="1"/>
  <c r="R806" i="1"/>
  <c r="R858" i="1"/>
  <c r="R329" i="1"/>
  <c r="R802" i="1"/>
  <c r="R808" i="1"/>
  <c r="R499" i="1"/>
  <c r="R804" i="1"/>
  <c r="R320" i="1"/>
  <c r="R190" i="1"/>
  <c r="R412" i="1"/>
  <c r="R767" i="1"/>
  <c r="R534" i="1"/>
  <c r="R406" i="1"/>
  <c r="R559" i="1"/>
  <c r="R115" i="1"/>
  <c r="R441" i="1"/>
  <c r="R819" i="1"/>
  <c r="R568" i="1"/>
  <c r="R830" i="1"/>
  <c r="R928" i="1"/>
  <c r="R344" i="1"/>
  <c r="R59" i="1"/>
  <c r="R331" i="1"/>
  <c r="R171" i="1"/>
  <c r="R1072" i="1"/>
  <c r="R1280" i="1"/>
  <c r="R1277" i="1"/>
  <c r="R1152" i="1"/>
  <c r="R1331" i="1"/>
  <c r="R1166" i="1"/>
  <c r="R1336" i="1"/>
  <c r="R1159" i="1"/>
  <c r="R1348" i="1"/>
  <c r="R9" i="1"/>
  <c r="R1167" i="1"/>
  <c r="R1021" i="1"/>
  <c r="R1340" i="1"/>
  <c r="R48" i="1"/>
  <c r="R1312" i="1"/>
  <c r="R53" i="1"/>
  <c r="R1303" i="1"/>
  <c r="R35" i="1"/>
  <c r="R40" i="1"/>
  <c r="R1283" i="1"/>
  <c r="R1100" i="1"/>
  <c r="R1210" i="1"/>
  <c r="R50" i="1"/>
  <c r="R1392" i="1"/>
  <c r="R934" i="1"/>
  <c r="R686" i="1"/>
  <c r="R554" i="1"/>
  <c r="R856" i="1"/>
  <c r="R434" i="1"/>
  <c r="R360" i="1"/>
  <c r="R210" i="1"/>
  <c r="R235" i="1"/>
  <c r="R897" i="1"/>
  <c r="R200" i="1"/>
  <c r="R576" i="1"/>
  <c r="R815" i="1"/>
  <c r="R489" i="1"/>
  <c r="R123" i="1"/>
  <c r="R323" i="1"/>
  <c r="R599" i="1"/>
  <c r="R839" i="1"/>
  <c r="R510" i="1"/>
  <c r="R420" i="1"/>
  <c r="R250" i="1"/>
  <c r="R404" i="1"/>
  <c r="R931" i="1"/>
  <c r="R494" i="1"/>
  <c r="R882" i="1"/>
  <c r="R969" i="1"/>
  <c r="R773" i="1"/>
  <c r="R476" i="1"/>
  <c r="R685" i="1"/>
  <c r="R517" i="1"/>
  <c r="R524" i="1"/>
  <c r="R587" i="1"/>
  <c r="R790" i="1"/>
  <c r="R734" i="1"/>
  <c r="R540" i="1"/>
  <c r="R326" i="1"/>
  <c r="R310" i="1"/>
  <c r="R472" i="1"/>
  <c r="R183" i="1"/>
  <c r="R170" i="1"/>
  <c r="R1208" i="1"/>
  <c r="R1107" i="1"/>
  <c r="R1235" i="1"/>
  <c r="R22" i="1"/>
  <c r="R805" i="1"/>
  <c r="R1007" i="1"/>
  <c r="R506" i="1"/>
  <c r="R15" i="1"/>
  <c r="R1291" i="1"/>
  <c r="R1136" i="1"/>
  <c r="R526" i="1"/>
  <c r="R488" i="1"/>
  <c r="R762" i="1"/>
  <c r="R1311" i="1"/>
  <c r="R1138" i="1"/>
  <c r="R1356" i="1"/>
  <c r="R36" i="1"/>
  <c r="R1322" i="1"/>
  <c r="R475" i="1"/>
  <c r="R422" i="1"/>
  <c r="R547" i="1"/>
  <c r="R809" i="1"/>
  <c r="R158" i="1"/>
  <c r="R838" i="1"/>
  <c r="R145" i="1"/>
  <c r="R518" i="1"/>
  <c r="R996" i="1"/>
  <c r="R1317" i="1"/>
  <c r="R1214" i="1"/>
  <c r="R307" i="1"/>
  <c r="R321" i="1"/>
  <c r="R582" i="1"/>
  <c r="R894" i="1"/>
  <c r="R539" i="1"/>
  <c r="R590" i="1"/>
  <c r="R338" i="1"/>
  <c r="R324" i="1"/>
  <c r="R297" i="1"/>
  <c r="R60" i="1"/>
  <c r="R949" i="1"/>
  <c r="R208" i="1"/>
  <c r="R913" i="1"/>
  <c r="R617" i="1"/>
  <c r="R661" i="1"/>
  <c r="R318" i="1"/>
  <c r="R543" i="1"/>
  <c r="R1352" i="1"/>
  <c r="R32" i="1"/>
  <c r="R711" i="1"/>
  <c r="R322" i="1"/>
  <c r="R936" i="1"/>
  <c r="R1135" i="1"/>
  <c r="R1187" i="1"/>
  <c r="R16" i="1"/>
  <c r="R474" i="1"/>
  <c r="R801" i="1"/>
  <c r="R368" i="1"/>
  <c r="R791" i="1"/>
  <c r="R371" i="1"/>
  <c r="R708" i="1"/>
  <c r="R655" i="1"/>
  <c r="R389" i="1"/>
  <c r="R837" i="1"/>
  <c r="R460" i="1"/>
  <c r="R658" i="1"/>
  <c r="R299" i="1"/>
  <c r="R1262" i="1"/>
  <c r="R1004" i="1"/>
  <c r="R315" i="1"/>
  <c r="R687" i="1"/>
  <c r="R758" i="1"/>
  <c r="R478" i="1"/>
  <c r="R866" i="1"/>
  <c r="R292" i="1"/>
  <c r="R770" i="1"/>
  <c r="R629" i="1"/>
  <c r="R410" i="1"/>
  <c r="R199" i="1"/>
  <c r="R656" i="1"/>
  <c r="R777" i="1"/>
  <c r="R854" i="1"/>
  <c r="R944" i="1"/>
  <c r="R702" i="1"/>
  <c r="R975" i="1"/>
  <c r="R700" i="1"/>
  <c r="R635" i="1"/>
  <c r="R776" i="1"/>
  <c r="R917" i="1"/>
  <c r="R530" i="1"/>
  <c r="R585" i="1"/>
  <c r="R73" i="1"/>
  <c r="R447" i="1"/>
  <c r="R435" i="1"/>
  <c r="R881" i="1"/>
  <c r="R480" i="1"/>
  <c r="R541" i="1"/>
  <c r="R692" i="1"/>
  <c r="R766" i="1"/>
  <c r="R789" i="1"/>
  <c r="R912" i="1"/>
  <c r="R259" i="1"/>
  <c r="R556" i="1"/>
  <c r="R581" i="1"/>
  <c r="R899" i="1"/>
  <c r="R461" i="1"/>
  <c r="R332" i="1"/>
  <c r="R844" i="1"/>
  <c r="R218" i="1"/>
  <c r="R85" i="1"/>
  <c r="R90" i="1"/>
  <c r="R863" i="1"/>
  <c r="R636" i="1"/>
  <c r="R196" i="1"/>
  <c r="R492" i="1"/>
  <c r="R649" i="1"/>
  <c r="R952" i="1"/>
  <c r="R971" i="1"/>
  <c r="R495" i="1"/>
  <c r="R683" i="1"/>
  <c r="R453" i="1"/>
  <c r="R487" i="1"/>
  <c r="R565" i="1"/>
  <c r="R664" i="1"/>
  <c r="R61" i="1"/>
  <c r="R356" i="1"/>
  <c r="R792" i="1"/>
  <c r="R456" i="1"/>
  <c r="R616" i="1"/>
  <c r="R602" i="1"/>
  <c r="R816" i="1"/>
  <c r="R753" i="1"/>
  <c r="R137" i="1"/>
  <c r="R418" i="1"/>
  <c r="R657" i="1"/>
  <c r="R502" i="1"/>
  <c r="R78" i="1"/>
  <c r="R177" i="1"/>
  <c r="R70" i="1"/>
  <c r="R122" i="1"/>
  <c r="R650" i="1"/>
  <c r="R843" i="1"/>
  <c r="R365" i="1"/>
  <c r="R948" i="1"/>
  <c r="R935" i="1"/>
  <c r="R574" i="1"/>
  <c r="R787" i="1"/>
  <c r="R622" i="1"/>
  <c r="R569" i="1"/>
  <c r="R698" i="1"/>
  <c r="R588" i="1"/>
  <c r="R195" i="1"/>
  <c r="R261" i="1"/>
  <c r="R600" i="1"/>
  <c r="R182" i="1"/>
  <c r="R236" i="1"/>
  <c r="R580" i="1"/>
  <c r="R376" i="1"/>
  <c r="R755" i="1"/>
  <c r="R666" i="1"/>
  <c r="R905" i="1"/>
  <c r="R785" i="1"/>
  <c r="R136" i="1"/>
  <c r="R1122" i="1"/>
  <c r="R39" i="1"/>
  <c r="R52" i="1"/>
  <c r="R998" i="1"/>
  <c r="R1096" i="1"/>
  <c r="R30" i="1"/>
  <c r="R1088" i="1"/>
  <c r="R1245" i="1"/>
  <c r="R1221" i="1"/>
  <c r="R1267" i="1"/>
  <c r="R1329" i="1"/>
  <c r="R1190" i="1"/>
  <c r="R1361" i="1"/>
  <c r="R1174" i="1"/>
  <c r="R1260" i="1"/>
  <c r="R1230" i="1"/>
  <c r="R1035" i="1"/>
  <c r="R1104" i="1"/>
  <c r="R1233" i="1"/>
  <c r="R28" i="1"/>
  <c r="R1296" i="1"/>
  <c r="R1334" i="1"/>
  <c r="R1175" i="1"/>
  <c r="R1256" i="1"/>
  <c r="R1231" i="1"/>
  <c r="R1287" i="1"/>
  <c r="R987" i="1"/>
  <c r="R1156" i="1"/>
  <c r="R1240" i="1"/>
  <c r="R13" i="1"/>
  <c r="R1192" i="1"/>
  <c r="R23" i="1"/>
  <c r="R19" i="1"/>
  <c r="R1295" i="1"/>
  <c r="R1264" i="1"/>
  <c r="R1126" i="1"/>
  <c r="R1362" i="1"/>
  <c r="R1401" i="1"/>
  <c r="R1393" i="1"/>
  <c r="R44" i="1"/>
  <c r="R1197" i="1"/>
  <c r="R771" i="1"/>
  <c r="R548" i="1"/>
  <c r="R571" i="1"/>
  <c r="R317" i="1"/>
  <c r="R300" i="1"/>
  <c r="R778" i="1"/>
  <c r="R579" i="1"/>
  <c r="R209" i="1"/>
  <c r="R246" i="1"/>
  <c r="R373" i="1"/>
  <c r="R780" i="1"/>
  <c r="R394" i="1"/>
  <c r="R763" i="1"/>
  <c r="R864" i="1"/>
  <c r="R421" i="1"/>
  <c r="R231" i="1"/>
  <c r="R335" i="1"/>
  <c r="R670" i="1"/>
  <c r="R498" i="1"/>
  <c r="R634" i="1"/>
  <c r="R970" i="1"/>
  <c r="R962" i="1"/>
  <c r="R501" i="1"/>
  <c r="R409" i="1"/>
  <c r="R937" i="1"/>
  <c r="R521" i="1"/>
  <c r="R131" i="1"/>
  <c r="R956" i="1"/>
  <c r="R535" i="1"/>
  <c r="R712" i="1"/>
  <c r="R352" i="1"/>
  <c r="R958" i="1"/>
  <c r="R978" i="1"/>
  <c r="R166" i="1"/>
  <c r="R440" i="1"/>
  <c r="R490" i="1"/>
  <c r="R473" i="1"/>
  <c r="R841" i="1"/>
  <c r="R425" i="1"/>
  <c r="R155" i="1"/>
  <c r="R223" i="1"/>
  <c r="R327" i="1"/>
  <c r="R653" i="1"/>
  <c r="R743" i="1"/>
  <c r="R333" i="1"/>
  <c r="R883" i="1"/>
  <c r="R359" i="1"/>
  <c r="R388" i="1"/>
  <c r="R497" i="1"/>
  <c r="R786" i="1"/>
  <c r="R940" i="1"/>
  <c r="R507" i="1"/>
  <c r="R623" i="1"/>
  <c r="R133" i="1"/>
  <c r="R225" i="1"/>
  <c r="R601" i="1"/>
  <c r="R681" i="1"/>
  <c r="R720" i="1"/>
  <c r="R946" i="1"/>
  <c r="R823" i="1"/>
  <c r="R595" i="1"/>
  <c r="R334" i="1"/>
  <c r="R690" i="1"/>
  <c r="R452" i="1"/>
  <c r="R424" i="1"/>
  <c r="R82" i="1"/>
  <c r="R783" i="1"/>
  <c r="R772" i="1"/>
  <c r="R508" i="1"/>
  <c r="R552" i="1"/>
  <c r="R646" i="1"/>
  <c r="R888" i="1"/>
  <c r="R529" i="1"/>
  <c r="R871" i="1"/>
  <c r="R97" i="1"/>
  <c r="R118" i="1"/>
  <c r="R953" i="1"/>
  <c r="R175" i="1"/>
  <c r="R886" i="1"/>
  <c r="R544" i="1"/>
  <c r="R760" i="1"/>
  <c r="R167" i="1"/>
  <c r="R382" i="1"/>
  <c r="R380" i="1"/>
  <c r="R103" i="1"/>
  <c r="R220" i="1"/>
  <c r="R386" i="1"/>
  <c r="R884" i="1"/>
  <c r="R512" i="1"/>
  <c r="R117" i="1"/>
  <c r="R491" i="1"/>
  <c r="R347" i="1"/>
  <c r="R509" i="1"/>
  <c r="R887" i="1"/>
  <c r="R396" i="1"/>
  <c r="R234" i="1"/>
  <c r="R765" i="1"/>
  <c r="R336" i="1"/>
  <c r="R227" i="1"/>
  <c r="R87" i="1"/>
  <c r="R92" i="1"/>
  <c r="R682" i="1"/>
  <c r="R797" i="1"/>
  <c r="R709" i="1"/>
  <c r="R1337" i="1"/>
  <c r="R1211" i="1"/>
  <c r="R1206" i="1"/>
  <c r="R1360" i="1"/>
  <c r="R1309" i="1"/>
  <c r="R31" i="1"/>
  <c r="R1281" i="1"/>
  <c r="R1213" i="1"/>
  <c r="R1177" i="1"/>
  <c r="R14" i="1"/>
  <c r="R1343" i="1"/>
  <c r="R1000" i="1"/>
  <c r="R993" i="1"/>
  <c r="R1168" i="1"/>
  <c r="R1097" i="1"/>
  <c r="R1357" i="1"/>
  <c r="R1189" i="1"/>
  <c r="R29" i="1"/>
  <c r="R1124" i="1"/>
  <c r="R1194" i="1"/>
  <c r="R20" i="1"/>
  <c r="R1182" i="1"/>
  <c r="R18" i="1"/>
  <c r="R1255" i="1"/>
  <c r="R24" i="1"/>
  <c r="R1318" i="1"/>
  <c r="R1154" i="1"/>
  <c r="R1030" i="1"/>
  <c r="R1065" i="1"/>
  <c r="R1110" i="1"/>
  <c r="R1232" i="1"/>
  <c r="R1186" i="1"/>
  <c r="R1224" i="1"/>
  <c r="R1125" i="1"/>
  <c r="R1276" i="1"/>
  <c r="R1400" i="1"/>
  <c r="R1346" i="1"/>
  <c r="R1243" i="1"/>
  <c r="R42" i="1"/>
  <c r="R989" i="1"/>
  <c r="R994" i="1"/>
  <c r="R381" i="1"/>
  <c r="R377" i="1"/>
  <c r="R840" i="1"/>
  <c r="R598" i="1"/>
  <c r="R638" i="1"/>
  <c r="R204" i="1"/>
  <c r="R759" i="1"/>
  <c r="R964" i="1"/>
  <c r="R799" i="1"/>
  <c r="R467" i="1"/>
  <c r="R537" i="1"/>
  <c r="R194" i="1"/>
  <c r="R779" i="1"/>
  <c r="R114" i="1"/>
  <c r="R154" i="1"/>
  <c r="R178" i="1"/>
  <c r="R719" i="1"/>
  <c r="R640" i="1"/>
  <c r="R316" i="1"/>
  <c r="R443" i="1"/>
  <c r="R121" i="1"/>
  <c r="R960" i="1"/>
  <c r="R319" i="1"/>
  <c r="R270" i="1"/>
  <c r="R604" i="1"/>
  <c r="R873" i="1"/>
  <c r="R346" i="1"/>
  <c r="R528" i="1"/>
  <c r="R451" i="1"/>
  <c r="R605" i="1"/>
  <c r="R825" i="1"/>
  <c r="R285" i="1"/>
  <c r="R533" i="1"/>
  <c r="R516" i="1"/>
  <c r="R747" i="1"/>
  <c r="R378" i="1"/>
  <c r="R896" i="1"/>
  <c r="R933" i="1"/>
  <c r="R374" i="1"/>
  <c r="R628" i="1"/>
  <c r="R287" i="1"/>
  <c r="R72" i="1"/>
  <c r="R140" i="1"/>
  <c r="R95" i="1"/>
  <c r="R98" i="1"/>
  <c r="R813" i="1"/>
  <c r="R411" i="1"/>
  <c r="R192" i="1"/>
  <c r="R197" i="1"/>
  <c r="R878" i="1"/>
  <c r="R560" i="1"/>
  <c r="R257" i="1"/>
  <c r="R379" i="1"/>
  <c r="R901" i="1"/>
  <c r="R302" i="1"/>
  <c r="R513" i="1"/>
  <c r="R939" i="1"/>
  <c r="R260" i="1"/>
  <c r="R375" i="1"/>
  <c r="R151" i="1"/>
  <c r="R726" i="1"/>
  <c r="R893" i="1"/>
  <c r="R914" i="1"/>
  <c r="R288" i="1"/>
  <c r="R413" i="1"/>
  <c r="R706" i="1"/>
  <c r="R466" i="1"/>
  <c r="R848" i="1"/>
  <c r="R416" i="1"/>
  <c r="R392" i="1"/>
  <c r="R833" i="1"/>
  <c r="R961" i="1"/>
  <c r="R464" i="1"/>
  <c r="R907" i="1"/>
  <c r="R659" i="1"/>
  <c r="R278" i="1"/>
  <c r="R733" i="1"/>
  <c r="R330" i="1"/>
  <c r="R446" i="1"/>
  <c r="R525" i="1"/>
  <c r="R400" i="1"/>
  <c r="R523" i="1"/>
  <c r="R846" i="1"/>
  <c r="R675" i="1"/>
  <c r="R796" i="1"/>
  <c r="R717" i="1"/>
  <c r="R174" i="1"/>
  <c r="R179" i="1"/>
  <c r="R116" i="1"/>
  <c r="R546" i="1"/>
  <c r="R438" i="1"/>
  <c r="R366" i="1"/>
  <c r="R977" i="1"/>
  <c r="R814" i="1"/>
  <c r="R904" i="1"/>
  <c r="R457" i="1"/>
  <c r="R262" i="1"/>
  <c r="R211" i="1"/>
  <c r="R328" i="1"/>
  <c r="R511" i="1"/>
  <c r="R164" i="1"/>
  <c r="R1188" i="1"/>
  <c r="R999" i="1"/>
  <c r="R1355" i="1"/>
  <c r="R1199" i="1"/>
  <c r="R1325" i="1"/>
  <c r="R25" i="1"/>
  <c r="R1358" i="1"/>
  <c r="R1315" i="1"/>
  <c r="R1225" i="1"/>
  <c r="R1274" i="1"/>
  <c r="R1308" i="1"/>
  <c r="R1101" i="1"/>
  <c r="R41" i="1"/>
  <c r="R49" i="1"/>
  <c r="R1347" i="1"/>
  <c r="R997" i="1"/>
  <c r="R1258" i="1"/>
  <c r="R1016" i="1"/>
  <c r="R1076" i="1"/>
  <c r="R1093" i="1"/>
  <c r="R1079" i="1"/>
  <c r="R1332" i="1"/>
  <c r="R1335" i="1"/>
  <c r="R1183" i="1"/>
  <c r="R1051" i="1"/>
  <c r="R1109" i="1"/>
  <c r="R1220" i="1"/>
  <c r="R1148" i="1"/>
  <c r="R1338" i="1"/>
  <c r="R1304" i="1"/>
  <c r="R1165" i="1"/>
  <c r="R1323" i="1"/>
  <c r="R8" i="1"/>
  <c r="R1341" i="1"/>
  <c r="R1133" i="1"/>
  <c r="R1066" i="1"/>
  <c r="R986" i="1"/>
  <c r="R1288" i="1"/>
  <c r="R1176" i="1"/>
  <c r="R1321" i="1"/>
  <c r="R1161" i="1"/>
  <c r="R10" i="1"/>
  <c r="R1123" i="1"/>
  <c r="R27" i="1"/>
  <c r="R1099" i="1"/>
  <c r="R1143" i="1"/>
  <c r="R1285" i="1"/>
  <c r="R1391" i="1"/>
  <c r="R1027" i="1"/>
  <c r="R1075" i="1"/>
  <c r="R212" i="1"/>
  <c r="R213" i="1"/>
  <c r="R219" i="1"/>
  <c r="R414" i="1"/>
  <c r="R831" i="1"/>
  <c r="R515" i="1"/>
  <c r="R306" i="1"/>
  <c r="R237" i="1"/>
  <c r="R325" i="1"/>
  <c r="R249" i="1"/>
  <c r="R308" i="1"/>
  <c r="R979" i="1"/>
  <c r="R139" i="1"/>
  <c r="R550" i="1"/>
  <c r="R152" i="1"/>
  <c r="R851" i="1"/>
  <c r="R822" i="1"/>
  <c r="R689" i="1"/>
  <c r="R798" i="1"/>
  <c r="R279" i="1"/>
  <c r="R481" i="1"/>
  <c r="R632" i="1"/>
  <c r="R981" i="1"/>
  <c r="R432" i="1"/>
  <c r="R648" i="1"/>
  <c r="R283" i="1"/>
  <c r="R558" i="1"/>
  <c r="R626" i="1"/>
  <c r="R111" i="1"/>
  <c r="R621" i="1"/>
  <c r="R625" i="1"/>
  <c r="R295" i="1"/>
  <c r="R951" i="1"/>
  <c r="R954" i="1"/>
  <c r="R354" i="1"/>
  <c r="R408" i="1"/>
  <c r="R671" i="1"/>
  <c r="R959" i="1"/>
  <c r="R611" i="1"/>
  <c r="R370" i="1"/>
  <c r="R351" i="1"/>
  <c r="R824" i="1"/>
  <c r="R880" i="1"/>
  <c r="R274" i="1"/>
  <c r="R973" i="1"/>
  <c r="R427" i="1"/>
  <c r="R645" i="1"/>
  <c r="R735" i="1"/>
  <c r="R241" i="1"/>
  <c r="R275" i="1"/>
  <c r="R633" i="1"/>
  <c r="R695" i="1"/>
  <c r="R89" i="1"/>
  <c r="R744" i="1"/>
  <c r="R496" i="1"/>
  <c r="R836" i="1"/>
  <c r="R304" i="1"/>
  <c r="R224" i="1"/>
  <c r="R264" i="1"/>
  <c r="R357" i="1"/>
  <c r="R826" i="1"/>
  <c r="R455" i="1"/>
  <c r="R520" i="1"/>
  <c r="R504" i="1"/>
  <c r="R673" i="1"/>
  <c r="R314" i="1"/>
  <c r="R924" i="1"/>
  <c r="R143" i="1"/>
  <c r="R294" i="1"/>
  <c r="R727" i="1"/>
  <c r="R191" i="1"/>
  <c r="R355" i="1"/>
  <c r="R950" i="1"/>
  <c r="R731" i="1"/>
  <c r="R784" i="1"/>
  <c r="R280" i="1"/>
  <c r="R358" i="1"/>
  <c r="R929" i="1"/>
  <c r="R774" i="1"/>
  <c r="R965" i="1"/>
  <c r="R484" i="1"/>
  <c r="R185" i="1"/>
  <c r="R832" i="1"/>
  <c r="R180" i="1"/>
  <c r="R99" i="1"/>
  <c r="R930" i="1"/>
  <c r="R672" i="1"/>
  <c r="R265" i="1"/>
  <c r="R189" i="1"/>
  <c r="R471" i="1"/>
  <c r="R669" i="1"/>
  <c r="R486" i="1"/>
  <c r="R132" i="1"/>
  <c r="R150" i="1"/>
  <c r="R678" i="1"/>
  <c r="R144" i="1"/>
  <c r="R982" i="1"/>
  <c r="R431" i="1"/>
  <c r="R1216" i="1"/>
  <c r="R1060" i="1"/>
  <c r="R1294" i="1"/>
  <c r="R1160" i="1"/>
  <c r="R1241" i="1"/>
  <c r="R5" i="1"/>
  <c r="R1129" i="1"/>
  <c r="R1227" i="1"/>
  <c r="R1172" i="1"/>
  <c r="R1141" i="1"/>
  <c r="R1164" i="1"/>
  <c r="R1181" i="1"/>
  <c r="R6" i="1"/>
  <c r="R7" i="1"/>
  <c r="R1234" i="1"/>
  <c r="R1158" i="1"/>
  <c r="R55" i="1"/>
  <c r="R1253" i="1"/>
  <c r="R1344" i="1"/>
  <c r="R1223" i="1"/>
  <c r="R1219" i="1"/>
  <c r="R1029" i="1"/>
  <c r="R1068" i="1"/>
  <c r="R1084" i="1"/>
  <c r="R1178" i="1"/>
  <c r="R1179" i="1"/>
  <c r="R1282" i="1"/>
  <c r="R1263" i="1"/>
  <c r="R45" i="1"/>
  <c r="R1024" i="1"/>
  <c r="R1078" i="1"/>
  <c r="R37" i="1"/>
  <c r="R1153" i="1"/>
  <c r="R1020" i="1"/>
  <c r="R1022" i="1"/>
  <c r="R1380" i="1"/>
  <c r="R1383" i="1"/>
  <c r="R1042" i="1"/>
  <c r="R1377" i="1"/>
  <c r="R1385" i="1"/>
  <c r="R1382" i="1"/>
  <c r="R714" i="1"/>
  <c r="R874" i="1"/>
  <c r="R902" i="1"/>
  <c r="R169" i="1"/>
  <c r="R242" i="1"/>
  <c r="R563" i="1"/>
  <c r="R821" i="1"/>
  <c r="R553" i="1"/>
  <c r="R403" i="1"/>
  <c r="R707" i="1"/>
  <c r="R387" i="1"/>
  <c r="R75" i="1"/>
  <c r="R877" i="1"/>
  <c r="R705" i="1"/>
  <c r="R405" i="1"/>
  <c r="R764" i="1"/>
  <c r="R303" i="1"/>
  <c r="R713" i="1"/>
  <c r="R865" i="1"/>
  <c r="R740" i="1"/>
  <c r="R215" i="1"/>
  <c r="R290" i="1"/>
  <c r="R296" i="1"/>
  <c r="R345" i="1"/>
  <c r="R505" i="1"/>
  <c r="R703" i="1"/>
  <c r="R519" i="1"/>
  <c r="R680" i="1"/>
  <c r="R397" i="1"/>
  <c r="R126" i="1"/>
  <c r="R921" i="1"/>
  <c r="R557" i="1"/>
  <c r="R627" i="1"/>
  <c r="R941" i="1"/>
  <c r="R716" i="1"/>
  <c r="R704" i="1"/>
  <c r="R96" i="1"/>
  <c r="R390" i="1"/>
  <c r="R597" i="1"/>
  <c r="R696" i="1"/>
  <c r="R624" i="1"/>
  <c r="R757" i="1"/>
  <c r="R647" i="1"/>
  <c r="R829" i="1"/>
  <c r="R128" i="1"/>
  <c r="R942" i="1"/>
  <c r="R186" i="1"/>
  <c r="R594" i="1"/>
  <c r="R470" i="1"/>
  <c r="R545" i="1"/>
  <c r="R84" i="1"/>
  <c r="R207" i="1"/>
  <c r="R592" i="1"/>
  <c r="R112" i="1"/>
  <c r="R256" i="1"/>
  <c r="R718" i="1"/>
  <c r="R911" i="1"/>
  <c r="R343" i="1"/>
  <c r="R393" i="1"/>
  <c r="R612" i="1"/>
  <c r="R637" i="1"/>
  <c r="R160" i="1"/>
  <c r="R369" i="1"/>
  <c r="R500" i="1"/>
  <c r="R63" i="1"/>
  <c r="R104" i="1"/>
  <c r="R293" i="1"/>
  <c r="R109" i="1"/>
  <c r="R437" i="1"/>
  <c r="R575" i="1"/>
  <c r="R245" i="1"/>
  <c r="R309" i="1"/>
  <c r="R221" i="1"/>
  <c r="R980" i="1"/>
  <c r="R433" i="1"/>
  <c r="R567" i="1"/>
  <c r="R108" i="1"/>
  <c r="R142" i="1"/>
  <c r="R788" i="1"/>
  <c r="R860" i="1"/>
  <c r="R974" i="1"/>
  <c r="R258" i="1"/>
  <c r="R732" i="1"/>
  <c r="R870" i="1"/>
  <c r="R643" i="1"/>
  <c r="R493" i="1"/>
  <c r="R641" i="1"/>
  <c r="R429" i="1"/>
  <c r="R606" i="1"/>
  <c r="R337" i="1"/>
  <c r="R589" i="1"/>
  <c r="R725" i="1"/>
  <c r="R107" i="1"/>
  <c r="R79" i="1"/>
  <c r="R910" i="1"/>
  <c r="R781" i="1"/>
  <c r="R932" i="1"/>
  <c r="R479" i="1"/>
  <c r="R723" i="1"/>
  <c r="R892" i="1"/>
  <c r="R74" i="1"/>
  <c r="R891" i="1"/>
  <c r="R222" i="1"/>
  <c r="R367" i="1"/>
  <c r="R430" i="1"/>
  <c r="R448" i="1"/>
  <c r="R124" i="1"/>
  <c r="R619" i="1"/>
  <c r="R943" i="1"/>
  <c r="R693" i="1"/>
  <c r="R828" i="1"/>
  <c r="R68" i="1"/>
  <c r="R173" i="1"/>
  <c r="R203" i="1"/>
  <c r="R134" i="1"/>
  <c r="R232" i="1"/>
  <c r="R184" i="1"/>
  <c r="R417" i="1"/>
  <c r="R639" i="1"/>
  <c r="R168" i="1"/>
  <c r="R64" i="1"/>
  <c r="R1048" i="1"/>
  <c r="R1302" i="1"/>
  <c r="R1244" i="1"/>
  <c r="R1201" i="1"/>
  <c r="R1170" i="1"/>
  <c r="R1222" i="1"/>
  <c r="R11" i="1"/>
  <c r="R1268" i="1"/>
  <c r="R1028" i="1"/>
  <c r="R4" i="1"/>
  <c r="R1055" i="1"/>
  <c r="R1144" i="1"/>
  <c r="R985" i="1"/>
  <c r="R1139" i="1"/>
  <c r="R1261" i="1"/>
  <c r="R1307" i="1"/>
  <c r="R1353" i="1"/>
  <c r="R47" i="1"/>
  <c r="R1142" i="1"/>
  <c r="R1132" i="1"/>
  <c r="R1002" i="1"/>
  <c r="R1012" i="1"/>
  <c r="R1014" i="1"/>
  <c r="R1403" i="1"/>
  <c r="R1376" i="1"/>
  <c r="R1375" i="1"/>
  <c r="R1378" i="1"/>
  <c r="R147" i="1"/>
  <c r="R927" i="1"/>
  <c r="R350" i="1"/>
  <c r="R775" i="1"/>
  <c r="R668" i="1"/>
  <c r="R407" i="1"/>
  <c r="R834" i="1"/>
  <c r="R289" i="1"/>
  <c r="R105" i="1"/>
  <c r="R855" i="1"/>
  <c r="R348" i="1"/>
  <c r="R872" i="1"/>
  <c r="R938" i="1"/>
  <c r="R945" i="1"/>
  <c r="R677" i="1"/>
  <c r="R573" i="1"/>
  <c r="R608" i="1"/>
  <c r="R885" i="1"/>
  <c r="R835" i="1"/>
  <c r="R100" i="1"/>
  <c r="R228" i="1"/>
  <c r="R465" i="1"/>
  <c r="R298" i="1"/>
  <c r="R691" i="1"/>
  <c r="R444" i="1"/>
  <c r="R644" i="1"/>
  <c r="R811" i="1"/>
  <c r="R423" i="1"/>
  <c r="R768" i="1"/>
  <c r="R609" i="1"/>
  <c r="R674" i="1"/>
  <c r="R862" i="1"/>
  <c r="R269" i="1"/>
  <c r="R701" i="1"/>
  <c r="R248" i="1"/>
  <c r="R363" i="1"/>
  <c r="R849" i="1"/>
  <c r="R176" i="1"/>
  <c r="R968" i="1"/>
  <c r="R395" i="1"/>
  <c r="R651" i="1"/>
  <c r="R845" i="1"/>
  <c r="R694" i="1"/>
  <c r="R181" i="1"/>
  <c r="R216" i="1"/>
  <c r="R238" i="1"/>
  <c r="R101" i="1"/>
  <c r="R244" i="1"/>
  <c r="R859" i="1"/>
  <c r="R795" i="1"/>
  <c r="R916" i="1"/>
  <c r="R202" i="1"/>
  <c r="R233" i="1"/>
  <c r="R254" i="1"/>
  <c r="R614" i="1"/>
  <c r="R217" i="1"/>
  <c r="R869" i="1"/>
  <c r="R679" i="1"/>
  <c r="R240" i="1"/>
  <c r="R662" i="1"/>
  <c r="R349" i="1"/>
  <c r="R847" i="1"/>
  <c r="R715" i="1"/>
  <c r="R86" i="1"/>
  <c r="R263" i="1"/>
  <c r="R230" i="1"/>
  <c r="R618" i="1"/>
  <c r="R876" i="1"/>
  <c r="R923" i="1"/>
  <c r="R477" i="1"/>
  <c r="R362" i="1"/>
  <c r="R312" i="1"/>
  <c r="R925" i="1"/>
  <c r="R127" i="1"/>
  <c r="R642" i="1"/>
  <c r="R1319" i="1"/>
  <c r="R1350" i="1"/>
  <c r="R1185" i="1"/>
  <c r="R920" i="1"/>
  <c r="R1324" i="1"/>
  <c r="R463" i="1"/>
  <c r="R577" i="1"/>
  <c r="R660" i="1"/>
  <c r="R449" i="1"/>
  <c r="R591" i="1"/>
  <c r="R385" i="1"/>
  <c r="R172" i="1"/>
  <c r="R1342" i="1"/>
  <c r="R12" i="1"/>
  <c r="R1251" i="1"/>
  <c r="R1237" i="1"/>
  <c r="R995" i="1"/>
  <c r="R1248" i="1"/>
  <c r="R239" i="1"/>
  <c r="R428" i="1"/>
  <c r="R1202" i="1"/>
  <c r="R398" i="1"/>
  <c r="R710" i="1"/>
  <c r="R1003" i="1"/>
  <c r="R1013" i="1"/>
  <c r="R1326" i="1"/>
  <c r="R1305" i="1"/>
  <c r="R135" i="1"/>
  <c r="R909" i="1"/>
  <c r="R34" i="1"/>
  <c r="R1018" i="1"/>
  <c r="R607" i="1"/>
  <c r="R562" i="1"/>
  <c r="R364" i="1"/>
  <c r="R361" i="1"/>
  <c r="R125" i="1"/>
  <c r="R807" i="1"/>
  <c r="R1151" i="1"/>
  <c r="R1031" i="1"/>
  <c r="R1061" i="1"/>
  <c r="R853" i="1"/>
  <c r="R301" i="1"/>
  <c r="R120" i="1"/>
  <c r="R157" i="1"/>
  <c r="R729" i="1"/>
  <c r="R737" i="1"/>
  <c r="R1171" i="1"/>
  <c r="R1207" i="1"/>
  <c r="R1049" i="1"/>
  <c r="R1339" i="1"/>
  <c r="R1316" i="1"/>
  <c r="R861" i="1"/>
  <c r="R445" i="1"/>
  <c r="R247" i="1"/>
  <c r="R596" i="1"/>
  <c r="R570" i="1"/>
  <c r="R699" i="1"/>
  <c r="R66" i="1"/>
  <c r="R1203" i="1"/>
  <c r="R1036" i="1"/>
  <c r="R992" i="1"/>
  <c r="R1257" i="1"/>
  <c r="R630" i="1"/>
  <c r="R311" i="1"/>
  <c r="R141" i="1"/>
  <c r="R908" i="1"/>
  <c r="R77" i="1"/>
  <c r="R1328" i="1"/>
  <c r="R2" i="1"/>
  <c r="R353" i="1"/>
  <c r="R615" i="1"/>
  <c r="R130" i="1"/>
  <c r="R436" i="1"/>
  <c r="R88" i="1"/>
  <c r="R188" i="1"/>
  <c r="R462" i="1"/>
  <c r="R415" i="1"/>
  <c r="R749" i="1"/>
  <c r="R162" i="1"/>
  <c r="R724" i="1"/>
  <c r="R584" i="1"/>
  <c r="R976" i="1"/>
  <c r="R459" i="1"/>
  <c r="R745" i="1"/>
  <c r="R741" i="1"/>
  <c r="R1205" i="1"/>
  <c r="R1098" i="1"/>
  <c r="R148" i="1"/>
  <c r="R903" i="1"/>
  <c r="R514" i="1"/>
  <c r="R1275" i="1"/>
  <c r="R1090" i="1"/>
  <c r="R1071" i="1"/>
  <c r="R1163" i="1"/>
  <c r="R1091" i="1"/>
  <c r="R91" i="1"/>
  <c r="R1116" i="1"/>
  <c r="R1399" i="1"/>
  <c r="R1053" i="1"/>
  <c r="R551" i="1"/>
  <c r="R676" i="1"/>
  <c r="R536" i="1"/>
  <c r="R187" i="1"/>
  <c r="R226" i="1"/>
  <c r="R305" i="1"/>
  <c r="R401" i="1"/>
  <c r="R803" i="1"/>
  <c r="R110" i="1"/>
  <c r="R842" i="1"/>
  <c r="R277" i="1"/>
  <c r="R688" i="1"/>
  <c r="R820" i="1"/>
  <c r="R229" i="1"/>
  <c r="R739" i="1"/>
  <c r="R742" i="1"/>
  <c r="R800" i="1"/>
  <c r="R384" i="1"/>
  <c r="R402" i="1"/>
  <c r="R454" i="1"/>
  <c r="R898" i="1"/>
  <c r="R583" i="1"/>
  <c r="R610" i="1"/>
  <c r="R483" i="1"/>
  <c r="R442" i="1"/>
  <c r="R538" i="1"/>
  <c r="R153" i="1"/>
  <c r="R253" i="1"/>
  <c r="R652" i="1"/>
  <c r="R69" i="1"/>
  <c r="R268" i="1"/>
  <c r="R76" i="1"/>
  <c r="R919" i="1"/>
  <c r="R752" i="1"/>
  <c r="R721" i="1"/>
  <c r="R918" i="1"/>
  <c r="R561" i="1"/>
  <c r="R697" i="1"/>
  <c r="R895" i="1"/>
  <c r="R922" i="1"/>
  <c r="R81" i="1"/>
  <c r="R972" i="1"/>
  <c r="R947" i="1"/>
  <c r="R1279" i="1"/>
  <c r="R1217" i="1"/>
  <c r="R1150" i="1"/>
  <c r="R1137" i="1"/>
  <c r="R1145" i="1"/>
  <c r="R1128" i="1"/>
  <c r="R1044" i="1"/>
  <c r="R1297" i="1"/>
  <c r="R1063" i="1"/>
  <c r="R1349" i="1"/>
  <c r="R3" i="1"/>
  <c r="R1117" i="1"/>
  <c r="R1077" i="1"/>
  <c r="R1134" i="1"/>
  <c r="R1086" i="1"/>
  <c r="R1363" i="1"/>
  <c r="R1062" i="1"/>
  <c r="R1239" i="1"/>
  <c r="R1359" i="1"/>
  <c r="R1271" i="1"/>
  <c r="R1272" i="1"/>
  <c r="R1009" i="1"/>
  <c r="R1384" i="1"/>
  <c r="R983" i="1"/>
  <c r="R1250" i="1"/>
  <c r="R1397" i="1"/>
  <c r="R736" i="1"/>
  <c r="R469" i="1"/>
  <c r="R341" i="1"/>
  <c r="R906" i="1"/>
  <c r="R138" i="1"/>
  <c r="R271" i="1"/>
  <c r="R201" i="1"/>
  <c r="R458" i="1"/>
  <c r="R566" i="1"/>
  <c r="R313" i="1"/>
  <c r="R555" i="1"/>
  <c r="R281" i="1"/>
  <c r="R751" i="1"/>
  <c r="R119" i="1"/>
  <c r="R542" i="1"/>
  <c r="R967" i="1"/>
  <c r="R631" i="1"/>
  <c r="R252" i="1"/>
  <c r="R748" i="1"/>
  <c r="R593" i="1"/>
  <c r="R450" i="1"/>
  <c r="R243" i="1"/>
  <c r="R161" i="1"/>
  <c r="R756" i="1"/>
  <c r="R926" i="1"/>
  <c r="R620" i="1"/>
  <c r="R728" i="1"/>
  <c r="R198" i="1"/>
  <c r="R1273" i="1"/>
  <c r="R1292" i="1"/>
  <c r="R1064" i="1"/>
  <c r="R1131" i="1"/>
  <c r="R1365" i="1"/>
  <c r="R1092" i="1"/>
  <c r="R21" i="1"/>
  <c r="R1034" i="1"/>
  <c r="R1246" i="1"/>
  <c r="R1083" i="1"/>
  <c r="R1286" i="1"/>
  <c r="R1395" i="1"/>
  <c r="R1314" i="1"/>
  <c r="R817" i="1"/>
  <c r="R206" i="1"/>
  <c r="R291" i="1"/>
  <c r="R272" i="1"/>
  <c r="R586" i="1"/>
  <c r="R722" i="1"/>
  <c r="R963" i="1"/>
  <c r="R65" i="1"/>
  <c r="R165" i="1"/>
  <c r="R663" i="1"/>
  <c r="R214" i="1"/>
  <c r="R383" i="1"/>
  <c r="R372" i="1"/>
  <c r="R58" i="1"/>
  <c r="R613" i="1"/>
  <c r="R572" i="1"/>
  <c r="R957" i="1"/>
  <c r="R129" i="1"/>
  <c r="R156" i="1"/>
  <c r="R754" i="1"/>
  <c r="R522" i="1"/>
  <c r="R468" i="1"/>
  <c r="R67" i="1"/>
  <c r="R94" i="1"/>
  <c r="R339" i="1"/>
  <c r="R106" i="1"/>
  <c r="R391" i="1"/>
  <c r="R251" i="1"/>
  <c r="R62" i="1"/>
  <c r="R955" i="1"/>
  <c r="R102" i="1"/>
  <c r="R793" i="1"/>
  <c r="R255" i="1"/>
  <c r="R146" i="1"/>
  <c r="R750" i="1"/>
  <c r="R738" i="1"/>
  <c r="R684" i="1"/>
  <c r="R966" i="1"/>
  <c r="R273" i="1"/>
  <c r="R149" i="1"/>
  <c r="R419" i="1"/>
  <c r="R667" i="1"/>
  <c r="R527" i="1"/>
  <c r="R761" i="1"/>
  <c r="R485" i="1"/>
  <c r="R113" i="1"/>
  <c r="R665" i="1"/>
  <c r="R730" i="1"/>
  <c r="R163" i="1"/>
  <c r="R532" i="1"/>
  <c r="R1074" i="1"/>
  <c r="R1019" i="1"/>
  <c r="R1299" i="1"/>
  <c r="R1037" i="1"/>
  <c r="R1198" i="1"/>
  <c r="R1330" i="1"/>
  <c r="R1364" i="1"/>
  <c r="R1115" i="1"/>
  <c r="R1373" i="1"/>
  <c r="R549" i="1"/>
  <c r="R276" i="1"/>
  <c r="R1015" i="1"/>
  <c r="R1057" i="1"/>
  <c r="R879" i="1"/>
  <c r="R71" i="1"/>
  <c r="R1069" i="1"/>
  <c r="R266" i="1"/>
  <c r="R578" i="1"/>
  <c r="R654" i="1"/>
  <c r="R1102" i="1"/>
  <c r="R984" i="1"/>
  <c r="R342" i="1"/>
  <c r="R83" i="1"/>
  <c r="R603" i="1"/>
  <c r="R900" i="1"/>
  <c r="R889" i="1"/>
  <c r="R282" i="1"/>
  <c r="R1023" i="1"/>
  <c r="R1173" i="1"/>
  <c r="R1209" i="1"/>
  <c r="R1228" i="1"/>
  <c r="R990" i="1"/>
  <c r="R1404" i="1"/>
  <c r="R1010" i="1"/>
  <c r="R1374" i="1"/>
  <c r="R1298" i="1"/>
  <c r="R1073" i="1"/>
  <c r="R1247" i="1"/>
  <c r="R1040" i="1"/>
  <c r="R1094" i="1"/>
  <c r="R1041" i="1"/>
  <c r="R1367" i="1"/>
  <c r="R1204" i="1"/>
  <c r="R1118" i="1"/>
  <c r="R1193" i="1"/>
  <c r="R1127" i="1"/>
  <c r="R286" i="1"/>
  <c r="R1103" i="1"/>
  <c r="R1111" i="1"/>
  <c r="R1105" i="1"/>
  <c r="R1236" i="1"/>
  <c r="R1398" i="1"/>
  <c r="R1120" i="1"/>
  <c r="R1388" i="1"/>
  <c r="R1011" i="1"/>
  <c r="Q1360" i="1"/>
  <c r="Q1235" i="1"/>
  <c r="Q1289" i="1"/>
  <c r="Q39" i="1"/>
  <c r="Q1306" i="1"/>
  <c r="Q1355" i="1"/>
  <c r="Q1216" i="1"/>
  <c r="Q1060" i="1"/>
  <c r="Q1149" i="1"/>
  <c r="Q22" i="1"/>
  <c r="Q1204" i="1"/>
  <c r="Q1309" i="1"/>
  <c r="Q1319" i="1"/>
  <c r="Q52" i="1"/>
  <c r="Q1350" i="1"/>
  <c r="Q998" i="1"/>
  <c r="Q43" i="1"/>
  <c r="Q1048" i="1"/>
  <c r="Q1096" i="1"/>
  <c r="Q30" i="1"/>
  <c r="Q31" i="1"/>
  <c r="Q1072" i="1"/>
  <c r="Q1200" i="1"/>
  <c r="Q1302" i="1"/>
  <c r="Q1088" i="1"/>
  <c r="Q1281" i="1"/>
  <c r="Q1280" i="1"/>
  <c r="Q1245" i="1"/>
  <c r="Q1213" i="1"/>
  <c r="Q1229" i="1"/>
  <c r="Q1249" i="1"/>
  <c r="Q1238" i="1"/>
  <c r="Q1277" i="1"/>
  <c r="Q1221" i="1"/>
  <c r="Q1267" i="1"/>
  <c r="Q1279" i="1"/>
  <c r="Q1007" i="1"/>
  <c r="Q1294" i="1"/>
  <c r="Q1329" i="1"/>
  <c r="Q1185" i="1"/>
  <c r="Q1273" i="1"/>
  <c r="Q1199" i="1"/>
  <c r="Q1265" i="1"/>
  <c r="Q1177" i="1"/>
  <c r="Q1325" i="1"/>
  <c r="Q25" i="1"/>
  <c r="Q1152" i="1"/>
  <c r="Q317" i="1"/>
  <c r="Q377" i="1"/>
  <c r="Q530" i="1"/>
  <c r="Q686" i="1"/>
  <c r="Q300" i="1"/>
  <c r="Q585" i="1"/>
  <c r="Q840" i="1"/>
  <c r="Q598" i="1"/>
  <c r="Q806" i="1"/>
  <c r="Q850" i="1"/>
  <c r="Q506" i="1"/>
  <c r="Q638" i="1"/>
  <c r="Q778" i="1"/>
  <c r="Q73" i="1"/>
  <c r="Q447" i="1"/>
  <c r="Q579" i="1"/>
  <c r="Q874" i="1"/>
  <c r="Q549" i="1"/>
  <c r="Q209" i="1"/>
  <c r="Q213" i="1"/>
  <c r="Q219" i="1"/>
  <c r="Q246" i="1"/>
  <c r="Q902" i="1"/>
  <c r="Q169" i="1"/>
  <c r="Q276" i="1"/>
  <c r="Q204" i="1"/>
  <c r="Q242" i="1"/>
  <c r="Q1074" i="1"/>
  <c r="Q1331" i="1"/>
  <c r="Q1190" i="1"/>
  <c r="Q1327" i="1"/>
  <c r="Q1361" i="1"/>
  <c r="Q1217" i="1"/>
  <c r="Q1358" i="1"/>
  <c r="Q1150" i="1"/>
  <c r="Q1166" i="1"/>
  <c r="Q1174" i="1"/>
  <c r="Q1244" i="1"/>
  <c r="Q1260" i="1"/>
  <c r="Q1278" i="1"/>
  <c r="Q1201" i="1"/>
  <c r="Q1230" i="1"/>
  <c r="Q15" i="1"/>
  <c r="Q1160" i="1"/>
  <c r="Q1291" i="1"/>
  <c r="Q1315" i="1"/>
  <c r="Q14" i="1"/>
  <c r="Q1292" i="1"/>
  <c r="Q1136" i="1"/>
  <c r="Q1241" i="1"/>
  <c r="Q1114" i="1"/>
  <c r="Q1336" i="1"/>
  <c r="Q1170" i="1"/>
  <c r="Q1343" i="1"/>
  <c r="Q5" i="1"/>
  <c r="Q1106" i="1"/>
  <c r="Q1225" i="1"/>
  <c r="Q1274" i="1"/>
  <c r="Q373" i="1"/>
  <c r="Q780" i="1"/>
  <c r="Q526" i="1"/>
  <c r="Q394" i="1"/>
  <c r="Q554" i="1"/>
  <c r="Q763" i="1"/>
  <c r="Q563" i="1"/>
  <c r="Q782" i="1"/>
  <c r="Q414" i="1"/>
  <c r="Q858" i="1"/>
  <c r="Q864" i="1"/>
  <c r="Q435" i="1"/>
  <c r="Q821" i="1"/>
  <c r="Q881" i="1"/>
  <c r="Q284" i="1"/>
  <c r="Q421" i="1"/>
  <c r="Q231" i="1"/>
  <c r="Q335" i="1"/>
  <c r="Q670" i="1"/>
  <c r="Q488" i="1"/>
  <c r="Q553" i="1"/>
  <c r="Q759" i="1"/>
  <c r="Q350" i="1"/>
  <c r="Q498" i="1"/>
  <c r="Q634" i="1"/>
  <c r="Q762" i="1"/>
  <c r="Q856" i="1"/>
  <c r="Q964" i="1"/>
  <c r="Q329" i="1"/>
  <c r="Q403" i="1"/>
  <c r="Q799" i="1"/>
  <c r="Q802" i="1"/>
  <c r="Q920" i="1"/>
  <c r="Q707" i="1"/>
  <c r="Q551" i="1"/>
  <c r="Q970" i="1"/>
  <c r="Q831" i="1"/>
  <c r="Q962" i="1"/>
  <c r="Q1311" i="1"/>
  <c r="Q1000" i="1"/>
  <c r="Q1138" i="1"/>
  <c r="Q993" i="1"/>
  <c r="Q1015" i="1"/>
  <c r="Q1035" i="1"/>
  <c r="Q1104" i="1"/>
  <c r="Q1159" i="1"/>
  <c r="Q1348" i="1"/>
  <c r="Q1085" i="1"/>
  <c r="Q9" i="1"/>
  <c r="Q1129" i="1"/>
  <c r="Q1227" i="1"/>
  <c r="Q1057" i="1"/>
  <c r="Q46" i="1"/>
  <c r="Q1308" i="1"/>
  <c r="Q1356" i="1"/>
  <c r="Q1233" i="1"/>
  <c r="Q1101" i="1"/>
  <c r="Q1168" i="1"/>
  <c r="Q1172" i="1"/>
  <c r="Q1324" i="1"/>
  <c r="Q28" i="1"/>
  <c r="Q36" i="1"/>
  <c r="Q41" i="1"/>
  <c r="Q1097" i="1"/>
  <c r="Q1137" i="1"/>
  <c r="Q1167" i="1"/>
  <c r="Q1222" i="1"/>
  <c r="Q1296" i="1"/>
  <c r="Q49" i="1"/>
  <c r="Q1334" i="1"/>
  <c r="Q1357" i="1"/>
  <c r="Q1145" i="1"/>
  <c r="Q1300" i="1"/>
  <c r="Q11" i="1"/>
  <c r="Q1021" i="1"/>
  <c r="Q1322" i="1"/>
  <c r="Q463" i="1"/>
  <c r="Q480" i="1"/>
  <c r="Q387" i="1"/>
  <c r="Q475" i="1"/>
  <c r="Q434" i="1"/>
  <c r="Q467" i="1"/>
  <c r="Q577" i="1"/>
  <c r="Q676" i="1"/>
  <c r="Q775" i="1"/>
  <c r="Q537" i="1"/>
  <c r="Q668" i="1"/>
  <c r="Q808" i="1"/>
  <c r="Q75" i="1"/>
  <c r="Q422" i="1"/>
  <c r="Q499" i="1"/>
  <c r="Q541" i="1"/>
  <c r="Q547" i="1"/>
  <c r="Q692" i="1"/>
  <c r="Q809" i="1"/>
  <c r="Q890" i="1"/>
  <c r="Q360" i="1"/>
  <c r="Q501" i="1"/>
  <c r="Q877" i="1"/>
  <c r="Q158" i="1"/>
  <c r="Q194" i="1"/>
  <c r="Q210" i="1"/>
  <c r="Q235" i="1"/>
  <c r="Q407" i="1"/>
  <c r="Q515" i="1"/>
  <c r="Q705" i="1"/>
  <c r="Q766" i="1"/>
  <c r="Q779" i="1"/>
  <c r="Q789" i="1"/>
  <c r="Q834" i="1"/>
  <c r="Q912" i="1"/>
  <c r="Q259" i="1"/>
  <c r="Q405" i="1"/>
  <c r="Q556" i="1"/>
  <c r="Q660" i="1"/>
  <c r="Q804" i="1"/>
  <c r="Q838" i="1"/>
  <c r="Q145" i="1"/>
  <c r="Q449" i="1"/>
  <c r="Q518" i="1"/>
  <c r="Q581" i="1"/>
  <c r="Q591" i="1"/>
  <c r="Q897" i="1"/>
  <c r="Q114" i="1"/>
  <c r="Q289" i="1"/>
  <c r="Q385" i="1"/>
  <c r="Q409" i="1"/>
  <c r="Q536" i="1"/>
  <c r="Q937" i="1"/>
  <c r="Q105" i="1"/>
  <c r="Q154" i="1"/>
  <c r="Q178" i="1"/>
  <c r="Q521" i="1"/>
  <c r="Q764" i="1"/>
  <c r="Q855" i="1"/>
  <c r="Q131" i="1"/>
  <c r="Q172" i="1"/>
  <c r="Q306" i="1"/>
  <c r="Q320" i="1"/>
  <c r="Q348" i="1"/>
  <c r="Q237" i="1"/>
  <c r="Q956" i="1"/>
  <c r="Q325" i="1"/>
  <c r="Q899" i="1"/>
  <c r="Q200" i="1"/>
  <c r="Q187" i="1"/>
  <c r="Q249" i="1"/>
  <c r="Q190" i="1"/>
  <c r="Q308" i="1"/>
  <c r="Q872" i="1"/>
  <c r="Q979" i="1"/>
  <c r="Q139" i="1"/>
  <c r="Q303" i="1"/>
  <c r="Q1189" i="1"/>
  <c r="Q1342" i="1"/>
  <c r="Q1340" i="1"/>
  <c r="Q48" i="1"/>
  <c r="Q1019" i="1"/>
  <c r="Q1226" i="1"/>
  <c r="Q1312" i="1"/>
  <c r="Q996" i="1"/>
  <c r="Q1268" i="1"/>
  <c r="Q53" i="1"/>
  <c r="Q1141" i="1"/>
  <c r="Q1347" i="1"/>
  <c r="Q1064" i="1"/>
  <c r="Q1128" i="1"/>
  <c r="Q1175" i="1"/>
  <c r="Q1256" i="1"/>
  <c r="Q12" i="1"/>
  <c r="Q29" i="1"/>
  <c r="Q1164" i="1"/>
  <c r="Q1181" i="1"/>
  <c r="Q1251" i="1"/>
  <c r="Q997" i="1"/>
  <c r="Q1124" i="1"/>
  <c r="Q1237" i="1"/>
  <c r="Q1258" i="1"/>
  <c r="Q1333" i="1"/>
  <c r="Q6" i="1"/>
  <c r="Q7" i="1"/>
  <c r="Q995" i="1"/>
  <c r="Q1303" i="1"/>
  <c r="Q1317" i="1"/>
  <c r="Q1028" i="1"/>
  <c r="Q1214" i="1"/>
  <c r="Q1234" i="1"/>
  <c r="Q1016" i="1"/>
  <c r="Q1118" i="1"/>
  <c r="Q1158" i="1"/>
  <c r="Q1248" i="1"/>
  <c r="Q1293" i="1"/>
  <c r="Q1299" i="1"/>
  <c r="Q55" i="1"/>
  <c r="Q1194" i="1"/>
  <c r="Q35" i="1"/>
  <c r="Q4" i="1"/>
  <c r="Q550" i="1"/>
  <c r="Q307" i="1"/>
  <c r="Q576" i="1"/>
  <c r="Q719" i="1"/>
  <c r="Q321" i="1"/>
  <c r="Q582" i="1"/>
  <c r="Q640" i="1"/>
  <c r="Q894" i="1"/>
  <c r="Q152" i="1"/>
  <c r="Q535" i="1"/>
  <c r="Q539" i="1"/>
  <c r="Q712" i="1"/>
  <c r="Q713" i="1"/>
  <c r="Q815" i="1"/>
  <c r="Q316" i="1"/>
  <c r="Q412" i="1"/>
  <c r="Q439" i="1"/>
  <c r="Q461" i="1"/>
  <c r="Q590" i="1"/>
  <c r="Q851" i="1"/>
  <c r="Q338" i="1"/>
  <c r="Q443" i="1"/>
  <c r="Q489" i="1"/>
  <c r="Q767" i="1"/>
  <c r="Q822" i="1"/>
  <c r="Q239" i="1"/>
  <c r="Q352" i="1"/>
  <c r="Q482" i="1"/>
  <c r="Q121" i="1"/>
  <c r="Q689" i="1"/>
  <c r="Q798" i="1"/>
  <c r="Q279" i="1"/>
  <c r="Q324" i="1"/>
  <c r="Q428" i="1"/>
  <c r="Q481" i="1"/>
  <c r="Q632" i="1"/>
  <c r="Q960" i="1"/>
  <c r="Q297" i="1"/>
  <c r="Q332" i="1"/>
  <c r="Q844" i="1"/>
  <c r="Q123" i="1"/>
  <c r="Q865" i="1"/>
  <c r="Q218" i="1"/>
  <c r="Q319" i="1"/>
  <c r="Q534" i="1"/>
  <c r="Q740" i="1"/>
  <c r="Q879" i="1"/>
  <c r="Q958" i="1"/>
  <c r="Q60" i="1"/>
  <c r="Q215" i="1"/>
  <c r="Q290" i="1"/>
  <c r="Q949" i="1"/>
  <c r="Q85" i="1"/>
  <c r="Q90" i="1"/>
  <c r="Q270" i="1"/>
  <c r="Q296" i="1"/>
  <c r="Q604" i="1"/>
  <c r="Q873" i="1"/>
  <c r="Q208" i="1"/>
  <c r="Q863" i="1"/>
  <c r="Q978" i="1"/>
  <c r="Q166" i="1"/>
  <c r="Q226" i="1"/>
  <c r="Q913" i="1"/>
  <c r="Q938" i="1"/>
  <c r="Q981" i="1"/>
  <c r="Q794" i="1"/>
  <c r="Q346" i="1"/>
  <c r="Q345" i="1"/>
  <c r="Q945" i="1"/>
  <c r="Q40" i="1"/>
  <c r="Q528" i="1"/>
  <c r="Q677" i="1"/>
  <c r="Q617" i="1"/>
  <c r="Q636" i="1"/>
  <c r="Q661" i="1"/>
  <c r="Q1202" i="1"/>
  <c r="Q323" i="1"/>
  <c r="Q398" i="1"/>
  <c r="Q505" i="1"/>
  <c r="Q703" i="1"/>
  <c r="Q1076" i="1"/>
  <c r="Q318" i="1"/>
  <c r="Q406" i="1"/>
  <c r="Q432" i="1"/>
  <c r="Q451" i="1"/>
  <c r="Q519" i="1"/>
  <c r="Q599" i="1"/>
  <c r="Q680" i="1"/>
  <c r="Q839" i="1"/>
  <c r="Q196" i="1"/>
  <c r="Q510" i="1"/>
  <c r="Q559" i="1"/>
  <c r="Q605" i="1"/>
  <c r="Q648" i="1"/>
  <c r="Q825" i="1"/>
  <c r="Q283" i="1"/>
  <c r="Q285" i="1"/>
  <c r="Q492" i="1"/>
  <c r="Q543" i="1"/>
  <c r="Q558" i="1"/>
  <c r="Q573" i="1"/>
  <c r="Q626" i="1"/>
  <c r="Q684" i="1"/>
  <c r="Q710" i="1"/>
  <c r="Q875" i="1"/>
  <c r="Q1003" i="1"/>
  <c r="Q1013" i="1"/>
  <c r="Q1352" i="1"/>
  <c r="Q391" i="1"/>
  <c r="Q420" i="1"/>
  <c r="Q440" i="1"/>
  <c r="Q490" i="1"/>
  <c r="Q533" i="1"/>
  <c r="Q20" i="1"/>
  <c r="Q1055" i="1"/>
  <c r="Q1093" i="1"/>
  <c r="Q1326" i="1"/>
  <c r="Q305" i="1"/>
  <c r="Q397" i="1"/>
  <c r="Q473" i="1"/>
  <c r="Q608" i="1"/>
  <c r="Q649" i="1"/>
  <c r="Q841" i="1"/>
  <c r="Q885" i="1"/>
  <c r="Q111" i="1"/>
  <c r="Q250" i="1"/>
  <c r="Q401" i="1"/>
  <c r="Q425" i="1"/>
  <c r="Q516" i="1"/>
  <c r="Q621" i="1"/>
  <c r="Q625" i="1"/>
  <c r="Q1144" i="1"/>
  <c r="Q1290" i="1"/>
  <c r="Q1305" i="1"/>
  <c r="Q115" i="1"/>
  <c r="Q126" i="1"/>
  <c r="Q135" i="1"/>
  <c r="Q155" i="1"/>
  <c r="Q404" i="1"/>
  <c r="Q921" i="1"/>
  <c r="Q32" i="1"/>
  <c r="Q1079" i="1"/>
  <c r="Q1332" i="1"/>
  <c r="Q223" i="1"/>
  <c r="Q251" i="1"/>
  <c r="Q342" i="1"/>
  <c r="Q557" i="1"/>
  <c r="Q711" i="1"/>
  <c r="Q985" i="1"/>
  <c r="Q1139" i="1"/>
  <c r="Q1231" i="1"/>
  <c r="Q1335" i="1"/>
  <c r="Q193" i="1"/>
  <c r="Q327" i="1"/>
  <c r="Q627" i="1"/>
  <c r="Q747" i="1"/>
  <c r="Q835" i="1"/>
  <c r="Q909" i="1"/>
  <c r="Q931" i="1"/>
  <c r="Q941" i="1"/>
  <c r="Q1182" i="1"/>
  <c r="Q1183" i="1"/>
  <c r="Q100" i="1"/>
  <c r="Q653" i="1"/>
  <c r="Q952" i="1"/>
  <c r="Q971" i="1"/>
  <c r="Q1261" i="1"/>
  <c r="Q1287" i="1"/>
  <c r="Q228" i="1"/>
  <c r="Q465" i="1"/>
  <c r="Q716" i="1"/>
  <c r="Q736" i="1"/>
  <c r="Q743" i="1"/>
  <c r="Q34" i="1"/>
  <c r="Q1044" i="1"/>
  <c r="Q1051" i="1"/>
  <c r="Q1253" i="1"/>
  <c r="Q322" i="1"/>
  <c r="Q333" i="1"/>
  <c r="Q704" i="1"/>
  <c r="Q295" i="1"/>
  <c r="Q378" i="1"/>
  <c r="Q469" i="1"/>
  <c r="Q803" i="1"/>
  <c r="Q936" i="1"/>
  <c r="Q96" i="1"/>
  <c r="Q341" i="1"/>
  <c r="Q896" i="1"/>
  <c r="Q933" i="1"/>
  <c r="Q951" i="1"/>
  <c r="Q1297" i="1"/>
  <c r="Q966" i="1"/>
  <c r="Q987" i="1"/>
  <c r="Q1344" i="1"/>
  <c r="Q954" i="1"/>
  <c r="Q1135" i="1"/>
  <c r="Q1187" i="1"/>
  <c r="Q298" i="1"/>
  <c r="Q16" i="1"/>
  <c r="Q1063" i="1"/>
  <c r="Q1018" i="1"/>
  <c r="Q390" i="1"/>
  <c r="Q607" i="1"/>
  <c r="Q691" i="1"/>
  <c r="Q374" i="1"/>
  <c r="Q399" i="1"/>
  <c r="Q441" i="1"/>
  <c r="Q495" i="1"/>
  <c r="Q683" i="1"/>
  <c r="Q453" i="1"/>
  <c r="Q474" i="1"/>
  <c r="Q487" i="1"/>
  <c r="Q565" i="1"/>
  <c r="Q597" i="1"/>
  <c r="Q628" i="1"/>
  <c r="Q664" i="1"/>
  <c r="Q696" i="1"/>
  <c r="Q801" i="1"/>
  <c r="Q883" i="1"/>
  <c r="Q61" i="1"/>
  <c r="Q354" i="1"/>
  <c r="Q359" i="1"/>
  <c r="Q388" i="1"/>
  <c r="Q408" i="1"/>
  <c r="Q494" i="1"/>
  <c r="Q671" i="1"/>
  <c r="Q819" i="1"/>
  <c r="Q356" i="1"/>
  <c r="Q497" i="1"/>
  <c r="Q792" i="1"/>
  <c r="Q959" i="1"/>
  <c r="Q368" i="1"/>
  <c r="Q568" i="1"/>
  <c r="Q611" i="1"/>
  <c r="Q786" i="1"/>
  <c r="Q791" i="1"/>
  <c r="Q287" i="1"/>
  <c r="Q370" i="1"/>
  <c r="Q444" i="1"/>
  <c r="Q456" i="1"/>
  <c r="Q562" i="1"/>
  <c r="Q616" i="1"/>
  <c r="Q624" i="1"/>
  <c r="Q757" i="1"/>
  <c r="Q906" i="1"/>
  <c r="Q940" i="1"/>
  <c r="Q72" i="1"/>
  <c r="Q507" i="1"/>
  <c r="Q602" i="1"/>
  <c r="Q623" i="1"/>
  <c r="Q647" i="1"/>
  <c r="Q816" i="1"/>
  <c r="Q829" i="1"/>
  <c r="Q882" i="1"/>
  <c r="Q133" i="1"/>
  <c r="Q140" i="1"/>
  <c r="Q225" i="1"/>
  <c r="Q351" i="1"/>
  <c r="Q364" i="1"/>
  <c r="Q753" i="1"/>
  <c r="Q128" i="1"/>
  <c r="Q601" i="1"/>
  <c r="Q824" i="1"/>
  <c r="Q830" i="1"/>
  <c r="Q880" i="1"/>
  <c r="Q62" i="1"/>
  <c r="Q95" i="1"/>
  <c r="Q110" i="1"/>
  <c r="Q137" i="1"/>
  <c r="Q274" i="1"/>
  <c r="Q361" i="1"/>
  <c r="Q371" i="1"/>
  <c r="Q681" i="1"/>
  <c r="Q708" i="1"/>
  <c r="Q720" i="1"/>
  <c r="Q955" i="1"/>
  <c r="Q98" i="1"/>
  <c r="Q125" i="1"/>
  <c r="Q655" i="1"/>
  <c r="Q813" i="1"/>
  <c r="Q817" i="1"/>
  <c r="Q928" i="1"/>
  <c r="Q942" i="1"/>
  <c r="Q973" i="1"/>
  <c r="Q138" i="1"/>
  <c r="Q411" i="1"/>
  <c r="Q418" i="1"/>
  <c r="Q427" i="1"/>
  <c r="Q644" i="1"/>
  <c r="Q645" i="1"/>
  <c r="Q818" i="1"/>
  <c r="Q842" i="1"/>
  <c r="Q102" i="1"/>
  <c r="Q271" i="1"/>
  <c r="Q811" i="1"/>
  <c r="Q946" i="1"/>
  <c r="Q201" i="1"/>
  <c r="Q206" i="1"/>
  <c r="Q735" i="1"/>
  <c r="Q807" i="1"/>
  <c r="Q186" i="1"/>
  <c r="Q277" i="1"/>
  <c r="Q192" i="1"/>
  <c r="Q197" i="1"/>
  <c r="Q291" i="1"/>
  <c r="Q241" i="1"/>
  <c r="Q275" i="1"/>
  <c r="Q878" i="1"/>
  <c r="Q1193" i="1"/>
  <c r="Q1017" i="1"/>
  <c r="Q1307" i="1"/>
  <c r="Q1023" i="1"/>
  <c r="Q18" i="1"/>
  <c r="Q1082" i="1"/>
  <c r="Q1184" i="1"/>
  <c r="Q1156" i="1"/>
  <c r="Q1037" i="1"/>
  <c r="Q1109" i="1"/>
  <c r="Q1180" i="1"/>
  <c r="Q1353" i="1"/>
  <c r="Q1223" i="1"/>
  <c r="Q1240" i="1"/>
  <c r="Q1255" i="1"/>
  <c r="Q1349" i="1"/>
  <c r="Q1151" i="1"/>
  <c r="Q1218" i="1"/>
  <c r="Q1283" i="1"/>
  <c r="Q13" i="1"/>
  <c r="Q47" i="1"/>
  <c r="Q1100" i="1"/>
  <c r="Q1147" i="1"/>
  <c r="Q1219" i="1"/>
  <c r="Q1046" i="1"/>
  <c r="Q1050" i="1"/>
  <c r="Q1031" i="1"/>
  <c r="Q1061" i="1"/>
  <c r="Q1131" i="1"/>
  <c r="Q3" i="1"/>
  <c r="Q1047" i="1"/>
  <c r="Q1117" i="1"/>
  <c r="Q1220" i="1"/>
  <c r="Q38" i="1"/>
  <c r="Q51" i="1"/>
  <c r="Q1148" i="1"/>
  <c r="Q657" i="1"/>
  <c r="Q389" i="1"/>
  <c r="Q423" i="1"/>
  <c r="Q810" i="1"/>
  <c r="Q900" i="1"/>
  <c r="Q823" i="1"/>
  <c r="Q837" i="1"/>
  <c r="Q502" i="1"/>
  <c r="Q460" i="1"/>
  <c r="Q560" i="1"/>
  <c r="Q595" i="1"/>
  <c r="Q633" i="1"/>
  <c r="Q768" i="1"/>
  <c r="Q257" i="1"/>
  <c r="Q458" i="1"/>
  <c r="Q594" i="1"/>
  <c r="Q658" i="1"/>
  <c r="Q299" i="1"/>
  <c r="Q334" i="1"/>
  <c r="Q470" i="1"/>
  <c r="Q690" i="1"/>
  <c r="Q78" i="1"/>
  <c r="Q177" i="1"/>
  <c r="Q452" i="1"/>
  <c r="Q609" i="1"/>
  <c r="Q674" i="1"/>
  <c r="Q688" i="1"/>
  <c r="Q969" i="1"/>
  <c r="Q379" i="1"/>
  <c r="Q424" i="1"/>
  <c r="Q545" i="1"/>
  <c r="Q695" i="1"/>
  <c r="Q853" i="1"/>
  <c r="Q901" i="1"/>
  <c r="Q70" i="1"/>
  <c r="Q82" i="1"/>
  <c r="Q89" i="1"/>
  <c r="Q205" i="1"/>
  <c r="Q302" i="1"/>
  <c r="Q513" i="1"/>
  <c r="Q773" i="1"/>
  <c r="Q783" i="1"/>
  <c r="Q862" i="1"/>
  <c r="Q939" i="1"/>
  <c r="Q84" i="1"/>
  <c r="Q122" i="1"/>
  <c r="Q260" i="1"/>
  <c r="Q269" i="1"/>
  <c r="Q207" i="1"/>
  <c r="Q375" i="1"/>
  <c r="Q592" i="1"/>
  <c r="Q650" i="1"/>
  <c r="Q744" i="1"/>
  <c r="Q843" i="1"/>
  <c r="Q112" i="1"/>
  <c r="Q151" i="1"/>
  <c r="Q256" i="1"/>
  <c r="Q301" i="1"/>
  <c r="Q365" i="1"/>
  <c r="Q496" i="1"/>
  <c r="Q566" i="1"/>
  <c r="Q701" i="1"/>
  <c r="Q772" i="1"/>
  <c r="Q857" i="1"/>
  <c r="Q718" i="1"/>
  <c r="Q836" i="1"/>
  <c r="Q120" i="1"/>
  <c r="Q157" i="1"/>
  <c r="Q248" i="1"/>
  <c r="Q273" i="1"/>
  <c r="Q726" i="1"/>
  <c r="Q893" i="1"/>
  <c r="Q363" i="1"/>
  <c r="Q911" i="1"/>
  <c r="Q914" i="1"/>
  <c r="Q948" i="1"/>
  <c r="Q71" i="1"/>
  <c r="Q304" i="1"/>
  <c r="Q729" i="1"/>
  <c r="Q849" i="1"/>
  <c r="Q176" i="1"/>
  <c r="Q224" i="1"/>
  <c r="Q737" i="1"/>
  <c r="Q968" i="1"/>
  <c r="Q149" i="1"/>
  <c r="Q264" i="1"/>
  <c r="Q343" i="1"/>
  <c r="Q288" i="1"/>
  <c r="Q313" i="1"/>
  <c r="Q395" i="1"/>
  <c r="Q1338" i="1"/>
  <c r="Q24" i="1"/>
  <c r="Q1262" i="1"/>
  <c r="Q1304" i="1"/>
  <c r="Q1029" i="1"/>
  <c r="Q1068" i="1"/>
  <c r="Q1318" i="1"/>
  <c r="Q1004" i="1"/>
  <c r="Q1165" i="1"/>
  <c r="Q1171" i="1"/>
  <c r="Q1192" i="1"/>
  <c r="Q1084" i="1"/>
  <c r="Q1207" i="1"/>
  <c r="Q1178" i="1"/>
  <c r="Q1198" i="1"/>
  <c r="Q1179" i="1"/>
  <c r="Q1282" i="1"/>
  <c r="Q1049" i="1"/>
  <c r="Q1121" i="1"/>
  <c r="Q1154" i="1"/>
  <c r="Q1339" i="1"/>
  <c r="Q1365" i="1"/>
  <c r="Q1030" i="1"/>
  <c r="Q1038" i="1"/>
  <c r="Q1077" i="1"/>
  <c r="Q1323" i="1"/>
  <c r="Q23" i="1"/>
  <c r="Q1263" i="1"/>
  <c r="Q1089" i="1"/>
  <c r="Q1065" i="1"/>
  <c r="Q1316" i="1"/>
  <c r="Q54" i="1"/>
  <c r="Q988" i="1"/>
  <c r="Q476" i="1"/>
  <c r="Q685" i="1"/>
  <c r="Q315" i="1"/>
  <c r="Q344" i="1"/>
  <c r="Q357" i="1"/>
  <c r="Q413" i="1"/>
  <c r="Q517" i="1"/>
  <c r="Q687" i="1"/>
  <c r="Q706" i="1"/>
  <c r="Q393" i="1"/>
  <c r="Q419" i="1"/>
  <c r="Q667" i="1"/>
  <c r="Q820" i="1"/>
  <c r="Q826" i="1"/>
  <c r="Q935" i="1"/>
  <c r="Q455" i="1"/>
  <c r="Q466" i="1"/>
  <c r="Q508" i="1"/>
  <c r="Q520" i="1"/>
  <c r="Q524" i="1"/>
  <c r="Q552" i="1"/>
  <c r="Q587" i="1"/>
  <c r="Q758" i="1"/>
  <c r="Q861" i="1"/>
  <c r="Q445" i="1"/>
  <c r="Q478" i="1"/>
  <c r="Q504" i="1"/>
  <c r="Q646" i="1"/>
  <c r="Q651" i="1"/>
  <c r="Q848" i="1"/>
  <c r="Q866" i="1"/>
  <c r="Q247" i="1"/>
  <c r="Q416" i="1"/>
  <c r="Q527" i="1"/>
  <c r="Q574" i="1"/>
  <c r="Q596" i="1"/>
  <c r="Q612" i="1"/>
  <c r="Q637" i="1"/>
  <c r="Q888" i="1"/>
  <c r="Q160" i="1"/>
  <c r="Q369" i="1"/>
  <c r="Q392" i="1"/>
  <c r="Q500" i="1"/>
  <c r="Q529" i="1"/>
  <c r="Q787" i="1"/>
  <c r="Q833" i="1"/>
  <c r="Q845" i="1"/>
  <c r="Q63" i="1"/>
  <c r="Q292" i="1"/>
  <c r="Q555" i="1"/>
  <c r="Q622" i="1"/>
  <c r="Q770" i="1"/>
  <c r="Q961" i="1"/>
  <c r="Q464" i="1"/>
  <c r="Q629" i="1"/>
  <c r="Q673" i="1"/>
  <c r="Q793" i="1"/>
  <c r="Q907" i="1"/>
  <c r="Q104" i="1"/>
  <c r="Q255" i="1"/>
  <c r="Q293" i="1"/>
  <c r="Q314" i="1"/>
  <c r="Q569" i="1"/>
  <c r="Q570" i="1"/>
  <c r="Q659" i="1"/>
  <c r="Q694" i="1"/>
  <c r="Q790" i="1"/>
  <c r="Q871" i="1"/>
  <c r="Q924" i="1"/>
  <c r="Q97" i="1"/>
  <c r="Q109" i="1"/>
  <c r="Q437" i="1"/>
  <c r="Q699" i="1"/>
  <c r="Q118" i="1"/>
  <c r="Q143" i="1"/>
  <c r="Q181" i="1"/>
  <c r="Q294" i="1"/>
  <c r="Q727" i="1"/>
  <c r="Q953" i="1"/>
  <c r="Q191" i="1"/>
  <c r="Q229" i="1"/>
  <c r="Q281" i="1"/>
  <c r="Q355" i="1"/>
  <c r="Q575" i="1"/>
  <c r="Q827" i="1"/>
  <c r="Q950" i="1"/>
  <c r="Q83" i="1"/>
  <c r="Q216" i="1"/>
  <c r="Q245" i="1"/>
  <c r="Q278" i="1"/>
  <c r="Q309" i="1"/>
  <c r="Q734" i="1"/>
  <c r="Q238" i="1"/>
  <c r="Q272" i="1"/>
  <c r="Q733" i="1"/>
  <c r="Q330" i="1"/>
  <c r="Q731" i="1"/>
  <c r="Q751" i="1"/>
  <c r="Q66" i="1"/>
  <c r="Q175" i="1"/>
  <c r="Q889" i="1"/>
  <c r="Q739" i="1"/>
  <c r="Q742" i="1"/>
  <c r="Q119" i="1"/>
  <c r="Q221" i="1"/>
  <c r="Q800" i="1"/>
  <c r="Q1210" i="1"/>
  <c r="Q1142" i="1"/>
  <c r="Q1132" i="1"/>
  <c r="Q19" i="1"/>
  <c r="Q1203" i="1"/>
  <c r="Q1215" i="1"/>
  <c r="Q1155" i="1"/>
  <c r="Q8" i="1"/>
  <c r="Q1247" i="1"/>
  <c r="Q1295" i="1"/>
  <c r="Q1002" i="1"/>
  <c r="Q1036" i="1"/>
  <c r="Q1058" i="1"/>
  <c r="Q1092" i="1"/>
  <c r="Q1110" i="1"/>
  <c r="Q1264" i="1"/>
  <c r="Q1341" i="1"/>
  <c r="Q45" i="1"/>
  <c r="Q992" i="1"/>
  <c r="Q1043" i="1"/>
  <c r="Q1133" i="1"/>
  <c r="Q1320" i="1"/>
  <c r="Q1134" i="1"/>
  <c r="Q1257" i="1"/>
  <c r="Q1313" i="1"/>
  <c r="Q1330" i="1"/>
  <c r="Q540" i="1"/>
  <c r="Q769" i="1"/>
  <c r="Q101" i="1"/>
  <c r="Q446" i="1"/>
  <c r="Q525" i="1"/>
  <c r="Q886" i="1"/>
  <c r="Q400" i="1"/>
  <c r="Q523" i="1"/>
  <c r="Q544" i="1"/>
  <c r="Q586" i="1"/>
  <c r="Q698" i="1"/>
  <c r="Q760" i="1"/>
  <c r="Q846" i="1"/>
  <c r="Q980" i="1"/>
  <c r="Q675" i="1"/>
  <c r="Q167" i="1"/>
  <c r="Q433" i="1"/>
  <c r="Q567" i="1"/>
  <c r="Q108" i="1"/>
  <c r="Q630" i="1"/>
  <c r="Q784" i="1"/>
  <c r="Q142" i="1"/>
  <c r="Q382" i="1"/>
  <c r="Q542" i="1"/>
  <c r="Q588" i="1"/>
  <c r="Q788" i="1"/>
  <c r="Q860" i="1"/>
  <c r="Q280" i="1"/>
  <c r="Q380" i="1"/>
  <c r="Q384" i="1"/>
  <c r="Q410" i="1"/>
  <c r="Q796" i="1"/>
  <c r="Q103" i="1"/>
  <c r="Q220" i="1"/>
  <c r="Q244" i="1"/>
  <c r="Q386" i="1"/>
  <c r="Q722" i="1"/>
  <c r="Q967" i="1"/>
  <c r="Q974" i="1"/>
  <c r="Q199" i="1"/>
  <c r="Q859" i="1"/>
  <c r="Q884" i="1"/>
  <c r="Q358" i="1"/>
  <c r="Q717" i="1"/>
  <c r="Q929" i="1"/>
  <c r="Q195" i="1"/>
  <c r="Q258" i="1"/>
  <c r="Q311" i="1"/>
  <c r="Q732" i="1"/>
  <c r="Q774" i="1"/>
  <c r="Q795" i="1"/>
  <c r="Q916" i="1"/>
  <c r="Q965" i="1"/>
  <c r="Q174" i="1"/>
  <c r="Q179" i="1"/>
  <c r="Q267" i="1"/>
  <c r="Q631" i="1"/>
  <c r="Q963" i="1"/>
  <c r="Q141" i="1"/>
  <c r="Q202" i="1"/>
  <c r="Q233" i="1"/>
  <c r="Q252" i="1"/>
  <c r="Q326" i="1"/>
  <c r="Q484" i="1"/>
  <c r="Q908" i="1"/>
  <c r="Q59" i="1"/>
  <c r="Q77" i="1"/>
  <c r="Q748" i="1"/>
  <c r="Q116" i="1"/>
  <c r="Q254" i="1"/>
  <c r="Q310" i="1"/>
  <c r="Q65" i="1"/>
  <c r="Q614" i="1"/>
  <c r="Q165" i="1"/>
  <c r="Q185" i="1"/>
  <c r="Q746" i="1"/>
  <c r="Q1052" i="1"/>
  <c r="Q1066" i="1"/>
  <c r="Q1024" i="1"/>
  <c r="Q1086" i="1"/>
  <c r="Q991" i="1"/>
  <c r="Q1328" i="1"/>
  <c r="Q1001" i="1"/>
  <c r="Q1363" i="1"/>
  <c r="Q1078" i="1"/>
  <c r="Q37" i="1"/>
  <c r="Q1012" i="1"/>
  <c r="Q2" i="1"/>
  <c r="Q1081" i="1"/>
  <c r="Q986" i="1"/>
  <c r="Q1069" i="1"/>
  <c r="Q656" i="1"/>
  <c r="Q870" i="1"/>
  <c r="Q643" i="1"/>
  <c r="Q832" i="1"/>
  <c r="Q493" i="1"/>
  <c r="Q512" i="1"/>
  <c r="Q217" i="1"/>
  <c r="Q353" i="1"/>
  <c r="Q402" i="1"/>
  <c r="Q641" i="1"/>
  <c r="Q777" i="1"/>
  <c r="Q615" i="1"/>
  <c r="Q429" i="1"/>
  <c r="Q606" i="1"/>
  <c r="Q869" i="1"/>
  <c r="Q117" i="1"/>
  <c r="Q337" i="1"/>
  <c r="Q589" i="1"/>
  <c r="Q663" i="1"/>
  <c r="Q725" i="1"/>
  <c r="Q761" i="1"/>
  <c r="Q261" i="1"/>
  <c r="Q679" i="1"/>
  <c r="Q854" i="1"/>
  <c r="Q214" i="1"/>
  <c r="Q383" i="1"/>
  <c r="Q130" i="1"/>
  <c r="Q266" i="1"/>
  <c r="Q454" i="1"/>
  <c r="Q491" i="1"/>
  <c r="Q546" i="1"/>
  <c r="Q107" i="1"/>
  <c r="Q372" i="1"/>
  <c r="Q436" i="1"/>
  <c r="Q472" i="1"/>
  <c r="Q898" i="1"/>
  <c r="Q600" i="1"/>
  <c r="Q88" i="1"/>
  <c r="Q331" i="1"/>
  <c r="Q340" i="1"/>
  <c r="Q485" i="1"/>
  <c r="Q944" i="1"/>
  <c r="Q58" i="1"/>
  <c r="Q79" i="1"/>
  <c r="Q347" i="1"/>
  <c r="Q113" i="1"/>
  <c r="Q146" i="1"/>
  <c r="Q180" i="1"/>
  <c r="Q240" i="1"/>
  <c r="Q509" i="1"/>
  <c r="Q613" i="1"/>
  <c r="Q182" i="1"/>
  <c r="Q236" i="1"/>
  <c r="Q572" i="1"/>
  <c r="Q910" i="1"/>
  <c r="Q781" i="1"/>
  <c r="Q932" i="1"/>
  <c r="Q188" i="1"/>
  <c r="Q887" i="1"/>
  <c r="Q1070" i="1"/>
  <c r="Q21" i="1"/>
  <c r="Q1232" i="1"/>
  <c r="Q1062" i="1"/>
  <c r="Q1186" i="1"/>
  <c r="Q1224" i="1"/>
  <c r="Q1153" i="1"/>
  <c r="Q1270" i="1"/>
  <c r="Q50" i="1"/>
  <c r="Q1119" i="1"/>
  <c r="Q1040" i="1"/>
  <c r="Q1239" i="1"/>
  <c r="Q1125" i="1"/>
  <c r="Q1288" i="1"/>
  <c r="Q1359" i="1"/>
  <c r="Q1034" i="1"/>
  <c r="Q662" i="1"/>
  <c r="Q438" i="1"/>
  <c r="Q479" i="1"/>
  <c r="Q578" i="1"/>
  <c r="Q462" i="1"/>
  <c r="Q723" i="1"/>
  <c r="Q366" i="1"/>
  <c r="Q892" i="1"/>
  <c r="Q74" i="1"/>
  <c r="Q99" i="1"/>
  <c r="Q349" i="1"/>
  <c r="Q396" i="1"/>
  <c r="Q580" i="1"/>
  <c r="Q593" i="1"/>
  <c r="Q702" i="1"/>
  <c r="Q847" i="1"/>
  <c r="Q415" i="1"/>
  <c r="Q977" i="1"/>
  <c r="Q234" i="1"/>
  <c r="Q583" i="1"/>
  <c r="Q610" i="1"/>
  <c r="Q957" i="1"/>
  <c r="Q483" i="1"/>
  <c r="Q715" i="1"/>
  <c r="Q765" i="1"/>
  <c r="Q814" i="1"/>
  <c r="Q930" i="1"/>
  <c r="Q86" i="1"/>
  <c r="Q749" i="1"/>
  <c r="Q904" i="1"/>
  <c r="Q183" i="1"/>
  <c r="Q336" i="1"/>
  <c r="Q442" i="1"/>
  <c r="Q538" i="1"/>
  <c r="Q672" i="1"/>
  <c r="Q891" i="1"/>
  <c r="Q170" i="1"/>
  <c r="Q222" i="1"/>
  <c r="Q227" i="1"/>
  <c r="Q376" i="1"/>
  <c r="Q80" i="1"/>
  <c r="Q129" i="1"/>
  <c r="Q156" i="1"/>
  <c r="Q171" i="1"/>
  <c r="Q263" i="1"/>
  <c r="Q265" i="1"/>
  <c r="Q755" i="1"/>
  <c r="Q975" i="1"/>
  <c r="Q153" i="1"/>
  <c r="Q450" i="1"/>
  <c r="Q665" i="1"/>
  <c r="Q189" i="1"/>
  <c r="Q230" i="1"/>
  <c r="Q730" i="1"/>
  <c r="Q754" i="1"/>
  <c r="Q253" i="1"/>
  <c r="Q652" i="1"/>
  <c r="Q162" i="1"/>
  <c r="Q243" i="1"/>
  <c r="Q724" i="1"/>
  <c r="Q584" i="1"/>
  <c r="Q700" i="1"/>
  <c r="Q87" i="1"/>
  <c r="Q1005" i="1"/>
  <c r="Q367" i="1"/>
  <c r="Q471" i="1"/>
  <c r="Q666" i="1"/>
  <c r="Q669" i="1"/>
  <c r="Q522" i="1"/>
  <c r="Q603" i="1"/>
  <c r="Q635" i="1"/>
  <c r="Q618" i="1"/>
  <c r="Q1176" i="1"/>
  <c r="Q1321" i="1"/>
  <c r="Q1161" i="1"/>
  <c r="Q1195" i="1"/>
  <c r="Q92" i="1"/>
  <c r="Q457" i="1"/>
  <c r="Q486" i="1"/>
  <c r="Q905" i="1"/>
  <c r="Q1173" i="1"/>
  <c r="Q430" i="1"/>
  <c r="Q448" i="1"/>
  <c r="Q1246" i="1"/>
  <c r="Q69" i="1"/>
  <c r="Q124" i="1"/>
  <c r="Q654" i="1"/>
  <c r="Q785" i="1"/>
  <c r="Q976" i="1"/>
  <c r="Q1364" i="1"/>
  <c r="Q262" i="1"/>
  <c r="Q459" i="1"/>
  <c r="Q468" i="1"/>
  <c r="Q136" i="1"/>
  <c r="Q745" i="1"/>
  <c r="Q876" i="1"/>
  <c r="Q1083" i="1"/>
  <c r="Q1126" i="1"/>
  <c r="Q1157" i="1"/>
  <c r="Q619" i="1"/>
  <c r="Q211" i="1"/>
  <c r="Q750" i="1"/>
  <c r="Q741" i="1"/>
  <c r="Q943" i="1"/>
  <c r="Q1205" i="1"/>
  <c r="Q67" i="1"/>
  <c r="Q1286" i="1"/>
  <c r="Q161" i="1"/>
  <c r="Q923" i="1"/>
  <c r="Q1098" i="1"/>
  <c r="Q328" i="1"/>
  <c r="Q477" i="1"/>
  <c r="Q693" i="1"/>
  <c r="Q852" i="1"/>
  <c r="Q362" i="1"/>
  <c r="Q511" i="1"/>
  <c r="Q132" i="1"/>
  <c r="Q682" i="1"/>
  <c r="Q268" i="1"/>
  <c r="Q76" i="1"/>
  <c r="Q150" i="1"/>
  <c r="Q828" i="1"/>
  <c r="Q148" i="1"/>
  <c r="Q919" i="1"/>
  <c r="Q68" i="1"/>
  <c r="Q756" i="1"/>
  <c r="Q752" i="1"/>
  <c r="Q926" i="1"/>
  <c r="Q173" i="1"/>
  <c r="Q203" i="1"/>
  <c r="Q721" i="1"/>
  <c r="Q903" i="1"/>
  <c r="Q134" i="1"/>
  <c r="Q918" i="1"/>
  <c r="Q232" i="1"/>
  <c r="Q514" i="1"/>
  <c r="Q797" i="1"/>
  <c r="Q620" i="1"/>
  <c r="Q561" i="1"/>
  <c r="Q286" i="1"/>
  <c r="Q697" i="1"/>
  <c r="Q94" i="1"/>
  <c r="Q895" i="1"/>
  <c r="Q163" i="1"/>
  <c r="Q922" i="1"/>
  <c r="Q164" i="1"/>
  <c r="Q184" i="1"/>
  <c r="Q81" i="1"/>
  <c r="Q728" i="1"/>
  <c r="Q10" i="1"/>
  <c r="Q1284" i="1"/>
  <c r="Q1103" i="1"/>
  <c r="Q1014" i="1"/>
  <c r="Q1123" i="1"/>
  <c r="Q1366" i="1"/>
  <c r="Q1022" i="1"/>
  <c r="Q1276" i="1"/>
  <c r="Q1400" i="1"/>
  <c r="Q1094" i="1"/>
  <c r="Q1146" i="1"/>
  <c r="Q1275" i="1"/>
  <c r="Q1032" i="1"/>
  <c r="Q1090" i="1"/>
  <c r="Q984" i="1"/>
  <c r="Q1242" i="1"/>
  <c r="Q1209" i="1"/>
  <c r="Q417" i="1"/>
  <c r="Q678" i="1"/>
  <c r="Q564" i="1"/>
  <c r="Q312" i="1"/>
  <c r="Q339" i="1"/>
  <c r="Q144" i="1"/>
  <c r="Q738" i="1"/>
  <c r="Q925" i="1"/>
  <c r="Q159" i="1"/>
  <c r="Q639" i="1"/>
  <c r="Q972" i="1"/>
  <c r="Q168" i="1"/>
  <c r="Q1346" i="1"/>
  <c r="Q1362" i="1"/>
  <c r="Q1381" i="1"/>
  <c r="Q1243" i="1"/>
  <c r="Q1071" i="1"/>
  <c r="Q1163" i="1"/>
  <c r="Q42" i="1"/>
  <c r="Q1384" i="1"/>
  <c r="Q1091" i="1"/>
  <c r="Q1380" i="1"/>
  <c r="Q1111" i="1"/>
  <c r="Q1115" i="1"/>
  <c r="Q1095" i="1"/>
  <c r="Q1252" i="1"/>
  <c r="Q983" i="1"/>
  <c r="Q1041" i="1"/>
  <c r="Q503" i="1"/>
  <c r="Q64" i="1"/>
  <c r="Q867" i="1"/>
  <c r="Q982" i="1"/>
  <c r="Q91" i="1"/>
  <c r="Q198" i="1"/>
  <c r="Q1383" i="1"/>
  <c r="Q1116" i="1"/>
  <c r="Q1228" i="1"/>
  <c r="Q1045" i="1"/>
  <c r="Q1080" i="1"/>
  <c r="Q1042" i="1"/>
  <c r="Q1169" i="1"/>
  <c r="Q1368" i="1"/>
  <c r="Q27" i="1"/>
  <c r="Q1191" i="1"/>
  <c r="Q990" i="1"/>
  <c r="Q1105" i="1"/>
  <c r="Q1112" i="1"/>
  <c r="Q1371" i="1"/>
  <c r="Q1059" i="1"/>
  <c r="Q1099" i="1"/>
  <c r="Q1140" i="1"/>
  <c r="Q1054" i="1"/>
  <c r="Q1396" i="1"/>
  <c r="Q1403" i="1"/>
  <c r="Q1143" i="1"/>
  <c r="Q1401" i="1"/>
  <c r="Q1285" i="1"/>
  <c r="Q1377" i="1"/>
  <c r="Q1404" i="1"/>
  <c r="Q1351" i="1"/>
  <c r="Q1266" i="1"/>
  <c r="Q1395" i="1"/>
  <c r="Q1008" i="1"/>
  <c r="Q1372" i="1"/>
  <c r="Q1250" i="1"/>
  <c r="Q1025" i="1"/>
  <c r="Q1376" i="1"/>
  <c r="Q1392" i="1"/>
  <c r="Q1053" i="1"/>
  <c r="Q1370" i="1"/>
  <c r="Q1386" i="1"/>
  <c r="Q1385" i="1"/>
  <c r="Q44" i="1"/>
  <c r="Q1389" i="1"/>
  <c r="Q1369" i="1"/>
  <c r="Q1379" i="1"/>
  <c r="Q1388" i="1"/>
  <c r="Q1382" i="1"/>
  <c r="Q1011" i="1"/>
  <c r="Q1056" i="1"/>
  <c r="Q1394" i="1"/>
  <c r="Q1010" i="1"/>
  <c r="Q1006" i="1"/>
  <c r="Q999" i="1"/>
  <c r="P724" i="1"/>
  <c r="P728" i="1"/>
  <c r="P918" i="1"/>
  <c r="P16" i="1"/>
  <c r="P54" i="1"/>
  <c r="P984" i="1"/>
  <c r="P1021" i="1"/>
  <c r="P1025" i="1"/>
  <c r="P1056" i="1"/>
  <c r="P1069" i="1"/>
  <c r="P1134" i="1"/>
  <c r="P1242" i="1"/>
  <c r="P1257" i="1"/>
  <c r="P1313" i="1"/>
  <c r="P1330" i="1"/>
  <c r="P1394" i="1"/>
  <c r="P1397" i="1"/>
  <c r="P4" i="1"/>
  <c r="P51" i="1"/>
  <c r="P345" i="1"/>
  <c r="P800" i="1"/>
  <c r="P983" i="1"/>
  <c r="P1010" i="1"/>
  <c r="P1034" i="1"/>
  <c r="P1041" i="1"/>
  <c r="P1063" i="1"/>
  <c r="P1073" i="1"/>
  <c r="P1098" i="1"/>
  <c r="P1099" i="1"/>
  <c r="P1140" i="1"/>
  <c r="P1152" i="1"/>
  <c r="P1301" i="1"/>
  <c r="P1345" i="1"/>
  <c r="P38" i="1"/>
  <c r="P994" i="1"/>
  <c r="P1059" i="1"/>
  <c r="P1065" i="1"/>
  <c r="P1067" i="1"/>
  <c r="P1090" i="1"/>
  <c r="P1102" i="1"/>
  <c r="P1120" i="1"/>
  <c r="P1135" i="1"/>
  <c r="P1187" i="1"/>
  <c r="P1250" i="1"/>
  <c r="P1252" i="1"/>
  <c r="P1274" i="1"/>
  <c r="P1281" i="1"/>
  <c r="P1286" i="1"/>
  <c r="P1316" i="1"/>
  <c r="P1320" i="1"/>
  <c r="P1359" i="1"/>
  <c r="P81" i="1"/>
  <c r="P162" i="1"/>
  <c r="P165" i="1"/>
  <c r="P168" i="1"/>
  <c r="P185" i="1"/>
  <c r="P188" i="1"/>
  <c r="P243" i="1"/>
  <c r="P298" i="1"/>
  <c r="P346" i="1"/>
  <c r="P5" i="1"/>
  <c r="P55" i="1"/>
  <c r="P986" i="1"/>
  <c r="P1008" i="1"/>
  <c r="P1011" i="1"/>
  <c r="P1032" i="1"/>
  <c r="P1033" i="1"/>
  <c r="P1043" i="1"/>
  <c r="P1095" i="1"/>
  <c r="P1106" i="1"/>
  <c r="P1108" i="1"/>
  <c r="P1125" i="1"/>
  <c r="P1133" i="1"/>
  <c r="P1194" i="1"/>
  <c r="P1205" i="1"/>
  <c r="P1225" i="1"/>
  <c r="P1288" i="1"/>
  <c r="P1300" i="1"/>
  <c r="P1372" i="1"/>
  <c r="P65" i="1"/>
  <c r="P67" i="1"/>
  <c r="P106" i="1"/>
  <c r="P134" i="1"/>
  <c r="P159" i="1"/>
  <c r="P198" i="1"/>
  <c r="P242" i="1"/>
  <c r="P253" i="1"/>
  <c r="P282" i="1"/>
  <c r="P291" i="1"/>
  <c r="P303" i="1"/>
  <c r="P614" i="1"/>
  <c r="P639" i="1"/>
  <c r="P652" i="1"/>
  <c r="P739" i="1"/>
  <c r="P742" i="1"/>
  <c r="P781" i="1"/>
  <c r="P794" i="1"/>
  <c r="P987" i="1"/>
  <c r="P990" i="1"/>
  <c r="P1047" i="1"/>
  <c r="P1081" i="1"/>
  <c r="P1089" i="1"/>
  <c r="P1094" i="1"/>
  <c r="P1105" i="1"/>
  <c r="P1112" i="1"/>
  <c r="P1117" i="1"/>
  <c r="P1127" i="1"/>
  <c r="P1145" i="1"/>
  <c r="P1146" i="1"/>
  <c r="P1170" i="1"/>
  <c r="P1220" i="1"/>
  <c r="P1236" i="1"/>
  <c r="P1266" i="1"/>
  <c r="P1275" i="1"/>
  <c r="P1298" i="1"/>
  <c r="P1343" i="1"/>
  <c r="P1344" i="1"/>
  <c r="P1371" i="1"/>
  <c r="P1382" i="1"/>
  <c r="P1395" i="1"/>
  <c r="P1398" i="1"/>
  <c r="P139" i="1"/>
  <c r="P149" i="1"/>
  <c r="P164" i="1"/>
  <c r="P173" i="1"/>
  <c r="P182" i="1"/>
  <c r="P184" i="1"/>
  <c r="P189" i="1"/>
  <c r="P197" i="1"/>
  <c r="P203" i="1"/>
  <c r="P230" i="1"/>
  <c r="P236" i="1"/>
  <c r="P264" i="1"/>
  <c r="P343" i="1"/>
  <c r="P572" i="1"/>
  <c r="P721" i="1"/>
  <c r="P730" i="1"/>
  <c r="P741" i="1"/>
  <c r="P1009" i="1"/>
  <c r="P1012" i="1"/>
  <c r="P1031" i="1"/>
  <c r="P1040" i="1"/>
  <c r="P1061" i="1"/>
  <c r="P1114" i="1"/>
  <c r="P1131" i="1"/>
  <c r="P1216" i="1"/>
  <c r="P1239" i="1"/>
  <c r="P1263" i="1"/>
  <c r="P1276" i="1"/>
  <c r="P1297" i="1"/>
  <c r="P1336" i="1"/>
  <c r="P1357" i="1"/>
  <c r="P1367" i="1"/>
  <c r="P1038" i="1"/>
  <c r="P1046" i="1"/>
  <c r="P1050" i="1"/>
  <c r="P1077" i="1"/>
  <c r="P1078" i="1"/>
  <c r="P1083" i="1"/>
  <c r="P1088" i="1"/>
  <c r="P1110" i="1"/>
  <c r="P1111" i="1"/>
  <c r="P1115" i="1"/>
  <c r="P1118" i="1"/>
  <c r="P1126" i="1"/>
  <c r="P1136" i="1"/>
  <c r="P1157" i="1"/>
  <c r="P1158" i="1"/>
  <c r="P1191" i="1"/>
  <c r="P1241" i="1"/>
  <c r="P1248" i="1"/>
  <c r="P1259" i="1"/>
  <c r="P1264" i="1"/>
  <c r="P1293" i="1"/>
  <c r="P1299" i="1"/>
  <c r="P1314" i="1"/>
  <c r="P1323" i="1"/>
  <c r="P1334" i="1"/>
  <c r="P1341" i="1"/>
  <c r="P1351" i="1"/>
  <c r="P1369" i="1"/>
  <c r="P1379" i="1"/>
  <c r="P58" i="1"/>
  <c r="P59" i="1"/>
  <c r="P68" i="1"/>
  <c r="P71" i="1"/>
  <c r="P1325" i="1"/>
  <c r="P1339" i="1"/>
  <c r="P1355" i="1"/>
  <c r="P1365" i="1"/>
  <c r="P1368" i="1"/>
  <c r="P1380" i="1"/>
  <c r="P1387" i="1"/>
  <c r="P1036" i="1"/>
  <c r="P1044" i="1"/>
  <c r="P1049" i="1"/>
  <c r="P1051" i="1"/>
  <c r="P1058" i="1"/>
  <c r="P1072" i="1"/>
  <c r="P1091" i="1"/>
  <c r="P1092" i="1"/>
  <c r="P1119" i="1"/>
  <c r="P1121" i="1"/>
  <c r="P1154" i="1"/>
  <c r="P1177" i="1"/>
  <c r="P1196" i="1"/>
  <c r="P1200" i="1"/>
  <c r="P1214" i="1"/>
  <c r="P1234" i="1"/>
  <c r="P995" i="1"/>
  <c r="P1087" i="1"/>
  <c r="P1097" i="1"/>
  <c r="P1100" i="1"/>
  <c r="P1123" i="1"/>
  <c r="P1137" i="1"/>
  <c r="P1147" i="1"/>
  <c r="P1167" i="1"/>
  <c r="P1179" i="1"/>
  <c r="P1199" i="1"/>
  <c r="P1219" i="1"/>
  <c r="P1222" i="1"/>
  <c r="P1247" i="1"/>
  <c r="P1261" i="1"/>
  <c r="P1265" i="1"/>
  <c r="P1270" i="1"/>
  <c r="P1282" i="1"/>
  <c r="P1287" i="1"/>
  <c r="P1295" i="1"/>
  <c r="P1296" i="1"/>
  <c r="P1303" i="1"/>
  <c r="P1317" i="1"/>
  <c r="P1364" i="1"/>
  <c r="P1366" i="1"/>
  <c r="P1020" i="1"/>
  <c r="P1071" i="1"/>
  <c r="P1096" i="1"/>
  <c r="P1151" i="1"/>
  <c r="P1153" i="1"/>
  <c r="P1160" i="1"/>
  <c r="P1163" i="1"/>
  <c r="P1169" i="1"/>
  <c r="P1178" i="1"/>
  <c r="P1182" i="1"/>
  <c r="P1183" i="1"/>
  <c r="P1185" i="1"/>
  <c r="P1198" i="1"/>
  <c r="P1218" i="1"/>
  <c r="P1246" i="1"/>
  <c r="P1273" i="1"/>
  <c r="P1283" i="1"/>
  <c r="P1285" i="1"/>
  <c r="P1291" i="1"/>
  <c r="P1315" i="1"/>
  <c r="P1324" i="1"/>
  <c r="P1393" i="1"/>
  <c r="P69" i="1"/>
  <c r="P86" i="1"/>
  <c r="P98" i="1"/>
  <c r="P100" i="1"/>
  <c r="P112" i="1"/>
  <c r="P118" i="1"/>
  <c r="P124" i="1"/>
  <c r="P125" i="1"/>
  <c r="P130" i="1"/>
  <c r="P143" i="1"/>
  <c r="P151" i="1"/>
  <c r="P169" i="1"/>
  <c r="P181" i="1"/>
  <c r="P218" i="1"/>
  <c r="P237" i="1"/>
  <c r="P256" i="1"/>
  <c r="P266" i="1"/>
  <c r="P276" i="1"/>
  <c r="P294" i="1"/>
  <c r="P301" i="1"/>
  <c r="P312" i="1"/>
  <c r="P319" i="1"/>
  <c r="P339" i="1"/>
  <c r="P358" i="1"/>
  <c r="P365" i="1"/>
  <c r="P454" i="1"/>
  <c r="P491" i="1"/>
  <c r="P496" i="1"/>
  <c r="P534" i="1"/>
  <c r="P546" i="1"/>
  <c r="P551" i="1"/>
  <c r="P566" i="1"/>
  <c r="P653" i="1"/>
  <c r="P1107" i="1"/>
  <c r="P1124" i="1"/>
  <c r="P1139" i="1"/>
  <c r="P1155" i="1"/>
  <c r="P1168" i="1"/>
  <c r="P1172" i="1"/>
  <c r="P1173" i="1"/>
  <c r="P1186" i="1"/>
  <c r="P1201" i="1"/>
  <c r="P1207" i="1"/>
  <c r="P1223" i="1"/>
  <c r="P1224" i="1"/>
  <c r="P1230" i="1"/>
  <c r="P1231" i="1"/>
  <c r="P1237" i="1"/>
  <c r="P1240" i="1"/>
  <c r="P1243" i="1"/>
  <c r="P1255" i="1"/>
  <c r="P1258" i="1"/>
  <c r="P1294" i="1"/>
  <c r="P1329" i="1"/>
  <c r="P1333" i="1"/>
  <c r="P1335" i="1"/>
  <c r="P1349" i="1"/>
  <c r="P1363" i="1"/>
  <c r="P1378" i="1"/>
  <c r="P1385" i="1"/>
  <c r="P1401" i="1"/>
  <c r="P62" i="1"/>
  <c r="P95" i="1"/>
  <c r="P97" i="1"/>
  <c r="P109" i="1"/>
  <c r="P110" i="1"/>
  <c r="P123" i="1"/>
  <c r="P131" i="1"/>
  <c r="P137" i="1"/>
  <c r="P172" i="1"/>
  <c r="P193" i="1"/>
  <c r="P199" i="1"/>
  <c r="P207" i="1"/>
  <c r="P212" i="1"/>
  <c r="P214" i="1"/>
  <c r="P246" i="1"/>
  <c r="P268" i="1"/>
  <c r="P274" i="1"/>
  <c r="P306" i="1"/>
  <c r="P320" i="1"/>
  <c r="P327" i="1"/>
  <c r="P348" i="1"/>
  <c r="P361" i="1"/>
  <c r="P371" i="1"/>
  <c r="P375" i="1"/>
  <c r="P383" i="1"/>
  <c r="P1353" i="1"/>
  <c r="P1370" i="1"/>
  <c r="P1373" i="1"/>
  <c r="P1386" i="1"/>
  <c r="P1391" i="1"/>
  <c r="P84" i="1"/>
  <c r="P1251" i="1"/>
  <c r="P1260" i="1"/>
  <c r="P1278" i="1"/>
  <c r="P1306" i="1"/>
  <c r="P1328" i="1"/>
  <c r="P1084" i="1"/>
  <c r="P1109" i="1"/>
  <c r="P1161" i="1"/>
  <c r="P1164" i="1"/>
  <c r="P1174" i="1"/>
  <c r="P1180" i="1"/>
  <c r="P1181" i="1"/>
  <c r="P1195" i="1"/>
  <c r="P1356" i="1"/>
  <c r="P1381" i="1"/>
  <c r="P1166" i="1"/>
  <c r="P1171" i="1"/>
  <c r="P1004" i="1"/>
  <c r="P1045" i="1"/>
  <c r="P1053" i="1"/>
  <c r="P1062" i="1"/>
  <c r="P1064" i="1"/>
  <c r="P1080" i="1"/>
  <c r="P1267" i="1"/>
  <c r="P1318" i="1"/>
  <c r="P1326" i="1"/>
  <c r="P1347" i="1"/>
  <c r="P1358" i="1"/>
  <c r="P73" i="1"/>
  <c r="P1238" i="1"/>
  <c r="P1271" i="1"/>
  <c r="P1272" i="1"/>
  <c r="P1277" i="1"/>
  <c r="P1289" i="1"/>
  <c r="P1304" i="1"/>
  <c r="P1327" i="1"/>
  <c r="P1350" i="1"/>
  <c r="P1352" i="1"/>
  <c r="P1085" i="1"/>
  <c r="P1211" i="1"/>
  <c r="P1229" i="1"/>
  <c r="P1249" i="1"/>
  <c r="P1262" i="1"/>
  <c r="P1268" i="1"/>
  <c r="P1360" i="1"/>
  <c r="P1403" i="1"/>
  <c r="P1142" i="1"/>
  <c r="P1159" i="1"/>
  <c r="P1226" i="1"/>
  <c r="P1269" i="1"/>
  <c r="P1309" i="1"/>
  <c r="P1122" i="1"/>
  <c r="P1204" i="1"/>
  <c r="P1113" i="1"/>
  <c r="P1138" i="1"/>
  <c r="P40" i="1"/>
  <c r="P1000" i="1"/>
  <c r="P1245" i="1"/>
  <c r="P1340" i="1"/>
  <c r="P387" i="1"/>
  <c r="P389" i="1"/>
  <c r="P390" i="1"/>
  <c r="P394" i="1"/>
  <c r="P423" i="1"/>
  <c r="P475" i="1"/>
  <c r="P540" i="1"/>
  <c r="V1009" i="1"/>
  <c r="W1009" i="1"/>
  <c r="X1009" i="1"/>
  <c r="Y1009" i="1"/>
  <c r="V1010" i="1"/>
  <c r="W1010" i="1"/>
  <c r="X1010" i="1"/>
  <c r="Y1010" i="1"/>
  <c r="V1011" i="1"/>
  <c r="W1011" i="1"/>
  <c r="X1011" i="1"/>
  <c r="Y1011" i="1"/>
  <c r="V1012" i="1"/>
  <c r="W1012" i="1"/>
  <c r="X1012" i="1"/>
  <c r="Y1012" i="1"/>
  <c r="V1013" i="1"/>
  <c r="W1013" i="1"/>
  <c r="X1013" i="1"/>
  <c r="Y1013" i="1"/>
  <c r="V1014" i="1"/>
  <c r="W1014" i="1"/>
  <c r="X1014" i="1"/>
  <c r="Y1014" i="1"/>
  <c r="V1015" i="1"/>
  <c r="W1015" i="1"/>
  <c r="X1015" i="1"/>
  <c r="Y1015" i="1"/>
  <c r="V1016" i="1"/>
  <c r="W1016" i="1"/>
  <c r="X1016" i="1"/>
  <c r="Y1016" i="1"/>
  <c r="V1017" i="1"/>
  <c r="W1017" i="1"/>
  <c r="X1017" i="1"/>
  <c r="Y1017" i="1"/>
  <c r="V1018" i="1"/>
  <c r="W1018" i="1"/>
  <c r="X1018" i="1"/>
  <c r="Y1018" i="1"/>
  <c r="V1019" i="1"/>
  <c r="W1019" i="1"/>
  <c r="X1019" i="1"/>
  <c r="Y1019" i="1"/>
  <c r="V1020" i="1"/>
  <c r="W1020" i="1"/>
  <c r="X1020" i="1"/>
  <c r="Y1020" i="1"/>
  <c r="V1021" i="1"/>
  <c r="W1021" i="1"/>
  <c r="X1021" i="1"/>
  <c r="Y1021" i="1"/>
  <c r="V1022" i="1"/>
  <c r="W1022" i="1"/>
  <c r="X1022" i="1"/>
  <c r="Y1022" i="1"/>
  <c r="V1023" i="1"/>
  <c r="W1023" i="1"/>
  <c r="X1023" i="1"/>
  <c r="Y1023" i="1"/>
  <c r="V1024" i="1"/>
  <c r="W1024" i="1"/>
  <c r="X1024" i="1"/>
  <c r="Y1024" i="1"/>
  <c r="V1025" i="1"/>
  <c r="W1025" i="1"/>
  <c r="X1025" i="1"/>
  <c r="Y1025" i="1"/>
  <c r="V1026" i="1"/>
  <c r="W1026" i="1"/>
  <c r="X1026" i="1"/>
  <c r="Y1026" i="1"/>
  <c r="V1027" i="1"/>
  <c r="W1027" i="1"/>
  <c r="X1027" i="1"/>
  <c r="Y1027" i="1"/>
  <c r="V1028" i="1"/>
  <c r="W1028" i="1"/>
  <c r="X1028" i="1"/>
  <c r="Y1028" i="1"/>
  <c r="V1029" i="1"/>
  <c r="W1029" i="1"/>
  <c r="X1029" i="1"/>
  <c r="Y1029" i="1"/>
  <c r="V1030" i="1"/>
  <c r="W1030" i="1"/>
  <c r="X1030" i="1"/>
  <c r="Y1030" i="1"/>
  <c r="V1031" i="1"/>
  <c r="W1031" i="1"/>
  <c r="X1031" i="1"/>
  <c r="Y1031" i="1"/>
  <c r="V1032" i="1"/>
  <c r="W1032" i="1"/>
  <c r="X1032" i="1"/>
  <c r="Y1032" i="1"/>
  <c r="V1033" i="1"/>
  <c r="W1033" i="1"/>
  <c r="X1033" i="1"/>
  <c r="Y1033" i="1"/>
  <c r="V1034" i="1"/>
  <c r="W1034" i="1"/>
  <c r="X1034" i="1"/>
  <c r="Y1034" i="1"/>
  <c r="V1035" i="1"/>
  <c r="W1035" i="1"/>
  <c r="X1035" i="1"/>
  <c r="Y1035" i="1"/>
  <c r="V1036" i="1"/>
  <c r="W1036" i="1"/>
  <c r="X1036" i="1"/>
  <c r="Y1036" i="1"/>
  <c r="V1037" i="1"/>
  <c r="W1037" i="1"/>
  <c r="X1037" i="1"/>
  <c r="Y1037" i="1"/>
  <c r="V1038" i="1"/>
  <c r="W1038" i="1"/>
  <c r="X1038" i="1"/>
  <c r="Y1038" i="1"/>
  <c r="V1039" i="1"/>
  <c r="W1039" i="1"/>
  <c r="X1039" i="1"/>
  <c r="Y1039" i="1"/>
  <c r="V1040" i="1"/>
  <c r="W1040" i="1"/>
  <c r="X1040" i="1"/>
  <c r="Y1040" i="1"/>
  <c r="V1041" i="1"/>
  <c r="W1041" i="1"/>
  <c r="X1041" i="1"/>
  <c r="Y1041" i="1"/>
  <c r="V1042" i="1"/>
  <c r="W1042" i="1"/>
  <c r="X1042" i="1"/>
  <c r="Y1042" i="1"/>
  <c r="V1043" i="1"/>
  <c r="W1043" i="1"/>
  <c r="X1043" i="1"/>
  <c r="Y1043" i="1"/>
  <c r="V1044" i="1"/>
  <c r="W1044" i="1"/>
  <c r="X1044" i="1"/>
  <c r="Y1044" i="1"/>
  <c r="V1045" i="1"/>
  <c r="W1045" i="1"/>
  <c r="X1045" i="1"/>
  <c r="Y1045" i="1"/>
  <c r="V1046" i="1"/>
  <c r="W1046" i="1"/>
  <c r="X1046" i="1"/>
  <c r="Y1046" i="1"/>
  <c r="V1047" i="1"/>
  <c r="W1047" i="1"/>
  <c r="X1047" i="1"/>
  <c r="Y1047" i="1"/>
  <c r="V1048" i="1"/>
  <c r="W1048" i="1"/>
  <c r="X1048" i="1"/>
  <c r="Y1048" i="1"/>
  <c r="V1049" i="1"/>
  <c r="W1049" i="1"/>
  <c r="X1049" i="1"/>
  <c r="Y1049" i="1"/>
  <c r="V1050" i="1"/>
  <c r="W1050" i="1"/>
  <c r="X1050" i="1"/>
  <c r="Y1050" i="1"/>
  <c r="V1051" i="1"/>
  <c r="W1051" i="1"/>
  <c r="X1051" i="1"/>
  <c r="Y1051" i="1"/>
  <c r="V1052" i="1"/>
  <c r="W1052" i="1"/>
  <c r="X1052" i="1"/>
  <c r="Y1052" i="1"/>
  <c r="V1053" i="1"/>
  <c r="W1053" i="1"/>
  <c r="X1053" i="1"/>
  <c r="Y1053" i="1"/>
  <c r="V1054" i="1"/>
  <c r="W1054" i="1"/>
  <c r="X1054" i="1"/>
  <c r="Y1054" i="1"/>
  <c r="V1055" i="1"/>
  <c r="W1055" i="1"/>
  <c r="X1055" i="1"/>
  <c r="Y1055" i="1"/>
  <c r="V1056" i="1"/>
  <c r="W1056" i="1"/>
  <c r="X1056" i="1"/>
  <c r="Y1056" i="1"/>
  <c r="V1057" i="1"/>
  <c r="W1057" i="1"/>
  <c r="X1057" i="1"/>
  <c r="Y1057" i="1"/>
  <c r="V1058" i="1"/>
  <c r="W1058" i="1"/>
  <c r="X1058" i="1"/>
  <c r="Y1058" i="1"/>
  <c r="V1059" i="1"/>
  <c r="W1059" i="1"/>
  <c r="X1059" i="1"/>
  <c r="Y1059" i="1"/>
  <c r="V1060" i="1"/>
  <c r="W1060" i="1"/>
  <c r="X1060" i="1"/>
  <c r="Y1060" i="1"/>
  <c r="V1061" i="1"/>
  <c r="W1061" i="1"/>
  <c r="X1061" i="1"/>
  <c r="Y1061" i="1"/>
  <c r="V1062" i="1"/>
  <c r="W1062" i="1"/>
  <c r="X1062" i="1"/>
  <c r="Y1062" i="1"/>
  <c r="V1063" i="1"/>
  <c r="W1063" i="1"/>
  <c r="X1063" i="1"/>
  <c r="Y1063" i="1"/>
  <c r="V1064" i="1"/>
  <c r="W1064" i="1"/>
  <c r="X1064" i="1"/>
  <c r="Y1064" i="1"/>
  <c r="V1065" i="1"/>
  <c r="W1065" i="1"/>
  <c r="X1065" i="1"/>
  <c r="Y1065" i="1"/>
  <c r="V1066" i="1"/>
  <c r="W1066" i="1"/>
  <c r="X1066" i="1"/>
  <c r="Y1066" i="1"/>
  <c r="V1067" i="1"/>
  <c r="W1067" i="1"/>
  <c r="X1067" i="1"/>
  <c r="Y1067" i="1"/>
  <c r="V1068" i="1"/>
  <c r="W1068" i="1"/>
  <c r="X1068" i="1"/>
  <c r="Y1068" i="1"/>
  <c r="V1069" i="1"/>
  <c r="W1069" i="1"/>
  <c r="X1069" i="1"/>
  <c r="Y1069" i="1"/>
  <c r="V1070" i="1"/>
  <c r="W1070" i="1"/>
  <c r="X1070" i="1"/>
  <c r="Y1070" i="1"/>
  <c r="V1071" i="1"/>
  <c r="W1071" i="1"/>
  <c r="X1071" i="1"/>
  <c r="Y1071" i="1"/>
  <c r="V1072" i="1"/>
  <c r="W1072" i="1"/>
  <c r="X1072" i="1"/>
  <c r="Y1072" i="1"/>
  <c r="V1073" i="1"/>
  <c r="W1073" i="1"/>
  <c r="X1073" i="1"/>
  <c r="Y1073" i="1"/>
  <c r="V1074" i="1"/>
  <c r="W1074" i="1"/>
  <c r="X1074" i="1"/>
  <c r="Y1074" i="1"/>
  <c r="V1075" i="1"/>
  <c r="W1075" i="1"/>
  <c r="X1075" i="1"/>
  <c r="Y1075" i="1"/>
  <c r="V1076" i="1"/>
  <c r="W1076" i="1"/>
  <c r="X1076" i="1"/>
  <c r="Y1076" i="1"/>
  <c r="V1077" i="1"/>
  <c r="W1077" i="1"/>
  <c r="X1077" i="1"/>
  <c r="Y1077" i="1"/>
  <c r="V1078" i="1"/>
  <c r="W1078" i="1"/>
  <c r="X1078" i="1"/>
  <c r="Y1078" i="1"/>
  <c r="V1079" i="1"/>
  <c r="W1079" i="1"/>
  <c r="X1079" i="1"/>
  <c r="Y1079" i="1"/>
  <c r="V1080" i="1"/>
  <c r="W1080" i="1"/>
  <c r="X1080" i="1"/>
  <c r="Y1080" i="1"/>
  <c r="V1081" i="1"/>
  <c r="W1081" i="1"/>
  <c r="X1081" i="1"/>
  <c r="Y1081" i="1"/>
  <c r="V1082" i="1"/>
  <c r="W1082" i="1"/>
  <c r="X1082" i="1"/>
  <c r="Y1082" i="1"/>
  <c r="V1083" i="1"/>
  <c r="W1083" i="1"/>
  <c r="X1083" i="1"/>
  <c r="Y1083" i="1"/>
  <c r="V1084" i="1"/>
  <c r="W1084" i="1"/>
  <c r="X1084" i="1"/>
  <c r="Y1084" i="1"/>
  <c r="V1085" i="1"/>
  <c r="W1085" i="1"/>
  <c r="X1085" i="1"/>
  <c r="Y1085" i="1"/>
  <c r="V1086" i="1"/>
  <c r="W1086" i="1"/>
  <c r="X1086" i="1"/>
  <c r="Y1086" i="1"/>
  <c r="V1087" i="1"/>
  <c r="W1087" i="1"/>
  <c r="X1087" i="1"/>
  <c r="Y1087" i="1"/>
  <c r="V1088" i="1"/>
  <c r="W1088" i="1"/>
  <c r="X1088" i="1"/>
  <c r="Y1088" i="1"/>
  <c r="V1089" i="1"/>
  <c r="W1089" i="1"/>
  <c r="X1089" i="1"/>
  <c r="Y1089" i="1"/>
  <c r="V1090" i="1"/>
  <c r="W1090" i="1"/>
  <c r="X1090" i="1"/>
  <c r="Y1090" i="1"/>
  <c r="V1091" i="1"/>
  <c r="W1091" i="1"/>
  <c r="X1091" i="1"/>
  <c r="Y1091" i="1"/>
  <c r="V1092" i="1"/>
  <c r="W1092" i="1"/>
  <c r="X1092" i="1"/>
  <c r="Y1092" i="1"/>
  <c r="V1093" i="1"/>
  <c r="W1093" i="1"/>
  <c r="X1093" i="1"/>
  <c r="Y1093" i="1"/>
  <c r="V1094" i="1"/>
  <c r="W1094" i="1"/>
  <c r="X1094" i="1"/>
  <c r="Y1094" i="1"/>
  <c r="V1095" i="1"/>
  <c r="W1095" i="1"/>
  <c r="X1095" i="1"/>
  <c r="Y1095" i="1"/>
  <c r="V1096" i="1"/>
  <c r="W1096" i="1"/>
  <c r="X1096" i="1"/>
  <c r="Y1096" i="1"/>
  <c r="V1097" i="1"/>
  <c r="W1097" i="1"/>
  <c r="X1097" i="1"/>
  <c r="Y1097" i="1"/>
  <c r="V1098" i="1"/>
  <c r="W1098" i="1"/>
  <c r="X1098" i="1"/>
  <c r="Y1098" i="1"/>
  <c r="V1099" i="1"/>
  <c r="W1099" i="1"/>
  <c r="X1099" i="1"/>
  <c r="Y1099" i="1"/>
  <c r="V1100" i="1"/>
  <c r="W1100" i="1"/>
  <c r="X1100" i="1"/>
  <c r="Y1100" i="1"/>
  <c r="V1101" i="1"/>
  <c r="W1101" i="1"/>
  <c r="X1101" i="1"/>
  <c r="Y1101" i="1"/>
  <c r="V1102" i="1"/>
  <c r="W1102" i="1"/>
  <c r="X1102" i="1"/>
  <c r="Y1102" i="1"/>
  <c r="V1103" i="1"/>
  <c r="W1103" i="1"/>
  <c r="X1103" i="1"/>
  <c r="Y1103" i="1"/>
  <c r="V1104" i="1"/>
  <c r="W1104" i="1"/>
  <c r="X1104" i="1"/>
  <c r="Y1104" i="1"/>
  <c r="V1105" i="1"/>
  <c r="W1105" i="1"/>
  <c r="X1105" i="1"/>
  <c r="Y1105" i="1"/>
  <c r="V1106" i="1"/>
  <c r="W1106" i="1"/>
  <c r="X1106" i="1"/>
  <c r="Y1106" i="1"/>
  <c r="V1107" i="1"/>
  <c r="W1107" i="1"/>
  <c r="X1107" i="1"/>
  <c r="Y1107" i="1"/>
  <c r="V1108" i="1"/>
  <c r="W1108" i="1"/>
  <c r="X1108" i="1"/>
  <c r="Y1108" i="1"/>
  <c r="V1109" i="1"/>
  <c r="W1109" i="1"/>
  <c r="X1109" i="1"/>
  <c r="Y1109" i="1"/>
  <c r="V1110" i="1"/>
  <c r="W1110" i="1"/>
  <c r="X1110" i="1"/>
  <c r="Y1110" i="1"/>
  <c r="V1111" i="1"/>
  <c r="W1111" i="1"/>
  <c r="X1111" i="1"/>
  <c r="Y1111" i="1"/>
  <c r="V1112" i="1"/>
  <c r="W1112" i="1"/>
  <c r="X1112" i="1"/>
  <c r="Y1112" i="1"/>
  <c r="V1113" i="1"/>
  <c r="W1113" i="1"/>
  <c r="X1113" i="1"/>
  <c r="Y1113" i="1"/>
  <c r="V1114" i="1"/>
  <c r="W1114" i="1"/>
  <c r="X1114" i="1"/>
  <c r="Y1114" i="1"/>
  <c r="V1115" i="1"/>
  <c r="W1115" i="1"/>
  <c r="X1115" i="1"/>
  <c r="Y1115" i="1"/>
  <c r="V1116" i="1"/>
  <c r="W1116" i="1"/>
  <c r="X1116" i="1"/>
  <c r="Y1116" i="1"/>
  <c r="V1117" i="1"/>
  <c r="W1117" i="1"/>
  <c r="X1117" i="1"/>
  <c r="Y1117" i="1"/>
  <c r="V1118" i="1"/>
  <c r="W1118" i="1"/>
  <c r="X1118" i="1"/>
  <c r="Y1118" i="1"/>
  <c r="V1119" i="1"/>
  <c r="W1119" i="1"/>
  <c r="X1119" i="1"/>
  <c r="Y1119" i="1"/>
  <c r="V1120" i="1"/>
  <c r="W1120" i="1"/>
  <c r="X1120" i="1"/>
  <c r="Y1120" i="1"/>
  <c r="V1121" i="1"/>
  <c r="W1121" i="1"/>
  <c r="X1121" i="1"/>
  <c r="Y1121" i="1"/>
  <c r="V1122" i="1"/>
  <c r="W1122" i="1"/>
  <c r="X1122" i="1"/>
  <c r="Y1122" i="1"/>
  <c r="V1123" i="1"/>
  <c r="W1123" i="1"/>
  <c r="X1123" i="1"/>
  <c r="Y1123" i="1"/>
  <c r="V1124" i="1"/>
  <c r="W1124" i="1"/>
  <c r="X1124" i="1"/>
  <c r="Y1124" i="1"/>
  <c r="V1125" i="1"/>
  <c r="W1125" i="1"/>
  <c r="X1125" i="1"/>
  <c r="Y1125" i="1"/>
  <c r="V1126" i="1"/>
  <c r="W1126" i="1"/>
  <c r="X1126" i="1"/>
  <c r="Y1126" i="1"/>
  <c r="V1127" i="1"/>
  <c r="W1127" i="1"/>
  <c r="X1127" i="1"/>
  <c r="Y1127" i="1"/>
  <c r="V1128" i="1"/>
  <c r="W1128" i="1"/>
  <c r="X1128" i="1"/>
  <c r="Y1128" i="1"/>
  <c r="V1129" i="1"/>
  <c r="W1129" i="1"/>
  <c r="X1129" i="1"/>
  <c r="Y1129" i="1"/>
  <c r="V1130" i="1"/>
  <c r="W1130" i="1"/>
  <c r="X1130" i="1"/>
  <c r="Y1130" i="1"/>
  <c r="V1131" i="1"/>
  <c r="W1131" i="1"/>
  <c r="X1131" i="1"/>
  <c r="Y1131" i="1"/>
  <c r="V1132" i="1"/>
  <c r="W1132" i="1"/>
  <c r="X1132" i="1"/>
  <c r="Y1132" i="1"/>
  <c r="V1133" i="1"/>
  <c r="W1133" i="1"/>
  <c r="X1133" i="1"/>
  <c r="Y1133" i="1"/>
  <c r="V1134" i="1"/>
  <c r="W1134" i="1"/>
  <c r="X1134" i="1"/>
  <c r="Y1134" i="1"/>
  <c r="V1135" i="1"/>
  <c r="W1135" i="1"/>
  <c r="X1135" i="1"/>
  <c r="Y1135" i="1"/>
  <c r="V1136" i="1"/>
  <c r="W1136" i="1"/>
  <c r="X1136" i="1"/>
  <c r="Y1136" i="1"/>
  <c r="V1137" i="1"/>
  <c r="W1137" i="1"/>
  <c r="X1137" i="1"/>
  <c r="Y1137" i="1"/>
  <c r="V1138" i="1"/>
  <c r="W1138" i="1"/>
  <c r="X1138" i="1"/>
  <c r="Y1138" i="1"/>
  <c r="V1139" i="1"/>
  <c r="W1139" i="1"/>
  <c r="X1139" i="1"/>
  <c r="Y1139" i="1"/>
  <c r="V1140" i="1"/>
  <c r="W1140" i="1"/>
  <c r="X1140" i="1"/>
  <c r="Y1140" i="1"/>
  <c r="V1141" i="1"/>
  <c r="W1141" i="1"/>
  <c r="X1141" i="1"/>
  <c r="Y1141" i="1"/>
  <c r="V1142" i="1"/>
  <c r="W1142" i="1"/>
  <c r="X1142" i="1"/>
  <c r="Y1142" i="1"/>
  <c r="V1143" i="1"/>
  <c r="W1143" i="1"/>
  <c r="X1143" i="1"/>
  <c r="Y1143" i="1"/>
  <c r="V1144" i="1"/>
  <c r="W1144" i="1"/>
  <c r="X1144" i="1"/>
  <c r="Y1144" i="1"/>
  <c r="V1145" i="1"/>
  <c r="W1145" i="1"/>
  <c r="X1145" i="1"/>
  <c r="Y1145" i="1"/>
  <c r="V1146" i="1"/>
  <c r="W1146" i="1"/>
  <c r="X1146" i="1"/>
  <c r="Y1146" i="1"/>
  <c r="V1147" i="1"/>
  <c r="W1147" i="1"/>
  <c r="X1147" i="1"/>
  <c r="Y1147" i="1"/>
  <c r="V1148" i="1"/>
  <c r="W1148" i="1"/>
  <c r="X1148" i="1"/>
  <c r="Y1148" i="1"/>
  <c r="V1149" i="1"/>
  <c r="W1149" i="1"/>
  <c r="X1149" i="1"/>
  <c r="Y1149" i="1"/>
  <c r="V1150" i="1"/>
  <c r="W1150" i="1"/>
  <c r="X1150" i="1"/>
  <c r="Y1150" i="1"/>
  <c r="V1151" i="1"/>
  <c r="W1151" i="1"/>
  <c r="X1151" i="1"/>
  <c r="Y1151" i="1"/>
  <c r="V1152" i="1"/>
  <c r="W1152" i="1"/>
  <c r="X1152" i="1"/>
  <c r="Y1152" i="1"/>
  <c r="V1153" i="1"/>
  <c r="W1153" i="1"/>
  <c r="X1153" i="1"/>
  <c r="Y1153" i="1"/>
  <c r="V1154" i="1"/>
  <c r="W1154" i="1"/>
  <c r="X1154" i="1"/>
  <c r="Y1154" i="1"/>
  <c r="V1155" i="1"/>
  <c r="W1155" i="1"/>
  <c r="X1155" i="1"/>
  <c r="Y1155" i="1"/>
  <c r="V1156" i="1"/>
  <c r="W1156" i="1"/>
  <c r="X1156" i="1"/>
  <c r="Y1156" i="1"/>
  <c r="V1157" i="1"/>
  <c r="W1157" i="1"/>
  <c r="X1157" i="1"/>
  <c r="Y1157" i="1"/>
  <c r="V1158" i="1"/>
  <c r="W1158" i="1"/>
  <c r="X1158" i="1"/>
  <c r="Y1158" i="1"/>
  <c r="V1159" i="1"/>
  <c r="W1159" i="1"/>
  <c r="X1159" i="1"/>
  <c r="Y1159" i="1"/>
  <c r="V1160" i="1"/>
  <c r="W1160" i="1"/>
  <c r="X1160" i="1"/>
  <c r="Y1160" i="1"/>
  <c r="V1161" i="1"/>
  <c r="W1161" i="1"/>
  <c r="X1161" i="1"/>
  <c r="Y1161" i="1"/>
  <c r="V1162" i="1"/>
  <c r="W1162" i="1"/>
  <c r="X1162" i="1"/>
  <c r="Y1162" i="1"/>
  <c r="V1163" i="1"/>
  <c r="W1163" i="1"/>
  <c r="X1163" i="1"/>
  <c r="Y1163" i="1"/>
  <c r="V1164" i="1"/>
  <c r="W1164" i="1"/>
  <c r="X1164" i="1"/>
  <c r="Y1164" i="1"/>
  <c r="V1165" i="1"/>
  <c r="W1165" i="1"/>
  <c r="X1165" i="1"/>
  <c r="Y1165" i="1"/>
  <c r="V1166" i="1"/>
  <c r="W1166" i="1"/>
  <c r="X1166" i="1"/>
  <c r="Y1166" i="1"/>
  <c r="V1167" i="1"/>
  <c r="W1167" i="1"/>
  <c r="X1167" i="1"/>
  <c r="Y1167" i="1"/>
  <c r="V1168" i="1"/>
  <c r="W1168" i="1"/>
  <c r="X1168" i="1"/>
  <c r="Y1168" i="1"/>
  <c r="V1169" i="1"/>
  <c r="W1169" i="1"/>
  <c r="X1169" i="1"/>
  <c r="Y1169" i="1"/>
  <c r="V1170" i="1"/>
  <c r="W1170" i="1"/>
  <c r="X1170" i="1"/>
  <c r="Y1170" i="1"/>
  <c r="V1171" i="1"/>
  <c r="W1171" i="1"/>
  <c r="X1171" i="1"/>
  <c r="Y1171" i="1"/>
  <c r="V1172" i="1"/>
  <c r="W1172" i="1"/>
  <c r="X1172" i="1"/>
  <c r="Y1172" i="1"/>
  <c r="V1173" i="1"/>
  <c r="W1173" i="1"/>
  <c r="X1173" i="1"/>
  <c r="Y1173" i="1"/>
  <c r="V1174" i="1"/>
  <c r="W1174" i="1"/>
  <c r="X1174" i="1"/>
  <c r="Y1174" i="1"/>
  <c r="V1175" i="1"/>
  <c r="W1175" i="1"/>
  <c r="X1175" i="1"/>
  <c r="Y1175" i="1"/>
  <c r="V1176" i="1"/>
  <c r="W1176" i="1"/>
  <c r="X1176" i="1"/>
  <c r="Y1176" i="1"/>
  <c r="V1177" i="1"/>
  <c r="W1177" i="1"/>
  <c r="X1177" i="1"/>
  <c r="Y1177" i="1"/>
  <c r="V1178" i="1"/>
  <c r="W1178" i="1"/>
  <c r="X1178" i="1"/>
  <c r="Y1178" i="1"/>
  <c r="V1179" i="1"/>
  <c r="W1179" i="1"/>
  <c r="X1179" i="1"/>
  <c r="Y1179" i="1"/>
  <c r="V1180" i="1"/>
  <c r="W1180" i="1"/>
  <c r="X1180" i="1"/>
  <c r="Y1180" i="1"/>
  <c r="V1181" i="1"/>
  <c r="W1181" i="1"/>
  <c r="X1181" i="1"/>
  <c r="Y1181" i="1"/>
  <c r="V1182" i="1"/>
  <c r="W1182" i="1"/>
  <c r="X1182" i="1"/>
  <c r="Y1182" i="1"/>
  <c r="V1183" i="1"/>
  <c r="W1183" i="1"/>
  <c r="X1183" i="1"/>
  <c r="Y1183" i="1"/>
  <c r="V1184" i="1"/>
  <c r="W1184" i="1"/>
  <c r="X1184" i="1"/>
  <c r="Y1184" i="1"/>
  <c r="V1185" i="1"/>
  <c r="W1185" i="1"/>
  <c r="X1185" i="1"/>
  <c r="Y1185" i="1"/>
  <c r="V1186" i="1"/>
  <c r="W1186" i="1"/>
  <c r="X1186" i="1"/>
  <c r="Y1186" i="1"/>
  <c r="V1187" i="1"/>
  <c r="W1187" i="1"/>
  <c r="X1187" i="1"/>
  <c r="Y1187" i="1"/>
  <c r="V1188" i="1"/>
  <c r="W1188" i="1"/>
  <c r="X1188" i="1"/>
  <c r="Y1188" i="1"/>
  <c r="V1189" i="1"/>
  <c r="W1189" i="1"/>
  <c r="X1189" i="1"/>
  <c r="Y1189" i="1"/>
  <c r="V1190" i="1"/>
  <c r="W1190" i="1"/>
  <c r="X1190" i="1"/>
  <c r="Y1190" i="1"/>
  <c r="V1191" i="1"/>
  <c r="W1191" i="1"/>
  <c r="X1191" i="1"/>
  <c r="Y1191" i="1"/>
  <c r="V1192" i="1"/>
  <c r="W1192" i="1"/>
  <c r="X1192" i="1"/>
  <c r="Y1192" i="1"/>
  <c r="V1193" i="1"/>
  <c r="W1193" i="1"/>
  <c r="X1193" i="1"/>
  <c r="Y1193" i="1"/>
  <c r="V1194" i="1"/>
  <c r="W1194" i="1"/>
  <c r="X1194" i="1"/>
  <c r="Y1194" i="1"/>
  <c r="V1195" i="1"/>
  <c r="W1195" i="1"/>
  <c r="X1195" i="1"/>
  <c r="Y1195" i="1"/>
  <c r="V1196" i="1"/>
  <c r="W1196" i="1"/>
  <c r="X1196" i="1"/>
  <c r="Y1196" i="1"/>
  <c r="V1197" i="1"/>
  <c r="W1197" i="1"/>
  <c r="X1197" i="1"/>
  <c r="Y1197" i="1"/>
  <c r="V1198" i="1"/>
  <c r="W1198" i="1"/>
  <c r="X1198" i="1"/>
  <c r="Y1198" i="1"/>
  <c r="V1199" i="1"/>
  <c r="W1199" i="1"/>
  <c r="X1199" i="1"/>
  <c r="Y1199" i="1"/>
  <c r="V1200" i="1"/>
  <c r="W1200" i="1"/>
  <c r="X1200" i="1"/>
  <c r="Y1200" i="1"/>
  <c r="V1201" i="1"/>
  <c r="W1201" i="1"/>
  <c r="X1201" i="1"/>
  <c r="Y1201" i="1"/>
  <c r="V1202" i="1"/>
  <c r="W1202" i="1"/>
  <c r="X1202" i="1"/>
  <c r="Y1202" i="1"/>
  <c r="V1203" i="1"/>
  <c r="W1203" i="1"/>
  <c r="X1203" i="1"/>
  <c r="Y1203" i="1"/>
  <c r="V1204" i="1"/>
  <c r="W1204" i="1"/>
  <c r="X1204" i="1"/>
  <c r="Y1204" i="1"/>
  <c r="V1205" i="1"/>
  <c r="W1205" i="1"/>
  <c r="X1205" i="1"/>
  <c r="Y1205" i="1"/>
  <c r="V1206" i="1"/>
  <c r="W1206" i="1"/>
  <c r="X1206" i="1"/>
  <c r="Y1206" i="1"/>
  <c r="V1207" i="1"/>
  <c r="W1207" i="1"/>
  <c r="X1207" i="1"/>
  <c r="Y1207" i="1"/>
  <c r="V1208" i="1"/>
  <c r="W1208" i="1"/>
  <c r="X1208" i="1"/>
  <c r="Y1208" i="1"/>
  <c r="V1209" i="1"/>
  <c r="W1209" i="1"/>
  <c r="X1209" i="1"/>
  <c r="Y1209" i="1"/>
  <c r="V1210" i="1"/>
  <c r="W1210" i="1"/>
  <c r="X1210" i="1"/>
  <c r="Y1210" i="1"/>
  <c r="V1211" i="1"/>
  <c r="W1211" i="1"/>
  <c r="X1211" i="1"/>
  <c r="Y1211" i="1"/>
  <c r="V1212" i="1"/>
  <c r="W1212" i="1"/>
  <c r="X1212" i="1"/>
  <c r="Y1212" i="1"/>
  <c r="V1213" i="1"/>
  <c r="W1213" i="1"/>
  <c r="X1213" i="1"/>
  <c r="Y1213" i="1"/>
  <c r="V1214" i="1"/>
  <c r="W1214" i="1"/>
  <c r="X1214" i="1"/>
  <c r="Y1214" i="1"/>
  <c r="V1215" i="1"/>
  <c r="W1215" i="1"/>
  <c r="X1215" i="1"/>
  <c r="Y1215" i="1"/>
  <c r="V1216" i="1"/>
  <c r="W1216" i="1"/>
  <c r="X1216" i="1"/>
  <c r="Y1216" i="1"/>
  <c r="V1217" i="1"/>
  <c r="W1217" i="1"/>
  <c r="X1217" i="1"/>
  <c r="Y1217" i="1"/>
  <c r="V1218" i="1"/>
  <c r="W1218" i="1"/>
  <c r="X1218" i="1"/>
  <c r="Y1218" i="1"/>
  <c r="V1219" i="1"/>
  <c r="W1219" i="1"/>
  <c r="X1219" i="1"/>
  <c r="Y1219" i="1"/>
  <c r="V1220" i="1"/>
  <c r="W1220" i="1"/>
  <c r="X1220" i="1"/>
  <c r="Y1220" i="1"/>
  <c r="V1221" i="1"/>
  <c r="W1221" i="1"/>
  <c r="X1221" i="1"/>
  <c r="Y1221" i="1"/>
  <c r="V1222" i="1"/>
  <c r="W1222" i="1"/>
  <c r="X1222" i="1"/>
  <c r="Y1222" i="1"/>
  <c r="V1223" i="1"/>
  <c r="W1223" i="1"/>
  <c r="X1223" i="1"/>
  <c r="Y1223" i="1"/>
  <c r="V1224" i="1"/>
  <c r="W1224" i="1"/>
  <c r="X1224" i="1"/>
  <c r="Y1224" i="1"/>
  <c r="V1225" i="1"/>
  <c r="W1225" i="1"/>
  <c r="X1225" i="1"/>
  <c r="Y1225" i="1"/>
  <c r="V1226" i="1"/>
  <c r="W1226" i="1"/>
  <c r="X1226" i="1"/>
  <c r="Y1226" i="1"/>
  <c r="V1227" i="1"/>
  <c r="W1227" i="1"/>
  <c r="X1227" i="1"/>
  <c r="Y1227" i="1"/>
  <c r="V1228" i="1"/>
  <c r="W1228" i="1"/>
  <c r="X1228" i="1"/>
  <c r="Y1228" i="1"/>
  <c r="V1229" i="1"/>
  <c r="W1229" i="1"/>
  <c r="X1229" i="1"/>
  <c r="Y1229" i="1"/>
  <c r="V1230" i="1"/>
  <c r="W1230" i="1"/>
  <c r="X1230" i="1"/>
  <c r="Y1230" i="1"/>
  <c r="V1231" i="1"/>
  <c r="W1231" i="1"/>
  <c r="X1231" i="1"/>
  <c r="Y1231" i="1"/>
  <c r="V1232" i="1"/>
  <c r="W1232" i="1"/>
  <c r="X1232" i="1"/>
  <c r="Y1232" i="1"/>
  <c r="V1233" i="1"/>
  <c r="W1233" i="1"/>
  <c r="X1233" i="1"/>
  <c r="Y1233" i="1"/>
  <c r="V1234" i="1"/>
  <c r="W1234" i="1"/>
  <c r="X1234" i="1"/>
  <c r="Y1234" i="1"/>
  <c r="V1235" i="1"/>
  <c r="W1235" i="1"/>
  <c r="X1235" i="1"/>
  <c r="Y1235" i="1"/>
  <c r="V1236" i="1"/>
  <c r="W1236" i="1"/>
  <c r="X1236" i="1"/>
  <c r="Y1236" i="1"/>
  <c r="V1237" i="1"/>
  <c r="W1237" i="1"/>
  <c r="X1237" i="1"/>
  <c r="Y1237" i="1"/>
  <c r="V1238" i="1"/>
  <c r="W1238" i="1"/>
  <c r="X1238" i="1"/>
  <c r="Y1238" i="1"/>
  <c r="V1239" i="1"/>
  <c r="W1239" i="1"/>
  <c r="X1239" i="1"/>
  <c r="Y1239" i="1"/>
  <c r="V1240" i="1"/>
  <c r="W1240" i="1"/>
  <c r="X1240" i="1"/>
  <c r="Y1240" i="1"/>
  <c r="V1241" i="1"/>
  <c r="W1241" i="1"/>
  <c r="X1241" i="1"/>
  <c r="Y1241" i="1"/>
  <c r="V1242" i="1"/>
  <c r="W1242" i="1"/>
  <c r="X1242" i="1"/>
  <c r="Y1242" i="1"/>
  <c r="V1243" i="1"/>
  <c r="W1243" i="1"/>
  <c r="X1243" i="1"/>
  <c r="Y1243" i="1"/>
  <c r="V1244" i="1"/>
  <c r="W1244" i="1"/>
  <c r="X1244" i="1"/>
  <c r="Y1244" i="1"/>
  <c r="V1245" i="1"/>
  <c r="W1245" i="1"/>
  <c r="X1245" i="1"/>
  <c r="Y1245" i="1"/>
  <c r="V1246" i="1"/>
  <c r="W1246" i="1"/>
  <c r="X1246" i="1"/>
  <c r="Y1246" i="1"/>
  <c r="V1247" i="1"/>
  <c r="W1247" i="1"/>
  <c r="X1247" i="1"/>
  <c r="Y1247" i="1"/>
  <c r="V1248" i="1"/>
  <c r="W1248" i="1"/>
  <c r="X1248" i="1"/>
  <c r="Y1248" i="1"/>
  <c r="V1249" i="1"/>
  <c r="W1249" i="1"/>
  <c r="X1249" i="1"/>
  <c r="Y1249" i="1"/>
  <c r="V1250" i="1"/>
  <c r="W1250" i="1"/>
  <c r="X1250" i="1"/>
  <c r="Y1250" i="1"/>
  <c r="V1251" i="1"/>
  <c r="W1251" i="1"/>
  <c r="X1251" i="1"/>
  <c r="Y1251" i="1"/>
  <c r="V1252" i="1"/>
  <c r="W1252" i="1"/>
  <c r="X1252" i="1"/>
  <c r="Y1252" i="1"/>
  <c r="V1253" i="1"/>
  <c r="W1253" i="1"/>
  <c r="X1253" i="1"/>
  <c r="Y1253" i="1"/>
  <c r="V1254" i="1"/>
  <c r="W1254" i="1"/>
  <c r="X1254" i="1"/>
  <c r="Y1254" i="1"/>
  <c r="V1255" i="1"/>
  <c r="W1255" i="1"/>
  <c r="X1255" i="1"/>
  <c r="Y1255" i="1"/>
  <c r="V1256" i="1"/>
  <c r="W1256" i="1"/>
  <c r="X1256" i="1"/>
  <c r="Y1256" i="1"/>
  <c r="V1257" i="1"/>
  <c r="W1257" i="1"/>
  <c r="X1257" i="1"/>
  <c r="Y1257" i="1"/>
  <c r="V1258" i="1"/>
  <c r="W1258" i="1"/>
  <c r="X1258" i="1"/>
  <c r="Y1258" i="1"/>
  <c r="V1259" i="1"/>
  <c r="W1259" i="1"/>
  <c r="X1259" i="1"/>
  <c r="Y1259" i="1"/>
  <c r="V1260" i="1"/>
  <c r="W1260" i="1"/>
  <c r="X1260" i="1"/>
  <c r="Y1260" i="1"/>
  <c r="V1261" i="1"/>
  <c r="W1261" i="1"/>
  <c r="X1261" i="1"/>
  <c r="Y1261" i="1"/>
  <c r="V1262" i="1"/>
  <c r="W1262" i="1"/>
  <c r="X1262" i="1"/>
  <c r="Y1262" i="1"/>
  <c r="V1263" i="1"/>
  <c r="W1263" i="1"/>
  <c r="X1263" i="1"/>
  <c r="Y1263" i="1"/>
  <c r="V1264" i="1"/>
  <c r="W1264" i="1"/>
  <c r="X1264" i="1"/>
  <c r="Y1264" i="1"/>
  <c r="V1265" i="1"/>
  <c r="W1265" i="1"/>
  <c r="X1265" i="1"/>
  <c r="Y1265" i="1"/>
  <c r="V1266" i="1"/>
  <c r="W1266" i="1"/>
  <c r="X1266" i="1"/>
  <c r="Y1266" i="1"/>
  <c r="V1267" i="1"/>
  <c r="W1267" i="1"/>
  <c r="X1267" i="1"/>
  <c r="Y1267" i="1"/>
  <c r="V1268" i="1"/>
  <c r="W1268" i="1"/>
  <c r="X1268" i="1"/>
  <c r="Y1268" i="1"/>
  <c r="V1269" i="1"/>
  <c r="W1269" i="1"/>
  <c r="X1269" i="1"/>
  <c r="Y1269" i="1"/>
  <c r="V1270" i="1"/>
  <c r="W1270" i="1"/>
  <c r="X1270" i="1"/>
  <c r="Y1270" i="1"/>
  <c r="V1271" i="1"/>
  <c r="W1271" i="1"/>
  <c r="X1271" i="1"/>
  <c r="Y1271" i="1"/>
  <c r="V1272" i="1"/>
  <c r="W1272" i="1"/>
  <c r="X1272" i="1"/>
  <c r="Y1272" i="1"/>
  <c r="V1273" i="1"/>
  <c r="W1273" i="1"/>
  <c r="X1273" i="1"/>
  <c r="Y1273" i="1"/>
  <c r="V1274" i="1"/>
  <c r="W1274" i="1"/>
  <c r="X1274" i="1"/>
  <c r="Y1274" i="1"/>
  <c r="V1275" i="1"/>
  <c r="W1275" i="1"/>
  <c r="X1275" i="1"/>
  <c r="Y1275" i="1"/>
  <c r="V1276" i="1"/>
  <c r="W1276" i="1"/>
  <c r="X1276" i="1"/>
  <c r="Y1276" i="1"/>
  <c r="V1277" i="1"/>
  <c r="W1277" i="1"/>
  <c r="X1277" i="1"/>
  <c r="Y1277" i="1"/>
  <c r="V1278" i="1"/>
  <c r="W1278" i="1"/>
  <c r="X1278" i="1"/>
  <c r="Y1278" i="1"/>
  <c r="V1279" i="1"/>
  <c r="W1279" i="1"/>
  <c r="X1279" i="1"/>
  <c r="Y1279" i="1"/>
  <c r="V1280" i="1"/>
  <c r="W1280" i="1"/>
  <c r="X1280" i="1"/>
  <c r="Y1280" i="1"/>
  <c r="V1281" i="1"/>
  <c r="W1281" i="1"/>
  <c r="X1281" i="1"/>
  <c r="Y1281" i="1"/>
  <c r="V1282" i="1"/>
  <c r="W1282" i="1"/>
  <c r="X1282" i="1"/>
  <c r="Y1282" i="1"/>
  <c r="V1283" i="1"/>
  <c r="W1283" i="1"/>
  <c r="X1283" i="1"/>
  <c r="Y1283" i="1"/>
  <c r="V1284" i="1"/>
  <c r="W1284" i="1"/>
  <c r="X1284" i="1"/>
  <c r="Y1284" i="1"/>
  <c r="V1285" i="1"/>
  <c r="W1285" i="1"/>
  <c r="X1285" i="1"/>
  <c r="Y1285" i="1"/>
  <c r="V1286" i="1"/>
  <c r="W1286" i="1"/>
  <c r="X1286" i="1"/>
  <c r="Y1286" i="1"/>
  <c r="V1287" i="1"/>
  <c r="W1287" i="1"/>
  <c r="X1287" i="1"/>
  <c r="Y1287" i="1"/>
  <c r="V1288" i="1"/>
  <c r="W1288" i="1"/>
  <c r="X1288" i="1"/>
  <c r="Y1288" i="1"/>
  <c r="V1289" i="1"/>
  <c r="W1289" i="1"/>
  <c r="X1289" i="1"/>
  <c r="Y1289" i="1"/>
  <c r="V1290" i="1"/>
  <c r="W1290" i="1"/>
  <c r="X1290" i="1"/>
  <c r="Y1290" i="1"/>
  <c r="V1291" i="1"/>
  <c r="W1291" i="1"/>
  <c r="X1291" i="1"/>
  <c r="Y1291" i="1"/>
  <c r="V1292" i="1"/>
  <c r="W1292" i="1"/>
  <c r="X1292" i="1"/>
  <c r="Y1292" i="1"/>
  <c r="V1293" i="1"/>
  <c r="W1293" i="1"/>
  <c r="X1293" i="1"/>
  <c r="Y1293" i="1"/>
  <c r="V1294" i="1"/>
  <c r="W1294" i="1"/>
  <c r="X1294" i="1"/>
  <c r="Y1294" i="1"/>
  <c r="V1295" i="1"/>
  <c r="W1295" i="1"/>
  <c r="X1295" i="1"/>
  <c r="Y1295" i="1"/>
  <c r="V1296" i="1"/>
  <c r="W1296" i="1"/>
  <c r="X1296" i="1"/>
  <c r="Y1296" i="1"/>
  <c r="V1297" i="1"/>
  <c r="W1297" i="1"/>
  <c r="X1297" i="1"/>
  <c r="Y1297" i="1"/>
  <c r="V1298" i="1"/>
  <c r="W1298" i="1"/>
  <c r="X1298" i="1"/>
  <c r="Y1298" i="1"/>
  <c r="V1299" i="1"/>
  <c r="W1299" i="1"/>
  <c r="X1299" i="1"/>
  <c r="Y1299" i="1"/>
  <c r="V1300" i="1"/>
  <c r="W1300" i="1"/>
  <c r="X1300" i="1"/>
  <c r="Y1300" i="1"/>
  <c r="V1301" i="1"/>
  <c r="W1301" i="1"/>
  <c r="X1301" i="1"/>
  <c r="Y1301" i="1"/>
  <c r="V1302" i="1"/>
  <c r="W1302" i="1"/>
  <c r="X1302" i="1"/>
  <c r="Y1302" i="1"/>
  <c r="V1303" i="1"/>
  <c r="W1303" i="1"/>
  <c r="X1303" i="1"/>
  <c r="Y1303" i="1"/>
  <c r="V1304" i="1"/>
  <c r="W1304" i="1"/>
  <c r="X1304" i="1"/>
  <c r="Y1304" i="1"/>
  <c r="V1305" i="1"/>
  <c r="W1305" i="1"/>
  <c r="X1305" i="1"/>
  <c r="Y1305" i="1"/>
  <c r="V1306" i="1"/>
  <c r="W1306" i="1"/>
  <c r="X1306" i="1"/>
  <c r="Y1306" i="1"/>
  <c r="V1307" i="1"/>
  <c r="W1307" i="1"/>
  <c r="X1307" i="1"/>
  <c r="Y1307" i="1"/>
  <c r="V1308" i="1"/>
  <c r="W1308" i="1"/>
  <c r="X1308" i="1"/>
  <c r="Y1308" i="1"/>
  <c r="V1309" i="1"/>
  <c r="W1309" i="1"/>
  <c r="X1309" i="1"/>
  <c r="Y1309" i="1"/>
  <c r="V1310" i="1"/>
  <c r="W1310" i="1"/>
  <c r="X1310" i="1"/>
  <c r="Y1310" i="1"/>
  <c r="V1311" i="1"/>
  <c r="W1311" i="1"/>
  <c r="X1311" i="1"/>
  <c r="Y1311" i="1"/>
  <c r="V1312" i="1"/>
  <c r="W1312" i="1"/>
  <c r="X1312" i="1"/>
  <c r="Y1312" i="1"/>
  <c r="V1313" i="1"/>
  <c r="W1313" i="1"/>
  <c r="X1313" i="1"/>
  <c r="Y1313" i="1"/>
  <c r="V1314" i="1"/>
  <c r="W1314" i="1"/>
  <c r="X1314" i="1"/>
  <c r="Y1314" i="1"/>
  <c r="V1315" i="1"/>
  <c r="W1315" i="1"/>
  <c r="X1315" i="1"/>
  <c r="Y1315" i="1"/>
  <c r="V1316" i="1"/>
  <c r="W1316" i="1"/>
  <c r="X1316" i="1"/>
  <c r="Y1316" i="1"/>
  <c r="V1317" i="1"/>
  <c r="W1317" i="1"/>
  <c r="X1317" i="1"/>
  <c r="Y1317" i="1"/>
  <c r="V1318" i="1"/>
  <c r="W1318" i="1"/>
  <c r="X1318" i="1"/>
  <c r="Y1318" i="1"/>
  <c r="V1319" i="1"/>
  <c r="W1319" i="1"/>
  <c r="X1319" i="1"/>
  <c r="Y1319" i="1"/>
  <c r="V1320" i="1"/>
  <c r="W1320" i="1"/>
  <c r="X1320" i="1"/>
  <c r="Y1320" i="1"/>
  <c r="V1321" i="1"/>
  <c r="W1321" i="1"/>
  <c r="X1321" i="1"/>
  <c r="Y1321" i="1"/>
  <c r="V1322" i="1"/>
  <c r="W1322" i="1"/>
  <c r="X1322" i="1"/>
  <c r="Y1322" i="1"/>
  <c r="V1323" i="1"/>
  <c r="W1323" i="1"/>
  <c r="X1323" i="1"/>
  <c r="Y1323" i="1"/>
  <c r="V1324" i="1"/>
  <c r="W1324" i="1"/>
  <c r="X1324" i="1"/>
  <c r="Y1324" i="1"/>
  <c r="V1325" i="1"/>
  <c r="W1325" i="1"/>
  <c r="X1325" i="1"/>
  <c r="Y1325" i="1"/>
  <c r="V1326" i="1"/>
  <c r="W1326" i="1"/>
  <c r="X1326" i="1"/>
  <c r="Y1326" i="1"/>
  <c r="V1327" i="1"/>
  <c r="W1327" i="1"/>
  <c r="X1327" i="1"/>
  <c r="Y1327" i="1"/>
  <c r="V1328" i="1"/>
  <c r="W1328" i="1"/>
  <c r="X1328" i="1"/>
  <c r="Y1328" i="1"/>
  <c r="V1329" i="1"/>
  <c r="W1329" i="1"/>
  <c r="X1329" i="1"/>
  <c r="Y1329" i="1"/>
  <c r="V1330" i="1"/>
  <c r="W1330" i="1"/>
  <c r="X1330" i="1"/>
  <c r="Y1330" i="1"/>
  <c r="V1331" i="1"/>
  <c r="W1331" i="1"/>
  <c r="X1331" i="1"/>
  <c r="Y1331" i="1"/>
  <c r="V1332" i="1"/>
  <c r="W1332" i="1"/>
  <c r="X1332" i="1"/>
  <c r="Y1332" i="1"/>
  <c r="V1333" i="1"/>
  <c r="W1333" i="1"/>
  <c r="X1333" i="1"/>
  <c r="Y1333" i="1"/>
  <c r="V1334" i="1"/>
  <c r="W1334" i="1"/>
  <c r="X1334" i="1"/>
  <c r="Y1334" i="1"/>
  <c r="V1335" i="1"/>
  <c r="W1335" i="1"/>
  <c r="X1335" i="1"/>
  <c r="Y1335" i="1"/>
  <c r="V1336" i="1"/>
  <c r="W1336" i="1"/>
  <c r="X1336" i="1"/>
  <c r="Y1336" i="1"/>
  <c r="V1337" i="1"/>
  <c r="W1337" i="1"/>
  <c r="X1337" i="1"/>
  <c r="Y1337" i="1"/>
  <c r="V1338" i="1"/>
  <c r="W1338" i="1"/>
  <c r="X1338" i="1"/>
  <c r="Y1338" i="1"/>
  <c r="V1339" i="1"/>
  <c r="W1339" i="1"/>
  <c r="X1339" i="1"/>
  <c r="Y1339" i="1"/>
  <c r="V1340" i="1"/>
  <c r="W1340" i="1"/>
  <c r="X1340" i="1"/>
  <c r="Y1340" i="1"/>
  <c r="V1341" i="1"/>
  <c r="W1341" i="1"/>
  <c r="X1341" i="1"/>
  <c r="Y1341" i="1"/>
  <c r="V1342" i="1"/>
  <c r="W1342" i="1"/>
  <c r="X1342" i="1"/>
  <c r="Y1342" i="1"/>
  <c r="V1343" i="1"/>
  <c r="W1343" i="1"/>
  <c r="X1343" i="1"/>
  <c r="Y1343" i="1"/>
  <c r="V1344" i="1"/>
  <c r="W1344" i="1"/>
  <c r="X1344" i="1"/>
  <c r="Y1344" i="1"/>
  <c r="V1345" i="1"/>
  <c r="W1345" i="1"/>
  <c r="X1345" i="1"/>
  <c r="Y1345" i="1"/>
  <c r="V1346" i="1"/>
  <c r="W1346" i="1"/>
  <c r="X1346" i="1"/>
  <c r="Y1346" i="1"/>
  <c r="V1347" i="1"/>
  <c r="W1347" i="1"/>
  <c r="X1347" i="1"/>
  <c r="Y1347" i="1"/>
  <c r="V1348" i="1"/>
  <c r="W1348" i="1"/>
  <c r="X1348" i="1"/>
  <c r="Y1348" i="1"/>
  <c r="V1349" i="1"/>
  <c r="W1349" i="1"/>
  <c r="X1349" i="1"/>
  <c r="Y1349" i="1"/>
  <c r="V1350" i="1"/>
  <c r="W1350" i="1"/>
  <c r="X1350" i="1"/>
  <c r="Y1350" i="1"/>
  <c r="V1351" i="1"/>
  <c r="W1351" i="1"/>
  <c r="X1351" i="1"/>
  <c r="Y1351" i="1"/>
  <c r="V1352" i="1"/>
  <c r="W1352" i="1"/>
  <c r="X1352" i="1"/>
  <c r="Y1352" i="1"/>
  <c r="V1353" i="1"/>
  <c r="W1353" i="1"/>
  <c r="X1353" i="1"/>
  <c r="Y1353" i="1"/>
  <c r="V1354" i="1"/>
  <c r="W1354" i="1"/>
  <c r="X1354" i="1"/>
  <c r="Y1354" i="1"/>
  <c r="V1355" i="1"/>
  <c r="W1355" i="1"/>
  <c r="X1355" i="1"/>
  <c r="Y1355" i="1"/>
  <c r="V1356" i="1"/>
  <c r="W1356" i="1"/>
  <c r="X1356" i="1"/>
  <c r="Y1356" i="1"/>
  <c r="V1357" i="1"/>
  <c r="W1357" i="1"/>
  <c r="X1357" i="1"/>
  <c r="Y1357" i="1"/>
  <c r="V1358" i="1"/>
  <c r="W1358" i="1"/>
  <c r="X1358" i="1"/>
  <c r="Y1358" i="1"/>
  <c r="V1359" i="1"/>
  <c r="W1359" i="1"/>
  <c r="X1359" i="1"/>
  <c r="Y1359" i="1"/>
  <c r="V1361" i="1"/>
  <c r="W1361" i="1"/>
  <c r="X1361" i="1"/>
  <c r="Y1361" i="1"/>
  <c r="V1362" i="1"/>
  <c r="W1362" i="1"/>
  <c r="X1362" i="1"/>
  <c r="Y1362" i="1"/>
  <c r="V1360" i="1"/>
  <c r="W1360" i="1"/>
  <c r="X1360" i="1"/>
  <c r="Y1360" i="1"/>
  <c r="V1363" i="1"/>
  <c r="W1363" i="1"/>
  <c r="X1363" i="1"/>
  <c r="Y1363" i="1"/>
  <c r="V1365" i="1"/>
  <c r="W1365" i="1"/>
  <c r="X1365" i="1"/>
  <c r="Y1365" i="1"/>
  <c r="V1364" i="1"/>
  <c r="W1364" i="1"/>
  <c r="X1364" i="1"/>
  <c r="Y1364" i="1"/>
  <c r="V1366" i="1"/>
  <c r="W1366" i="1"/>
  <c r="X1366" i="1"/>
  <c r="Y1366" i="1"/>
  <c r="V1367" i="1"/>
  <c r="W1367" i="1"/>
  <c r="X1367" i="1"/>
  <c r="Y1367" i="1"/>
  <c r="V1368" i="1"/>
  <c r="W1368" i="1"/>
  <c r="X1368" i="1"/>
  <c r="Y1368" i="1"/>
  <c r="V1369" i="1"/>
  <c r="W1369" i="1"/>
  <c r="X1369" i="1"/>
  <c r="Y1369" i="1"/>
  <c r="V1370" i="1"/>
  <c r="W1370" i="1"/>
  <c r="X1370" i="1"/>
  <c r="Y1370" i="1"/>
  <c r="V1371" i="1"/>
  <c r="W1371" i="1"/>
  <c r="X1371" i="1"/>
  <c r="Y1371" i="1"/>
  <c r="V1372" i="1"/>
  <c r="W1372" i="1"/>
  <c r="X1372" i="1"/>
  <c r="Y1372" i="1"/>
  <c r="V1373" i="1"/>
  <c r="W1373" i="1"/>
  <c r="X1373" i="1"/>
  <c r="Y1373" i="1"/>
  <c r="V1374" i="1"/>
  <c r="W1374" i="1"/>
  <c r="X1374" i="1"/>
  <c r="Y1374" i="1"/>
  <c r="V1375" i="1"/>
  <c r="W1375" i="1"/>
  <c r="X1375" i="1"/>
  <c r="Y1375" i="1"/>
  <c r="V1376" i="1"/>
  <c r="W1376" i="1"/>
  <c r="X1376" i="1"/>
  <c r="Y1376" i="1"/>
  <c r="V1377" i="1"/>
  <c r="W1377" i="1"/>
  <c r="X1377" i="1"/>
  <c r="Y1377" i="1"/>
  <c r="V1378" i="1"/>
  <c r="W1378" i="1"/>
  <c r="X1378" i="1"/>
  <c r="Y1378" i="1"/>
  <c r="V1379" i="1"/>
  <c r="W1379" i="1"/>
  <c r="X1379" i="1"/>
  <c r="Y1379" i="1"/>
  <c r="V1380" i="1"/>
  <c r="W1380" i="1"/>
  <c r="X1380" i="1"/>
  <c r="Y1380" i="1"/>
  <c r="V1381" i="1"/>
  <c r="W1381" i="1"/>
  <c r="X1381" i="1"/>
  <c r="Y1381" i="1"/>
  <c r="V1382" i="1"/>
  <c r="W1382" i="1"/>
  <c r="X1382" i="1"/>
  <c r="Y1382" i="1"/>
  <c r="V1383" i="1"/>
  <c r="W1383" i="1"/>
  <c r="X1383" i="1"/>
  <c r="Y1383" i="1"/>
  <c r="V1384" i="1"/>
  <c r="W1384" i="1"/>
  <c r="X1384" i="1"/>
  <c r="Y1384" i="1"/>
  <c r="V1385" i="1"/>
  <c r="W1385" i="1"/>
  <c r="X1385" i="1"/>
  <c r="Y1385" i="1"/>
  <c r="V1386" i="1"/>
  <c r="W1386" i="1"/>
  <c r="X1386" i="1"/>
  <c r="Y1386" i="1"/>
  <c r="V1387" i="1"/>
  <c r="W1387" i="1"/>
  <c r="X1387" i="1"/>
  <c r="Y1387" i="1"/>
  <c r="V1388" i="1"/>
  <c r="W1388" i="1"/>
  <c r="X1388" i="1"/>
  <c r="Y1388" i="1"/>
  <c r="V1389" i="1"/>
  <c r="W1389" i="1"/>
  <c r="X1389" i="1"/>
  <c r="Y1389" i="1"/>
  <c r="V1390" i="1"/>
  <c r="W1390" i="1"/>
  <c r="X1390" i="1"/>
  <c r="Y1390" i="1"/>
  <c r="V1391" i="1"/>
  <c r="W1391" i="1"/>
  <c r="X1391" i="1"/>
  <c r="Y1391" i="1"/>
  <c r="V1392" i="1"/>
  <c r="W1392" i="1"/>
  <c r="X1392" i="1"/>
  <c r="Y1392" i="1"/>
  <c r="V1393" i="1"/>
  <c r="W1393" i="1"/>
  <c r="X1393" i="1"/>
  <c r="Y1393" i="1"/>
  <c r="V1394" i="1"/>
  <c r="W1394" i="1"/>
  <c r="X1394" i="1"/>
  <c r="Y1394" i="1"/>
  <c r="V1395" i="1"/>
  <c r="W1395" i="1"/>
  <c r="X1395" i="1"/>
  <c r="Y1395" i="1"/>
  <c r="V1396" i="1"/>
  <c r="W1396" i="1"/>
  <c r="X1396" i="1"/>
  <c r="Y1396" i="1"/>
  <c r="V1397" i="1"/>
  <c r="W1397" i="1"/>
  <c r="X1397" i="1"/>
  <c r="Y1397" i="1"/>
  <c r="V1398" i="1"/>
  <c r="W1398" i="1"/>
  <c r="X1398" i="1"/>
  <c r="Y1398" i="1"/>
  <c r="V1399" i="1"/>
  <c r="W1399" i="1"/>
  <c r="X1399" i="1"/>
  <c r="Y1399" i="1"/>
  <c r="V1400" i="1"/>
  <c r="W1400" i="1"/>
  <c r="X1400" i="1"/>
  <c r="Y1400" i="1"/>
  <c r="V1401" i="1"/>
  <c r="W1401" i="1"/>
  <c r="X1401" i="1"/>
  <c r="Y1401" i="1"/>
  <c r="V1402" i="1"/>
  <c r="W1402" i="1"/>
  <c r="X1402" i="1"/>
  <c r="Y1402" i="1"/>
  <c r="V1403" i="1"/>
  <c r="W1403" i="1"/>
  <c r="X1403" i="1"/>
  <c r="Y1403" i="1"/>
  <c r="V1404" i="1"/>
  <c r="W1404" i="1"/>
  <c r="X1404" i="1"/>
  <c r="Y1404" i="1"/>
  <c r="V983" i="1"/>
  <c r="W983" i="1"/>
  <c r="X983" i="1"/>
  <c r="Y983" i="1"/>
  <c r="V984" i="1"/>
  <c r="W984" i="1"/>
  <c r="X984" i="1"/>
  <c r="Y984" i="1"/>
  <c r="V985" i="1"/>
  <c r="W985" i="1"/>
  <c r="X985" i="1"/>
  <c r="Y985" i="1"/>
  <c r="V986" i="1"/>
  <c r="W986" i="1"/>
  <c r="X986" i="1"/>
  <c r="Y986" i="1"/>
  <c r="V987" i="1"/>
  <c r="W987" i="1"/>
  <c r="X987" i="1"/>
  <c r="Y987" i="1"/>
  <c r="V988" i="1"/>
  <c r="W988" i="1"/>
  <c r="X988" i="1"/>
  <c r="Y988" i="1"/>
  <c r="V989" i="1"/>
  <c r="W989" i="1"/>
  <c r="X989" i="1"/>
  <c r="Y989" i="1"/>
  <c r="P307" i="1" l="1"/>
  <c r="P315" i="1"/>
  <c r="P317" i="1"/>
  <c r="P321" i="1"/>
  <c r="P323" i="1"/>
  <c r="P344" i="1"/>
  <c r="P357" i="1"/>
  <c r="P374" i="1"/>
  <c r="P377" i="1"/>
  <c r="P398" i="1"/>
  <c r="P399" i="1"/>
  <c r="P413" i="1"/>
  <c r="P434" i="1"/>
  <c r="P441" i="1"/>
  <c r="P467" i="1"/>
  <c r="P495" i="1"/>
  <c r="P505" i="1"/>
  <c r="P514" i="1"/>
  <c r="P517" i="1"/>
  <c r="P530" i="1"/>
  <c r="P563" i="1"/>
  <c r="P577" i="1"/>
  <c r="P582" i="1"/>
  <c r="P676" i="1"/>
  <c r="P683" i="1"/>
  <c r="P686" i="1"/>
  <c r="P687" i="1"/>
  <c r="P703" i="1"/>
  <c r="P706" i="1"/>
  <c r="P769" i="1"/>
  <c r="P775" i="1"/>
  <c r="P782" i="1"/>
  <c r="P823" i="1"/>
  <c r="P837" i="1"/>
  <c r="P10" i="1"/>
  <c r="P22" i="1"/>
  <c r="P24" i="1"/>
  <c r="P993" i="1"/>
  <c r="P1017" i="1"/>
  <c r="P1076" i="1"/>
  <c r="P1208" i="1"/>
  <c r="P1213" i="1"/>
  <c r="P1284" i="1"/>
  <c r="P1307" i="1"/>
  <c r="P1346" i="1"/>
  <c r="P101" i="1"/>
  <c r="P300" i="1"/>
  <c r="P318" i="1"/>
  <c r="P328" i="1"/>
  <c r="P381" i="1"/>
  <c r="P393" i="1"/>
  <c r="P406" i="1"/>
  <c r="P414" i="1"/>
  <c r="P419" i="1"/>
  <c r="P432" i="1"/>
  <c r="P446" i="1"/>
  <c r="P451" i="1"/>
  <c r="P453" i="1"/>
  <c r="P474" i="1"/>
  <c r="P487" i="1"/>
  <c r="P502" i="1"/>
  <c r="P519" i="1"/>
  <c r="P525" i="1"/>
  <c r="P537" i="1"/>
  <c r="P565" i="1"/>
  <c r="P584" i="1"/>
  <c r="P585" i="1"/>
  <c r="P597" i="1"/>
  <c r="P599" i="1"/>
  <c r="P628" i="1"/>
  <c r="P640" i="1"/>
  <c r="P643" i="1"/>
  <c r="P662" i="1"/>
  <c r="P664" i="1"/>
  <c r="P667" i="1"/>
  <c r="P668" i="1"/>
  <c r="P680" i="1"/>
  <c r="P696" i="1"/>
  <c r="P700" i="1"/>
  <c r="P776" i="1"/>
  <c r="P801" i="1"/>
  <c r="P808" i="1"/>
  <c r="P820" i="1"/>
  <c r="P826" i="1"/>
  <c r="P832" i="1"/>
  <c r="P839" i="1"/>
  <c r="P858" i="1"/>
  <c r="P864" i="1"/>
  <c r="P883" i="1"/>
  <c r="P886" i="1"/>
  <c r="P894" i="1"/>
  <c r="P935" i="1"/>
  <c r="P48" i="1"/>
  <c r="P1015" i="1"/>
  <c r="P1019" i="1"/>
  <c r="P1035" i="1"/>
  <c r="P1104" i="1"/>
  <c r="P1312" i="1"/>
  <c r="P1319" i="1"/>
  <c r="P1337" i="1"/>
  <c r="P1348" i="1"/>
  <c r="P1376" i="1"/>
  <c r="P1396" i="1"/>
  <c r="P61" i="1"/>
  <c r="P75" i="1"/>
  <c r="P87" i="1"/>
  <c r="P152" i="1"/>
  <c r="P196" i="1"/>
  <c r="P354" i="1"/>
  <c r="P359" i="1"/>
  <c r="P388" i="1"/>
  <c r="P400" i="1"/>
  <c r="P408" i="1"/>
  <c r="P422" i="1"/>
  <c r="P435" i="1"/>
  <c r="P438" i="1"/>
  <c r="P455" i="1"/>
  <c r="P460" i="1"/>
  <c r="P466" i="1"/>
  <c r="P477" i="1"/>
  <c r="P479" i="1"/>
  <c r="P494" i="1"/>
  <c r="P499" i="1"/>
  <c r="P508" i="1"/>
  <c r="P510" i="1"/>
  <c r="P520" i="1"/>
  <c r="P523" i="1"/>
  <c r="P524" i="1"/>
  <c r="P535" i="1"/>
  <c r="P539" i="1"/>
  <c r="P541" i="1"/>
  <c r="P544" i="1"/>
  <c r="P547" i="1"/>
  <c r="P552" i="1"/>
  <c r="P559" i="1"/>
  <c r="P560" i="1"/>
  <c r="P578" i="1"/>
  <c r="P586" i="1"/>
  <c r="P587" i="1"/>
  <c r="P595" i="1"/>
  <c r="P605" i="1"/>
  <c r="P633" i="1"/>
  <c r="P648" i="1"/>
  <c r="P671" i="1"/>
  <c r="P692" i="1"/>
  <c r="P693" i="1"/>
  <c r="P698" i="1"/>
  <c r="P712" i="1"/>
  <c r="P713" i="1"/>
  <c r="P758" i="1"/>
  <c r="P760" i="1"/>
  <c r="P768" i="1"/>
  <c r="P809" i="1"/>
  <c r="P815" i="1"/>
  <c r="P819" i="1"/>
  <c r="P821" i="1"/>
  <c r="P825" i="1"/>
  <c r="P840" i="1"/>
  <c r="P846" i="1"/>
  <c r="P861" i="1"/>
  <c r="P881" i="1"/>
  <c r="P890" i="1"/>
  <c r="P915" i="1"/>
  <c r="P980" i="1"/>
  <c r="P52" i="1"/>
  <c r="P996" i="1"/>
  <c r="P1005" i="1"/>
  <c r="P1023" i="1"/>
  <c r="P1026" i="1"/>
  <c r="P1066" i="1"/>
  <c r="P1070" i="1"/>
  <c r="P257" i="1"/>
  <c r="P283" i="1"/>
  <c r="P284" i="1"/>
  <c r="P285" i="1"/>
  <c r="P316" i="1"/>
  <c r="P356" i="1"/>
  <c r="P360" i="1"/>
  <c r="P367" i="1"/>
  <c r="P412" i="1"/>
  <c r="P421" i="1"/>
  <c r="P426" i="1"/>
  <c r="P439" i="1"/>
  <c r="P445" i="1"/>
  <c r="P458" i="1"/>
  <c r="P461" i="1"/>
  <c r="P462" i="1"/>
  <c r="P471" i="1"/>
  <c r="P478" i="1"/>
  <c r="P492" i="1"/>
  <c r="P493" i="1"/>
  <c r="P497" i="1"/>
  <c r="P501" i="1"/>
  <c r="P504" i="1"/>
  <c r="P512" i="1"/>
  <c r="P543" i="1"/>
  <c r="P558" i="1"/>
  <c r="P573" i="1"/>
  <c r="P590" i="1"/>
  <c r="P594" i="1"/>
  <c r="P598" i="1"/>
  <c r="P626" i="1"/>
  <c r="P646" i="1"/>
  <c r="P651" i="1"/>
  <c r="P658" i="1"/>
  <c r="P666" i="1"/>
  <c r="P669" i="1"/>
  <c r="P675" i="1"/>
  <c r="P684" i="1"/>
  <c r="P710" i="1"/>
  <c r="P714" i="1"/>
  <c r="P723" i="1"/>
  <c r="P792" i="1"/>
  <c r="P806" i="1"/>
  <c r="P848" i="1"/>
  <c r="P850" i="1"/>
  <c r="P851" i="1"/>
  <c r="P866" i="1"/>
  <c r="P875" i="1"/>
  <c r="P877" i="1"/>
  <c r="P959" i="1"/>
  <c r="P9" i="1"/>
  <c r="P18" i="1"/>
  <c r="P21" i="1"/>
  <c r="P1003" i="1"/>
  <c r="P1013" i="1"/>
  <c r="P1082" i="1"/>
  <c r="P1129" i="1"/>
  <c r="P1132" i="1"/>
  <c r="P1190" i="1"/>
  <c r="P1227" i="1"/>
  <c r="P1235" i="1"/>
  <c r="P1362" i="1"/>
  <c r="P1361" i="1"/>
  <c r="P1392" i="1"/>
  <c r="P158" i="1"/>
  <c r="P167" i="1"/>
  <c r="P194" i="1"/>
  <c r="P210" i="1"/>
  <c r="P217" i="1"/>
  <c r="P231" i="1"/>
  <c r="P235" i="1"/>
  <c r="P247" i="1"/>
  <c r="P299" i="1"/>
  <c r="P334" i="1"/>
  <c r="P335" i="1"/>
  <c r="P338" i="1"/>
  <c r="P353" i="1"/>
  <c r="P368" i="1"/>
  <c r="P391" i="1"/>
  <c r="P402" i="1"/>
  <c r="P407" i="1"/>
  <c r="P416" i="1"/>
  <c r="P417" i="1"/>
  <c r="P420" i="1"/>
  <c r="P433" i="1"/>
  <c r="P440" i="1"/>
  <c r="P443" i="1"/>
  <c r="P470" i="1"/>
  <c r="P489" i="1"/>
  <c r="P490" i="1"/>
  <c r="P503" i="1"/>
  <c r="P506" i="1"/>
  <c r="P515" i="1"/>
  <c r="P522" i="1"/>
  <c r="P527" i="1"/>
  <c r="P533" i="1"/>
  <c r="P567" i="1"/>
  <c r="P568" i="1"/>
  <c r="P574" i="1"/>
  <c r="P596" i="1"/>
  <c r="P603" i="1"/>
  <c r="P611" i="1"/>
  <c r="P612" i="1"/>
  <c r="P635" i="1"/>
  <c r="P637" i="1"/>
  <c r="P638" i="1"/>
  <c r="P641" i="1"/>
  <c r="P670" i="1"/>
  <c r="P690" i="1"/>
  <c r="P705" i="1"/>
  <c r="P766" i="1"/>
  <c r="P767" i="1"/>
  <c r="P777" i="1"/>
  <c r="P778" i="1"/>
  <c r="P779" i="1"/>
  <c r="P786" i="1"/>
  <c r="P789" i="1"/>
  <c r="P791" i="1"/>
  <c r="P797" i="1"/>
  <c r="P822" i="1"/>
  <c r="P834" i="1"/>
  <c r="P852" i="1"/>
  <c r="P888" i="1"/>
  <c r="P912" i="1"/>
  <c r="P20" i="1"/>
  <c r="P53" i="1"/>
  <c r="P998" i="1"/>
  <c r="P1024" i="1"/>
  <c r="P1029" i="1"/>
  <c r="P1039" i="1"/>
  <c r="P1055" i="1"/>
  <c r="P1057" i="1"/>
  <c r="P1068" i="1"/>
  <c r="P1093" i="1"/>
  <c r="P1116" i="1"/>
  <c r="P1141" i="1"/>
  <c r="P1143" i="1"/>
  <c r="P1184" i="1"/>
  <c r="P1206" i="1"/>
  <c r="P1217" i="1"/>
  <c r="P1221" i="1"/>
  <c r="P1228" i="1"/>
  <c r="P1232" i="1"/>
  <c r="P78" i="1"/>
  <c r="P108" i="1"/>
  <c r="P147" i="1"/>
  <c r="P160" i="1"/>
  <c r="P177" i="1"/>
  <c r="P239" i="1"/>
  <c r="P259" i="1"/>
  <c r="P287" i="1"/>
  <c r="P305" i="1"/>
  <c r="P352" i="1"/>
  <c r="P362" i="1"/>
  <c r="P366" i="1"/>
  <c r="P369" i="1"/>
  <c r="P370" i="1"/>
  <c r="P392" i="1"/>
  <c r="P397" i="1"/>
  <c r="P405" i="1"/>
  <c r="P444" i="1"/>
  <c r="P447" i="1"/>
  <c r="P452" i="1"/>
  <c r="P456" i="1"/>
  <c r="P473" i="1"/>
  <c r="P482" i="1"/>
  <c r="P488" i="1"/>
  <c r="P500" i="1"/>
  <c r="P511" i="1"/>
  <c r="P529" i="1"/>
  <c r="P553" i="1"/>
  <c r="P556" i="1"/>
  <c r="P562" i="1"/>
  <c r="P579" i="1"/>
  <c r="P608" i="1"/>
  <c r="P609" i="1"/>
  <c r="P615" i="1"/>
  <c r="P616" i="1"/>
  <c r="P618" i="1"/>
  <c r="P624" i="1"/>
  <c r="P630" i="1"/>
  <c r="P649" i="1"/>
  <c r="P660" i="1"/>
  <c r="P674" i="1"/>
  <c r="P678" i="1"/>
  <c r="P688" i="1"/>
  <c r="P757" i="1"/>
  <c r="P759" i="1"/>
  <c r="P771" i="1"/>
  <c r="P784" i="1"/>
  <c r="P787" i="1"/>
  <c r="P804" i="1"/>
  <c r="P833" i="1"/>
  <c r="P838" i="1"/>
  <c r="P841" i="1"/>
  <c r="P845" i="1"/>
  <c r="P885" i="1"/>
  <c r="P892" i="1"/>
  <c r="P906" i="1"/>
  <c r="P940" i="1"/>
  <c r="P969" i="1"/>
  <c r="P43" i="1"/>
  <c r="P46" i="1"/>
  <c r="P63" i="1"/>
  <c r="P64" i="1"/>
  <c r="P72" i="1"/>
  <c r="P74" i="1"/>
  <c r="P99" i="1"/>
  <c r="P111" i="1"/>
  <c r="P121" i="1"/>
  <c r="P142" i="1"/>
  <c r="P145" i="1"/>
  <c r="P250" i="1"/>
  <c r="P292" i="1"/>
  <c r="P349" i="1"/>
  <c r="P350" i="1"/>
  <c r="P379" i="1"/>
  <c r="P382" i="1"/>
  <c r="P396" i="1"/>
  <c r="P401" i="1"/>
  <c r="P424" i="1"/>
  <c r="P425" i="1"/>
  <c r="P429" i="1"/>
  <c r="P431" i="1"/>
  <c r="P449" i="1"/>
  <c r="P498" i="1"/>
  <c r="P507" i="1"/>
  <c r="P516" i="1"/>
  <c r="P518" i="1"/>
  <c r="P542" i="1"/>
  <c r="P545" i="1"/>
  <c r="P555" i="1"/>
  <c r="P580" i="1"/>
  <c r="P581" i="1"/>
  <c r="P588" i="1"/>
  <c r="P591" i="1"/>
  <c r="P593" i="1"/>
  <c r="P602" i="1"/>
  <c r="P606" i="1"/>
  <c r="P621" i="1"/>
  <c r="P622" i="1"/>
  <c r="P623" i="1"/>
  <c r="P625" i="1"/>
  <c r="P634" i="1"/>
  <c r="P647" i="1"/>
  <c r="P689" i="1"/>
  <c r="P695" i="1"/>
  <c r="P702" i="1"/>
  <c r="P762" i="1"/>
  <c r="P770" i="1"/>
  <c r="P788" i="1"/>
  <c r="P798" i="1"/>
  <c r="P805" i="1"/>
  <c r="P812" i="1"/>
  <c r="P816" i="1"/>
  <c r="P829" i="1"/>
  <c r="P847" i="1"/>
  <c r="P853" i="1"/>
  <c r="P856" i="1"/>
  <c r="P860" i="1"/>
  <c r="P869" i="1"/>
  <c r="P874" i="1"/>
  <c r="P882" i="1"/>
  <c r="P897" i="1"/>
  <c r="P901" i="1"/>
  <c r="P927" i="1"/>
  <c r="P961" i="1"/>
  <c r="P964" i="1"/>
  <c r="P1086" i="1"/>
  <c r="P1103" i="1"/>
  <c r="P1128" i="1"/>
  <c r="P1144" i="1"/>
  <c r="P1150" i="1"/>
  <c r="P1156" i="1"/>
  <c r="P1165" i="1"/>
  <c r="P1175" i="1"/>
  <c r="P1176" i="1"/>
  <c r="P1188" i="1"/>
  <c r="P1192" i="1"/>
  <c r="P1256" i="1"/>
  <c r="P1279" i="1"/>
  <c r="P1290" i="1"/>
  <c r="P1305" i="1"/>
  <c r="P1308" i="1"/>
  <c r="P1321" i="1"/>
  <c r="P1402" i="1"/>
  <c r="P70" i="1"/>
  <c r="P82" i="1"/>
  <c r="P89" i="1"/>
  <c r="P114" i="1"/>
  <c r="P115" i="1"/>
  <c r="P117" i="1"/>
  <c r="P126" i="1"/>
  <c r="P127" i="1"/>
  <c r="P132" i="1"/>
  <c r="P133" i="1"/>
  <c r="P135" i="1"/>
  <c r="P140" i="1"/>
  <c r="P155" i="1"/>
  <c r="P205" i="1"/>
  <c r="P225" i="1"/>
  <c r="P279" i="1"/>
  <c r="P280" i="1"/>
  <c r="P289" i="1"/>
  <c r="P302" i="1"/>
  <c r="P324" i="1"/>
  <c r="P329" i="1"/>
  <c r="P337" i="1"/>
  <c r="P351" i="1"/>
  <c r="P364" i="1"/>
  <c r="P380" i="1"/>
  <c r="P384" i="1"/>
  <c r="P385" i="1"/>
  <c r="P403" i="1"/>
  <c r="P404" i="1"/>
  <c r="P409" i="1"/>
  <c r="P410" i="1"/>
  <c r="P415" i="1"/>
  <c r="P428" i="1"/>
  <c r="P464" i="1"/>
  <c r="P481" i="1"/>
  <c r="P513" i="1"/>
  <c r="P536" i="1"/>
  <c r="P548" i="1"/>
  <c r="P549" i="1"/>
  <c r="P589" i="1"/>
  <c r="P629" i="1"/>
  <c r="P632" i="1"/>
  <c r="P663" i="1"/>
  <c r="P673" i="1"/>
  <c r="P725" i="1"/>
  <c r="P753" i="1"/>
  <c r="P761" i="1"/>
  <c r="P773" i="1"/>
  <c r="P783" i="1"/>
  <c r="P793" i="1"/>
  <c r="P796" i="1"/>
  <c r="P862" i="1"/>
  <c r="P868" i="1"/>
  <c r="P907" i="1"/>
  <c r="P921" i="1"/>
  <c r="P934" i="1"/>
  <c r="P937" i="1"/>
  <c r="P939" i="1"/>
  <c r="P960" i="1"/>
  <c r="P977" i="1"/>
  <c r="P12" i="1"/>
  <c r="P19" i="1"/>
  <c r="P29" i="1"/>
  <c r="P32" i="1"/>
  <c r="P39" i="1"/>
  <c r="P991" i="1"/>
  <c r="P1037" i="1"/>
  <c r="P1048" i="1"/>
  <c r="P1079" i="1"/>
  <c r="P1203" i="1"/>
  <c r="P1215" i="1"/>
  <c r="P1233" i="1"/>
  <c r="P1244" i="1"/>
  <c r="P1332" i="1"/>
  <c r="P92" i="1"/>
  <c r="P103" i="1"/>
  <c r="P104" i="1"/>
  <c r="P105" i="1"/>
  <c r="P122" i="1"/>
  <c r="P128" i="1"/>
  <c r="P154" i="1"/>
  <c r="P178" i="1"/>
  <c r="P209" i="1"/>
  <c r="P213" i="1"/>
  <c r="P219" i="1"/>
  <c r="P220" i="1"/>
  <c r="P223" i="1"/>
  <c r="P234" i="1"/>
  <c r="P244" i="1"/>
  <c r="P251" i="1"/>
  <c r="P255" i="1"/>
  <c r="P260" i="1"/>
  <c r="P261" i="1"/>
  <c r="P269" i="1"/>
  <c r="P293" i="1"/>
  <c r="P297" i="1"/>
  <c r="P314" i="1"/>
  <c r="P332" i="1"/>
  <c r="P342" i="1"/>
  <c r="P386" i="1"/>
  <c r="P457" i="1"/>
  <c r="P486" i="1"/>
  <c r="P521" i="1"/>
  <c r="P557" i="1"/>
  <c r="P564" i="1"/>
  <c r="P569" i="1"/>
  <c r="P570" i="1"/>
  <c r="P583" i="1"/>
  <c r="P601" i="1"/>
  <c r="P610" i="1"/>
  <c r="P620" i="1"/>
  <c r="P642" i="1"/>
  <c r="P659" i="1"/>
  <c r="P679" i="1"/>
  <c r="P682" i="1"/>
  <c r="P694" i="1"/>
  <c r="P709" i="1"/>
  <c r="P711" i="1"/>
  <c r="P722" i="1"/>
  <c r="P764" i="1"/>
  <c r="P790" i="1"/>
  <c r="P799" i="1"/>
  <c r="P802" i="1"/>
  <c r="P824" i="1"/>
  <c r="P830" i="1"/>
  <c r="P844" i="1"/>
  <c r="P854" i="1"/>
  <c r="P855" i="1"/>
  <c r="P871" i="1"/>
  <c r="P880" i="1"/>
  <c r="P905" i="1"/>
  <c r="P917" i="1"/>
  <c r="P920" i="1"/>
  <c r="P924" i="1"/>
  <c r="P947" i="1"/>
  <c r="P957" i="1"/>
  <c r="P967" i="1"/>
  <c r="P974" i="1"/>
  <c r="P985" i="1"/>
  <c r="P997" i="1"/>
  <c r="P1001" i="1"/>
  <c r="P1007" i="1"/>
  <c r="P1042" i="1"/>
  <c r="P1101" i="1"/>
  <c r="P430" i="1"/>
  <c r="P437" i="1"/>
  <c r="P448" i="1"/>
  <c r="P483" i="1"/>
  <c r="P531" i="1"/>
  <c r="P532" i="1"/>
  <c r="P561" i="1"/>
  <c r="P592" i="1"/>
  <c r="P627" i="1"/>
  <c r="P650" i="1"/>
  <c r="P681" i="1"/>
  <c r="P699" i="1"/>
  <c r="P707" i="1"/>
  <c r="P708" i="1"/>
  <c r="P715" i="1"/>
  <c r="P720" i="1"/>
  <c r="P744" i="1"/>
  <c r="P747" i="1"/>
  <c r="P765" i="1"/>
  <c r="P814" i="1"/>
  <c r="P835" i="1"/>
  <c r="P843" i="1"/>
  <c r="P859" i="1"/>
  <c r="P865" i="1"/>
  <c r="P884" i="1"/>
  <c r="P902" i="1"/>
  <c r="P909" i="1"/>
  <c r="P930" i="1"/>
  <c r="P931" i="1"/>
  <c r="P941" i="1"/>
  <c r="P955" i="1"/>
  <c r="P6" i="1"/>
  <c r="P7" i="1"/>
  <c r="P15" i="1"/>
  <c r="P1014" i="1"/>
  <c r="P654" i="1"/>
  <c r="P655" i="1"/>
  <c r="P701" i="1"/>
  <c r="P717" i="1"/>
  <c r="P727" i="1"/>
  <c r="P740" i="1"/>
  <c r="P749" i="1"/>
  <c r="P772" i="1"/>
  <c r="P785" i="1"/>
  <c r="P813" i="1"/>
  <c r="P817" i="1"/>
  <c r="P857" i="1"/>
  <c r="P879" i="1"/>
  <c r="P904" i="1"/>
  <c r="P928" i="1"/>
  <c r="P929" i="1"/>
  <c r="P942" i="1"/>
  <c r="P952" i="1"/>
  <c r="P953" i="1"/>
  <c r="P956" i="1"/>
  <c r="P958" i="1"/>
  <c r="P970" i="1"/>
  <c r="P971" i="1"/>
  <c r="P973" i="1"/>
  <c r="P976" i="1"/>
  <c r="P8" i="1"/>
  <c r="P13" i="1"/>
  <c r="P14" i="1"/>
  <c r="P28" i="1"/>
  <c r="P36" i="1"/>
  <c r="P41" i="1"/>
  <c r="P42" i="1"/>
  <c r="P44" i="1"/>
  <c r="P47" i="1"/>
  <c r="P1374" i="1"/>
  <c r="P1375" i="1"/>
  <c r="P1377" i="1"/>
  <c r="P1384" i="1"/>
  <c r="P60" i="1"/>
  <c r="P107" i="1"/>
  <c r="P138" i="1"/>
  <c r="P183" i="1"/>
  <c r="P191" i="1"/>
  <c r="P195" i="1"/>
  <c r="P215" i="1"/>
  <c r="P228" i="1"/>
  <c r="P229" i="1"/>
  <c r="P258" i="1"/>
  <c r="P262" i="1"/>
  <c r="P281" i="1"/>
  <c r="P286" i="1"/>
  <c r="P290" i="1"/>
  <c r="P311" i="1"/>
  <c r="P325" i="1"/>
  <c r="P336" i="1"/>
  <c r="P355" i="1"/>
  <c r="P372" i="1"/>
  <c r="P411" i="1"/>
  <c r="P418" i="1"/>
  <c r="P427" i="1"/>
  <c r="P436" i="1"/>
  <c r="P442" i="1"/>
  <c r="P459" i="1"/>
  <c r="P465" i="1"/>
  <c r="P468" i="1"/>
  <c r="P472" i="1"/>
  <c r="P538" i="1"/>
  <c r="P575" i="1"/>
  <c r="P644" i="1"/>
  <c r="P645" i="1"/>
  <c r="P672" i="1"/>
  <c r="P697" i="1"/>
  <c r="P716" i="1"/>
  <c r="P718" i="1"/>
  <c r="P732" i="1"/>
  <c r="P736" i="1"/>
  <c r="P743" i="1"/>
  <c r="P774" i="1"/>
  <c r="P795" i="1"/>
  <c r="P818" i="1"/>
  <c r="P827" i="1"/>
  <c r="P836" i="1"/>
  <c r="P842" i="1"/>
  <c r="P891" i="1"/>
  <c r="P898" i="1"/>
  <c r="P899" i="1"/>
  <c r="P916" i="1"/>
  <c r="P949" i="1"/>
  <c r="P950" i="1"/>
  <c r="P965" i="1"/>
  <c r="P30" i="1"/>
  <c r="P31" i="1"/>
  <c r="P34" i="1"/>
  <c r="P49" i="1"/>
  <c r="P50" i="1"/>
  <c r="P989" i="1"/>
  <c r="P1002" i="1"/>
  <c r="P1028" i="1"/>
  <c r="P1253" i="1"/>
  <c r="P1292" i="1"/>
  <c r="P1302" i="1"/>
  <c r="P1389" i="1"/>
  <c r="P1390" i="1"/>
  <c r="P1399" i="1"/>
  <c r="P1404" i="1"/>
  <c r="P76" i="1"/>
  <c r="P83" i="1"/>
  <c r="P102" i="1"/>
  <c r="P120" i="1"/>
  <c r="P136" i="1"/>
  <c r="P144" i="1"/>
  <c r="P150" i="1"/>
  <c r="P157" i="1"/>
  <c r="P170" i="1"/>
  <c r="P174" i="1"/>
  <c r="P179" i="1"/>
  <c r="P200" i="1"/>
  <c r="P216" i="1"/>
  <c r="P222" i="1"/>
  <c r="P227" i="1"/>
  <c r="P245" i="1"/>
  <c r="P248" i="1"/>
  <c r="P267" i="1"/>
  <c r="P271" i="1"/>
  <c r="P273" i="1"/>
  <c r="P278" i="1"/>
  <c r="P309" i="1"/>
  <c r="P322" i="1"/>
  <c r="P333" i="1"/>
  <c r="P376" i="1"/>
  <c r="P571" i="1"/>
  <c r="P600" i="1"/>
  <c r="P631" i="1"/>
  <c r="P704" i="1"/>
  <c r="P726" i="1"/>
  <c r="P734" i="1"/>
  <c r="P745" i="1"/>
  <c r="P811" i="1"/>
  <c r="P828" i="1"/>
  <c r="P831" i="1"/>
  <c r="P893" i="1"/>
  <c r="P946" i="1"/>
  <c r="P963" i="1"/>
  <c r="P27" i="1"/>
  <c r="P80" i="1"/>
  <c r="P85" i="1"/>
  <c r="P88" i="1"/>
  <c r="P90" i="1"/>
  <c r="P94" i="1"/>
  <c r="P129" i="1"/>
  <c r="P141" i="1"/>
  <c r="P148" i="1"/>
  <c r="P156" i="1"/>
  <c r="P171" i="1"/>
  <c r="P187" i="1"/>
  <c r="P201" i="1"/>
  <c r="P202" i="1"/>
  <c r="P204" i="1"/>
  <c r="P206" i="1"/>
  <c r="P233" i="1"/>
  <c r="P238" i="1"/>
  <c r="P249" i="1"/>
  <c r="P252" i="1"/>
  <c r="P270" i="1"/>
  <c r="P272" i="1"/>
  <c r="P295" i="1"/>
  <c r="P296" i="1"/>
  <c r="P326" i="1"/>
  <c r="P331" i="1"/>
  <c r="P340" i="1"/>
  <c r="P363" i="1"/>
  <c r="P378" i="1"/>
  <c r="P469" i="1"/>
  <c r="P484" i="1"/>
  <c r="P485" i="1"/>
  <c r="P604" i="1"/>
  <c r="P733" i="1"/>
  <c r="P735" i="1"/>
  <c r="P803" i="1"/>
  <c r="P807" i="1"/>
  <c r="P867" i="1"/>
  <c r="P873" i="1"/>
  <c r="P876" i="1"/>
  <c r="P908" i="1"/>
  <c r="P911" i="1"/>
  <c r="P914" i="1"/>
  <c r="P919" i="1"/>
  <c r="P936" i="1"/>
  <c r="P944" i="1"/>
  <c r="P948" i="1"/>
  <c r="P982" i="1"/>
  <c r="P1016" i="1"/>
  <c r="P1022" i="1"/>
  <c r="P1030" i="1"/>
  <c r="P77" i="1"/>
  <c r="P79" i="1"/>
  <c r="P96" i="1"/>
  <c r="P186" i="1"/>
  <c r="P190" i="1"/>
  <c r="P208" i="1"/>
  <c r="P263" i="1"/>
  <c r="P265" i="1"/>
  <c r="P277" i="1"/>
  <c r="P304" i="1"/>
  <c r="P330" i="1"/>
  <c r="P341" i="1"/>
  <c r="P347" i="1"/>
  <c r="P619" i="1"/>
  <c r="P729" i="1"/>
  <c r="P731" i="1"/>
  <c r="P738" i="1"/>
  <c r="P748" i="1"/>
  <c r="P751" i="1"/>
  <c r="P755" i="1"/>
  <c r="P756" i="1"/>
  <c r="P849" i="1"/>
  <c r="P863" i="1"/>
  <c r="P895" i="1"/>
  <c r="P896" i="1"/>
  <c r="P925" i="1"/>
  <c r="P933" i="1"/>
  <c r="P951" i="1"/>
  <c r="P975" i="1"/>
  <c r="P978" i="1"/>
  <c r="P23" i="1"/>
  <c r="P25" i="1"/>
  <c r="P37" i="1"/>
  <c r="P45" i="1"/>
  <c r="P992" i="1"/>
  <c r="P1388" i="1"/>
  <c r="P1400" i="1"/>
  <c r="P66" i="1"/>
  <c r="P91" i="1"/>
  <c r="P113" i="1"/>
  <c r="P116" i="1"/>
  <c r="P146" i="1"/>
  <c r="P153" i="1"/>
  <c r="P163" i="1"/>
  <c r="P166" i="1"/>
  <c r="P175" i="1"/>
  <c r="P176" i="1"/>
  <c r="P180" i="1"/>
  <c r="P192" i="1"/>
  <c r="P211" i="1"/>
  <c r="P224" i="1"/>
  <c r="P226" i="1"/>
  <c r="P240" i="1"/>
  <c r="P254" i="1"/>
  <c r="P308" i="1"/>
  <c r="P310" i="1"/>
  <c r="P450" i="1"/>
  <c r="P509" i="1"/>
  <c r="P613" i="1"/>
  <c r="P665" i="1"/>
  <c r="P737" i="1"/>
  <c r="P750" i="1"/>
  <c r="P752" i="1"/>
  <c r="P872" i="1"/>
  <c r="P889" i="1"/>
  <c r="P913" i="1"/>
  <c r="P922" i="1"/>
  <c r="P926" i="1"/>
  <c r="P962" i="1"/>
  <c r="P966" i="1"/>
  <c r="P968" i="1"/>
  <c r="P979" i="1"/>
  <c r="P2" i="1"/>
  <c r="P3" i="1"/>
  <c r="P754" i="1"/>
  <c r="P903" i="1"/>
  <c r="P910" i="1"/>
  <c r="P938" i="1"/>
  <c r="P943" i="1"/>
  <c r="P981" i="1"/>
  <c r="P932" i="1"/>
  <c r="P954" i="1"/>
  <c r="P972" i="1"/>
  <c r="P11" i="1"/>
  <c r="P35" i="1"/>
  <c r="P999" i="1"/>
  <c r="P1052" i="1"/>
  <c r="P1060" i="1"/>
  <c r="P1074" i="1"/>
  <c r="P1149" i="1"/>
  <c r="P1202" i="1"/>
  <c r="P1210" i="1"/>
  <c r="P1331" i="1"/>
  <c r="P1338" i="1"/>
  <c r="P1383" i="1"/>
  <c r="P554" i="1"/>
  <c r="P576" i="1"/>
  <c r="P607" i="1"/>
  <c r="P617" i="1"/>
  <c r="P636" i="1"/>
  <c r="P656" i="1"/>
  <c r="P661" i="1"/>
  <c r="P691" i="1"/>
  <c r="P719" i="1"/>
  <c r="P763" i="1"/>
  <c r="P810" i="1"/>
  <c r="P870" i="1"/>
  <c r="P900" i="1"/>
  <c r="V990" i="1" l="1"/>
  <c r="W990" i="1"/>
  <c r="X990" i="1"/>
  <c r="Y990" i="1"/>
  <c r="V991" i="1"/>
  <c r="W991" i="1"/>
  <c r="X991" i="1"/>
  <c r="Y991" i="1"/>
  <c r="V992" i="1"/>
  <c r="W992" i="1"/>
  <c r="X992" i="1"/>
  <c r="Y992" i="1"/>
  <c r="V993" i="1"/>
  <c r="W993" i="1"/>
  <c r="X993" i="1"/>
  <c r="Y993" i="1"/>
  <c r="V994" i="1"/>
  <c r="W994" i="1"/>
  <c r="X994" i="1"/>
  <c r="Y994" i="1"/>
  <c r="V995" i="1"/>
  <c r="W995" i="1"/>
  <c r="X995" i="1"/>
  <c r="Y995" i="1"/>
  <c r="V996" i="1"/>
  <c r="W996" i="1"/>
  <c r="X996" i="1"/>
  <c r="Y996" i="1"/>
  <c r="V997" i="1"/>
  <c r="W997" i="1"/>
  <c r="X997" i="1"/>
  <c r="Y997" i="1"/>
  <c r="V998" i="1"/>
  <c r="W998" i="1"/>
  <c r="X998" i="1"/>
  <c r="Y998" i="1"/>
  <c r="V999" i="1"/>
  <c r="W999" i="1"/>
  <c r="X999" i="1"/>
  <c r="Y999" i="1"/>
  <c r="V1000" i="1"/>
  <c r="W1000" i="1"/>
  <c r="X1000" i="1"/>
  <c r="Y1000" i="1"/>
  <c r="V1001" i="1"/>
  <c r="W1001" i="1"/>
  <c r="X1001" i="1"/>
  <c r="Y1001" i="1"/>
  <c r="V1002" i="1"/>
  <c r="W1002" i="1"/>
  <c r="X1002" i="1"/>
  <c r="Y1002" i="1"/>
  <c r="V1003" i="1"/>
  <c r="W1003" i="1"/>
  <c r="X1003" i="1"/>
  <c r="Y1003" i="1"/>
  <c r="V1005" i="1"/>
  <c r="W1005" i="1"/>
  <c r="X1005" i="1"/>
  <c r="Y1005" i="1"/>
  <c r="V1006" i="1"/>
  <c r="W1006" i="1"/>
  <c r="X1006" i="1"/>
  <c r="Y1006" i="1"/>
  <c r="V1007" i="1"/>
  <c r="W1007" i="1"/>
  <c r="X1007" i="1"/>
  <c r="Y1007" i="1"/>
  <c r="V1008" i="1"/>
  <c r="W1008" i="1"/>
  <c r="X1008" i="1"/>
  <c r="Y1008" i="1"/>
  <c r="U2" i="1" l="1"/>
  <c r="V2" i="1"/>
  <c r="W2" i="1"/>
  <c r="X2" i="1"/>
  <c r="Y2" i="1"/>
  <c r="U3" i="1"/>
  <c r="V3" i="1"/>
  <c r="W3" i="1"/>
  <c r="X3" i="1"/>
  <c r="Y3" i="1"/>
  <c r="U4" i="1"/>
  <c r="V4" i="1"/>
  <c r="W4" i="1"/>
  <c r="X4" i="1"/>
  <c r="Y4" i="1"/>
  <c r="U5" i="1"/>
  <c r="V5" i="1"/>
  <c r="W5" i="1"/>
  <c r="X5" i="1"/>
  <c r="Y5" i="1"/>
  <c r="U6" i="1"/>
  <c r="V6" i="1"/>
  <c r="W6" i="1"/>
  <c r="X6" i="1"/>
  <c r="Y6" i="1"/>
  <c r="U7" i="1"/>
  <c r="V7" i="1"/>
  <c r="W7" i="1"/>
  <c r="X7" i="1"/>
  <c r="Y7" i="1"/>
  <c r="U8" i="1"/>
  <c r="V8" i="1"/>
  <c r="W8" i="1"/>
  <c r="X8" i="1"/>
  <c r="Y8" i="1"/>
  <c r="U9" i="1"/>
  <c r="V9" i="1"/>
  <c r="W9" i="1"/>
  <c r="X9" i="1"/>
  <c r="Y9" i="1"/>
  <c r="U10" i="1"/>
  <c r="V10" i="1"/>
  <c r="W10" i="1"/>
  <c r="X10" i="1"/>
  <c r="Y10" i="1"/>
  <c r="U11" i="1"/>
  <c r="V11" i="1"/>
  <c r="W11" i="1"/>
  <c r="X11" i="1"/>
  <c r="Y11" i="1"/>
  <c r="U12" i="1"/>
  <c r="V12" i="1"/>
  <c r="W12" i="1"/>
  <c r="X12" i="1"/>
  <c r="Y12" i="1"/>
  <c r="U13" i="1"/>
  <c r="V13" i="1"/>
  <c r="W13" i="1"/>
  <c r="X13" i="1"/>
  <c r="Y13" i="1"/>
  <c r="U14" i="1"/>
  <c r="V14" i="1"/>
  <c r="W14" i="1"/>
  <c r="X14" i="1"/>
  <c r="Y14" i="1"/>
  <c r="U15" i="1"/>
  <c r="V15" i="1"/>
  <c r="W15" i="1"/>
  <c r="X15" i="1"/>
  <c r="Y15" i="1"/>
  <c r="U16" i="1"/>
  <c r="V16" i="1"/>
  <c r="W16" i="1"/>
  <c r="X16" i="1"/>
  <c r="Y16" i="1"/>
  <c r="U17" i="1"/>
  <c r="V17" i="1"/>
  <c r="W17" i="1"/>
  <c r="X17" i="1"/>
  <c r="Y17" i="1"/>
  <c r="U18" i="1"/>
  <c r="V18" i="1"/>
  <c r="W18" i="1"/>
  <c r="X18" i="1"/>
  <c r="Y18" i="1"/>
  <c r="U19" i="1"/>
  <c r="V19" i="1"/>
  <c r="W19" i="1"/>
  <c r="X19" i="1"/>
  <c r="Y19" i="1"/>
  <c r="U20" i="1"/>
  <c r="V20" i="1"/>
  <c r="W20" i="1"/>
  <c r="X20" i="1"/>
  <c r="Y20" i="1"/>
  <c r="U21" i="1"/>
  <c r="V21" i="1"/>
  <c r="W21" i="1"/>
  <c r="X21" i="1"/>
  <c r="Y21" i="1"/>
  <c r="U22" i="1"/>
  <c r="V22" i="1"/>
  <c r="W22" i="1"/>
  <c r="X22" i="1"/>
  <c r="Y22" i="1"/>
  <c r="U23" i="1"/>
  <c r="V23" i="1"/>
  <c r="W23" i="1"/>
  <c r="X23" i="1"/>
  <c r="Y23" i="1"/>
  <c r="U24" i="1"/>
  <c r="V24" i="1"/>
  <c r="W24" i="1"/>
  <c r="X24" i="1"/>
  <c r="Y24" i="1"/>
  <c r="U25" i="1"/>
  <c r="V25" i="1"/>
  <c r="W25" i="1"/>
  <c r="X25" i="1"/>
  <c r="Y25" i="1"/>
  <c r="U26" i="1"/>
  <c r="V26" i="1"/>
  <c r="W26" i="1"/>
  <c r="X26" i="1"/>
  <c r="Y26" i="1"/>
  <c r="U27" i="1"/>
  <c r="V27" i="1"/>
  <c r="W27" i="1"/>
  <c r="X27" i="1"/>
  <c r="Y27" i="1"/>
  <c r="U28" i="1"/>
  <c r="V28" i="1"/>
  <c r="W28" i="1"/>
  <c r="X28" i="1"/>
  <c r="Y28" i="1"/>
  <c r="U29" i="1"/>
  <c r="V29" i="1"/>
  <c r="W29" i="1"/>
  <c r="X29" i="1"/>
  <c r="Y29" i="1"/>
  <c r="U30" i="1"/>
  <c r="V30" i="1"/>
  <c r="W30" i="1"/>
  <c r="X30" i="1"/>
  <c r="Y30" i="1"/>
  <c r="U31" i="1"/>
  <c r="V31" i="1"/>
  <c r="W31" i="1"/>
  <c r="X31" i="1"/>
  <c r="Y31" i="1"/>
  <c r="U32" i="1"/>
  <c r="V32" i="1"/>
  <c r="W32" i="1"/>
  <c r="X32" i="1"/>
  <c r="Y32" i="1"/>
  <c r="U33" i="1"/>
  <c r="V33" i="1"/>
  <c r="W33" i="1"/>
  <c r="X33" i="1"/>
  <c r="Y33" i="1"/>
  <c r="U34" i="1"/>
  <c r="V34" i="1"/>
  <c r="W34" i="1"/>
  <c r="X34" i="1"/>
  <c r="Y34" i="1"/>
  <c r="U35" i="1"/>
  <c r="V35" i="1"/>
  <c r="W35" i="1"/>
  <c r="X35" i="1"/>
  <c r="Y35" i="1"/>
  <c r="U36" i="1"/>
  <c r="V36" i="1"/>
  <c r="W36" i="1"/>
  <c r="X36" i="1"/>
  <c r="Y36" i="1"/>
  <c r="U37" i="1"/>
  <c r="V37" i="1"/>
  <c r="W37" i="1"/>
  <c r="X37" i="1"/>
  <c r="Y37" i="1"/>
  <c r="U38" i="1"/>
  <c r="V38" i="1"/>
  <c r="W38" i="1"/>
  <c r="X38" i="1"/>
  <c r="Y38" i="1"/>
  <c r="U39" i="1"/>
  <c r="V39" i="1"/>
  <c r="W39" i="1"/>
  <c r="X39" i="1"/>
  <c r="Y39" i="1"/>
  <c r="U40" i="1"/>
  <c r="V40" i="1"/>
  <c r="W40" i="1"/>
  <c r="X40" i="1"/>
  <c r="Y40" i="1"/>
  <c r="U41" i="1"/>
  <c r="V41" i="1"/>
  <c r="W41" i="1"/>
  <c r="X41" i="1"/>
  <c r="Y41" i="1"/>
  <c r="U42" i="1"/>
  <c r="V42" i="1"/>
  <c r="W42" i="1"/>
  <c r="X42" i="1"/>
  <c r="Y42" i="1"/>
  <c r="U43" i="1"/>
  <c r="V43" i="1"/>
  <c r="W43" i="1"/>
  <c r="X43" i="1"/>
  <c r="Y43" i="1"/>
  <c r="U44" i="1"/>
  <c r="V44" i="1"/>
  <c r="W44" i="1"/>
  <c r="X44" i="1"/>
  <c r="Y44" i="1"/>
  <c r="U45" i="1"/>
  <c r="V45" i="1"/>
  <c r="W45" i="1"/>
  <c r="X45" i="1"/>
  <c r="Y45" i="1"/>
  <c r="U46" i="1"/>
  <c r="V46" i="1"/>
  <c r="W46" i="1"/>
  <c r="X46" i="1"/>
  <c r="Y46" i="1"/>
  <c r="U47" i="1"/>
  <c r="V47" i="1"/>
  <c r="W47" i="1"/>
  <c r="X47" i="1"/>
  <c r="Y47" i="1"/>
  <c r="U48" i="1"/>
  <c r="V48" i="1"/>
  <c r="W48" i="1"/>
  <c r="X48" i="1"/>
  <c r="Y48" i="1"/>
  <c r="U49" i="1"/>
  <c r="V49" i="1"/>
  <c r="W49" i="1"/>
  <c r="X49" i="1"/>
  <c r="Y49" i="1"/>
  <c r="U50" i="1"/>
  <c r="V50" i="1"/>
  <c r="W50" i="1"/>
  <c r="X50" i="1"/>
  <c r="Y50" i="1"/>
  <c r="U51" i="1"/>
  <c r="V51" i="1"/>
  <c r="W51" i="1"/>
  <c r="X51" i="1"/>
  <c r="Y51" i="1"/>
  <c r="U52" i="1"/>
  <c r="V52" i="1"/>
  <c r="W52" i="1"/>
  <c r="X52" i="1"/>
  <c r="Y52" i="1"/>
  <c r="U53" i="1"/>
  <c r="V53" i="1"/>
  <c r="W53" i="1"/>
  <c r="X53" i="1"/>
  <c r="Y53" i="1"/>
  <c r="U54" i="1"/>
  <c r="V54" i="1"/>
  <c r="W54" i="1"/>
  <c r="X54" i="1"/>
  <c r="Y54" i="1"/>
  <c r="U55" i="1"/>
  <c r="V55" i="1"/>
  <c r="W55" i="1"/>
  <c r="X55" i="1"/>
  <c r="Y55" i="1"/>
  <c r="U58" i="1"/>
  <c r="V58" i="1"/>
  <c r="W58" i="1"/>
  <c r="X58" i="1"/>
  <c r="Y58" i="1"/>
  <c r="U59" i="1"/>
  <c r="V59" i="1"/>
  <c r="W59" i="1"/>
  <c r="X59" i="1"/>
  <c r="Y59" i="1"/>
  <c r="U60" i="1"/>
  <c r="V60" i="1"/>
  <c r="W60" i="1"/>
  <c r="X60" i="1"/>
  <c r="Y60" i="1"/>
  <c r="U61" i="1"/>
  <c r="V61" i="1"/>
  <c r="W61" i="1"/>
  <c r="X61" i="1"/>
  <c r="Y61" i="1"/>
  <c r="U62" i="1"/>
  <c r="V62" i="1"/>
  <c r="W62" i="1"/>
  <c r="X62" i="1"/>
  <c r="Y62" i="1"/>
  <c r="U63" i="1"/>
  <c r="V63" i="1"/>
  <c r="W63" i="1"/>
  <c r="X63" i="1"/>
  <c r="Y63" i="1"/>
  <c r="U64" i="1"/>
  <c r="V64" i="1"/>
  <c r="W64" i="1"/>
  <c r="X64" i="1"/>
  <c r="Y64" i="1"/>
  <c r="U65" i="1"/>
  <c r="V65" i="1"/>
  <c r="W65" i="1"/>
  <c r="X65" i="1"/>
  <c r="Y65" i="1"/>
  <c r="U66" i="1"/>
  <c r="V66" i="1"/>
  <c r="W66" i="1"/>
  <c r="X66" i="1"/>
  <c r="Y66" i="1"/>
  <c r="U67" i="1"/>
  <c r="V67" i="1"/>
  <c r="W67" i="1"/>
  <c r="X67" i="1"/>
  <c r="Y67" i="1"/>
  <c r="U68" i="1"/>
  <c r="V68" i="1"/>
  <c r="W68" i="1"/>
  <c r="X68" i="1"/>
  <c r="Y68" i="1"/>
  <c r="U69" i="1"/>
  <c r="V69" i="1"/>
  <c r="W69" i="1"/>
  <c r="X69" i="1"/>
  <c r="Y69" i="1"/>
  <c r="U70" i="1"/>
  <c r="V70" i="1"/>
  <c r="W70" i="1"/>
  <c r="X70" i="1"/>
  <c r="Y70" i="1"/>
  <c r="U71" i="1"/>
  <c r="V71" i="1"/>
  <c r="W71" i="1"/>
  <c r="X71" i="1"/>
  <c r="Y71" i="1"/>
  <c r="U72" i="1"/>
  <c r="V72" i="1"/>
  <c r="W72" i="1"/>
  <c r="X72" i="1"/>
  <c r="Y72" i="1"/>
  <c r="U73" i="1"/>
  <c r="V73" i="1"/>
  <c r="W73" i="1"/>
  <c r="X73" i="1"/>
  <c r="Y73" i="1"/>
  <c r="U74" i="1"/>
  <c r="V74" i="1"/>
  <c r="W74" i="1"/>
  <c r="X74" i="1"/>
  <c r="Y74" i="1"/>
  <c r="U75" i="1"/>
  <c r="V75" i="1"/>
  <c r="W75" i="1"/>
  <c r="X75" i="1"/>
  <c r="Y75" i="1"/>
  <c r="U76" i="1"/>
  <c r="V76" i="1"/>
  <c r="W76" i="1"/>
  <c r="X76" i="1"/>
  <c r="Y76" i="1"/>
  <c r="U77" i="1"/>
  <c r="V77" i="1"/>
  <c r="W77" i="1"/>
  <c r="X77" i="1"/>
  <c r="Y77" i="1"/>
  <c r="U78" i="1"/>
  <c r="V78" i="1"/>
  <c r="W78" i="1"/>
  <c r="X78" i="1"/>
  <c r="Y78" i="1"/>
  <c r="U79" i="1"/>
  <c r="V79" i="1"/>
  <c r="W79" i="1"/>
  <c r="X79" i="1"/>
  <c r="Y79" i="1"/>
  <c r="U80" i="1"/>
  <c r="V80" i="1"/>
  <c r="W80" i="1"/>
  <c r="X80" i="1"/>
  <c r="Y80" i="1"/>
  <c r="U81" i="1"/>
  <c r="V81" i="1"/>
  <c r="W81" i="1"/>
  <c r="X81" i="1"/>
  <c r="Y81" i="1"/>
  <c r="U82" i="1"/>
  <c r="V82" i="1"/>
  <c r="W82" i="1"/>
  <c r="X82" i="1"/>
  <c r="Y82" i="1"/>
  <c r="U83" i="1"/>
  <c r="V83" i="1"/>
  <c r="W83" i="1"/>
  <c r="X83" i="1"/>
  <c r="Y83" i="1"/>
  <c r="U84" i="1"/>
  <c r="V84" i="1"/>
  <c r="W84" i="1"/>
  <c r="X84" i="1"/>
  <c r="Y84" i="1"/>
  <c r="U85" i="1"/>
  <c r="V85" i="1"/>
  <c r="W85" i="1"/>
  <c r="X85" i="1"/>
  <c r="Y85" i="1"/>
  <c r="U86" i="1"/>
  <c r="V86" i="1"/>
  <c r="W86" i="1"/>
  <c r="X86" i="1"/>
  <c r="Y86" i="1"/>
  <c r="U87" i="1"/>
  <c r="V87" i="1"/>
  <c r="W87" i="1"/>
  <c r="X87" i="1"/>
  <c r="Y87" i="1"/>
  <c r="U88" i="1"/>
  <c r="V88" i="1"/>
  <c r="W88" i="1"/>
  <c r="X88" i="1"/>
  <c r="Y88" i="1"/>
  <c r="U89" i="1"/>
  <c r="V89" i="1"/>
  <c r="W89" i="1"/>
  <c r="X89" i="1"/>
  <c r="Y89" i="1"/>
  <c r="U90" i="1"/>
  <c r="V90" i="1"/>
  <c r="W90" i="1"/>
  <c r="X90" i="1"/>
  <c r="Y90" i="1"/>
  <c r="U91" i="1"/>
  <c r="V91" i="1"/>
  <c r="W91" i="1"/>
  <c r="X91" i="1"/>
  <c r="Y91" i="1"/>
  <c r="U92" i="1"/>
  <c r="V92" i="1"/>
  <c r="W92" i="1"/>
  <c r="X92" i="1"/>
  <c r="Y92" i="1"/>
  <c r="U93" i="1"/>
  <c r="V93" i="1"/>
  <c r="W93" i="1"/>
  <c r="X93" i="1"/>
  <c r="Y93" i="1"/>
  <c r="U94" i="1"/>
  <c r="V94" i="1"/>
  <c r="W94" i="1"/>
  <c r="X94" i="1"/>
  <c r="Y94" i="1"/>
  <c r="U95" i="1"/>
  <c r="V95" i="1"/>
  <c r="W95" i="1"/>
  <c r="X95" i="1"/>
  <c r="Y95" i="1"/>
  <c r="U96" i="1"/>
  <c r="V96" i="1"/>
  <c r="W96" i="1"/>
  <c r="X96" i="1"/>
  <c r="Y96" i="1"/>
  <c r="U97" i="1"/>
  <c r="V97" i="1"/>
  <c r="W97" i="1"/>
  <c r="X97" i="1"/>
  <c r="Y97" i="1"/>
  <c r="U98" i="1"/>
  <c r="V98" i="1"/>
  <c r="W98" i="1"/>
  <c r="X98" i="1"/>
  <c r="Y98" i="1"/>
  <c r="U99" i="1"/>
  <c r="V99" i="1"/>
  <c r="W99" i="1"/>
  <c r="X99" i="1"/>
  <c r="Y99" i="1"/>
  <c r="U100" i="1"/>
  <c r="V100" i="1"/>
  <c r="W100" i="1"/>
  <c r="X100" i="1"/>
  <c r="Y100" i="1"/>
  <c r="U101" i="1"/>
  <c r="V101" i="1"/>
  <c r="W101" i="1"/>
  <c r="X101" i="1"/>
  <c r="Y101" i="1"/>
  <c r="U102" i="1"/>
  <c r="V102" i="1"/>
  <c r="W102" i="1"/>
  <c r="X102" i="1"/>
  <c r="Y102" i="1"/>
  <c r="U103" i="1"/>
  <c r="V103" i="1"/>
  <c r="W103" i="1"/>
  <c r="X103" i="1"/>
  <c r="Y103" i="1"/>
  <c r="U104" i="1"/>
  <c r="V104" i="1"/>
  <c r="W104" i="1"/>
  <c r="X104" i="1"/>
  <c r="Y104" i="1"/>
  <c r="U105" i="1"/>
  <c r="V105" i="1"/>
  <c r="W105" i="1"/>
  <c r="X105" i="1"/>
  <c r="Y105" i="1"/>
  <c r="U106" i="1"/>
  <c r="V106" i="1"/>
  <c r="W106" i="1"/>
  <c r="X106" i="1"/>
  <c r="Y106" i="1"/>
  <c r="U107" i="1"/>
  <c r="V107" i="1"/>
  <c r="W107" i="1"/>
  <c r="X107" i="1"/>
  <c r="Y107" i="1"/>
  <c r="U108" i="1"/>
  <c r="V108" i="1"/>
  <c r="W108" i="1"/>
  <c r="X108" i="1"/>
  <c r="Y108" i="1"/>
  <c r="U109" i="1"/>
  <c r="V109" i="1"/>
  <c r="W109" i="1"/>
  <c r="X109" i="1"/>
  <c r="Y109" i="1"/>
  <c r="U110" i="1"/>
  <c r="V110" i="1"/>
  <c r="W110" i="1"/>
  <c r="X110" i="1"/>
  <c r="Y110" i="1"/>
  <c r="U111" i="1"/>
  <c r="V111" i="1"/>
  <c r="W111" i="1"/>
  <c r="X111" i="1"/>
  <c r="Y111" i="1"/>
  <c r="U112" i="1"/>
  <c r="V112" i="1"/>
  <c r="W112" i="1"/>
  <c r="X112" i="1"/>
  <c r="Y112" i="1"/>
  <c r="U113" i="1"/>
  <c r="V113" i="1"/>
  <c r="W113" i="1"/>
  <c r="X113" i="1"/>
  <c r="Y113" i="1"/>
  <c r="U114" i="1"/>
  <c r="V114" i="1"/>
  <c r="W114" i="1"/>
  <c r="X114" i="1"/>
  <c r="Y114" i="1"/>
  <c r="U115" i="1"/>
  <c r="V115" i="1"/>
  <c r="W115" i="1"/>
  <c r="X115" i="1"/>
  <c r="Y115" i="1"/>
  <c r="U116" i="1"/>
  <c r="V116" i="1"/>
  <c r="W116" i="1"/>
  <c r="X116" i="1"/>
  <c r="Y116" i="1"/>
  <c r="U117" i="1"/>
  <c r="V117" i="1"/>
  <c r="W117" i="1"/>
  <c r="X117" i="1"/>
  <c r="Y117" i="1"/>
  <c r="U118" i="1"/>
  <c r="V118" i="1"/>
  <c r="W118" i="1"/>
  <c r="X118" i="1"/>
  <c r="Y118" i="1"/>
  <c r="U119" i="1"/>
  <c r="V119" i="1"/>
  <c r="W119" i="1"/>
  <c r="X119" i="1"/>
  <c r="Y119" i="1"/>
  <c r="U120" i="1"/>
  <c r="V120" i="1"/>
  <c r="W120" i="1"/>
  <c r="X120" i="1"/>
  <c r="Y120" i="1"/>
  <c r="U121" i="1"/>
  <c r="V121" i="1"/>
  <c r="W121" i="1"/>
  <c r="X121" i="1"/>
  <c r="Y121" i="1"/>
  <c r="U122" i="1"/>
  <c r="V122" i="1"/>
  <c r="W122" i="1"/>
  <c r="X122" i="1"/>
  <c r="Y122" i="1"/>
  <c r="U123" i="1"/>
  <c r="V123" i="1"/>
  <c r="W123" i="1"/>
  <c r="X123" i="1"/>
  <c r="Y123" i="1"/>
  <c r="U124" i="1"/>
  <c r="V124" i="1"/>
  <c r="W124" i="1"/>
  <c r="X124" i="1"/>
  <c r="Y124" i="1"/>
  <c r="U125" i="1"/>
  <c r="V125" i="1"/>
  <c r="W125" i="1"/>
  <c r="X125" i="1"/>
  <c r="Y125" i="1"/>
  <c r="U126" i="1"/>
  <c r="V126" i="1"/>
  <c r="W126" i="1"/>
  <c r="X126" i="1"/>
  <c r="Y126" i="1"/>
  <c r="U127" i="1"/>
  <c r="V127" i="1"/>
  <c r="W127" i="1"/>
  <c r="X127" i="1"/>
  <c r="Y127" i="1"/>
  <c r="U128" i="1"/>
  <c r="V128" i="1"/>
  <c r="W128" i="1"/>
  <c r="X128" i="1"/>
  <c r="Y128" i="1"/>
  <c r="U129" i="1"/>
  <c r="V129" i="1"/>
  <c r="W129" i="1"/>
  <c r="X129" i="1"/>
  <c r="Y129" i="1"/>
  <c r="U130" i="1"/>
  <c r="V130" i="1"/>
  <c r="W130" i="1"/>
  <c r="X130" i="1"/>
  <c r="Y130" i="1"/>
  <c r="U131" i="1"/>
  <c r="V131" i="1"/>
  <c r="W131" i="1"/>
  <c r="X131" i="1"/>
  <c r="Y131" i="1"/>
  <c r="U132" i="1"/>
  <c r="V132" i="1"/>
  <c r="W132" i="1"/>
  <c r="X132" i="1"/>
  <c r="Y132" i="1"/>
  <c r="U133" i="1"/>
  <c r="V133" i="1"/>
  <c r="W133" i="1"/>
  <c r="X133" i="1"/>
  <c r="Y133" i="1"/>
  <c r="U134" i="1"/>
  <c r="V134" i="1"/>
  <c r="W134" i="1"/>
  <c r="X134" i="1"/>
  <c r="Y134" i="1"/>
  <c r="U135" i="1"/>
  <c r="V135" i="1"/>
  <c r="W135" i="1"/>
  <c r="X135" i="1"/>
  <c r="Y135" i="1"/>
  <c r="U136" i="1"/>
  <c r="V136" i="1"/>
  <c r="W136" i="1"/>
  <c r="X136" i="1"/>
  <c r="Y136" i="1"/>
  <c r="U137" i="1"/>
  <c r="V137" i="1"/>
  <c r="W137" i="1"/>
  <c r="X137" i="1"/>
  <c r="Y137" i="1"/>
  <c r="U138" i="1"/>
  <c r="V138" i="1"/>
  <c r="W138" i="1"/>
  <c r="X138" i="1"/>
  <c r="Y138" i="1"/>
  <c r="U139" i="1"/>
  <c r="V139" i="1"/>
  <c r="W139" i="1"/>
  <c r="X139" i="1"/>
  <c r="Y139" i="1"/>
  <c r="U140" i="1"/>
  <c r="V140" i="1"/>
  <c r="W140" i="1"/>
  <c r="X140" i="1"/>
  <c r="Y140" i="1"/>
  <c r="U141" i="1"/>
  <c r="V141" i="1"/>
  <c r="W141" i="1"/>
  <c r="X141" i="1"/>
  <c r="Y141" i="1"/>
  <c r="U142" i="1"/>
  <c r="V142" i="1"/>
  <c r="W142" i="1"/>
  <c r="X142" i="1"/>
  <c r="Y142" i="1"/>
  <c r="U143" i="1"/>
  <c r="V143" i="1"/>
  <c r="W143" i="1"/>
  <c r="X143" i="1"/>
  <c r="Y143" i="1"/>
  <c r="U144" i="1"/>
  <c r="V144" i="1"/>
  <c r="W144" i="1"/>
  <c r="X144" i="1"/>
  <c r="Y144" i="1"/>
  <c r="U145" i="1"/>
  <c r="V145" i="1"/>
  <c r="W145" i="1"/>
  <c r="X145" i="1"/>
  <c r="Y145" i="1"/>
  <c r="U146" i="1"/>
  <c r="V146" i="1"/>
  <c r="W146" i="1"/>
  <c r="X146" i="1"/>
  <c r="Y146" i="1"/>
  <c r="U147" i="1"/>
  <c r="V147" i="1"/>
  <c r="W147" i="1"/>
  <c r="X147" i="1"/>
  <c r="Y147" i="1"/>
  <c r="U148" i="1"/>
  <c r="V148" i="1"/>
  <c r="W148" i="1"/>
  <c r="X148" i="1"/>
  <c r="Y148" i="1"/>
  <c r="U149" i="1"/>
  <c r="V149" i="1"/>
  <c r="W149" i="1"/>
  <c r="X149" i="1"/>
  <c r="Y149" i="1"/>
  <c r="U150" i="1"/>
  <c r="V150" i="1"/>
  <c r="W150" i="1"/>
  <c r="X150" i="1"/>
  <c r="Y150" i="1"/>
  <c r="U151" i="1"/>
  <c r="V151" i="1"/>
  <c r="W151" i="1"/>
  <c r="X151" i="1"/>
  <c r="Y151" i="1"/>
  <c r="U152" i="1"/>
  <c r="V152" i="1"/>
  <c r="W152" i="1"/>
  <c r="X152" i="1"/>
  <c r="Y152" i="1"/>
  <c r="U153" i="1"/>
  <c r="V153" i="1"/>
  <c r="W153" i="1"/>
  <c r="X153" i="1"/>
  <c r="Y153" i="1"/>
  <c r="U154" i="1"/>
  <c r="V154" i="1"/>
  <c r="W154" i="1"/>
  <c r="X154" i="1"/>
  <c r="Y154" i="1"/>
  <c r="U155" i="1"/>
  <c r="V155" i="1"/>
  <c r="W155" i="1"/>
  <c r="X155" i="1"/>
  <c r="Y155" i="1"/>
  <c r="U156" i="1"/>
  <c r="V156" i="1"/>
  <c r="W156" i="1"/>
  <c r="X156" i="1"/>
  <c r="Y156" i="1"/>
  <c r="U157" i="1"/>
  <c r="V157" i="1"/>
  <c r="W157" i="1"/>
  <c r="X157" i="1"/>
  <c r="Y157" i="1"/>
  <c r="U158" i="1"/>
  <c r="V158" i="1"/>
  <c r="W158" i="1"/>
  <c r="X158" i="1"/>
  <c r="Y158" i="1"/>
  <c r="U159" i="1"/>
  <c r="V159" i="1"/>
  <c r="W159" i="1"/>
  <c r="X159" i="1"/>
  <c r="Y159" i="1"/>
  <c r="U160" i="1"/>
  <c r="V160" i="1"/>
  <c r="W160" i="1"/>
  <c r="X160" i="1"/>
  <c r="Y160" i="1"/>
  <c r="U161" i="1"/>
  <c r="V161" i="1"/>
  <c r="W161" i="1"/>
  <c r="X161" i="1"/>
  <c r="Y161" i="1"/>
  <c r="U162" i="1"/>
  <c r="V162" i="1"/>
  <c r="W162" i="1"/>
  <c r="X162" i="1"/>
  <c r="Y162" i="1"/>
  <c r="U163" i="1"/>
  <c r="V163" i="1"/>
  <c r="W163" i="1"/>
  <c r="X163" i="1"/>
  <c r="Y163" i="1"/>
  <c r="U164" i="1"/>
  <c r="V164" i="1"/>
  <c r="W164" i="1"/>
  <c r="X164" i="1"/>
  <c r="Y164" i="1"/>
  <c r="U165" i="1"/>
  <c r="V165" i="1"/>
  <c r="W165" i="1"/>
  <c r="X165" i="1"/>
  <c r="Y165" i="1"/>
  <c r="U166" i="1"/>
  <c r="V166" i="1"/>
  <c r="W166" i="1"/>
  <c r="X166" i="1"/>
  <c r="Y166" i="1"/>
  <c r="U167" i="1"/>
  <c r="V167" i="1"/>
  <c r="W167" i="1"/>
  <c r="X167" i="1"/>
  <c r="Y167" i="1"/>
  <c r="U168" i="1"/>
  <c r="V168" i="1"/>
  <c r="W168" i="1"/>
  <c r="X168" i="1"/>
  <c r="Y168" i="1"/>
  <c r="U169" i="1"/>
  <c r="V169" i="1"/>
  <c r="W169" i="1"/>
  <c r="X169" i="1"/>
  <c r="Y169" i="1"/>
  <c r="U170" i="1"/>
  <c r="V170" i="1"/>
  <c r="W170" i="1"/>
  <c r="X170" i="1"/>
  <c r="Y170" i="1"/>
  <c r="U171" i="1"/>
  <c r="V171" i="1"/>
  <c r="W171" i="1"/>
  <c r="X171" i="1"/>
  <c r="Y171" i="1"/>
  <c r="U172" i="1"/>
  <c r="V172" i="1"/>
  <c r="W172" i="1"/>
  <c r="X172" i="1"/>
  <c r="Y172" i="1"/>
  <c r="U173" i="1"/>
  <c r="V173" i="1"/>
  <c r="W173" i="1"/>
  <c r="X173" i="1"/>
  <c r="Y173" i="1"/>
  <c r="U174" i="1"/>
  <c r="V174" i="1"/>
  <c r="W174" i="1"/>
  <c r="X174" i="1"/>
  <c r="Y174" i="1"/>
  <c r="U175" i="1"/>
  <c r="V175" i="1"/>
  <c r="W175" i="1"/>
  <c r="X175" i="1"/>
  <c r="Y175" i="1"/>
  <c r="U176" i="1"/>
  <c r="V176" i="1"/>
  <c r="W176" i="1"/>
  <c r="X176" i="1"/>
  <c r="Y176" i="1"/>
  <c r="U177" i="1"/>
  <c r="V177" i="1"/>
  <c r="W177" i="1"/>
  <c r="X177" i="1"/>
  <c r="Y177" i="1"/>
  <c r="U178" i="1"/>
  <c r="V178" i="1"/>
  <c r="W178" i="1"/>
  <c r="X178" i="1"/>
  <c r="Y178" i="1"/>
  <c r="U179" i="1"/>
  <c r="V179" i="1"/>
  <c r="W179" i="1"/>
  <c r="X179" i="1"/>
  <c r="Y179" i="1"/>
  <c r="U180" i="1"/>
  <c r="V180" i="1"/>
  <c r="W180" i="1"/>
  <c r="X180" i="1"/>
  <c r="Y180" i="1"/>
  <c r="U181" i="1"/>
  <c r="V181" i="1"/>
  <c r="W181" i="1"/>
  <c r="X181" i="1"/>
  <c r="Y181" i="1"/>
  <c r="U182" i="1"/>
  <c r="V182" i="1"/>
  <c r="W182" i="1"/>
  <c r="X182" i="1"/>
  <c r="Y182" i="1"/>
  <c r="U183" i="1"/>
  <c r="V183" i="1"/>
  <c r="W183" i="1"/>
  <c r="X183" i="1"/>
  <c r="Y183" i="1"/>
  <c r="U184" i="1"/>
  <c r="V184" i="1"/>
  <c r="W184" i="1"/>
  <c r="X184" i="1"/>
  <c r="Y184" i="1"/>
  <c r="U185" i="1"/>
  <c r="V185" i="1"/>
  <c r="W185" i="1"/>
  <c r="X185" i="1"/>
  <c r="Y185" i="1"/>
  <c r="U186" i="1"/>
  <c r="V186" i="1"/>
  <c r="W186" i="1"/>
  <c r="X186" i="1"/>
  <c r="Y186" i="1"/>
  <c r="U187" i="1"/>
  <c r="V187" i="1"/>
  <c r="W187" i="1"/>
  <c r="X187" i="1"/>
  <c r="Y187" i="1"/>
  <c r="U188" i="1"/>
  <c r="V188" i="1"/>
  <c r="W188" i="1"/>
  <c r="X188" i="1"/>
  <c r="Y188" i="1"/>
  <c r="U189" i="1"/>
  <c r="V189" i="1"/>
  <c r="W189" i="1"/>
  <c r="X189" i="1"/>
  <c r="Y189" i="1"/>
  <c r="U190" i="1"/>
  <c r="V190" i="1"/>
  <c r="W190" i="1"/>
  <c r="X190" i="1"/>
  <c r="Y190" i="1"/>
  <c r="U191" i="1"/>
  <c r="V191" i="1"/>
  <c r="W191" i="1"/>
  <c r="X191" i="1"/>
  <c r="Y191" i="1"/>
  <c r="U192" i="1"/>
  <c r="V192" i="1"/>
  <c r="W192" i="1"/>
  <c r="X192" i="1"/>
  <c r="Y192" i="1"/>
  <c r="U193" i="1"/>
  <c r="V193" i="1"/>
  <c r="W193" i="1"/>
  <c r="X193" i="1"/>
  <c r="Y193" i="1"/>
  <c r="U194" i="1"/>
  <c r="V194" i="1"/>
  <c r="W194" i="1"/>
  <c r="X194" i="1"/>
  <c r="Y194" i="1"/>
  <c r="U195" i="1"/>
  <c r="V195" i="1"/>
  <c r="W195" i="1"/>
  <c r="X195" i="1"/>
  <c r="Y195" i="1"/>
  <c r="U196" i="1"/>
  <c r="V196" i="1"/>
  <c r="W196" i="1"/>
  <c r="X196" i="1"/>
  <c r="Y196" i="1"/>
  <c r="U197" i="1"/>
  <c r="V197" i="1"/>
  <c r="W197" i="1"/>
  <c r="X197" i="1"/>
  <c r="Y197" i="1"/>
  <c r="U198" i="1"/>
  <c r="V198" i="1"/>
  <c r="W198" i="1"/>
  <c r="X198" i="1"/>
  <c r="Y198" i="1"/>
  <c r="U199" i="1"/>
  <c r="V199" i="1"/>
  <c r="W199" i="1"/>
  <c r="X199" i="1"/>
  <c r="Y199" i="1"/>
  <c r="U200" i="1"/>
  <c r="V200" i="1"/>
  <c r="W200" i="1"/>
  <c r="X200" i="1"/>
  <c r="Y200" i="1"/>
  <c r="U201" i="1"/>
  <c r="V201" i="1"/>
  <c r="W201" i="1"/>
  <c r="X201" i="1"/>
  <c r="Y201" i="1"/>
  <c r="U202" i="1"/>
  <c r="V202" i="1"/>
  <c r="W202" i="1"/>
  <c r="X202" i="1"/>
  <c r="Y202" i="1"/>
  <c r="U203" i="1"/>
  <c r="V203" i="1"/>
  <c r="W203" i="1"/>
  <c r="X203" i="1"/>
  <c r="Y203" i="1"/>
  <c r="U204" i="1"/>
  <c r="V204" i="1"/>
  <c r="W204" i="1"/>
  <c r="X204" i="1"/>
  <c r="Y204" i="1"/>
  <c r="U205" i="1"/>
  <c r="V205" i="1"/>
  <c r="W205" i="1"/>
  <c r="X205" i="1"/>
  <c r="Y205" i="1"/>
  <c r="U206" i="1"/>
  <c r="V206" i="1"/>
  <c r="W206" i="1"/>
  <c r="X206" i="1"/>
  <c r="Y206" i="1"/>
  <c r="U207" i="1"/>
  <c r="V207" i="1"/>
  <c r="W207" i="1"/>
  <c r="X207" i="1"/>
  <c r="Y207" i="1"/>
  <c r="U208" i="1"/>
  <c r="V208" i="1"/>
  <c r="W208" i="1"/>
  <c r="X208" i="1"/>
  <c r="Y208" i="1"/>
  <c r="U209" i="1"/>
  <c r="V209" i="1"/>
  <c r="W209" i="1"/>
  <c r="X209" i="1"/>
  <c r="Y209" i="1"/>
  <c r="U210" i="1"/>
  <c r="V210" i="1"/>
  <c r="W210" i="1"/>
  <c r="X210" i="1"/>
  <c r="Y210" i="1"/>
  <c r="U211" i="1"/>
  <c r="V211" i="1"/>
  <c r="W211" i="1"/>
  <c r="X211" i="1"/>
  <c r="Y211" i="1"/>
  <c r="U212" i="1"/>
  <c r="V212" i="1"/>
  <c r="W212" i="1"/>
  <c r="X212" i="1"/>
  <c r="Y212" i="1"/>
  <c r="U213" i="1"/>
  <c r="V213" i="1"/>
  <c r="W213" i="1"/>
  <c r="X213" i="1"/>
  <c r="Y213" i="1"/>
  <c r="U214" i="1"/>
  <c r="V214" i="1"/>
  <c r="W214" i="1"/>
  <c r="X214" i="1"/>
  <c r="Y214" i="1"/>
  <c r="U215" i="1"/>
  <c r="V215" i="1"/>
  <c r="W215" i="1"/>
  <c r="X215" i="1"/>
  <c r="Y215" i="1"/>
  <c r="U216" i="1"/>
  <c r="V216" i="1"/>
  <c r="W216" i="1"/>
  <c r="X216" i="1"/>
  <c r="Y216" i="1"/>
  <c r="U217" i="1"/>
  <c r="V217" i="1"/>
  <c r="W217" i="1"/>
  <c r="X217" i="1"/>
  <c r="Y217" i="1"/>
  <c r="U218" i="1"/>
  <c r="V218" i="1"/>
  <c r="W218" i="1"/>
  <c r="X218" i="1"/>
  <c r="Y218" i="1"/>
  <c r="U219" i="1"/>
  <c r="V219" i="1"/>
  <c r="W219" i="1"/>
  <c r="X219" i="1"/>
  <c r="Y219" i="1"/>
  <c r="U220" i="1"/>
  <c r="V220" i="1"/>
  <c r="W220" i="1"/>
  <c r="X220" i="1"/>
  <c r="Y220" i="1"/>
  <c r="U221" i="1"/>
  <c r="V221" i="1"/>
  <c r="W221" i="1"/>
  <c r="X221" i="1"/>
  <c r="Y221" i="1"/>
  <c r="U222" i="1"/>
  <c r="V222" i="1"/>
  <c r="W222" i="1"/>
  <c r="X222" i="1"/>
  <c r="Y222" i="1"/>
  <c r="U223" i="1"/>
  <c r="V223" i="1"/>
  <c r="W223" i="1"/>
  <c r="X223" i="1"/>
  <c r="Y223" i="1"/>
  <c r="U224" i="1"/>
  <c r="V224" i="1"/>
  <c r="W224" i="1"/>
  <c r="X224" i="1"/>
  <c r="Y224" i="1"/>
  <c r="U225" i="1"/>
  <c r="V225" i="1"/>
  <c r="W225" i="1"/>
  <c r="X225" i="1"/>
  <c r="Y225" i="1"/>
  <c r="U226" i="1"/>
  <c r="V226" i="1"/>
  <c r="W226" i="1"/>
  <c r="X226" i="1"/>
  <c r="Y226" i="1"/>
  <c r="U227" i="1"/>
  <c r="V227" i="1"/>
  <c r="W227" i="1"/>
  <c r="X227" i="1"/>
  <c r="Y227" i="1"/>
  <c r="U228" i="1"/>
  <c r="V228" i="1"/>
  <c r="W228" i="1"/>
  <c r="X228" i="1"/>
  <c r="Y228" i="1"/>
  <c r="U229" i="1"/>
  <c r="V229" i="1"/>
  <c r="W229" i="1"/>
  <c r="X229" i="1"/>
  <c r="Y229" i="1"/>
  <c r="U230" i="1"/>
  <c r="V230" i="1"/>
  <c r="W230" i="1"/>
  <c r="X230" i="1"/>
  <c r="Y230" i="1"/>
  <c r="U231" i="1"/>
  <c r="V231" i="1"/>
  <c r="W231" i="1"/>
  <c r="X231" i="1"/>
  <c r="Y231" i="1"/>
  <c r="U232" i="1"/>
  <c r="V232" i="1"/>
  <c r="W232" i="1"/>
  <c r="X232" i="1"/>
  <c r="Y232" i="1"/>
  <c r="U233" i="1"/>
  <c r="V233" i="1"/>
  <c r="W233" i="1"/>
  <c r="X233" i="1"/>
  <c r="Y233" i="1"/>
  <c r="U234" i="1"/>
  <c r="V234" i="1"/>
  <c r="W234" i="1"/>
  <c r="X234" i="1"/>
  <c r="Y234" i="1"/>
  <c r="U235" i="1"/>
  <c r="V235" i="1"/>
  <c r="W235" i="1"/>
  <c r="X235" i="1"/>
  <c r="Y235" i="1"/>
  <c r="U236" i="1"/>
  <c r="V236" i="1"/>
  <c r="W236" i="1"/>
  <c r="X236" i="1"/>
  <c r="Y236" i="1"/>
  <c r="U237" i="1"/>
  <c r="V237" i="1"/>
  <c r="W237" i="1"/>
  <c r="X237" i="1"/>
  <c r="Y237" i="1"/>
  <c r="U238" i="1"/>
  <c r="V238" i="1"/>
  <c r="W238" i="1"/>
  <c r="X238" i="1"/>
  <c r="Y238" i="1"/>
  <c r="U239" i="1"/>
  <c r="V239" i="1"/>
  <c r="W239" i="1"/>
  <c r="X239" i="1"/>
  <c r="Y239" i="1"/>
  <c r="U240" i="1"/>
  <c r="V240" i="1"/>
  <c r="W240" i="1"/>
  <c r="X240" i="1"/>
  <c r="Y240" i="1"/>
  <c r="U241" i="1"/>
  <c r="V241" i="1"/>
  <c r="W241" i="1"/>
  <c r="X241" i="1"/>
  <c r="Y241" i="1"/>
  <c r="U242" i="1"/>
  <c r="V242" i="1"/>
  <c r="W242" i="1"/>
  <c r="X242" i="1"/>
  <c r="Y242" i="1"/>
  <c r="U243" i="1"/>
  <c r="V243" i="1"/>
  <c r="W243" i="1"/>
  <c r="X243" i="1"/>
  <c r="Y243" i="1"/>
  <c r="U244" i="1"/>
  <c r="V244" i="1"/>
  <c r="W244" i="1"/>
  <c r="X244" i="1"/>
  <c r="Y244" i="1"/>
  <c r="U245" i="1"/>
  <c r="V245" i="1"/>
  <c r="W245" i="1"/>
  <c r="X245" i="1"/>
  <c r="Y245" i="1"/>
  <c r="U246" i="1"/>
  <c r="V246" i="1"/>
  <c r="W246" i="1"/>
  <c r="X246" i="1"/>
  <c r="Y246" i="1"/>
  <c r="U247" i="1"/>
  <c r="V247" i="1"/>
  <c r="W247" i="1"/>
  <c r="X247" i="1"/>
  <c r="Y247" i="1"/>
  <c r="U248" i="1"/>
  <c r="V248" i="1"/>
  <c r="W248" i="1"/>
  <c r="X248" i="1"/>
  <c r="Y248" i="1"/>
  <c r="U249" i="1"/>
  <c r="V249" i="1"/>
  <c r="W249" i="1"/>
  <c r="X249" i="1"/>
  <c r="Y249" i="1"/>
  <c r="U250" i="1"/>
  <c r="V250" i="1"/>
  <c r="W250" i="1"/>
  <c r="X250" i="1"/>
  <c r="Y250" i="1"/>
  <c r="U251" i="1"/>
  <c r="V251" i="1"/>
  <c r="W251" i="1"/>
  <c r="X251" i="1"/>
  <c r="Y251" i="1"/>
  <c r="U252" i="1"/>
  <c r="V252" i="1"/>
  <c r="W252" i="1"/>
  <c r="X252" i="1"/>
  <c r="Y252" i="1"/>
  <c r="U253" i="1"/>
  <c r="V253" i="1"/>
  <c r="W253" i="1"/>
  <c r="X253" i="1"/>
  <c r="Y253" i="1"/>
  <c r="U254" i="1"/>
  <c r="V254" i="1"/>
  <c r="W254" i="1"/>
  <c r="X254" i="1"/>
  <c r="Y254" i="1"/>
  <c r="U255" i="1"/>
  <c r="V255" i="1"/>
  <c r="W255" i="1"/>
  <c r="X255" i="1"/>
  <c r="Y255" i="1"/>
  <c r="U256" i="1"/>
  <c r="V256" i="1"/>
  <c r="W256" i="1"/>
  <c r="X256" i="1"/>
  <c r="Y256" i="1"/>
  <c r="U257" i="1"/>
  <c r="V257" i="1"/>
  <c r="W257" i="1"/>
  <c r="X257" i="1"/>
  <c r="Y257" i="1"/>
  <c r="U258" i="1"/>
  <c r="V258" i="1"/>
  <c r="W258" i="1"/>
  <c r="X258" i="1"/>
  <c r="Y258" i="1"/>
  <c r="U259" i="1"/>
  <c r="V259" i="1"/>
  <c r="W259" i="1"/>
  <c r="X259" i="1"/>
  <c r="Y259" i="1"/>
  <c r="U260" i="1"/>
  <c r="V260" i="1"/>
  <c r="W260" i="1"/>
  <c r="X260" i="1"/>
  <c r="Y260" i="1"/>
  <c r="U261" i="1"/>
  <c r="V261" i="1"/>
  <c r="W261" i="1"/>
  <c r="X261" i="1"/>
  <c r="Y261" i="1"/>
  <c r="U262" i="1"/>
  <c r="V262" i="1"/>
  <c r="W262" i="1"/>
  <c r="X262" i="1"/>
  <c r="Y262" i="1"/>
  <c r="U263" i="1"/>
  <c r="V263" i="1"/>
  <c r="W263" i="1"/>
  <c r="X263" i="1"/>
  <c r="Y263" i="1"/>
  <c r="U264" i="1"/>
  <c r="V264" i="1"/>
  <c r="W264" i="1"/>
  <c r="X264" i="1"/>
  <c r="Y264" i="1"/>
  <c r="U265" i="1"/>
  <c r="V265" i="1"/>
  <c r="W265" i="1"/>
  <c r="X265" i="1"/>
  <c r="Y265" i="1"/>
  <c r="U266" i="1"/>
  <c r="V266" i="1"/>
  <c r="W266" i="1"/>
  <c r="X266" i="1"/>
  <c r="Y266" i="1"/>
  <c r="U267" i="1"/>
  <c r="V267" i="1"/>
  <c r="W267" i="1"/>
  <c r="X267" i="1"/>
  <c r="Y267" i="1"/>
  <c r="U268" i="1"/>
  <c r="V268" i="1"/>
  <c r="W268" i="1"/>
  <c r="X268" i="1"/>
  <c r="Y268" i="1"/>
  <c r="U269" i="1"/>
  <c r="V269" i="1"/>
  <c r="W269" i="1"/>
  <c r="X269" i="1"/>
  <c r="Y269" i="1"/>
  <c r="U270" i="1"/>
  <c r="V270" i="1"/>
  <c r="W270" i="1"/>
  <c r="X270" i="1"/>
  <c r="Y270" i="1"/>
  <c r="U271" i="1"/>
  <c r="V271" i="1"/>
  <c r="W271" i="1"/>
  <c r="X271" i="1"/>
  <c r="Y271" i="1"/>
  <c r="U272" i="1"/>
  <c r="V272" i="1"/>
  <c r="W272" i="1"/>
  <c r="X272" i="1"/>
  <c r="Y272" i="1"/>
  <c r="U273" i="1"/>
  <c r="V273" i="1"/>
  <c r="W273" i="1"/>
  <c r="X273" i="1"/>
  <c r="Y273" i="1"/>
  <c r="U274" i="1"/>
  <c r="V274" i="1"/>
  <c r="W274" i="1"/>
  <c r="X274" i="1"/>
  <c r="Y274" i="1"/>
  <c r="U275" i="1"/>
  <c r="V275" i="1"/>
  <c r="W275" i="1"/>
  <c r="X275" i="1"/>
  <c r="Y275" i="1"/>
  <c r="U276" i="1"/>
  <c r="V276" i="1"/>
  <c r="W276" i="1"/>
  <c r="X276" i="1"/>
  <c r="Y276" i="1"/>
  <c r="U277" i="1"/>
  <c r="V277" i="1"/>
  <c r="W277" i="1"/>
  <c r="X277" i="1"/>
  <c r="Y277" i="1"/>
  <c r="U278" i="1"/>
  <c r="V278" i="1"/>
  <c r="W278" i="1"/>
  <c r="X278" i="1"/>
  <c r="Y278" i="1"/>
  <c r="U279" i="1"/>
  <c r="V279" i="1"/>
  <c r="W279" i="1"/>
  <c r="X279" i="1"/>
  <c r="Y279" i="1"/>
  <c r="U280" i="1"/>
  <c r="V280" i="1"/>
  <c r="W280" i="1"/>
  <c r="X280" i="1"/>
  <c r="Y280" i="1"/>
  <c r="U281" i="1"/>
  <c r="V281" i="1"/>
  <c r="W281" i="1"/>
  <c r="X281" i="1"/>
  <c r="Y281" i="1"/>
  <c r="U282" i="1"/>
  <c r="V282" i="1"/>
  <c r="W282" i="1"/>
  <c r="X282" i="1"/>
  <c r="Y282" i="1"/>
  <c r="U283" i="1"/>
  <c r="V283" i="1"/>
  <c r="W283" i="1"/>
  <c r="X283" i="1"/>
  <c r="Y283" i="1"/>
  <c r="U284" i="1"/>
  <c r="V284" i="1"/>
  <c r="W284" i="1"/>
  <c r="X284" i="1"/>
  <c r="Y284" i="1"/>
  <c r="U285" i="1"/>
  <c r="V285" i="1"/>
  <c r="W285" i="1"/>
  <c r="X285" i="1"/>
  <c r="Y285" i="1"/>
  <c r="U286" i="1"/>
  <c r="V286" i="1"/>
  <c r="W286" i="1"/>
  <c r="X286" i="1"/>
  <c r="Y286" i="1"/>
  <c r="U287" i="1"/>
  <c r="V287" i="1"/>
  <c r="W287" i="1"/>
  <c r="X287" i="1"/>
  <c r="Y287" i="1"/>
  <c r="U288" i="1"/>
  <c r="V288" i="1"/>
  <c r="W288" i="1"/>
  <c r="X288" i="1"/>
  <c r="Y288" i="1"/>
  <c r="U289" i="1"/>
  <c r="V289" i="1"/>
  <c r="W289" i="1"/>
  <c r="X289" i="1"/>
  <c r="Y289" i="1"/>
  <c r="U290" i="1"/>
  <c r="V290" i="1"/>
  <c r="W290" i="1"/>
  <c r="X290" i="1"/>
  <c r="Y290" i="1"/>
  <c r="U291" i="1"/>
  <c r="V291" i="1"/>
  <c r="W291" i="1"/>
  <c r="X291" i="1"/>
  <c r="Y291" i="1"/>
  <c r="U292" i="1"/>
  <c r="V292" i="1"/>
  <c r="W292" i="1"/>
  <c r="X292" i="1"/>
  <c r="Y292" i="1"/>
  <c r="U293" i="1"/>
  <c r="V293" i="1"/>
  <c r="W293" i="1"/>
  <c r="X293" i="1"/>
  <c r="Y293" i="1"/>
  <c r="U294" i="1"/>
  <c r="V294" i="1"/>
  <c r="W294" i="1"/>
  <c r="X294" i="1"/>
  <c r="Y294" i="1"/>
  <c r="U295" i="1"/>
  <c r="V295" i="1"/>
  <c r="W295" i="1"/>
  <c r="X295" i="1"/>
  <c r="Y295" i="1"/>
  <c r="U296" i="1"/>
  <c r="V296" i="1"/>
  <c r="W296" i="1"/>
  <c r="X296" i="1"/>
  <c r="Y296" i="1"/>
  <c r="U297" i="1"/>
  <c r="V297" i="1"/>
  <c r="W297" i="1"/>
  <c r="X297" i="1"/>
  <c r="Y297" i="1"/>
  <c r="U298" i="1"/>
  <c r="V298" i="1"/>
  <c r="W298" i="1"/>
  <c r="X298" i="1"/>
  <c r="Y298" i="1"/>
  <c r="U299" i="1"/>
  <c r="V299" i="1"/>
  <c r="W299" i="1"/>
  <c r="X299" i="1"/>
  <c r="Y299" i="1"/>
  <c r="U300" i="1"/>
  <c r="V300" i="1"/>
  <c r="W300" i="1"/>
  <c r="X300" i="1"/>
  <c r="Y300" i="1"/>
  <c r="U301" i="1"/>
  <c r="V301" i="1"/>
  <c r="W301" i="1"/>
  <c r="X301" i="1"/>
  <c r="Y301" i="1"/>
  <c r="U302" i="1"/>
  <c r="V302" i="1"/>
  <c r="W302" i="1"/>
  <c r="X302" i="1"/>
  <c r="Y302" i="1"/>
  <c r="U303" i="1"/>
  <c r="V303" i="1"/>
  <c r="W303" i="1"/>
  <c r="X303" i="1"/>
  <c r="Y303" i="1"/>
  <c r="U304" i="1"/>
  <c r="V304" i="1"/>
  <c r="W304" i="1"/>
  <c r="X304" i="1"/>
  <c r="Y304" i="1"/>
  <c r="U305" i="1"/>
  <c r="V305" i="1"/>
  <c r="W305" i="1"/>
  <c r="X305" i="1"/>
  <c r="Y305" i="1"/>
  <c r="U306" i="1"/>
  <c r="V306" i="1"/>
  <c r="W306" i="1"/>
  <c r="X306" i="1"/>
  <c r="Y306" i="1"/>
  <c r="U307" i="1"/>
  <c r="V307" i="1"/>
  <c r="W307" i="1"/>
  <c r="X307" i="1"/>
  <c r="Y307" i="1"/>
  <c r="U308" i="1"/>
  <c r="V308" i="1"/>
  <c r="W308" i="1"/>
  <c r="X308" i="1"/>
  <c r="Y308" i="1"/>
  <c r="U309" i="1"/>
  <c r="V309" i="1"/>
  <c r="W309" i="1"/>
  <c r="X309" i="1"/>
  <c r="Y309" i="1"/>
  <c r="U310" i="1"/>
  <c r="V310" i="1"/>
  <c r="W310" i="1"/>
  <c r="X310" i="1"/>
  <c r="Y310" i="1"/>
  <c r="U311" i="1"/>
  <c r="V311" i="1"/>
  <c r="W311" i="1"/>
  <c r="X311" i="1"/>
  <c r="Y311" i="1"/>
  <c r="U312" i="1"/>
  <c r="V312" i="1"/>
  <c r="W312" i="1"/>
  <c r="X312" i="1"/>
  <c r="Y312" i="1"/>
  <c r="U313" i="1"/>
  <c r="V313" i="1"/>
  <c r="W313" i="1"/>
  <c r="X313" i="1"/>
  <c r="Y313" i="1"/>
  <c r="U314" i="1"/>
  <c r="V314" i="1"/>
  <c r="W314" i="1"/>
  <c r="X314" i="1"/>
  <c r="Y314" i="1"/>
  <c r="U315" i="1"/>
  <c r="V315" i="1"/>
  <c r="W315" i="1"/>
  <c r="X315" i="1"/>
  <c r="Y315" i="1"/>
  <c r="U316" i="1"/>
  <c r="V316" i="1"/>
  <c r="W316" i="1"/>
  <c r="X316" i="1"/>
  <c r="Y316" i="1"/>
  <c r="U317" i="1"/>
  <c r="V317" i="1"/>
  <c r="W317" i="1"/>
  <c r="X317" i="1"/>
  <c r="Y317" i="1"/>
  <c r="U318" i="1"/>
  <c r="V318" i="1"/>
  <c r="W318" i="1"/>
  <c r="X318" i="1"/>
  <c r="Y318" i="1"/>
  <c r="U319" i="1"/>
  <c r="V319" i="1"/>
  <c r="W319" i="1"/>
  <c r="X319" i="1"/>
  <c r="Y319" i="1"/>
  <c r="U320" i="1"/>
  <c r="V320" i="1"/>
  <c r="W320" i="1"/>
  <c r="X320" i="1"/>
  <c r="Y320" i="1"/>
  <c r="U321" i="1"/>
  <c r="V321" i="1"/>
  <c r="W321" i="1"/>
  <c r="X321" i="1"/>
  <c r="Y321" i="1"/>
  <c r="U322" i="1"/>
  <c r="V322" i="1"/>
  <c r="W322" i="1"/>
  <c r="X322" i="1"/>
  <c r="Y322" i="1"/>
  <c r="U323" i="1"/>
  <c r="V323" i="1"/>
  <c r="W323" i="1"/>
  <c r="X323" i="1"/>
  <c r="Y323" i="1"/>
  <c r="U324" i="1"/>
  <c r="V324" i="1"/>
  <c r="W324" i="1"/>
  <c r="X324" i="1"/>
  <c r="Y324" i="1"/>
  <c r="U325" i="1"/>
  <c r="V325" i="1"/>
  <c r="W325" i="1"/>
  <c r="X325" i="1"/>
  <c r="Y325" i="1"/>
  <c r="U326" i="1"/>
  <c r="V326" i="1"/>
  <c r="W326" i="1"/>
  <c r="X326" i="1"/>
  <c r="Y326" i="1"/>
  <c r="U327" i="1"/>
  <c r="V327" i="1"/>
  <c r="W327" i="1"/>
  <c r="X327" i="1"/>
  <c r="Y327" i="1"/>
  <c r="U328" i="1"/>
  <c r="V328" i="1"/>
  <c r="W328" i="1"/>
  <c r="X328" i="1"/>
  <c r="Y328" i="1"/>
  <c r="U329" i="1"/>
  <c r="V329" i="1"/>
  <c r="W329" i="1"/>
  <c r="X329" i="1"/>
  <c r="Y329" i="1"/>
  <c r="U330" i="1"/>
  <c r="V330" i="1"/>
  <c r="W330" i="1"/>
  <c r="X330" i="1"/>
  <c r="Y330" i="1"/>
  <c r="U331" i="1"/>
  <c r="V331" i="1"/>
  <c r="W331" i="1"/>
  <c r="X331" i="1"/>
  <c r="Y331" i="1"/>
  <c r="U332" i="1"/>
  <c r="V332" i="1"/>
  <c r="W332" i="1"/>
  <c r="X332" i="1"/>
  <c r="Y332" i="1"/>
  <c r="U333" i="1"/>
  <c r="V333" i="1"/>
  <c r="W333" i="1"/>
  <c r="X333" i="1"/>
  <c r="Y333" i="1"/>
  <c r="U334" i="1"/>
  <c r="V334" i="1"/>
  <c r="W334" i="1"/>
  <c r="X334" i="1"/>
  <c r="Y334" i="1"/>
  <c r="U335" i="1"/>
  <c r="V335" i="1"/>
  <c r="W335" i="1"/>
  <c r="X335" i="1"/>
  <c r="Y335" i="1"/>
  <c r="U336" i="1"/>
  <c r="V336" i="1"/>
  <c r="W336" i="1"/>
  <c r="X336" i="1"/>
  <c r="Y336" i="1"/>
  <c r="U337" i="1"/>
  <c r="V337" i="1"/>
  <c r="W337" i="1"/>
  <c r="X337" i="1"/>
  <c r="Y337" i="1"/>
  <c r="U338" i="1"/>
  <c r="V338" i="1"/>
  <c r="W338" i="1"/>
  <c r="X338" i="1"/>
  <c r="Y338" i="1"/>
  <c r="U339" i="1"/>
  <c r="V339" i="1"/>
  <c r="W339" i="1"/>
  <c r="X339" i="1"/>
  <c r="Y339" i="1"/>
  <c r="U340" i="1"/>
  <c r="V340" i="1"/>
  <c r="W340" i="1"/>
  <c r="X340" i="1"/>
  <c r="Y340" i="1"/>
  <c r="U341" i="1"/>
  <c r="V341" i="1"/>
  <c r="W341" i="1"/>
  <c r="X341" i="1"/>
  <c r="Y341" i="1"/>
  <c r="U342" i="1"/>
  <c r="V342" i="1"/>
  <c r="W342" i="1"/>
  <c r="X342" i="1"/>
  <c r="Y342" i="1"/>
  <c r="U343" i="1"/>
  <c r="V343" i="1"/>
  <c r="W343" i="1"/>
  <c r="X343" i="1"/>
  <c r="Y343" i="1"/>
  <c r="U344" i="1"/>
  <c r="V344" i="1"/>
  <c r="W344" i="1"/>
  <c r="X344" i="1"/>
  <c r="Y344" i="1"/>
  <c r="U345" i="1"/>
  <c r="V345" i="1"/>
  <c r="W345" i="1"/>
  <c r="X345" i="1"/>
  <c r="Y345" i="1"/>
  <c r="U346" i="1"/>
  <c r="V346" i="1"/>
  <c r="W346" i="1"/>
  <c r="X346" i="1"/>
  <c r="Y346" i="1"/>
  <c r="U347" i="1"/>
  <c r="V347" i="1"/>
  <c r="W347" i="1"/>
  <c r="X347" i="1"/>
  <c r="Y347" i="1"/>
  <c r="U348" i="1"/>
  <c r="V348" i="1"/>
  <c r="W348" i="1"/>
  <c r="X348" i="1"/>
  <c r="Y348" i="1"/>
  <c r="U349" i="1"/>
  <c r="V349" i="1"/>
  <c r="W349" i="1"/>
  <c r="X349" i="1"/>
  <c r="Y349" i="1"/>
  <c r="U350" i="1"/>
  <c r="V350" i="1"/>
  <c r="W350" i="1"/>
  <c r="X350" i="1"/>
  <c r="Y350" i="1"/>
  <c r="U351" i="1"/>
  <c r="V351" i="1"/>
  <c r="W351" i="1"/>
  <c r="X351" i="1"/>
  <c r="Y351" i="1"/>
  <c r="U352" i="1"/>
  <c r="V352" i="1"/>
  <c r="W352" i="1"/>
  <c r="X352" i="1"/>
  <c r="Y352" i="1"/>
  <c r="U353" i="1"/>
  <c r="V353" i="1"/>
  <c r="W353" i="1"/>
  <c r="X353" i="1"/>
  <c r="Y353" i="1"/>
  <c r="U354" i="1"/>
  <c r="V354" i="1"/>
  <c r="W354" i="1"/>
  <c r="X354" i="1"/>
  <c r="Y354" i="1"/>
  <c r="U355" i="1"/>
  <c r="V355" i="1"/>
  <c r="W355" i="1"/>
  <c r="X355" i="1"/>
  <c r="Y355" i="1"/>
  <c r="U356" i="1"/>
  <c r="V356" i="1"/>
  <c r="W356" i="1"/>
  <c r="X356" i="1"/>
  <c r="Y356" i="1"/>
  <c r="U357" i="1"/>
  <c r="V357" i="1"/>
  <c r="W357" i="1"/>
  <c r="X357" i="1"/>
  <c r="Y357" i="1"/>
  <c r="U358" i="1"/>
  <c r="V358" i="1"/>
  <c r="W358" i="1"/>
  <c r="X358" i="1"/>
  <c r="Y358" i="1"/>
  <c r="U359" i="1"/>
  <c r="V359" i="1"/>
  <c r="W359" i="1"/>
  <c r="X359" i="1"/>
  <c r="Y359" i="1"/>
  <c r="U360" i="1"/>
  <c r="V360" i="1"/>
  <c r="W360" i="1"/>
  <c r="X360" i="1"/>
  <c r="Y360" i="1"/>
  <c r="U361" i="1"/>
  <c r="V361" i="1"/>
  <c r="W361" i="1"/>
  <c r="X361" i="1"/>
  <c r="Y361" i="1"/>
  <c r="U362" i="1"/>
  <c r="V362" i="1"/>
  <c r="W362" i="1"/>
  <c r="X362" i="1"/>
  <c r="Y362" i="1"/>
  <c r="U363" i="1"/>
  <c r="V363" i="1"/>
  <c r="W363" i="1"/>
  <c r="X363" i="1"/>
  <c r="Y363" i="1"/>
  <c r="U364" i="1"/>
  <c r="V364" i="1"/>
  <c r="W364" i="1"/>
  <c r="X364" i="1"/>
  <c r="Y364" i="1"/>
  <c r="U365" i="1"/>
  <c r="V365" i="1"/>
  <c r="W365" i="1"/>
  <c r="X365" i="1"/>
  <c r="Y365" i="1"/>
  <c r="U366" i="1"/>
  <c r="V366" i="1"/>
  <c r="W366" i="1"/>
  <c r="X366" i="1"/>
  <c r="Y366" i="1"/>
  <c r="U367" i="1"/>
  <c r="V367" i="1"/>
  <c r="W367" i="1"/>
  <c r="X367" i="1"/>
  <c r="Y367" i="1"/>
  <c r="U368" i="1"/>
  <c r="V368" i="1"/>
  <c r="W368" i="1"/>
  <c r="X368" i="1"/>
  <c r="Y368" i="1"/>
  <c r="U369" i="1"/>
  <c r="V369" i="1"/>
  <c r="W369" i="1"/>
  <c r="X369" i="1"/>
  <c r="Y369" i="1"/>
  <c r="U370" i="1"/>
  <c r="V370" i="1"/>
  <c r="W370" i="1"/>
  <c r="X370" i="1"/>
  <c r="Y370" i="1"/>
  <c r="U371" i="1"/>
  <c r="V371" i="1"/>
  <c r="W371" i="1"/>
  <c r="X371" i="1"/>
  <c r="Y371" i="1"/>
  <c r="U372" i="1"/>
  <c r="V372" i="1"/>
  <c r="W372" i="1"/>
  <c r="X372" i="1"/>
  <c r="Y372" i="1"/>
  <c r="U373" i="1"/>
  <c r="V373" i="1"/>
  <c r="W373" i="1"/>
  <c r="X373" i="1"/>
  <c r="Y373" i="1"/>
  <c r="U374" i="1"/>
  <c r="V374" i="1"/>
  <c r="W374" i="1"/>
  <c r="X374" i="1"/>
  <c r="Y374" i="1"/>
  <c r="U375" i="1"/>
  <c r="V375" i="1"/>
  <c r="W375" i="1"/>
  <c r="X375" i="1"/>
  <c r="Y375" i="1"/>
  <c r="U376" i="1"/>
  <c r="V376" i="1"/>
  <c r="W376" i="1"/>
  <c r="X376" i="1"/>
  <c r="Y376" i="1"/>
  <c r="U377" i="1"/>
  <c r="V377" i="1"/>
  <c r="W377" i="1"/>
  <c r="X377" i="1"/>
  <c r="Y377" i="1"/>
  <c r="U378" i="1"/>
  <c r="V378" i="1"/>
  <c r="W378" i="1"/>
  <c r="X378" i="1"/>
  <c r="Y378" i="1"/>
  <c r="U379" i="1"/>
  <c r="V379" i="1"/>
  <c r="W379" i="1"/>
  <c r="X379" i="1"/>
  <c r="Y379" i="1"/>
  <c r="U380" i="1"/>
  <c r="V380" i="1"/>
  <c r="W380" i="1"/>
  <c r="X380" i="1"/>
  <c r="Y380" i="1"/>
  <c r="U381" i="1"/>
  <c r="V381" i="1"/>
  <c r="W381" i="1"/>
  <c r="X381" i="1"/>
  <c r="Y381" i="1"/>
  <c r="U382" i="1"/>
  <c r="V382" i="1"/>
  <c r="W382" i="1"/>
  <c r="X382" i="1"/>
  <c r="Y382" i="1"/>
  <c r="U383" i="1"/>
  <c r="V383" i="1"/>
  <c r="W383" i="1"/>
  <c r="X383" i="1"/>
  <c r="Y383" i="1"/>
  <c r="U384" i="1"/>
  <c r="V384" i="1"/>
  <c r="W384" i="1"/>
  <c r="X384" i="1"/>
  <c r="Y384" i="1"/>
  <c r="U385" i="1"/>
  <c r="V385" i="1"/>
  <c r="W385" i="1"/>
  <c r="X385" i="1"/>
  <c r="Y385" i="1"/>
  <c r="U386" i="1"/>
  <c r="V386" i="1"/>
  <c r="W386" i="1"/>
  <c r="X386" i="1"/>
  <c r="Y386" i="1"/>
  <c r="U387" i="1"/>
  <c r="V387" i="1"/>
  <c r="W387" i="1"/>
  <c r="X387" i="1"/>
  <c r="Y387" i="1"/>
  <c r="U388" i="1"/>
  <c r="V388" i="1"/>
  <c r="W388" i="1"/>
  <c r="X388" i="1"/>
  <c r="Y388" i="1"/>
  <c r="U389" i="1"/>
  <c r="V389" i="1"/>
  <c r="W389" i="1"/>
  <c r="X389" i="1"/>
  <c r="Y389" i="1"/>
  <c r="U390" i="1"/>
  <c r="V390" i="1"/>
  <c r="W390" i="1"/>
  <c r="X390" i="1"/>
  <c r="Y390" i="1"/>
  <c r="U391" i="1"/>
  <c r="V391" i="1"/>
  <c r="W391" i="1"/>
  <c r="X391" i="1"/>
  <c r="Y391" i="1"/>
  <c r="U392" i="1"/>
  <c r="V392" i="1"/>
  <c r="W392" i="1"/>
  <c r="X392" i="1"/>
  <c r="Y392" i="1"/>
  <c r="U393" i="1"/>
  <c r="V393" i="1"/>
  <c r="W393" i="1"/>
  <c r="X393" i="1"/>
  <c r="Y393" i="1"/>
  <c r="U394" i="1"/>
  <c r="V394" i="1"/>
  <c r="W394" i="1"/>
  <c r="X394" i="1"/>
  <c r="Y394" i="1"/>
  <c r="U395" i="1"/>
  <c r="V395" i="1"/>
  <c r="W395" i="1"/>
  <c r="X395" i="1"/>
  <c r="Y395" i="1"/>
  <c r="U396" i="1"/>
  <c r="V396" i="1"/>
  <c r="W396" i="1"/>
  <c r="X396" i="1"/>
  <c r="Y396" i="1"/>
  <c r="U397" i="1"/>
  <c r="V397" i="1"/>
  <c r="W397" i="1"/>
  <c r="X397" i="1"/>
  <c r="Y397" i="1"/>
  <c r="U398" i="1"/>
  <c r="V398" i="1"/>
  <c r="W398" i="1"/>
  <c r="X398" i="1"/>
  <c r="Y398" i="1"/>
  <c r="U399" i="1"/>
  <c r="V399" i="1"/>
  <c r="W399" i="1"/>
  <c r="X399" i="1"/>
  <c r="Y399" i="1"/>
  <c r="U400" i="1"/>
  <c r="V400" i="1"/>
  <c r="W400" i="1"/>
  <c r="X400" i="1"/>
  <c r="Y400" i="1"/>
  <c r="U401" i="1"/>
  <c r="V401" i="1"/>
  <c r="W401" i="1"/>
  <c r="X401" i="1"/>
  <c r="Y401" i="1"/>
  <c r="U402" i="1"/>
  <c r="V402" i="1"/>
  <c r="W402" i="1"/>
  <c r="X402" i="1"/>
  <c r="Y402" i="1"/>
  <c r="U403" i="1"/>
  <c r="V403" i="1"/>
  <c r="W403" i="1"/>
  <c r="X403" i="1"/>
  <c r="Y403" i="1"/>
  <c r="U404" i="1"/>
  <c r="V404" i="1"/>
  <c r="W404" i="1"/>
  <c r="X404" i="1"/>
  <c r="Y404" i="1"/>
  <c r="U405" i="1"/>
  <c r="V405" i="1"/>
  <c r="W405" i="1"/>
  <c r="X405" i="1"/>
  <c r="Y405" i="1"/>
  <c r="U406" i="1"/>
  <c r="V406" i="1"/>
  <c r="W406" i="1"/>
  <c r="X406" i="1"/>
  <c r="Y406" i="1"/>
  <c r="U407" i="1"/>
  <c r="V407" i="1"/>
  <c r="W407" i="1"/>
  <c r="X407" i="1"/>
  <c r="Y407" i="1"/>
  <c r="U408" i="1"/>
  <c r="V408" i="1"/>
  <c r="W408" i="1"/>
  <c r="X408" i="1"/>
  <c r="Y408" i="1"/>
  <c r="U409" i="1"/>
  <c r="V409" i="1"/>
  <c r="W409" i="1"/>
  <c r="X409" i="1"/>
  <c r="Y409" i="1"/>
  <c r="U410" i="1"/>
  <c r="V410" i="1"/>
  <c r="W410" i="1"/>
  <c r="X410" i="1"/>
  <c r="Y410" i="1"/>
  <c r="U411" i="1"/>
  <c r="V411" i="1"/>
  <c r="W411" i="1"/>
  <c r="X411" i="1"/>
  <c r="Y411" i="1"/>
  <c r="U412" i="1"/>
  <c r="V412" i="1"/>
  <c r="W412" i="1"/>
  <c r="X412" i="1"/>
  <c r="Y412" i="1"/>
  <c r="U413" i="1"/>
  <c r="V413" i="1"/>
  <c r="W413" i="1"/>
  <c r="X413" i="1"/>
  <c r="Y413" i="1"/>
  <c r="U414" i="1"/>
  <c r="V414" i="1"/>
  <c r="W414" i="1"/>
  <c r="X414" i="1"/>
  <c r="Y414" i="1"/>
  <c r="U415" i="1"/>
  <c r="V415" i="1"/>
  <c r="W415" i="1"/>
  <c r="X415" i="1"/>
  <c r="Y415" i="1"/>
  <c r="U416" i="1"/>
  <c r="V416" i="1"/>
  <c r="W416" i="1"/>
  <c r="X416" i="1"/>
  <c r="Y416" i="1"/>
  <c r="U417" i="1"/>
  <c r="V417" i="1"/>
  <c r="W417" i="1"/>
  <c r="X417" i="1"/>
  <c r="Y417" i="1"/>
  <c r="U418" i="1"/>
  <c r="V418" i="1"/>
  <c r="W418" i="1"/>
  <c r="X418" i="1"/>
  <c r="Y418" i="1"/>
  <c r="U419" i="1"/>
  <c r="V419" i="1"/>
  <c r="W419" i="1"/>
  <c r="X419" i="1"/>
  <c r="Y419" i="1"/>
  <c r="U420" i="1"/>
  <c r="V420" i="1"/>
  <c r="W420" i="1"/>
  <c r="X420" i="1"/>
  <c r="Y420" i="1"/>
  <c r="U421" i="1"/>
  <c r="V421" i="1"/>
  <c r="W421" i="1"/>
  <c r="X421" i="1"/>
  <c r="Y421" i="1"/>
  <c r="U422" i="1"/>
  <c r="V422" i="1"/>
  <c r="W422" i="1"/>
  <c r="X422" i="1"/>
  <c r="Y422" i="1"/>
  <c r="U423" i="1"/>
  <c r="V423" i="1"/>
  <c r="W423" i="1"/>
  <c r="X423" i="1"/>
  <c r="Y423" i="1"/>
  <c r="U424" i="1"/>
  <c r="V424" i="1"/>
  <c r="W424" i="1"/>
  <c r="X424" i="1"/>
  <c r="Y424" i="1"/>
  <c r="U425" i="1"/>
  <c r="V425" i="1"/>
  <c r="W425" i="1"/>
  <c r="X425" i="1"/>
  <c r="Y425" i="1"/>
  <c r="U426" i="1"/>
  <c r="V426" i="1"/>
  <c r="W426" i="1"/>
  <c r="X426" i="1"/>
  <c r="Y426" i="1"/>
  <c r="U427" i="1"/>
  <c r="V427" i="1"/>
  <c r="W427" i="1"/>
  <c r="X427" i="1"/>
  <c r="Y427" i="1"/>
  <c r="U428" i="1"/>
  <c r="V428" i="1"/>
  <c r="W428" i="1"/>
  <c r="X428" i="1"/>
  <c r="Y428" i="1"/>
  <c r="U429" i="1"/>
  <c r="V429" i="1"/>
  <c r="W429" i="1"/>
  <c r="X429" i="1"/>
  <c r="Y429" i="1"/>
  <c r="U430" i="1"/>
  <c r="V430" i="1"/>
  <c r="W430" i="1"/>
  <c r="X430" i="1"/>
  <c r="Y430" i="1"/>
  <c r="U431" i="1"/>
  <c r="V431" i="1"/>
  <c r="W431" i="1"/>
  <c r="X431" i="1"/>
  <c r="Y431" i="1"/>
  <c r="U432" i="1"/>
  <c r="V432" i="1"/>
  <c r="W432" i="1"/>
  <c r="X432" i="1"/>
  <c r="Y432" i="1"/>
  <c r="U433" i="1"/>
  <c r="V433" i="1"/>
  <c r="W433" i="1"/>
  <c r="X433" i="1"/>
  <c r="Y433" i="1"/>
  <c r="U434" i="1"/>
  <c r="V434" i="1"/>
  <c r="W434" i="1"/>
  <c r="X434" i="1"/>
  <c r="Y434" i="1"/>
  <c r="U435" i="1"/>
  <c r="V435" i="1"/>
  <c r="W435" i="1"/>
  <c r="X435" i="1"/>
  <c r="Y435" i="1"/>
  <c r="U436" i="1"/>
  <c r="V436" i="1"/>
  <c r="W436" i="1"/>
  <c r="X436" i="1"/>
  <c r="Y436" i="1"/>
  <c r="U437" i="1"/>
  <c r="V437" i="1"/>
  <c r="W437" i="1"/>
  <c r="X437" i="1"/>
  <c r="Y437" i="1"/>
  <c r="U438" i="1"/>
  <c r="V438" i="1"/>
  <c r="W438" i="1"/>
  <c r="X438" i="1"/>
  <c r="Y438" i="1"/>
  <c r="U439" i="1"/>
  <c r="V439" i="1"/>
  <c r="W439" i="1"/>
  <c r="X439" i="1"/>
  <c r="Y439" i="1"/>
  <c r="U440" i="1"/>
  <c r="V440" i="1"/>
  <c r="W440" i="1"/>
  <c r="X440" i="1"/>
  <c r="Y440" i="1"/>
  <c r="U441" i="1"/>
  <c r="V441" i="1"/>
  <c r="W441" i="1"/>
  <c r="X441" i="1"/>
  <c r="Y441" i="1"/>
  <c r="U442" i="1"/>
  <c r="V442" i="1"/>
  <c r="W442" i="1"/>
  <c r="X442" i="1"/>
  <c r="Y442" i="1"/>
  <c r="U443" i="1"/>
  <c r="V443" i="1"/>
  <c r="W443" i="1"/>
  <c r="X443" i="1"/>
  <c r="Y443" i="1"/>
  <c r="U444" i="1"/>
  <c r="V444" i="1"/>
  <c r="W444" i="1"/>
  <c r="X444" i="1"/>
  <c r="Y444" i="1"/>
  <c r="U445" i="1"/>
  <c r="V445" i="1"/>
  <c r="W445" i="1"/>
  <c r="X445" i="1"/>
  <c r="Y445" i="1"/>
  <c r="U446" i="1"/>
  <c r="V446" i="1"/>
  <c r="W446" i="1"/>
  <c r="X446" i="1"/>
  <c r="Y446" i="1"/>
  <c r="U447" i="1"/>
  <c r="V447" i="1"/>
  <c r="W447" i="1"/>
  <c r="X447" i="1"/>
  <c r="Y447" i="1"/>
  <c r="U448" i="1"/>
  <c r="V448" i="1"/>
  <c r="W448" i="1"/>
  <c r="X448" i="1"/>
  <c r="Y448" i="1"/>
  <c r="U449" i="1"/>
  <c r="V449" i="1"/>
  <c r="W449" i="1"/>
  <c r="X449" i="1"/>
  <c r="Y449" i="1"/>
  <c r="U450" i="1"/>
  <c r="V450" i="1"/>
  <c r="W450" i="1"/>
  <c r="X450" i="1"/>
  <c r="Y450" i="1"/>
  <c r="U451" i="1"/>
  <c r="V451" i="1"/>
  <c r="W451" i="1"/>
  <c r="X451" i="1"/>
  <c r="Y451" i="1"/>
  <c r="U452" i="1"/>
  <c r="V452" i="1"/>
  <c r="W452" i="1"/>
  <c r="X452" i="1"/>
  <c r="Y452" i="1"/>
  <c r="U453" i="1"/>
  <c r="V453" i="1"/>
  <c r="W453" i="1"/>
  <c r="X453" i="1"/>
  <c r="Y453" i="1"/>
  <c r="U454" i="1"/>
  <c r="V454" i="1"/>
  <c r="W454" i="1"/>
  <c r="X454" i="1"/>
  <c r="Y454" i="1"/>
  <c r="U455" i="1"/>
  <c r="V455" i="1"/>
  <c r="W455" i="1"/>
  <c r="X455" i="1"/>
  <c r="Y455" i="1"/>
  <c r="U456" i="1"/>
  <c r="V456" i="1"/>
  <c r="W456" i="1"/>
  <c r="X456" i="1"/>
  <c r="Y456" i="1"/>
  <c r="U457" i="1"/>
  <c r="V457" i="1"/>
  <c r="W457" i="1"/>
  <c r="X457" i="1"/>
  <c r="Y457" i="1"/>
  <c r="U458" i="1"/>
  <c r="V458" i="1"/>
  <c r="W458" i="1"/>
  <c r="X458" i="1"/>
  <c r="Y458" i="1"/>
  <c r="U459" i="1"/>
  <c r="V459" i="1"/>
  <c r="W459" i="1"/>
  <c r="X459" i="1"/>
  <c r="Y459" i="1"/>
  <c r="U460" i="1"/>
  <c r="V460" i="1"/>
  <c r="W460" i="1"/>
  <c r="X460" i="1"/>
  <c r="Y460" i="1"/>
  <c r="U461" i="1"/>
  <c r="V461" i="1"/>
  <c r="W461" i="1"/>
  <c r="X461" i="1"/>
  <c r="Y461" i="1"/>
  <c r="U462" i="1"/>
  <c r="V462" i="1"/>
  <c r="W462" i="1"/>
  <c r="X462" i="1"/>
  <c r="Y462" i="1"/>
  <c r="U463" i="1"/>
  <c r="V463" i="1"/>
  <c r="W463" i="1"/>
  <c r="X463" i="1"/>
  <c r="Y463" i="1"/>
  <c r="U464" i="1"/>
  <c r="V464" i="1"/>
  <c r="W464" i="1"/>
  <c r="X464" i="1"/>
  <c r="Y464" i="1"/>
  <c r="U465" i="1"/>
  <c r="V465" i="1"/>
  <c r="W465" i="1"/>
  <c r="X465" i="1"/>
  <c r="Y465" i="1"/>
  <c r="U466" i="1"/>
  <c r="V466" i="1"/>
  <c r="W466" i="1"/>
  <c r="X466" i="1"/>
  <c r="Y466" i="1"/>
  <c r="U467" i="1"/>
  <c r="V467" i="1"/>
  <c r="W467" i="1"/>
  <c r="X467" i="1"/>
  <c r="Y467" i="1"/>
  <c r="U468" i="1"/>
  <c r="V468" i="1"/>
  <c r="W468" i="1"/>
  <c r="X468" i="1"/>
  <c r="Y468" i="1"/>
  <c r="U469" i="1"/>
  <c r="V469" i="1"/>
  <c r="W469" i="1"/>
  <c r="X469" i="1"/>
  <c r="Y469" i="1"/>
  <c r="U470" i="1"/>
  <c r="V470" i="1"/>
  <c r="W470" i="1"/>
  <c r="X470" i="1"/>
  <c r="Y470" i="1"/>
  <c r="U471" i="1"/>
  <c r="V471" i="1"/>
  <c r="W471" i="1"/>
  <c r="X471" i="1"/>
  <c r="Y471" i="1"/>
  <c r="U472" i="1"/>
  <c r="V472" i="1"/>
  <c r="W472" i="1"/>
  <c r="X472" i="1"/>
  <c r="Y472" i="1"/>
  <c r="U473" i="1"/>
  <c r="V473" i="1"/>
  <c r="W473" i="1"/>
  <c r="X473" i="1"/>
  <c r="Y473" i="1"/>
  <c r="U474" i="1"/>
  <c r="V474" i="1"/>
  <c r="W474" i="1"/>
  <c r="X474" i="1"/>
  <c r="Y474" i="1"/>
  <c r="U475" i="1"/>
  <c r="V475" i="1"/>
  <c r="W475" i="1"/>
  <c r="X475" i="1"/>
  <c r="Y475" i="1"/>
  <c r="U476" i="1"/>
  <c r="V476" i="1"/>
  <c r="W476" i="1"/>
  <c r="X476" i="1"/>
  <c r="Y476" i="1"/>
  <c r="U477" i="1"/>
  <c r="V477" i="1"/>
  <c r="W477" i="1"/>
  <c r="X477" i="1"/>
  <c r="Y477" i="1"/>
  <c r="U478" i="1"/>
  <c r="V478" i="1"/>
  <c r="W478" i="1"/>
  <c r="X478" i="1"/>
  <c r="Y478" i="1"/>
  <c r="U479" i="1"/>
  <c r="V479" i="1"/>
  <c r="W479" i="1"/>
  <c r="X479" i="1"/>
  <c r="Y479" i="1"/>
  <c r="U480" i="1"/>
  <c r="V480" i="1"/>
  <c r="W480" i="1"/>
  <c r="X480" i="1"/>
  <c r="Y480" i="1"/>
  <c r="U481" i="1"/>
  <c r="V481" i="1"/>
  <c r="W481" i="1"/>
  <c r="X481" i="1"/>
  <c r="Y481" i="1"/>
  <c r="U482" i="1"/>
  <c r="V482" i="1"/>
  <c r="W482" i="1"/>
  <c r="X482" i="1"/>
  <c r="Y482" i="1"/>
  <c r="U483" i="1"/>
  <c r="V483" i="1"/>
  <c r="W483" i="1"/>
  <c r="X483" i="1"/>
  <c r="Y483" i="1"/>
  <c r="U484" i="1"/>
  <c r="V484" i="1"/>
  <c r="W484" i="1"/>
  <c r="X484" i="1"/>
  <c r="Y484" i="1"/>
  <c r="U485" i="1"/>
  <c r="V485" i="1"/>
  <c r="W485" i="1"/>
  <c r="X485" i="1"/>
  <c r="Y485" i="1"/>
  <c r="U486" i="1"/>
  <c r="V486" i="1"/>
  <c r="W486" i="1"/>
  <c r="X486" i="1"/>
  <c r="Y486" i="1"/>
  <c r="U487" i="1"/>
  <c r="V487" i="1"/>
  <c r="W487" i="1"/>
  <c r="X487" i="1"/>
  <c r="Y487" i="1"/>
  <c r="U488" i="1"/>
  <c r="V488" i="1"/>
  <c r="W488" i="1"/>
  <c r="X488" i="1"/>
  <c r="Y488" i="1"/>
  <c r="U489" i="1"/>
  <c r="V489" i="1"/>
  <c r="W489" i="1"/>
  <c r="X489" i="1"/>
  <c r="Y489" i="1"/>
  <c r="U490" i="1"/>
  <c r="V490" i="1"/>
  <c r="W490" i="1"/>
  <c r="X490" i="1"/>
  <c r="Y490" i="1"/>
  <c r="U491" i="1"/>
  <c r="V491" i="1"/>
  <c r="W491" i="1"/>
  <c r="X491" i="1"/>
  <c r="Y491" i="1"/>
  <c r="U492" i="1"/>
  <c r="V492" i="1"/>
  <c r="W492" i="1"/>
  <c r="X492" i="1"/>
  <c r="Y492" i="1"/>
  <c r="U493" i="1"/>
  <c r="V493" i="1"/>
  <c r="W493" i="1"/>
  <c r="X493" i="1"/>
  <c r="Y493" i="1"/>
  <c r="U494" i="1"/>
  <c r="V494" i="1"/>
  <c r="W494" i="1"/>
  <c r="X494" i="1"/>
  <c r="Y494" i="1"/>
  <c r="U495" i="1"/>
  <c r="V495" i="1"/>
  <c r="W495" i="1"/>
  <c r="X495" i="1"/>
  <c r="Y495" i="1"/>
  <c r="U496" i="1"/>
  <c r="V496" i="1"/>
  <c r="W496" i="1"/>
  <c r="X496" i="1"/>
  <c r="Y496" i="1"/>
  <c r="U497" i="1"/>
  <c r="V497" i="1"/>
  <c r="W497" i="1"/>
  <c r="X497" i="1"/>
  <c r="Y497" i="1"/>
  <c r="U498" i="1"/>
  <c r="V498" i="1"/>
  <c r="W498" i="1"/>
  <c r="X498" i="1"/>
  <c r="Y498" i="1"/>
  <c r="U499" i="1"/>
  <c r="V499" i="1"/>
  <c r="W499" i="1"/>
  <c r="X499" i="1"/>
  <c r="Y499" i="1"/>
  <c r="U500" i="1"/>
  <c r="V500" i="1"/>
  <c r="W500" i="1"/>
  <c r="X500" i="1"/>
  <c r="Y500" i="1"/>
  <c r="U501" i="1"/>
  <c r="V501" i="1"/>
  <c r="W501" i="1"/>
  <c r="X501" i="1"/>
  <c r="Y501" i="1"/>
  <c r="U502" i="1"/>
  <c r="V502" i="1"/>
  <c r="W502" i="1"/>
  <c r="X502" i="1"/>
  <c r="Y502" i="1"/>
  <c r="U503" i="1"/>
  <c r="V503" i="1"/>
  <c r="W503" i="1"/>
  <c r="X503" i="1"/>
  <c r="Y503" i="1"/>
  <c r="U504" i="1"/>
  <c r="V504" i="1"/>
  <c r="W504" i="1"/>
  <c r="X504" i="1"/>
  <c r="Y504" i="1"/>
  <c r="U505" i="1"/>
  <c r="V505" i="1"/>
  <c r="W505" i="1"/>
  <c r="X505" i="1"/>
  <c r="Y505" i="1"/>
  <c r="U506" i="1"/>
  <c r="V506" i="1"/>
  <c r="W506" i="1"/>
  <c r="X506" i="1"/>
  <c r="Y506" i="1"/>
  <c r="U507" i="1"/>
  <c r="V507" i="1"/>
  <c r="W507" i="1"/>
  <c r="X507" i="1"/>
  <c r="Y507" i="1"/>
  <c r="U508" i="1"/>
  <c r="V508" i="1"/>
  <c r="W508" i="1"/>
  <c r="X508" i="1"/>
  <c r="Y508" i="1"/>
  <c r="U509" i="1"/>
  <c r="V509" i="1"/>
  <c r="W509" i="1"/>
  <c r="X509" i="1"/>
  <c r="Y509" i="1"/>
  <c r="U510" i="1"/>
  <c r="V510" i="1"/>
  <c r="W510" i="1"/>
  <c r="X510" i="1"/>
  <c r="Y510" i="1"/>
  <c r="U511" i="1"/>
  <c r="V511" i="1"/>
  <c r="W511" i="1"/>
  <c r="X511" i="1"/>
  <c r="Y511" i="1"/>
  <c r="U512" i="1"/>
  <c r="V512" i="1"/>
  <c r="W512" i="1"/>
  <c r="X512" i="1"/>
  <c r="Y512" i="1"/>
  <c r="U513" i="1"/>
  <c r="V513" i="1"/>
  <c r="W513" i="1"/>
  <c r="X513" i="1"/>
  <c r="Y513" i="1"/>
  <c r="U514" i="1"/>
  <c r="V514" i="1"/>
  <c r="W514" i="1"/>
  <c r="X514" i="1"/>
  <c r="Y514" i="1"/>
  <c r="U515" i="1"/>
  <c r="V515" i="1"/>
  <c r="W515" i="1"/>
  <c r="X515" i="1"/>
  <c r="Y515" i="1"/>
  <c r="U516" i="1"/>
  <c r="V516" i="1"/>
  <c r="W516" i="1"/>
  <c r="X516" i="1"/>
  <c r="Y516" i="1"/>
  <c r="U517" i="1"/>
  <c r="V517" i="1"/>
  <c r="W517" i="1"/>
  <c r="X517" i="1"/>
  <c r="Y517" i="1"/>
  <c r="U518" i="1"/>
  <c r="V518" i="1"/>
  <c r="W518" i="1"/>
  <c r="X518" i="1"/>
  <c r="Y518" i="1"/>
  <c r="U519" i="1"/>
  <c r="V519" i="1"/>
  <c r="W519" i="1"/>
  <c r="X519" i="1"/>
  <c r="Y519" i="1"/>
  <c r="U520" i="1"/>
  <c r="V520" i="1"/>
  <c r="W520" i="1"/>
  <c r="X520" i="1"/>
  <c r="Y520" i="1"/>
  <c r="U521" i="1"/>
  <c r="V521" i="1"/>
  <c r="W521" i="1"/>
  <c r="X521" i="1"/>
  <c r="Y521" i="1"/>
  <c r="U522" i="1"/>
  <c r="V522" i="1"/>
  <c r="W522" i="1"/>
  <c r="X522" i="1"/>
  <c r="Y522" i="1"/>
  <c r="U523" i="1"/>
  <c r="V523" i="1"/>
  <c r="W523" i="1"/>
  <c r="X523" i="1"/>
  <c r="Y523" i="1"/>
  <c r="U524" i="1"/>
  <c r="V524" i="1"/>
  <c r="W524" i="1"/>
  <c r="X524" i="1"/>
  <c r="Y524" i="1"/>
  <c r="U525" i="1"/>
  <c r="V525" i="1"/>
  <c r="W525" i="1"/>
  <c r="X525" i="1"/>
  <c r="Y525" i="1"/>
  <c r="U526" i="1"/>
  <c r="V526" i="1"/>
  <c r="W526" i="1"/>
  <c r="X526" i="1"/>
  <c r="Y526" i="1"/>
  <c r="U527" i="1"/>
  <c r="V527" i="1"/>
  <c r="W527" i="1"/>
  <c r="X527" i="1"/>
  <c r="Y527" i="1"/>
  <c r="U528" i="1"/>
  <c r="V528" i="1"/>
  <c r="W528" i="1"/>
  <c r="X528" i="1"/>
  <c r="Y528" i="1"/>
  <c r="U529" i="1"/>
  <c r="V529" i="1"/>
  <c r="W529" i="1"/>
  <c r="X529" i="1"/>
  <c r="Y529" i="1"/>
  <c r="U530" i="1"/>
  <c r="V530" i="1"/>
  <c r="W530" i="1"/>
  <c r="X530" i="1"/>
  <c r="Y530" i="1"/>
  <c r="U531" i="1"/>
  <c r="V531" i="1"/>
  <c r="W531" i="1"/>
  <c r="X531" i="1"/>
  <c r="Y531" i="1"/>
  <c r="U532" i="1"/>
  <c r="V532" i="1"/>
  <c r="W532" i="1"/>
  <c r="X532" i="1"/>
  <c r="Y532" i="1"/>
  <c r="U533" i="1"/>
  <c r="V533" i="1"/>
  <c r="W533" i="1"/>
  <c r="X533" i="1"/>
  <c r="Y533" i="1"/>
  <c r="U534" i="1"/>
  <c r="V534" i="1"/>
  <c r="W534" i="1"/>
  <c r="X534" i="1"/>
  <c r="Y534" i="1"/>
  <c r="U535" i="1"/>
  <c r="V535" i="1"/>
  <c r="W535" i="1"/>
  <c r="X535" i="1"/>
  <c r="Y535" i="1"/>
  <c r="U536" i="1"/>
  <c r="V536" i="1"/>
  <c r="W536" i="1"/>
  <c r="X536" i="1"/>
  <c r="Y536" i="1"/>
  <c r="U537" i="1"/>
  <c r="V537" i="1"/>
  <c r="W537" i="1"/>
  <c r="X537" i="1"/>
  <c r="Y537" i="1"/>
  <c r="U538" i="1"/>
  <c r="V538" i="1"/>
  <c r="W538" i="1"/>
  <c r="X538" i="1"/>
  <c r="Y538" i="1"/>
  <c r="U539" i="1"/>
  <c r="V539" i="1"/>
  <c r="W539" i="1"/>
  <c r="X539" i="1"/>
  <c r="Y539" i="1"/>
  <c r="U540" i="1"/>
  <c r="V540" i="1"/>
  <c r="W540" i="1"/>
  <c r="X540" i="1"/>
  <c r="Y540" i="1"/>
  <c r="U541" i="1"/>
  <c r="V541" i="1"/>
  <c r="W541" i="1"/>
  <c r="X541" i="1"/>
  <c r="Y541" i="1"/>
  <c r="U542" i="1"/>
  <c r="V542" i="1"/>
  <c r="W542" i="1"/>
  <c r="X542" i="1"/>
  <c r="Y542" i="1"/>
  <c r="U543" i="1"/>
  <c r="V543" i="1"/>
  <c r="W543" i="1"/>
  <c r="X543" i="1"/>
  <c r="Y543" i="1"/>
  <c r="U544" i="1"/>
  <c r="V544" i="1"/>
  <c r="W544" i="1"/>
  <c r="X544" i="1"/>
  <c r="Y544" i="1"/>
  <c r="U545" i="1"/>
  <c r="V545" i="1"/>
  <c r="W545" i="1"/>
  <c r="X545" i="1"/>
  <c r="Y545" i="1"/>
  <c r="U546" i="1"/>
  <c r="V546" i="1"/>
  <c r="W546" i="1"/>
  <c r="X546" i="1"/>
  <c r="Y546" i="1"/>
  <c r="U547" i="1"/>
  <c r="V547" i="1"/>
  <c r="W547" i="1"/>
  <c r="X547" i="1"/>
  <c r="Y547" i="1"/>
  <c r="U548" i="1"/>
  <c r="V548" i="1"/>
  <c r="W548" i="1"/>
  <c r="X548" i="1"/>
  <c r="Y548" i="1"/>
  <c r="U549" i="1"/>
  <c r="V549" i="1"/>
  <c r="W549" i="1"/>
  <c r="X549" i="1"/>
  <c r="Y549" i="1"/>
  <c r="U550" i="1"/>
  <c r="V550" i="1"/>
  <c r="W550" i="1"/>
  <c r="X550" i="1"/>
  <c r="Y550" i="1"/>
  <c r="U551" i="1"/>
  <c r="V551" i="1"/>
  <c r="W551" i="1"/>
  <c r="X551" i="1"/>
  <c r="Y551" i="1"/>
  <c r="U552" i="1"/>
  <c r="V552" i="1"/>
  <c r="W552" i="1"/>
  <c r="X552" i="1"/>
  <c r="Y552" i="1"/>
  <c r="U553" i="1"/>
  <c r="V553" i="1"/>
  <c r="W553" i="1"/>
  <c r="X553" i="1"/>
  <c r="Y553" i="1"/>
  <c r="U554" i="1"/>
  <c r="V554" i="1"/>
  <c r="W554" i="1"/>
  <c r="X554" i="1"/>
  <c r="Y554" i="1"/>
  <c r="U555" i="1"/>
  <c r="V555" i="1"/>
  <c r="W555" i="1"/>
  <c r="X555" i="1"/>
  <c r="Y555" i="1"/>
  <c r="U556" i="1"/>
  <c r="V556" i="1"/>
  <c r="W556" i="1"/>
  <c r="X556" i="1"/>
  <c r="Y556" i="1"/>
  <c r="U557" i="1"/>
  <c r="V557" i="1"/>
  <c r="W557" i="1"/>
  <c r="X557" i="1"/>
  <c r="Y557" i="1"/>
  <c r="U558" i="1"/>
  <c r="V558" i="1"/>
  <c r="W558" i="1"/>
  <c r="X558" i="1"/>
  <c r="Y558" i="1"/>
  <c r="U559" i="1"/>
  <c r="V559" i="1"/>
  <c r="W559" i="1"/>
  <c r="X559" i="1"/>
  <c r="Y559" i="1"/>
  <c r="U560" i="1"/>
  <c r="V560" i="1"/>
  <c r="W560" i="1"/>
  <c r="X560" i="1"/>
  <c r="Y560" i="1"/>
  <c r="U561" i="1"/>
  <c r="V561" i="1"/>
  <c r="W561" i="1"/>
  <c r="X561" i="1"/>
  <c r="Y561" i="1"/>
  <c r="U562" i="1"/>
  <c r="V562" i="1"/>
  <c r="W562" i="1"/>
  <c r="X562" i="1"/>
  <c r="Y562" i="1"/>
  <c r="U563" i="1"/>
  <c r="V563" i="1"/>
  <c r="W563" i="1"/>
  <c r="X563" i="1"/>
  <c r="Y563" i="1"/>
  <c r="U564" i="1"/>
  <c r="V564" i="1"/>
  <c r="W564" i="1"/>
  <c r="X564" i="1"/>
  <c r="Y564" i="1"/>
  <c r="U565" i="1"/>
  <c r="V565" i="1"/>
  <c r="W565" i="1"/>
  <c r="X565" i="1"/>
  <c r="Y565" i="1"/>
  <c r="U566" i="1"/>
  <c r="V566" i="1"/>
  <c r="W566" i="1"/>
  <c r="X566" i="1"/>
  <c r="Y566" i="1"/>
  <c r="U567" i="1"/>
  <c r="V567" i="1"/>
  <c r="W567" i="1"/>
  <c r="X567" i="1"/>
  <c r="Y567" i="1"/>
  <c r="U568" i="1"/>
  <c r="V568" i="1"/>
  <c r="W568" i="1"/>
  <c r="X568" i="1"/>
  <c r="Y568" i="1"/>
  <c r="U569" i="1"/>
  <c r="V569" i="1"/>
  <c r="W569" i="1"/>
  <c r="X569" i="1"/>
  <c r="Y569" i="1"/>
  <c r="U570" i="1"/>
  <c r="V570" i="1"/>
  <c r="W570" i="1"/>
  <c r="X570" i="1"/>
  <c r="Y570" i="1"/>
  <c r="U571" i="1"/>
  <c r="V571" i="1"/>
  <c r="W571" i="1"/>
  <c r="X571" i="1"/>
  <c r="Y571" i="1"/>
  <c r="U572" i="1"/>
  <c r="V572" i="1"/>
  <c r="W572" i="1"/>
  <c r="X572" i="1"/>
  <c r="Y572" i="1"/>
  <c r="U573" i="1"/>
  <c r="V573" i="1"/>
  <c r="W573" i="1"/>
  <c r="X573" i="1"/>
  <c r="Y573" i="1"/>
  <c r="U574" i="1"/>
  <c r="V574" i="1"/>
  <c r="W574" i="1"/>
  <c r="X574" i="1"/>
  <c r="Y574" i="1"/>
  <c r="U575" i="1"/>
  <c r="V575" i="1"/>
  <c r="W575" i="1"/>
  <c r="X575" i="1"/>
  <c r="Y575" i="1"/>
  <c r="U576" i="1"/>
  <c r="V576" i="1"/>
  <c r="W576" i="1"/>
  <c r="X576" i="1"/>
  <c r="Y576" i="1"/>
  <c r="U577" i="1"/>
  <c r="V577" i="1"/>
  <c r="W577" i="1"/>
  <c r="X577" i="1"/>
  <c r="Y577" i="1"/>
  <c r="U578" i="1"/>
  <c r="V578" i="1"/>
  <c r="W578" i="1"/>
  <c r="X578" i="1"/>
  <c r="Y578" i="1"/>
  <c r="U579" i="1"/>
  <c r="V579" i="1"/>
  <c r="W579" i="1"/>
  <c r="X579" i="1"/>
  <c r="Y579" i="1"/>
  <c r="U580" i="1"/>
  <c r="V580" i="1"/>
  <c r="W580" i="1"/>
  <c r="X580" i="1"/>
  <c r="Y580" i="1"/>
  <c r="U581" i="1"/>
  <c r="V581" i="1"/>
  <c r="W581" i="1"/>
  <c r="X581" i="1"/>
  <c r="Y581" i="1"/>
  <c r="U582" i="1"/>
  <c r="V582" i="1"/>
  <c r="W582" i="1"/>
  <c r="X582" i="1"/>
  <c r="Y582" i="1"/>
  <c r="U583" i="1"/>
  <c r="V583" i="1"/>
  <c r="W583" i="1"/>
  <c r="X583" i="1"/>
  <c r="Y583" i="1"/>
  <c r="U584" i="1"/>
  <c r="V584" i="1"/>
  <c r="W584" i="1"/>
  <c r="X584" i="1"/>
  <c r="Y584" i="1"/>
  <c r="U585" i="1"/>
  <c r="V585" i="1"/>
  <c r="W585" i="1"/>
  <c r="X585" i="1"/>
  <c r="Y585" i="1"/>
  <c r="U586" i="1"/>
  <c r="V586" i="1"/>
  <c r="W586" i="1"/>
  <c r="X586" i="1"/>
  <c r="Y586" i="1"/>
  <c r="U587" i="1"/>
  <c r="V587" i="1"/>
  <c r="W587" i="1"/>
  <c r="X587" i="1"/>
  <c r="Y587" i="1"/>
  <c r="U588" i="1"/>
  <c r="V588" i="1"/>
  <c r="W588" i="1"/>
  <c r="X588" i="1"/>
  <c r="Y588" i="1"/>
  <c r="U589" i="1"/>
  <c r="V589" i="1"/>
  <c r="W589" i="1"/>
  <c r="X589" i="1"/>
  <c r="Y589" i="1"/>
  <c r="U590" i="1"/>
  <c r="V590" i="1"/>
  <c r="W590" i="1"/>
  <c r="X590" i="1"/>
  <c r="Y590" i="1"/>
  <c r="U591" i="1"/>
  <c r="V591" i="1"/>
  <c r="W591" i="1"/>
  <c r="X591" i="1"/>
  <c r="Y591" i="1"/>
  <c r="U592" i="1"/>
  <c r="V592" i="1"/>
  <c r="W592" i="1"/>
  <c r="X592" i="1"/>
  <c r="Y592" i="1"/>
  <c r="U593" i="1"/>
  <c r="V593" i="1"/>
  <c r="W593" i="1"/>
  <c r="X593" i="1"/>
  <c r="Y593" i="1"/>
  <c r="U594" i="1"/>
  <c r="V594" i="1"/>
  <c r="W594" i="1"/>
  <c r="X594" i="1"/>
  <c r="Y594" i="1"/>
  <c r="U595" i="1"/>
  <c r="V595" i="1"/>
  <c r="W595" i="1"/>
  <c r="X595" i="1"/>
  <c r="Y595" i="1"/>
  <c r="U596" i="1"/>
  <c r="V596" i="1"/>
  <c r="W596" i="1"/>
  <c r="X596" i="1"/>
  <c r="Y596" i="1"/>
  <c r="U597" i="1"/>
  <c r="V597" i="1"/>
  <c r="W597" i="1"/>
  <c r="X597" i="1"/>
  <c r="Y597" i="1"/>
  <c r="U598" i="1"/>
  <c r="V598" i="1"/>
  <c r="W598" i="1"/>
  <c r="X598" i="1"/>
  <c r="Y598" i="1"/>
  <c r="U599" i="1"/>
  <c r="V599" i="1"/>
  <c r="W599" i="1"/>
  <c r="X599" i="1"/>
  <c r="Y599" i="1"/>
  <c r="U600" i="1"/>
  <c r="V600" i="1"/>
  <c r="W600" i="1"/>
  <c r="X600" i="1"/>
  <c r="Y600" i="1"/>
  <c r="U601" i="1"/>
  <c r="V601" i="1"/>
  <c r="W601" i="1"/>
  <c r="X601" i="1"/>
  <c r="Y601" i="1"/>
  <c r="U602" i="1"/>
  <c r="V602" i="1"/>
  <c r="W602" i="1"/>
  <c r="X602" i="1"/>
  <c r="Y602" i="1"/>
  <c r="U603" i="1"/>
  <c r="V603" i="1"/>
  <c r="W603" i="1"/>
  <c r="X603" i="1"/>
  <c r="Y603" i="1"/>
  <c r="U604" i="1"/>
  <c r="V604" i="1"/>
  <c r="W604" i="1"/>
  <c r="X604" i="1"/>
  <c r="Y604" i="1"/>
  <c r="U605" i="1"/>
  <c r="V605" i="1"/>
  <c r="W605" i="1"/>
  <c r="X605" i="1"/>
  <c r="Y605" i="1"/>
  <c r="U606" i="1"/>
  <c r="V606" i="1"/>
  <c r="W606" i="1"/>
  <c r="X606" i="1"/>
  <c r="Y606" i="1"/>
  <c r="U607" i="1"/>
  <c r="V607" i="1"/>
  <c r="W607" i="1"/>
  <c r="X607" i="1"/>
  <c r="Y607" i="1"/>
  <c r="U608" i="1"/>
  <c r="V608" i="1"/>
  <c r="W608" i="1"/>
  <c r="X608" i="1"/>
  <c r="Y608" i="1"/>
  <c r="U609" i="1"/>
  <c r="V609" i="1"/>
  <c r="W609" i="1"/>
  <c r="X609" i="1"/>
  <c r="Y609" i="1"/>
  <c r="U610" i="1"/>
  <c r="V610" i="1"/>
  <c r="W610" i="1"/>
  <c r="X610" i="1"/>
  <c r="Y610" i="1"/>
  <c r="U611" i="1"/>
  <c r="V611" i="1"/>
  <c r="W611" i="1"/>
  <c r="X611" i="1"/>
  <c r="Y611" i="1"/>
  <c r="U612" i="1"/>
  <c r="V612" i="1"/>
  <c r="W612" i="1"/>
  <c r="X612" i="1"/>
  <c r="Y612" i="1"/>
  <c r="U613" i="1"/>
  <c r="V613" i="1"/>
  <c r="W613" i="1"/>
  <c r="X613" i="1"/>
  <c r="Y613" i="1"/>
  <c r="U614" i="1"/>
  <c r="V614" i="1"/>
  <c r="W614" i="1"/>
  <c r="X614" i="1"/>
  <c r="Y614" i="1"/>
  <c r="U615" i="1"/>
  <c r="V615" i="1"/>
  <c r="W615" i="1"/>
  <c r="X615" i="1"/>
  <c r="Y615" i="1"/>
  <c r="U616" i="1"/>
  <c r="V616" i="1"/>
  <c r="W616" i="1"/>
  <c r="X616" i="1"/>
  <c r="Y616" i="1"/>
  <c r="U617" i="1"/>
  <c r="V617" i="1"/>
  <c r="W617" i="1"/>
  <c r="X617" i="1"/>
  <c r="Y617" i="1"/>
  <c r="U618" i="1"/>
  <c r="V618" i="1"/>
  <c r="W618" i="1"/>
  <c r="X618" i="1"/>
  <c r="Y618" i="1"/>
  <c r="U619" i="1"/>
  <c r="V619" i="1"/>
  <c r="W619" i="1"/>
  <c r="X619" i="1"/>
  <c r="Y619" i="1"/>
  <c r="U620" i="1"/>
  <c r="V620" i="1"/>
  <c r="W620" i="1"/>
  <c r="X620" i="1"/>
  <c r="Y620" i="1"/>
  <c r="U621" i="1"/>
  <c r="V621" i="1"/>
  <c r="W621" i="1"/>
  <c r="X621" i="1"/>
  <c r="Y621" i="1"/>
  <c r="U622" i="1"/>
  <c r="V622" i="1"/>
  <c r="W622" i="1"/>
  <c r="X622" i="1"/>
  <c r="Y622" i="1"/>
  <c r="U623" i="1"/>
  <c r="V623" i="1"/>
  <c r="W623" i="1"/>
  <c r="X623" i="1"/>
  <c r="Y623" i="1"/>
  <c r="U624" i="1"/>
  <c r="V624" i="1"/>
  <c r="W624" i="1"/>
  <c r="X624" i="1"/>
  <c r="Y624" i="1"/>
  <c r="U625" i="1"/>
  <c r="V625" i="1"/>
  <c r="W625" i="1"/>
  <c r="X625" i="1"/>
  <c r="Y625" i="1"/>
  <c r="U626" i="1"/>
  <c r="V626" i="1"/>
  <c r="W626" i="1"/>
  <c r="X626" i="1"/>
  <c r="Y626" i="1"/>
  <c r="U627" i="1"/>
  <c r="V627" i="1"/>
  <c r="W627" i="1"/>
  <c r="X627" i="1"/>
  <c r="Y627" i="1"/>
  <c r="U628" i="1"/>
  <c r="V628" i="1"/>
  <c r="W628" i="1"/>
  <c r="X628" i="1"/>
  <c r="Y628" i="1"/>
  <c r="U629" i="1"/>
  <c r="V629" i="1"/>
  <c r="W629" i="1"/>
  <c r="X629" i="1"/>
  <c r="Y629" i="1"/>
  <c r="U630" i="1"/>
  <c r="V630" i="1"/>
  <c r="W630" i="1"/>
  <c r="X630" i="1"/>
  <c r="Y630" i="1"/>
  <c r="U631" i="1"/>
  <c r="V631" i="1"/>
  <c r="W631" i="1"/>
  <c r="X631" i="1"/>
  <c r="Y631" i="1"/>
  <c r="U632" i="1"/>
  <c r="V632" i="1"/>
  <c r="W632" i="1"/>
  <c r="X632" i="1"/>
  <c r="Y632" i="1"/>
  <c r="U633" i="1"/>
  <c r="V633" i="1"/>
  <c r="W633" i="1"/>
  <c r="X633" i="1"/>
  <c r="Y633" i="1"/>
  <c r="U634" i="1"/>
  <c r="V634" i="1"/>
  <c r="W634" i="1"/>
  <c r="X634" i="1"/>
  <c r="Y634" i="1"/>
  <c r="U635" i="1"/>
  <c r="V635" i="1"/>
  <c r="W635" i="1"/>
  <c r="X635" i="1"/>
  <c r="Y635" i="1"/>
  <c r="U636" i="1"/>
  <c r="V636" i="1"/>
  <c r="W636" i="1"/>
  <c r="X636" i="1"/>
  <c r="Y636" i="1"/>
  <c r="U637" i="1"/>
  <c r="V637" i="1"/>
  <c r="W637" i="1"/>
  <c r="X637" i="1"/>
  <c r="Y637" i="1"/>
  <c r="U638" i="1"/>
  <c r="V638" i="1"/>
  <c r="W638" i="1"/>
  <c r="X638" i="1"/>
  <c r="Y638" i="1"/>
  <c r="U639" i="1"/>
  <c r="V639" i="1"/>
  <c r="W639" i="1"/>
  <c r="X639" i="1"/>
  <c r="Y639" i="1"/>
  <c r="U640" i="1"/>
  <c r="V640" i="1"/>
  <c r="W640" i="1"/>
  <c r="X640" i="1"/>
  <c r="Y640" i="1"/>
  <c r="U641" i="1"/>
  <c r="V641" i="1"/>
  <c r="W641" i="1"/>
  <c r="X641" i="1"/>
  <c r="Y641" i="1"/>
  <c r="U642" i="1"/>
  <c r="V642" i="1"/>
  <c r="W642" i="1"/>
  <c r="X642" i="1"/>
  <c r="Y642" i="1"/>
  <c r="U643" i="1"/>
  <c r="V643" i="1"/>
  <c r="W643" i="1"/>
  <c r="X643" i="1"/>
  <c r="Y643" i="1"/>
  <c r="U644" i="1"/>
  <c r="V644" i="1"/>
  <c r="W644" i="1"/>
  <c r="X644" i="1"/>
  <c r="Y644" i="1"/>
  <c r="U645" i="1"/>
  <c r="V645" i="1"/>
  <c r="W645" i="1"/>
  <c r="X645" i="1"/>
  <c r="Y645" i="1"/>
  <c r="U646" i="1"/>
  <c r="V646" i="1"/>
  <c r="W646" i="1"/>
  <c r="X646" i="1"/>
  <c r="Y646" i="1"/>
  <c r="U647" i="1"/>
  <c r="V647" i="1"/>
  <c r="W647" i="1"/>
  <c r="X647" i="1"/>
  <c r="Y647" i="1"/>
  <c r="U648" i="1"/>
  <c r="V648" i="1"/>
  <c r="W648" i="1"/>
  <c r="X648" i="1"/>
  <c r="Y648" i="1"/>
  <c r="U649" i="1"/>
  <c r="V649" i="1"/>
  <c r="W649" i="1"/>
  <c r="X649" i="1"/>
  <c r="Y649" i="1"/>
  <c r="U650" i="1"/>
  <c r="V650" i="1"/>
  <c r="W650" i="1"/>
  <c r="X650" i="1"/>
  <c r="Y650" i="1"/>
  <c r="U651" i="1"/>
  <c r="V651" i="1"/>
  <c r="W651" i="1"/>
  <c r="X651" i="1"/>
  <c r="Y651" i="1"/>
  <c r="U652" i="1"/>
  <c r="V652" i="1"/>
  <c r="W652" i="1"/>
  <c r="X652" i="1"/>
  <c r="Y652" i="1"/>
  <c r="U653" i="1"/>
  <c r="V653" i="1"/>
  <c r="W653" i="1"/>
  <c r="X653" i="1"/>
  <c r="Y653" i="1"/>
  <c r="U654" i="1"/>
  <c r="V654" i="1"/>
  <c r="W654" i="1"/>
  <c r="X654" i="1"/>
  <c r="Y654" i="1"/>
  <c r="U655" i="1"/>
  <c r="V655" i="1"/>
  <c r="W655" i="1"/>
  <c r="X655" i="1"/>
  <c r="Y655" i="1"/>
  <c r="U656" i="1"/>
  <c r="V656" i="1"/>
  <c r="W656" i="1"/>
  <c r="X656" i="1"/>
  <c r="Y656" i="1"/>
  <c r="U657" i="1"/>
  <c r="V657" i="1"/>
  <c r="W657" i="1"/>
  <c r="X657" i="1"/>
  <c r="Y657" i="1"/>
  <c r="U658" i="1"/>
  <c r="V658" i="1"/>
  <c r="W658" i="1"/>
  <c r="X658" i="1"/>
  <c r="Y658" i="1"/>
  <c r="U659" i="1"/>
  <c r="V659" i="1"/>
  <c r="W659" i="1"/>
  <c r="X659" i="1"/>
  <c r="Y659" i="1"/>
  <c r="U660" i="1"/>
  <c r="V660" i="1"/>
  <c r="W660" i="1"/>
  <c r="X660" i="1"/>
  <c r="Y660" i="1"/>
  <c r="U661" i="1"/>
  <c r="V661" i="1"/>
  <c r="W661" i="1"/>
  <c r="X661" i="1"/>
  <c r="Y661" i="1"/>
  <c r="U662" i="1"/>
  <c r="V662" i="1"/>
  <c r="W662" i="1"/>
  <c r="X662" i="1"/>
  <c r="Y662" i="1"/>
  <c r="U663" i="1"/>
  <c r="V663" i="1"/>
  <c r="W663" i="1"/>
  <c r="X663" i="1"/>
  <c r="Y663" i="1"/>
  <c r="U664" i="1"/>
  <c r="V664" i="1"/>
  <c r="W664" i="1"/>
  <c r="X664" i="1"/>
  <c r="Y664" i="1"/>
  <c r="U665" i="1"/>
  <c r="V665" i="1"/>
  <c r="W665" i="1"/>
  <c r="X665" i="1"/>
  <c r="Y665" i="1"/>
  <c r="U666" i="1"/>
  <c r="V666" i="1"/>
  <c r="W666" i="1"/>
  <c r="X666" i="1"/>
  <c r="Y666" i="1"/>
  <c r="U667" i="1"/>
  <c r="V667" i="1"/>
  <c r="W667" i="1"/>
  <c r="X667" i="1"/>
  <c r="Y667" i="1"/>
  <c r="U668" i="1"/>
  <c r="V668" i="1"/>
  <c r="W668" i="1"/>
  <c r="X668" i="1"/>
  <c r="Y668" i="1"/>
  <c r="U669" i="1"/>
  <c r="V669" i="1"/>
  <c r="W669" i="1"/>
  <c r="X669" i="1"/>
  <c r="Y669" i="1"/>
  <c r="U670" i="1"/>
  <c r="V670" i="1"/>
  <c r="W670" i="1"/>
  <c r="X670" i="1"/>
  <c r="Y670" i="1"/>
  <c r="U671" i="1"/>
  <c r="V671" i="1"/>
  <c r="W671" i="1"/>
  <c r="X671" i="1"/>
  <c r="Y671" i="1"/>
  <c r="U672" i="1"/>
  <c r="V672" i="1"/>
  <c r="W672" i="1"/>
  <c r="X672" i="1"/>
  <c r="Y672" i="1"/>
  <c r="U673" i="1"/>
  <c r="V673" i="1"/>
  <c r="W673" i="1"/>
  <c r="X673" i="1"/>
  <c r="Y673" i="1"/>
  <c r="U674" i="1"/>
  <c r="V674" i="1"/>
  <c r="W674" i="1"/>
  <c r="X674" i="1"/>
  <c r="Y674" i="1"/>
  <c r="U675" i="1"/>
  <c r="V675" i="1"/>
  <c r="W675" i="1"/>
  <c r="X675" i="1"/>
  <c r="Y675" i="1"/>
  <c r="U676" i="1"/>
  <c r="V676" i="1"/>
  <c r="W676" i="1"/>
  <c r="X676" i="1"/>
  <c r="Y676" i="1"/>
  <c r="U677" i="1"/>
  <c r="V677" i="1"/>
  <c r="W677" i="1"/>
  <c r="X677" i="1"/>
  <c r="Y677" i="1"/>
  <c r="U678" i="1"/>
  <c r="V678" i="1"/>
  <c r="W678" i="1"/>
  <c r="X678" i="1"/>
  <c r="Y678" i="1"/>
  <c r="U679" i="1"/>
  <c r="V679" i="1"/>
  <c r="W679" i="1"/>
  <c r="X679" i="1"/>
  <c r="Y679" i="1"/>
  <c r="U680" i="1"/>
  <c r="V680" i="1"/>
  <c r="W680" i="1"/>
  <c r="X680" i="1"/>
  <c r="Y680" i="1"/>
  <c r="U681" i="1"/>
  <c r="V681" i="1"/>
  <c r="W681" i="1"/>
  <c r="X681" i="1"/>
  <c r="Y681" i="1"/>
  <c r="U682" i="1"/>
  <c r="V682" i="1"/>
  <c r="W682" i="1"/>
  <c r="X682" i="1"/>
  <c r="Y682" i="1"/>
  <c r="U683" i="1"/>
  <c r="V683" i="1"/>
  <c r="W683" i="1"/>
  <c r="X683" i="1"/>
  <c r="Y683" i="1"/>
  <c r="U684" i="1"/>
  <c r="V684" i="1"/>
  <c r="W684" i="1"/>
  <c r="X684" i="1"/>
  <c r="Y684" i="1"/>
  <c r="U685" i="1"/>
  <c r="V685" i="1"/>
  <c r="W685" i="1"/>
  <c r="X685" i="1"/>
  <c r="Y685" i="1"/>
  <c r="U686" i="1"/>
  <c r="V686" i="1"/>
  <c r="W686" i="1"/>
  <c r="X686" i="1"/>
  <c r="Y686" i="1"/>
  <c r="U687" i="1"/>
  <c r="V687" i="1"/>
  <c r="W687" i="1"/>
  <c r="X687" i="1"/>
  <c r="Y687" i="1"/>
  <c r="U688" i="1"/>
  <c r="V688" i="1"/>
  <c r="W688" i="1"/>
  <c r="X688" i="1"/>
  <c r="Y688" i="1"/>
  <c r="U689" i="1"/>
  <c r="V689" i="1"/>
  <c r="W689" i="1"/>
  <c r="X689" i="1"/>
  <c r="Y689" i="1"/>
  <c r="U690" i="1"/>
  <c r="V690" i="1"/>
  <c r="W690" i="1"/>
  <c r="X690" i="1"/>
  <c r="Y690" i="1"/>
  <c r="U691" i="1"/>
  <c r="V691" i="1"/>
  <c r="W691" i="1"/>
  <c r="X691" i="1"/>
  <c r="Y691" i="1"/>
  <c r="U692" i="1"/>
  <c r="V692" i="1"/>
  <c r="W692" i="1"/>
  <c r="X692" i="1"/>
  <c r="Y692" i="1"/>
  <c r="U693" i="1"/>
  <c r="V693" i="1"/>
  <c r="W693" i="1"/>
  <c r="X693" i="1"/>
  <c r="Y693" i="1"/>
  <c r="U694" i="1"/>
  <c r="V694" i="1"/>
  <c r="W694" i="1"/>
  <c r="X694" i="1"/>
  <c r="Y694" i="1"/>
  <c r="U695" i="1"/>
  <c r="V695" i="1"/>
  <c r="W695" i="1"/>
  <c r="X695" i="1"/>
  <c r="Y695" i="1"/>
  <c r="U696" i="1"/>
  <c r="V696" i="1"/>
  <c r="W696" i="1"/>
  <c r="X696" i="1"/>
  <c r="Y696" i="1"/>
  <c r="U697" i="1"/>
  <c r="V697" i="1"/>
  <c r="W697" i="1"/>
  <c r="X697" i="1"/>
  <c r="Y697" i="1"/>
  <c r="U698" i="1"/>
  <c r="V698" i="1"/>
  <c r="W698" i="1"/>
  <c r="X698" i="1"/>
  <c r="Y698" i="1"/>
  <c r="U699" i="1"/>
  <c r="V699" i="1"/>
  <c r="W699" i="1"/>
  <c r="X699" i="1"/>
  <c r="Y699" i="1"/>
  <c r="U700" i="1"/>
  <c r="V700" i="1"/>
  <c r="W700" i="1"/>
  <c r="X700" i="1"/>
  <c r="Y700" i="1"/>
  <c r="U701" i="1"/>
  <c r="V701" i="1"/>
  <c r="W701" i="1"/>
  <c r="X701" i="1"/>
  <c r="Y701" i="1"/>
  <c r="U702" i="1"/>
  <c r="V702" i="1"/>
  <c r="W702" i="1"/>
  <c r="X702" i="1"/>
  <c r="Y702" i="1"/>
  <c r="U703" i="1"/>
  <c r="V703" i="1"/>
  <c r="W703" i="1"/>
  <c r="X703" i="1"/>
  <c r="Y703" i="1"/>
  <c r="U704" i="1"/>
  <c r="V704" i="1"/>
  <c r="W704" i="1"/>
  <c r="X704" i="1"/>
  <c r="Y704" i="1"/>
  <c r="U705" i="1"/>
  <c r="V705" i="1"/>
  <c r="W705" i="1"/>
  <c r="X705" i="1"/>
  <c r="Y705" i="1"/>
  <c r="U706" i="1"/>
  <c r="V706" i="1"/>
  <c r="W706" i="1"/>
  <c r="X706" i="1"/>
  <c r="Y706" i="1"/>
  <c r="U707" i="1"/>
  <c r="V707" i="1"/>
  <c r="W707" i="1"/>
  <c r="X707" i="1"/>
  <c r="Y707" i="1"/>
  <c r="U708" i="1"/>
  <c r="V708" i="1"/>
  <c r="W708" i="1"/>
  <c r="X708" i="1"/>
  <c r="Y708" i="1"/>
  <c r="U709" i="1"/>
  <c r="V709" i="1"/>
  <c r="W709" i="1"/>
  <c r="X709" i="1"/>
  <c r="Y709" i="1"/>
  <c r="U710" i="1"/>
  <c r="V710" i="1"/>
  <c r="W710" i="1"/>
  <c r="X710" i="1"/>
  <c r="Y710" i="1"/>
  <c r="U711" i="1"/>
  <c r="V711" i="1"/>
  <c r="W711" i="1"/>
  <c r="X711" i="1"/>
  <c r="Y711" i="1"/>
  <c r="U712" i="1"/>
  <c r="V712" i="1"/>
  <c r="W712" i="1"/>
  <c r="X712" i="1"/>
  <c r="Y712" i="1"/>
  <c r="U713" i="1"/>
  <c r="V713" i="1"/>
  <c r="W713" i="1"/>
  <c r="X713" i="1"/>
  <c r="Y713" i="1"/>
  <c r="U714" i="1"/>
  <c r="V714" i="1"/>
  <c r="W714" i="1"/>
  <c r="X714" i="1"/>
  <c r="Y714" i="1"/>
  <c r="U715" i="1"/>
  <c r="V715" i="1"/>
  <c r="W715" i="1"/>
  <c r="X715" i="1"/>
  <c r="Y715" i="1"/>
  <c r="U716" i="1"/>
  <c r="V716" i="1"/>
  <c r="W716" i="1"/>
  <c r="X716" i="1"/>
  <c r="Y716" i="1"/>
  <c r="U717" i="1"/>
  <c r="V717" i="1"/>
  <c r="W717" i="1"/>
  <c r="X717" i="1"/>
  <c r="Y717" i="1"/>
  <c r="U718" i="1"/>
  <c r="V718" i="1"/>
  <c r="W718" i="1"/>
  <c r="X718" i="1"/>
  <c r="Y718" i="1"/>
  <c r="U719" i="1"/>
  <c r="V719" i="1"/>
  <c r="W719" i="1"/>
  <c r="X719" i="1"/>
  <c r="Y719" i="1"/>
  <c r="U720" i="1"/>
  <c r="V720" i="1"/>
  <c r="W720" i="1"/>
  <c r="X720" i="1"/>
  <c r="Y720" i="1"/>
  <c r="U721" i="1"/>
  <c r="V721" i="1"/>
  <c r="W721" i="1"/>
  <c r="X721" i="1"/>
  <c r="Y721" i="1"/>
  <c r="U722" i="1"/>
  <c r="V722" i="1"/>
  <c r="W722" i="1"/>
  <c r="X722" i="1"/>
  <c r="Y722" i="1"/>
  <c r="U723" i="1"/>
  <c r="V723" i="1"/>
  <c r="W723" i="1"/>
  <c r="X723" i="1"/>
  <c r="Y723" i="1"/>
  <c r="U726" i="1"/>
  <c r="V726" i="1"/>
  <c r="W726" i="1"/>
  <c r="X726" i="1"/>
  <c r="Y726" i="1"/>
  <c r="U727" i="1"/>
  <c r="V727" i="1"/>
  <c r="W727" i="1"/>
  <c r="X727" i="1"/>
  <c r="Y727" i="1"/>
  <c r="U728" i="1"/>
  <c r="V728" i="1"/>
  <c r="W728" i="1"/>
  <c r="X728" i="1"/>
  <c r="Y728" i="1"/>
  <c r="U729" i="1"/>
  <c r="V729" i="1"/>
  <c r="W729" i="1"/>
  <c r="X729" i="1"/>
  <c r="Y729" i="1"/>
  <c r="U730" i="1"/>
  <c r="V730" i="1"/>
  <c r="W730" i="1"/>
  <c r="X730" i="1"/>
  <c r="Y730" i="1"/>
  <c r="U731" i="1"/>
  <c r="V731" i="1"/>
  <c r="W731" i="1"/>
  <c r="X731" i="1"/>
  <c r="Y731" i="1"/>
  <c r="U732" i="1"/>
  <c r="V732" i="1"/>
  <c r="W732" i="1"/>
  <c r="X732" i="1"/>
  <c r="Y732" i="1"/>
  <c r="U733" i="1"/>
  <c r="V733" i="1"/>
  <c r="W733" i="1"/>
  <c r="X733" i="1"/>
  <c r="Y733" i="1"/>
  <c r="U734" i="1"/>
  <c r="V734" i="1"/>
  <c r="W734" i="1"/>
  <c r="X734" i="1"/>
  <c r="Y734" i="1"/>
  <c r="U735" i="1"/>
  <c r="V735" i="1"/>
  <c r="W735" i="1"/>
  <c r="X735" i="1"/>
  <c r="Y735" i="1"/>
  <c r="U736" i="1"/>
  <c r="V736" i="1"/>
  <c r="W736" i="1"/>
  <c r="X736" i="1"/>
  <c r="Y736" i="1"/>
  <c r="U737" i="1"/>
  <c r="V737" i="1"/>
  <c r="W737" i="1"/>
  <c r="X737" i="1"/>
  <c r="Y737" i="1"/>
  <c r="U738" i="1"/>
  <c r="V738" i="1"/>
  <c r="W738" i="1"/>
  <c r="X738" i="1"/>
  <c r="Y738" i="1"/>
  <c r="U739" i="1"/>
  <c r="V739" i="1"/>
  <c r="W739" i="1"/>
  <c r="X739" i="1"/>
  <c r="Y739" i="1"/>
  <c r="U740" i="1"/>
  <c r="V740" i="1"/>
  <c r="W740" i="1"/>
  <c r="X740" i="1"/>
  <c r="Y740" i="1"/>
  <c r="U741" i="1"/>
  <c r="V741" i="1"/>
  <c r="W741" i="1"/>
  <c r="X741" i="1"/>
  <c r="Y741" i="1"/>
  <c r="U742" i="1"/>
  <c r="V742" i="1"/>
  <c r="W742" i="1"/>
  <c r="X742" i="1"/>
  <c r="Y742" i="1"/>
  <c r="U743" i="1"/>
  <c r="V743" i="1"/>
  <c r="W743" i="1"/>
  <c r="X743" i="1"/>
  <c r="Y743" i="1"/>
  <c r="U744" i="1"/>
  <c r="V744" i="1"/>
  <c r="W744" i="1"/>
  <c r="X744" i="1"/>
  <c r="Y744" i="1"/>
  <c r="U745" i="1"/>
  <c r="V745" i="1"/>
  <c r="W745" i="1"/>
  <c r="X745" i="1"/>
  <c r="Y745" i="1"/>
  <c r="U746" i="1"/>
  <c r="V746" i="1"/>
  <c r="W746" i="1"/>
  <c r="X746" i="1"/>
  <c r="Y746" i="1"/>
  <c r="U747" i="1"/>
  <c r="V747" i="1"/>
  <c r="W747" i="1"/>
  <c r="X747" i="1"/>
  <c r="Y747" i="1"/>
  <c r="U748" i="1"/>
  <c r="V748" i="1"/>
  <c r="W748" i="1"/>
  <c r="X748" i="1"/>
  <c r="Y748" i="1"/>
  <c r="U749" i="1"/>
  <c r="V749" i="1"/>
  <c r="W749" i="1"/>
  <c r="X749" i="1"/>
  <c r="Y749" i="1"/>
  <c r="U750" i="1"/>
  <c r="V750" i="1"/>
  <c r="W750" i="1"/>
  <c r="X750" i="1"/>
  <c r="Y750" i="1"/>
  <c r="U751" i="1"/>
  <c r="V751" i="1"/>
  <c r="W751" i="1"/>
  <c r="X751" i="1"/>
  <c r="Y751" i="1"/>
  <c r="U752" i="1"/>
  <c r="V752" i="1"/>
  <c r="W752" i="1"/>
  <c r="X752" i="1"/>
  <c r="Y752" i="1"/>
  <c r="U753" i="1"/>
  <c r="V753" i="1"/>
  <c r="W753" i="1"/>
  <c r="X753" i="1"/>
  <c r="Y753" i="1"/>
  <c r="U754" i="1"/>
  <c r="V754" i="1"/>
  <c r="W754" i="1"/>
  <c r="X754" i="1"/>
  <c r="Y754" i="1"/>
  <c r="U755" i="1"/>
  <c r="V755" i="1"/>
  <c r="W755" i="1"/>
  <c r="X755" i="1"/>
  <c r="Y755" i="1"/>
  <c r="U756" i="1"/>
  <c r="V756" i="1"/>
  <c r="W756" i="1"/>
  <c r="X756" i="1"/>
  <c r="Y756" i="1"/>
  <c r="U724" i="1"/>
  <c r="V724" i="1"/>
  <c r="W724" i="1"/>
  <c r="X724" i="1"/>
  <c r="Y724" i="1"/>
  <c r="U725" i="1"/>
  <c r="V725" i="1"/>
  <c r="W725" i="1"/>
  <c r="X725" i="1"/>
  <c r="Y725" i="1"/>
  <c r="U757" i="1"/>
  <c r="V757" i="1"/>
  <c r="W757" i="1"/>
  <c r="X757" i="1"/>
  <c r="Y757" i="1"/>
  <c r="U758" i="1"/>
  <c r="V758" i="1"/>
  <c r="W758" i="1"/>
  <c r="X758" i="1"/>
  <c r="Y758" i="1"/>
  <c r="U760" i="1"/>
  <c r="V760" i="1"/>
  <c r="W760" i="1"/>
  <c r="X760" i="1"/>
  <c r="Y760" i="1"/>
  <c r="U761" i="1"/>
  <c r="V761" i="1"/>
  <c r="W761" i="1"/>
  <c r="X761" i="1"/>
  <c r="Y761" i="1"/>
  <c r="U762" i="1"/>
  <c r="V762" i="1"/>
  <c r="W762" i="1"/>
  <c r="X762" i="1"/>
  <c r="Y762" i="1"/>
  <c r="U763" i="1"/>
  <c r="V763" i="1"/>
  <c r="W763" i="1"/>
  <c r="X763" i="1"/>
  <c r="Y763" i="1"/>
  <c r="U764" i="1"/>
  <c r="V764" i="1"/>
  <c r="W764" i="1"/>
  <c r="X764" i="1"/>
  <c r="Y764" i="1"/>
  <c r="U765" i="1"/>
  <c r="V765" i="1"/>
  <c r="W765" i="1"/>
  <c r="X765" i="1"/>
  <c r="Y765" i="1"/>
  <c r="U766" i="1"/>
  <c r="V766" i="1"/>
  <c r="W766" i="1"/>
  <c r="X766" i="1"/>
  <c r="Y766" i="1"/>
  <c r="U767" i="1"/>
  <c r="V767" i="1"/>
  <c r="W767" i="1"/>
  <c r="X767" i="1"/>
  <c r="Y767" i="1"/>
  <c r="U768" i="1"/>
  <c r="V768" i="1"/>
  <c r="W768" i="1"/>
  <c r="X768" i="1"/>
  <c r="Y768" i="1"/>
  <c r="U769" i="1"/>
  <c r="V769" i="1"/>
  <c r="W769" i="1"/>
  <c r="X769" i="1"/>
  <c r="Y769" i="1"/>
  <c r="U759" i="1"/>
  <c r="V759" i="1"/>
  <c r="W759" i="1"/>
  <c r="X759" i="1"/>
  <c r="Y759" i="1"/>
  <c r="U770" i="1"/>
  <c r="V770" i="1"/>
  <c r="W770" i="1"/>
  <c r="X770" i="1"/>
  <c r="Y770" i="1"/>
  <c r="U771" i="1"/>
  <c r="V771" i="1"/>
  <c r="W771" i="1"/>
  <c r="X771" i="1"/>
  <c r="Y771" i="1"/>
  <c r="U772" i="1"/>
  <c r="V772" i="1"/>
  <c r="W772" i="1"/>
  <c r="X772" i="1"/>
  <c r="Y772" i="1"/>
  <c r="U773" i="1"/>
  <c r="V773" i="1"/>
  <c r="W773" i="1"/>
  <c r="X773" i="1"/>
  <c r="Y773" i="1"/>
  <c r="U774" i="1"/>
  <c r="V774" i="1"/>
  <c r="W774" i="1"/>
  <c r="X774" i="1"/>
  <c r="Y774" i="1"/>
  <c r="U775" i="1"/>
  <c r="V775" i="1"/>
  <c r="W775" i="1"/>
  <c r="X775" i="1"/>
  <c r="Y775" i="1"/>
  <c r="U776" i="1"/>
  <c r="V776" i="1"/>
  <c r="W776" i="1"/>
  <c r="X776" i="1"/>
  <c r="Y776" i="1"/>
  <c r="U777" i="1"/>
  <c r="V777" i="1"/>
  <c r="W777" i="1"/>
  <c r="X777" i="1"/>
  <c r="Y777" i="1"/>
  <c r="U778" i="1"/>
  <c r="V778" i="1"/>
  <c r="W778" i="1"/>
  <c r="X778" i="1"/>
  <c r="Y778" i="1"/>
  <c r="U779" i="1"/>
  <c r="V779" i="1"/>
  <c r="W779" i="1"/>
  <c r="X779" i="1"/>
  <c r="Y779" i="1"/>
  <c r="U780" i="1"/>
  <c r="V780" i="1"/>
  <c r="W780" i="1"/>
  <c r="X780" i="1"/>
  <c r="Y780" i="1"/>
  <c r="U781" i="1"/>
  <c r="V781" i="1"/>
  <c r="W781" i="1"/>
  <c r="X781" i="1"/>
  <c r="Y781" i="1"/>
  <c r="U782" i="1"/>
  <c r="V782" i="1"/>
  <c r="W782" i="1"/>
  <c r="X782" i="1"/>
  <c r="Y782" i="1"/>
  <c r="U783" i="1"/>
  <c r="V783" i="1"/>
  <c r="W783" i="1"/>
  <c r="X783" i="1"/>
  <c r="Y783" i="1"/>
  <c r="U784" i="1"/>
  <c r="V784" i="1"/>
  <c r="W784" i="1"/>
  <c r="X784" i="1"/>
  <c r="Y784" i="1"/>
  <c r="U785" i="1"/>
  <c r="V785" i="1"/>
  <c r="W785" i="1"/>
  <c r="X785" i="1"/>
  <c r="Y785" i="1"/>
  <c r="U786" i="1"/>
  <c r="V786" i="1"/>
  <c r="W786" i="1"/>
  <c r="X786" i="1"/>
  <c r="Y786" i="1"/>
  <c r="U787" i="1"/>
  <c r="V787" i="1"/>
  <c r="W787" i="1"/>
  <c r="X787" i="1"/>
  <c r="Y787" i="1"/>
  <c r="U788" i="1"/>
  <c r="V788" i="1"/>
  <c r="W788" i="1"/>
  <c r="X788" i="1"/>
  <c r="Y788" i="1"/>
  <c r="U789" i="1"/>
  <c r="V789" i="1"/>
  <c r="W789" i="1"/>
  <c r="X789" i="1"/>
  <c r="Y789" i="1"/>
  <c r="U790" i="1"/>
  <c r="V790" i="1"/>
  <c r="W790" i="1"/>
  <c r="X790" i="1"/>
  <c r="Y790" i="1"/>
  <c r="U791" i="1"/>
  <c r="V791" i="1"/>
  <c r="W791" i="1"/>
  <c r="X791" i="1"/>
  <c r="Y791" i="1"/>
  <c r="U792" i="1"/>
  <c r="V792" i="1"/>
  <c r="W792" i="1"/>
  <c r="X792" i="1"/>
  <c r="Y792" i="1"/>
  <c r="U793" i="1"/>
  <c r="V793" i="1"/>
  <c r="W793" i="1"/>
  <c r="X793" i="1"/>
  <c r="Y793" i="1"/>
  <c r="S794" i="1"/>
  <c r="U794" i="1"/>
  <c r="V794" i="1"/>
  <c r="W794" i="1"/>
  <c r="X794" i="1"/>
  <c r="Y794" i="1"/>
  <c r="U795" i="1"/>
  <c r="V795" i="1"/>
  <c r="W795" i="1"/>
  <c r="X795" i="1"/>
  <c r="Y795" i="1"/>
  <c r="U796" i="1"/>
  <c r="V796" i="1"/>
  <c r="W796" i="1"/>
  <c r="X796" i="1"/>
  <c r="Y796" i="1"/>
  <c r="U797" i="1"/>
  <c r="V797" i="1"/>
  <c r="W797" i="1"/>
  <c r="X797" i="1"/>
  <c r="Y797" i="1"/>
  <c r="U798" i="1"/>
  <c r="V798" i="1"/>
  <c r="W798" i="1"/>
  <c r="X798" i="1"/>
  <c r="Y798" i="1"/>
  <c r="U799" i="1"/>
  <c r="V799" i="1"/>
  <c r="W799" i="1"/>
  <c r="X799" i="1"/>
  <c r="Y799" i="1"/>
  <c r="U800" i="1"/>
  <c r="V800" i="1"/>
  <c r="W800" i="1"/>
  <c r="X800" i="1"/>
  <c r="Y800" i="1"/>
  <c r="U801" i="1"/>
  <c r="V801" i="1"/>
  <c r="W801" i="1"/>
  <c r="X801" i="1"/>
  <c r="Y801" i="1"/>
  <c r="U802" i="1"/>
  <c r="V802" i="1"/>
  <c r="W802" i="1"/>
  <c r="X802" i="1"/>
  <c r="Y802" i="1"/>
  <c r="U803" i="1"/>
  <c r="V803" i="1"/>
  <c r="W803" i="1"/>
  <c r="X803" i="1"/>
  <c r="Y803" i="1"/>
  <c r="U804" i="1"/>
  <c r="V804" i="1"/>
  <c r="W804" i="1"/>
  <c r="X804" i="1"/>
  <c r="Y804" i="1"/>
  <c r="U805" i="1"/>
  <c r="V805" i="1"/>
  <c r="W805" i="1"/>
  <c r="X805" i="1"/>
  <c r="Y805" i="1"/>
  <c r="U806" i="1"/>
  <c r="V806" i="1"/>
  <c r="W806" i="1"/>
  <c r="X806" i="1"/>
  <c r="Y806" i="1"/>
  <c r="U807" i="1"/>
  <c r="V807" i="1"/>
  <c r="W807" i="1"/>
  <c r="X807" i="1"/>
  <c r="Y807" i="1"/>
  <c r="U808" i="1"/>
  <c r="V808" i="1"/>
  <c r="W808" i="1"/>
  <c r="X808" i="1"/>
  <c r="Y808" i="1"/>
  <c r="U809" i="1"/>
  <c r="V809" i="1"/>
  <c r="W809" i="1"/>
  <c r="X809" i="1"/>
  <c r="Y809" i="1"/>
  <c r="U810" i="1"/>
  <c r="V810" i="1"/>
  <c r="W810" i="1"/>
  <c r="X810" i="1"/>
  <c r="Y810" i="1"/>
  <c r="U811" i="1"/>
  <c r="V811" i="1"/>
  <c r="W811" i="1"/>
  <c r="X811" i="1"/>
  <c r="Y811" i="1"/>
  <c r="U812" i="1"/>
  <c r="V812" i="1"/>
  <c r="W812" i="1"/>
  <c r="X812" i="1"/>
  <c r="Y812" i="1"/>
  <c r="U813" i="1"/>
  <c r="V813" i="1"/>
  <c r="W813" i="1"/>
  <c r="X813" i="1"/>
  <c r="Y813" i="1"/>
  <c r="U814" i="1"/>
  <c r="V814" i="1"/>
  <c r="W814" i="1"/>
  <c r="X814" i="1"/>
  <c r="Y814" i="1"/>
  <c r="U815" i="1"/>
  <c r="V815" i="1"/>
  <c r="W815" i="1"/>
  <c r="X815" i="1"/>
  <c r="Y815" i="1"/>
  <c r="U816" i="1"/>
  <c r="V816" i="1"/>
  <c r="W816" i="1"/>
  <c r="X816" i="1"/>
  <c r="Y816" i="1"/>
  <c r="U817" i="1"/>
  <c r="V817" i="1"/>
  <c r="W817" i="1"/>
  <c r="X817" i="1"/>
  <c r="Y817" i="1"/>
  <c r="U818" i="1"/>
  <c r="V818" i="1"/>
  <c r="W818" i="1"/>
  <c r="X818" i="1"/>
  <c r="Y818" i="1"/>
  <c r="U819" i="1"/>
  <c r="V819" i="1"/>
  <c r="W819" i="1"/>
  <c r="X819" i="1"/>
  <c r="Y819" i="1"/>
  <c r="U820" i="1"/>
  <c r="V820" i="1"/>
  <c r="W820" i="1"/>
  <c r="X820" i="1"/>
  <c r="Y820" i="1"/>
  <c r="U821" i="1"/>
  <c r="V821" i="1"/>
  <c r="W821" i="1"/>
  <c r="X821" i="1"/>
  <c r="Y821" i="1"/>
  <c r="U822" i="1"/>
  <c r="V822" i="1"/>
  <c r="W822" i="1"/>
  <c r="X822" i="1"/>
  <c r="Y822" i="1"/>
  <c r="U823" i="1"/>
  <c r="V823" i="1"/>
  <c r="W823" i="1"/>
  <c r="X823" i="1"/>
  <c r="Y823" i="1"/>
  <c r="U824" i="1"/>
  <c r="V824" i="1"/>
  <c r="W824" i="1"/>
  <c r="X824" i="1"/>
  <c r="Y824" i="1"/>
  <c r="U825" i="1"/>
  <c r="V825" i="1"/>
  <c r="W825" i="1"/>
  <c r="X825" i="1"/>
  <c r="Y825" i="1"/>
  <c r="U826" i="1"/>
  <c r="V826" i="1"/>
  <c r="W826" i="1"/>
  <c r="X826" i="1"/>
  <c r="Y826" i="1"/>
  <c r="U827" i="1"/>
  <c r="V827" i="1"/>
  <c r="W827" i="1"/>
  <c r="X827" i="1"/>
  <c r="Y827" i="1"/>
  <c r="U828" i="1"/>
  <c r="V828" i="1"/>
  <c r="W828" i="1"/>
  <c r="X828" i="1"/>
  <c r="Y828" i="1"/>
  <c r="U829" i="1"/>
  <c r="V829" i="1"/>
  <c r="W829" i="1"/>
  <c r="X829" i="1"/>
  <c r="Y829" i="1"/>
  <c r="U830" i="1"/>
  <c r="V830" i="1"/>
  <c r="W830" i="1"/>
  <c r="X830" i="1"/>
  <c r="Y830" i="1"/>
  <c r="U831" i="1"/>
  <c r="V831" i="1"/>
  <c r="W831" i="1"/>
  <c r="X831" i="1"/>
  <c r="Y831" i="1"/>
  <c r="U832" i="1"/>
  <c r="V832" i="1"/>
  <c r="W832" i="1"/>
  <c r="X832" i="1"/>
  <c r="Y832" i="1"/>
  <c r="U833" i="1"/>
  <c r="V833" i="1"/>
  <c r="W833" i="1"/>
  <c r="X833" i="1"/>
  <c r="Y833" i="1"/>
  <c r="U834" i="1"/>
  <c r="V834" i="1"/>
  <c r="W834" i="1"/>
  <c r="X834" i="1"/>
  <c r="Y834" i="1"/>
  <c r="U835" i="1"/>
  <c r="V835" i="1"/>
  <c r="W835" i="1"/>
  <c r="X835" i="1"/>
  <c r="Y835" i="1"/>
  <c r="U836" i="1"/>
  <c r="V836" i="1"/>
  <c r="W836" i="1"/>
  <c r="X836" i="1"/>
  <c r="Y836" i="1"/>
  <c r="U837" i="1"/>
  <c r="V837" i="1"/>
  <c r="W837" i="1"/>
  <c r="X837" i="1"/>
  <c r="Y837" i="1"/>
  <c r="U838" i="1"/>
  <c r="V838" i="1"/>
  <c r="W838" i="1"/>
  <c r="X838" i="1"/>
  <c r="Y838" i="1"/>
  <c r="U839" i="1"/>
  <c r="V839" i="1"/>
  <c r="W839" i="1"/>
  <c r="X839" i="1"/>
  <c r="Y839" i="1"/>
  <c r="U840" i="1"/>
  <c r="V840" i="1"/>
  <c r="W840" i="1"/>
  <c r="X840" i="1"/>
  <c r="Y840" i="1"/>
  <c r="U841" i="1"/>
  <c r="V841" i="1"/>
  <c r="W841" i="1"/>
  <c r="X841" i="1"/>
  <c r="Y841" i="1"/>
  <c r="U842" i="1"/>
  <c r="V842" i="1"/>
  <c r="W842" i="1"/>
  <c r="X842" i="1"/>
  <c r="Y842" i="1"/>
  <c r="U843" i="1"/>
  <c r="V843" i="1"/>
  <c r="W843" i="1"/>
  <c r="X843" i="1"/>
  <c r="Y843" i="1"/>
  <c r="U844" i="1"/>
  <c r="V844" i="1"/>
  <c r="W844" i="1"/>
  <c r="X844" i="1"/>
  <c r="Y844" i="1"/>
  <c r="U845" i="1"/>
  <c r="V845" i="1"/>
  <c r="W845" i="1"/>
  <c r="X845" i="1"/>
  <c r="Y845" i="1"/>
  <c r="U846" i="1"/>
  <c r="V846" i="1"/>
  <c r="W846" i="1"/>
  <c r="X846" i="1"/>
  <c r="Y846" i="1"/>
  <c r="U847" i="1"/>
  <c r="V847" i="1"/>
  <c r="W847" i="1"/>
  <c r="X847" i="1"/>
  <c r="Y847" i="1"/>
  <c r="U848" i="1"/>
  <c r="V848" i="1"/>
  <c r="W848" i="1"/>
  <c r="X848" i="1"/>
  <c r="Y848" i="1"/>
  <c r="U849" i="1"/>
  <c r="V849" i="1"/>
  <c r="W849" i="1"/>
  <c r="X849" i="1"/>
  <c r="Y849" i="1"/>
  <c r="U850" i="1"/>
  <c r="V850" i="1"/>
  <c r="W850" i="1"/>
  <c r="X850" i="1"/>
  <c r="Y850" i="1"/>
  <c r="U851" i="1"/>
  <c r="V851" i="1"/>
  <c r="W851" i="1"/>
  <c r="X851" i="1"/>
  <c r="Y851" i="1"/>
  <c r="U852" i="1"/>
  <c r="V852" i="1"/>
  <c r="W852" i="1"/>
  <c r="X852" i="1"/>
  <c r="Y852" i="1"/>
  <c r="U853" i="1"/>
  <c r="V853" i="1"/>
  <c r="W853" i="1"/>
  <c r="X853" i="1"/>
  <c r="Y853" i="1"/>
  <c r="U854" i="1"/>
  <c r="V854" i="1"/>
  <c r="W854" i="1"/>
  <c r="X854" i="1"/>
  <c r="Y854" i="1"/>
  <c r="U855" i="1"/>
  <c r="V855" i="1"/>
  <c r="W855" i="1"/>
  <c r="X855" i="1"/>
  <c r="Y855" i="1"/>
  <c r="U856" i="1"/>
  <c r="V856" i="1"/>
  <c r="W856" i="1"/>
  <c r="X856" i="1"/>
  <c r="Y856" i="1"/>
  <c r="U857" i="1"/>
  <c r="V857" i="1"/>
  <c r="W857" i="1"/>
  <c r="X857" i="1"/>
  <c r="Y857" i="1"/>
  <c r="U858" i="1"/>
  <c r="V858" i="1"/>
  <c r="W858" i="1"/>
  <c r="X858" i="1"/>
  <c r="Y858" i="1"/>
  <c r="U859" i="1"/>
  <c r="V859" i="1"/>
  <c r="W859" i="1"/>
  <c r="X859" i="1"/>
  <c r="Y859" i="1"/>
  <c r="U860" i="1"/>
  <c r="V860" i="1"/>
  <c r="W860" i="1"/>
  <c r="X860" i="1"/>
  <c r="Y860" i="1"/>
  <c r="U861" i="1"/>
  <c r="V861" i="1"/>
  <c r="W861" i="1"/>
  <c r="X861" i="1"/>
  <c r="Y861" i="1"/>
  <c r="U862" i="1"/>
  <c r="V862" i="1"/>
  <c r="W862" i="1"/>
  <c r="X862" i="1"/>
  <c r="Y862" i="1"/>
  <c r="U863" i="1"/>
  <c r="V863" i="1"/>
  <c r="W863" i="1"/>
  <c r="X863" i="1"/>
  <c r="Y863" i="1"/>
  <c r="U864" i="1"/>
  <c r="V864" i="1"/>
  <c r="W864" i="1"/>
  <c r="X864" i="1"/>
  <c r="Y864" i="1"/>
  <c r="U865" i="1"/>
  <c r="V865" i="1"/>
  <c r="W865" i="1"/>
  <c r="X865" i="1"/>
  <c r="Y865" i="1"/>
  <c r="U866" i="1"/>
  <c r="V866" i="1"/>
  <c r="W866" i="1"/>
  <c r="X866" i="1"/>
  <c r="Y866" i="1"/>
  <c r="U867" i="1"/>
  <c r="V867" i="1"/>
  <c r="W867" i="1"/>
  <c r="X867" i="1"/>
  <c r="Y867" i="1"/>
  <c r="R868" i="1"/>
  <c r="U868" i="1"/>
  <c r="V868" i="1"/>
  <c r="W868" i="1"/>
  <c r="X868" i="1"/>
  <c r="Y868" i="1"/>
  <c r="U869" i="1"/>
  <c r="V869" i="1"/>
  <c r="W869" i="1"/>
  <c r="X869" i="1"/>
  <c r="Y869" i="1"/>
  <c r="U870" i="1"/>
  <c r="V870" i="1"/>
  <c r="W870" i="1"/>
  <c r="X870" i="1"/>
  <c r="Y870" i="1"/>
  <c r="U871" i="1"/>
  <c r="V871" i="1"/>
  <c r="W871" i="1"/>
  <c r="X871" i="1"/>
  <c r="Y871" i="1"/>
  <c r="U872" i="1"/>
  <c r="V872" i="1"/>
  <c r="W872" i="1"/>
  <c r="X872" i="1"/>
  <c r="Y872" i="1"/>
  <c r="U873" i="1"/>
  <c r="V873" i="1"/>
  <c r="W873" i="1"/>
  <c r="X873" i="1"/>
  <c r="Y873" i="1"/>
  <c r="U874" i="1"/>
  <c r="V874" i="1"/>
  <c r="W874" i="1"/>
  <c r="X874" i="1"/>
  <c r="Y874" i="1"/>
  <c r="U875" i="1"/>
  <c r="V875" i="1"/>
  <c r="W875" i="1"/>
  <c r="X875" i="1"/>
  <c r="Y875" i="1"/>
  <c r="U876" i="1"/>
  <c r="V876" i="1"/>
  <c r="W876" i="1"/>
  <c r="X876" i="1"/>
  <c r="Y876" i="1"/>
  <c r="U877" i="1"/>
  <c r="V877" i="1"/>
  <c r="W877" i="1"/>
  <c r="X877" i="1"/>
  <c r="Y877" i="1"/>
  <c r="U878" i="1"/>
  <c r="V878" i="1"/>
  <c r="W878" i="1"/>
  <c r="X878" i="1"/>
  <c r="Y878" i="1"/>
  <c r="U879" i="1"/>
  <c r="V879" i="1"/>
  <c r="W879" i="1"/>
  <c r="X879" i="1"/>
  <c r="Y879" i="1"/>
  <c r="U880" i="1"/>
  <c r="V880" i="1"/>
  <c r="W880" i="1"/>
  <c r="X880" i="1"/>
  <c r="Y880" i="1"/>
  <c r="U881" i="1"/>
  <c r="V881" i="1"/>
  <c r="W881" i="1"/>
  <c r="X881" i="1"/>
  <c r="Y881" i="1"/>
  <c r="U882" i="1"/>
  <c r="V882" i="1"/>
  <c r="W882" i="1"/>
  <c r="X882" i="1"/>
  <c r="Y882" i="1"/>
  <c r="U883" i="1"/>
  <c r="V883" i="1"/>
  <c r="W883" i="1"/>
  <c r="X883" i="1"/>
  <c r="Y883" i="1"/>
  <c r="U884" i="1"/>
  <c r="V884" i="1"/>
  <c r="W884" i="1"/>
  <c r="X884" i="1"/>
  <c r="Y884" i="1"/>
  <c r="U885" i="1"/>
  <c r="V885" i="1"/>
  <c r="W885" i="1"/>
  <c r="X885" i="1"/>
  <c r="Y885" i="1"/>
  <c r="U886" i="1"/>
  <c r="V886" i="1"/>
  <c r="W886" i="1"/>
  <c r="X886" i="1"/>
  <c r="Y886" i="1"/>
  <c r="U887" i="1"/>
  <c r="V887" i="1"/>
  <c r="W887" i="1"/>
  <c r="X887" i="1"/>
  <c r="Y887" i="1"/>
  <c r="U888" i="1"/>
  <c r="V888" i="1"/>
  <c r="W888" i="1"/>
  <c r="X888" i="1"/>
  <c r="Y888" i="1"/>
  <c r="U889" i="1"/>
  <c r="V889" i="1"/>
  <c r="W889" i="1"/>
  <c r="X889" i="1"/>
  <c r="Y889" i="1"/>
  <c r="U890" i="1"/>
  <c r="V890" i="1"/>
  <c r="W890" i="1"/>
  <c r="X890" i="1"/>
  <c r="Y890" i="1"/>
  <c r="U891" i="1"/>
  <c r="V891" i="1"/>
  <c r="W891" i="1"/>
  <c r="X891" i="1"/>
  <c r="Y891" i="1"/>
  <c r="U892" i="1"/>
  <c r="V892" i="1"/>
  <c r="W892" i="1"/>
  <c r="X892" i="1"/>
  <c r="Y892" i="1"/>
  <c r="U893" i="1"/>
  <c r="V893" i="1"/>
  <c r="W893" i="1"/>
  <c r="X893" i="1"/>
  <c r="Y893" i="1"/>
  <c r="U894" i="1"/>
  <c r="V894" i="1"/>
  <c r="W894" i="1"/>
  <c r="X894" i="1"/>
  <c r="Y894" i="1"/>
  <c r="U895" i="1"/>
  <c r="V895" i="1"/>
  <c r="W895" i="1"/>
  <c r="X895" i="1"/>
  <c r="Y895" i="1"/>
  <c r="U896" i="1"/>
  <c r="V896" i="1"/>
  <c r="W896" i="1"/>
  <c r="X896" i="1"/>
  <c r="Y896" i="1"/>
  <c r="U897" i="1"/>
  <c r="V897" i="1"/>
  <c r="W897" i="1"/>
  <c r="X897" i="1"/>
  <c r="Y897" i="1"/>
  <c r="U898" i="1"/>
  <c r="V898" i="1"/>
  <c r="W898" i="1"/>
  <c r="X898" i="1"/>
  <c r="Y898" i="1"/>
  <c r="U899" i="1"/>
  <c r="V899" i="1"/>
  <c r="W899" i="1"/>
  <c r="X899" i="1"/>
  <c r="Y899" i="1"/>
  <c r="U900" i="1"/>
  <c r="V900" i="1"/>
  <c r="W900" i="1"/>
  <c r="X900" i="1"/>
  <c r="Y900" i="1"/>
  <c r="U901" i="1"/>
  <c r="V901" i="1"/>
  <c r="W901" i="1"/>
  <c r="X901" i="1"/>
  <c r="Y901" i="1"/>
  <c r="U902" i="1"/>
  <c r="V902" i="1"/>
  <c r="W902" i="1"/>
  <c r="X902" i="1"/>
  <c r="Y902" i="1"/>
  <c r="U903" i="1"/>
  <c r="V903" i="1"/>
  <c r="W903" i="1"/>
  <c r="X903" i="1"/>
  <c r="Y903" i="1"/>
  <c r="U904" i="1"/>
  <c r="V904" i="1"/>
  <c r="W904" i="1"/>
  <c r="X904" i="1"/>
  <c r="Y904" i="1"/>
  <c r="U905" i="1"/>
  <c r="V905" i="1"/>
  <c r="W905" i="1"/>
  <c r="X905" i="1"/>
  <c r="Y905" i="1"/>
  <c r="U906" i="1"/>
  <c r="V906" i="1"/>
  <c r="W906" i="1"/>
  <c r="X906" i="1"/>
  <c r="Y906" i="1"/>
  <c r="U907" i="1"/>
  <c r="V907" i="1"/>
  <c r="W907" i="1"/>
  <c r="X907" i="1"/>
  <c r="Y907" i="1"/>
  <c r="U908" i="1"/>
  <c r="V908" i="1"/>
  <c r="W908" i="1"/>
  <c r="X908" i="1"/>
  <c r="Y908" i="1"/>
  <c r="U909" i="1"/>
  <c r="V909" i="1"/>
  <c r="W909" i="1"/>
  <c r="X909" i="1"/>
  <c r="Y909" i="1"/>
  <c r="U910" i="1"/>
  <c r="V910" i="1"/>
  <c r="W910" i="1"/>
  <c r="X910" i="1"/>
  <c r="Y910" i="1"/>
  <c r="U911" i="1"/>
  <c r="V911" i="1"/>
  <c r="W911" i="1"/>
  <c r="X911" i="1"/>
  <c r="Y911" i="1"/>
  <c r="U912" i="1"/>
  <c r="V912" i="1"/>
  <c r="W912" i="1"/>
  <c r="X912" i="1"/>
  <c r="Y912" i="1"/>
  <c r="U913" i="1"/>
  <c r="V913" i="1"/>
  <c r="W913" i="1"/>
  <c r="X913" i="1"/>
  <c r="Y913" i="1"/>
  <c r="U914" i="1"/>
  <c r="V914" i="1"/>
  <c r="W914" i="1"/>
  <c r="X914" i="1"/>
  <c r="Y914" i="1"/>
  <c r="U915" i="1"/>
  <c r="V915" i="1"/>
  <c r="W915" i="1"/>
  <c r="X915" i="1"/>
  <c r="Y915" i="1"/>
  <c r="U916" i="1"/>
  <c r="V916" i="1"/>
  <c r="W916" i="1"/>
  <c r="X916" i="1"/>
  <c r="Y916" i="1"/>
  <c r="U917" i="1"/>
  <c r="V917" i="1"/>
  <c r="W917" i="1"/>
  <c r="X917" i="1"/>
  <c r="Y917" i="1"/>
  <c r="U918" i="1"/>
  <c r="V918" i="1"/>
  <c r="W918" i="1"/>
  <c r="X918" i="1"/>
  <c r="Y918" i="1"/>
  <c r="U919" i="1"/>
  <c r="V919" i="1"/>
  <c r="W919" i="1"/>
  <c r="X919" i="1"/>
  <c r="Y919" i="1"/>
  <c r="U920" i="1"/>
  <c r="V920" i="1"/>
  <c r="W920" i="1"/>
  <c r="X920" i="1"/>
  <c r="Y920" i="1"/>
  <c r="U921" i="1"/>
  <c r="V921" i="1"/>
  <c r="W921" i="1"/>
  <c r="X921" i="1"/>
  <c r="Y921" i="1"/>
  <c r="U922" i="1"/>
  <c r="V922" i="1"/>
  <c r="W922" i="1"/>
  <c r="X922" i="1"/>
  <c r="Y922" i="1"/>
  <c r="U923" i="1"/>
  <c r="V923" i="1"/>
  <c r="W923" i="1"/>
  <c r="X923" i="1"/>
  <c r="Y923" i="1"/>
  <c r="U924" i="1"/>
  <c r="V924" i="1"/>
  <c r="W924" i="1"/>
  <c r="X924" i="1"/>
  <c r="Y924" i="1"/>
  <c r="U925" i="1"/>
  <c r="V925" i="1"/>
  <c r="W925" i="1"/>
  <c r="X925" i="1"/>
  <c r="Y925" i="1"/>
  <c r="U926" i="1"/>
  <c r="V926" i="1"/>
  <c r="W926" i="1"/>
  <c r="X926" i="1"/>
  <c r="Y926" i="1"/>
  <c r="U927" i="1"/>
  <c r="V927" i="1"/>
  <c r="W927" i="1"/>
  <c r="X927" i="1"/>
  <c r="Y927" i="1"/>
  <c r="U928" i="1"/>
  <c r="V928" i="1"/>
  <c r="W928" i="1"/>
  <c r="X928" i="1"/>
  <c r="Y928" i="1"/>
  <c r="U929" i="1"/>
  <c r="V929" i="1"/>
  <c r="W929" i="1"/>
  <c r="X929" i="1"/>
  <c r="Y929" i="1"/>
  <c r="U930" i="1"/>
  <c r="V930" i="1"/>
  <c r="W930" i="1"/>
  <c r="X930" i="1"/>
  <c r="Y930" i="1"/>
  <c r="U931" i="1"/>
  <c r="V931" i="1"/>
  <c r="W931" i="1"/>
  <c r="X931" i="1"/>
  <c r="Y931" i="1"/>
  <c r="U932" i="1"/>
  <c r="V932" i="1"/>
  <c r="W932" i="1"/>
  <c r="X932" i="1"/>
  <c r="Y932" i="1"/>
  <c r="U933" i="1"/>
  <c r="V933" i="1"/>
  <c r="W933" i="1"/>
  <c r="X933" i="1"/>
  <c r="Y933" i="1"/>
  <c r="U934" i="1"/>
  <c r="V934" i="1"/>
  <c r="W934" i="1"/>
  <c r="X934" i="1"/>
  <c r="Y934" i="1"/>
  <c r="U935" i="1"/>
  <c r="V935" i="1"/>
  <c r="W935" i="1"/>
  <c r="X935" i="1"/>
  <c r="Y935" i="1"/>
  <c r="U936" i="1"/>
  <c r="V936" i="1"/>
  <c r="W936" i="1"/>
  <c r="X936" i="1"/>
  <c r="Y936" i="1"/>
  <c r="U937" i="1"/>
  <c r="V937" i="1"/>
  <c r="W937" i="1"/>
  <c r="X937" i="1"/>
  <c r="Y937" i="1"/>
  <c r="U938" i="1"/>
  <c r="V938" i="1"/>
  <c r="W938" i="1"/>
  <c r="X938" i="1"/>
  <c r="Y938" i="1"/>
  <c r="U939" i="1"/>
  <c r="V939" i="1"/>
  <c r="W939" i="1"/>
  <c r="X939" i="1"/>
  <c r="Y939" i="1"/>
  <c r="U940" i="1"/>
  <c r="V940" i="1"/>
  <c r="W940" i="1"/>
  <c r="X940" i="1"/>
  <c r="Y940" i="1"/>
  <c r="U941" i="1"/>
  <c r="V941" i="1"/>
  <c r="W941" i="1"/>
  <c r="X941" i="1"/>
  <c r="Y941" i="1"/>
  <c r="U942" i="1"/>
  <c r="V942" i="1"/>
  <c r="W942" i="1"/>
  <c r="X942" i="1"/>
  <c r="Y942" i="1"/>
  <c r="U943" i="1"/>
  <c r="V943" i="1"/>
  <c r="W943" i="1"/>
  <c r="X943" i="1"/>
  <c r="Y943" i="1"/>
  <c r="U944" i="1"/>
  <c r="V944" i="1"/>
  <c r="W944" i="1"/>
  <c r="X944" i="1"/>
  <c r="Y944" i="1"/>
  <c r="U945" i="1"/>
  <c r="V945" i="1"/>
  <c r="W945" i="1"/>
  <c r="X945" i="1"/>
  <c r="Y945" i="1"/>
  <c r="U946" i="1"/>
  <c r="V946" i="1"/>
  <c r="W946" i="1"/>
  <c r="X946" i="1"/>
  <c r="Y946" i="1"/>
  <c r="U947" i="1"/>
  <c r="V947" i="1"/>
  <c r="W947" i="1"/>
  <c r="X947" i="1"/>
  <c r="Y947" i="1"/>
  <c r="U948" i="1"/>
  <c r="V948" i="1"/>
  <c r="W948" i="1"/>
  <c r="X948" i="1"/>
  <c r="Y948" i="1"/>
  <c r="U949" i="1"/>
  <c r="V949" i="1"/>
  <c r="W949" i="1"/>
  <c r="X949" i="1"/>
  <c r="Y949" i="1"/>
  <c r="U950" i="1"/>
  <c r="V950" i="1"/>
  <c r="W950" i="1"/>
  <c r="X950" i="1"/>
  <c r="Y950" i="1"/>
  <c r="U951" i="1"/>
  <c r="V951" i="1"/>
  <c r="W951" i="1"/>
  <c r="X951" i="1"/>
  <c r="Y951" i="1"/>
  <c r="U952" i="1"/>
  <c r="V952" i="1"/>
  <c r="W952" i="1"/>
  <c r="X952" i="1"/>
  <c r="Y952" i="1"/>
  <c r="U953" i="1"/>
  <c r="V953" i="1"/>
  <c r="W953" i="1"/>
  <c r="X953" i="1"/>
  <c r="Y953" i="1"/>
  <c r="U954" i="1"/>
  <c r="V954" i="1"/>
  <c r="W954" i="1"/>
  <c r="X954" i="1"/>
  <c r="Y954" i="1"/>
  <c r="U955" i="1"/>
  <c r="V955" i="1"/>
  <c r="W955" i="1"/>
  <c r="X955" i="1"/>
  <c r="Y955" i="1"/>
  <c r="U956" i="1"/>
  <c r="V956" i="1"/>
  <c r="W956" i="1"/>
  <c r="X956" i="1"/>
  <c r="Y956" i="1"/>
  <c r="U957" i="1"/>
  <c r="V957" i="1"/>
  <c r="W957" i="1"/>
  <c r="X957" i="1"/>
  <c r="Y957" i="1"/>
  <c r="U958" i="1"/>
  <c r="V958" i="1"/>
  <c r="W958" i="1"/>
  <c r="X958" i="1"/>
  <c r="Y958" i="1"/>
  <c r="U959" i="1"/>
  <c r="V959" i="1"/>
  <c r="W959" i="1"/>
  <c r="X959" i="1"/>
  <c r="Y959" i="1"/>
  <c r="U960" i="1"/>
  <c r="V960" i="1"/>
  <c r="W960" i="1"/>
  <c r="X960" i="1"/>
  <c r="Y960" i="1"/>
  <c r="U961" i="1"/>
  <c r="V961" i="1"/>
  <c r="W961" i="1"/>
  <c r="X961" i="1"/>
  <c r="Y961" i="1"/>
  <c r="U962" i="1"/>
  <c r="V962" i="1"/>
  <c r="W962" i="1"/>
  <c r="X962" i="1"/>
  <c r="Y962" i="1"/>
  <c r="U963" i="1"/>
  <c r="V963" i="1"/>
  <c r="W963" i="1"/>
  <c r="X963" i="1"/>
  <c r="Y963" i="1"/>
  <c r="U964" i="1"/>
  <c r="V964" i="1"/>
  <c r="W964" i="1"/>
  <c r="X964" i="1"/>
  <c r="Y964" i="1"/>
  <c r="U965" i="1"/>
  <c r="V965" i="1"/>
  <c r="W965" i="1"/>
  <c r="X965" i="1"/>
  <c r="Y965" i="1"/>
  <c r="U966" i="1"/>
  <c r="V966" i="1"/>
  <c r="W966" i="1"/>
  <c r="X966" i="1"/>
  <c r="Y966" i="1"/>
  <c r="U967" i="1"/>
  <c r="V967" i="1"/>
  <c r="W967" i="1"/>
  <c r="X967" i="1"/>
  <c r="Y967" i="1"/>
  <c r="U968" i="1"/>
  <c r="V968" i="1"/>
  <c r="W968" i="1"/>
  <c r="X968" i="1"/>
  <c r="Y968" i="1"/>
  <c r="U969" i="1"/>
  <c r="V969" i="1"/>
  <c r="W969" i="1"/>
  <c r="X969" i="1"/>
  <c r="Y969" i="1"/>
  <c r="U970" i="1"/>
  <c r="V970" i="1"/>
  <c r="W970" i="1"/>
  <c r="X970" i="1"/>
  <c r="Y970" i="1"/>
  <c r="U971" i="1"/>
  <c r="V971" i="1"/>
  <c r="W971" i="1"/>
  <c r="X971" i="1"/>
  <c r="Y971" i="1"/>
  <c r="U972" i="1"/>
  <c r="V972" i="1"/>
  <c r="W972" i="1"/>
  <c r="X972" i="1"/>
  <c r="Y972" i="1"/>
  <c r="U973" i="1"/>
  <c r="V973" i="1"/>
  <c r="W973" i="1"/>
  <c r="X973" i="1"/>
  <c r="Y973" i="1"/>
  <c r="U974" i="1"/>
  <c r="V974" i="1"/>
  <c r="W974" i="1"/>
  <c r="X974" i="1"/>
  <c r="Y974" i="1"/>
  <c r="U975" i="1"/>
  <c r="V975" i="1"/>
  <c r="W975" i="1"/>
  <c r="X975" i="1"/>
  <c r="Y975" i="1"/>
  <c r="U976" i="1"/>
  <c r="V976" i="1"/>
  <c r="W976" i="1"/>
  <c r="X976" i="1"/>
  <c r="Y976" i="1"/>
  <c r="U977" i="1"/>
  <c r="V977" i="1"/>
  <c r="W977" i="1"/>
  <c r="X977" i="1"/>
  <c r="Y977" i="1"/>
  <c r="U978" i="1"/>
  <c r="V978" i="1"/>
  <c r="W978" i="1"/>
  <c r="X978" i="1"/>
  <c r="Y978" i="1"/>
  <c r="U979" i="1"/>
  <c r="V979" i="1"/>
  <c r="W979" i="1"/>
  <c r="X979" i="1"/>
  <c r="Y979" i="1"/>
  <c r="U980" i="1"/>
  <c r="V980" i="1"/>
  <c r="W980" i="1"/>
  <c r="X980" i="1"/>
  <c r="Y980" i="1"/>
  <c r="U981" i="1"/>
  <c r="V981" i="1"/>
  <c r="W981" i="1"/>
  <c r="X981" i="1"/>
  <c r="Y981" i="1"/>
  <c r="U982" i="1"/>
  <c r="V982" i="1"/>
  <c r="W982" i="1"/>
  <c r="X982" i="1"/>
  <c r="Y982" i="1"/>
  <c r="M32" i="4" l="1"/>
  <c r="M31" i="4"/>
  <c r="E32" i="4" l="1"/>
  <c r="E31" i="4"/>
  <c r="E30" i="4"/>
  <c r="E29" i="4"/>
  <c r="M17" i="4"/>
  <c r="E17" i="4"/>
  <c r="J13" i="4" l="1"/>
  <c r="E36" i="4"/>
  <c r="E40" i="4" l="1"/>
  <c r="E39" i="4"/>
  <c r="E41" i="4" l="1"/>
  <c r="E42" i="4" l="1"/>
  <c r="E38" i="4"/>
  <c r="F36" i="4"/>
  <c r="E21" i="4" l="1"/>
  <c r="E20" i="4"/>
  <c r="J35" i="8"/>
  <c r="J34" i="8"/>
  <c r="J33" i="8"/>
  <c r="J32" i="8"/>
  <c r="J31" i="8"/>
  <c r="J27" i="8"/>
  <c r="J26" i="8"/>
  <c r="J25" i="8"/>
  <c r="J24" i="8"/>
  <c r="J20" i="8"/>
  <c r="J19" i="8"/>
  <c r="J18" i="8"/>
  <c r="J17" i="8"/>
  <c r="J13" i="8"/>
  <c r="J12" i="8"/>
  <c r="J11" i="8"/>
  <c r="J10" i="8"/>
  <c r="J6" i="8"/>
  <c r="J5" i="8"/>
  <c r="J4" i="8"/>
  <c r="J3" i="8"/>
  <c r="E23" i="4" l="1"/>
  <c r="E22" i="4"/>
  <c r="F42" i="4" l="1"/>
  <c r="F41" i="4"/>
  <c r="F40" i="4"/>
  <c r="F39" i="4"/>
</calcChain>
</file>

<file path=xl/sharedStrings.xml><?xml version="1.0" encoding="utf-8"?>
<sst xmlns="http://schemas.openxmlformats.org/spreadsheetml/2006/main" count="8524" uniqueCount="3432">
  <si>
    <t>Apellidos</t>
  </si>
  <si>
    <t>Nombre</t>
  </si>
  <si>
    <t>ID de alumno</t>
  </si>
  <si>
    <t>Maria</t>
  </si>
  <si>
    <t>Luis</t>
  </si>
  <si>
    <t>Daniela</t>
  </si>
  <si>
    <t>Ivan</t>
  </si>
  <si>
    <t>Ana</t>
  </si>
  <si>
    <t>Jose</t>
  </si>
  <si>
    <t>Programa</t>
  </si>
  <si>
    <t>Código</t>
  </si>
  <si>
    <t>Medicina</t>
  </si>
  <si>
    <t>Jessica</t>
  </si>
  <si>
    <t>Javier</t>
  </si>
  <si>
    <t>División</t>
  </si>
  <si>
    <t>Puntaje Global</t>
  </si>
  <si>
    <t>Competencias Ciudadanas</t>
  </si>
  <si>
    <t>Inglés</t>
  </si>
  <si>
    <t>Lectura Crítica</t>
  </si>
  <si>
    <t>Razonamiento Cuantitativo</t>
  </si>
  <si>
    <t>Percentil RC</t>
  </si>
  <si>
    <t>Percentil LC</t>
  </si>
  <si>
    <t>Percentil CC</t>
  </si>
  <si>
    <t>Percentil IGL</t>
  </si>
  <si>
    <t>Percentil PGLOBAL</t>
  </si>
  <si>
    <t>Nivel CE</t>
  </si>
  <si>
    <t>Nivel RC</t>
  </si>
  <si>
    <t>Nivel LC</t>
  </si>
  <si>
    <t>Nivel CC</t>
  </si>
  <si>
    <t>Nivel IGL</t>
  </si>
  <si>
    <t>REPORTE DE RESULTADOS DE ESTUDIANTES</t>
  </si>
  <si>
    <r>
      <t>∙</t>
    </r>
    <r>
      <rPr>
        <b/>
        <sz val="14"/>
        <color theme="1" tint="0.249977111117893"/>
        <rFont val="Calibri Light"/>
        <family val="2"/>
        <scheme val="major"/>
      </rPr>
      <t>SIMULACRO SABER PRO</t>
    </r>
    <r>
      <rPr>
        <b/>
        <sz val="14"/>
        <color theme="1"/>
        <rFont val="Calibri Light"/>
        <family val="2"/>
        <scheme val="major"/>
      </rPr>
      <t>∙</t>
    </r>
  </si>
  <si>
    <t>PUNTAJE GLOBAL</t>
  </si>
  <si>
    <r>
      <t xml:space="preserve">De 300 puntos posibles su puntaje global es </t>
    </r>
    <r>
      <rPr>
        <b/>
        <sz val="11"/>
        <color theme="1"/>
        <rFont val="Calibri"/>
        <family val="2"/>
        <scheme val="minor"/>
      </rPr>
      <t>→</t>
    </r>
  </si>
  <si>
    <t>¿EN QUÉ PERCENTIL ME ENCUENTRO?</t>
  </si>
  <si>
    <t>Fecha de aplicación</t>
  </si>
  <si>
    <t>Fecha de resultados</t>
  </si>
  <si>
    <t>Nombres</t>
  </si>
  <si>
    <t>MÓDULOS DE COMPETENCIAS GENÉRICAS</t>
  </si>
  <si>
    <t>Módulos</t>
  </si>
  <si>
    <t>De 300 puntos posibles, su puntaje por módulo es</t>
  </si>
  <si>
    <t>¿En qué percentil me encuentro?</t>
  </si>
  <si>
    <t>Comunicación Escrita</t>
  </si>
  <si>
    <t>MÓDULOS</t>
  </si>
  <si>
    <t>SU NIVEL DE DESEMPEÑO ES</t>
  </si>
  <si>
    <t>¿CÓMO ENTENDER MIS RESULTADOS?</t>
  </si>
  <si>
    <t>El reporte está organizado de la siguiente manera:</t>
  </si>
  <si>
    <t>Puntaje por Módulo</t>
  </si>
  <si>
    <t>Nivel de Desempeño</t>
  </si>
  <si>
    <t>Percentiles</t>
  </si>
  <si>
    <t>División Académica</t>
  </si>
  <si>
    <t>Programa Académico</t>
  </si>
  <si>
    <r>
      <rPr>
        <b/>
        <sz val="11"/>
        <color theme="1"/>
        <rFont val="Calibri"/>
        <family val="2"/>
        <scheme val="minor"/>
      </rPr>
      <t>Mayores informes:</t>
    </r>
    <r>
      <rPr>
        <sz val="11"/>
        <color theme="1"/>
        <rFont val="Calibri"/>
        <family val="2"/>
        <scheme val="minor"/>
      </rPr>
      <t xml:space="preserve"> saberpro@uninorte.edu.co  </t>
    </r>
    <r>
      <rPr>
        <b/>
        <sz val="11"/>
        <color theme="1"/>
        <rFont val="Calibri"/>
        <family val="2"/>
        <scheme val="minor"/>
      </rPr>
      <t>Tel:</t>
    </r>
    <r>
      <rPr>
        <sz val="11"/>
        <color theme="1"/>
        <rFont val="Calibri"/>
        <family val="2"/>
        <scheme val="minor"/>
      </rPr>
      <t xml:space="preserve"> 3509509 ext. 4558</t>
    </r>
  </si>
  <si>
    <t>• Datos de identificación personal e institucional.
• Puntaje global en competencias genéricas.
• Resultados en los módulos de competencias genéricas.
• Resultados del desempeño del estudiante en términos de lo que sabe y sabe hacer (Niveles de desempeño).</t>
  </si>
  <si>
    <t xml:space="preserve">Se obtiene a partir del promedio simple de los puntajes obtenidos por el estudiante en los módulos de competencias genéricas. Para el caso de este simulacro, su puntaje global no tiene en cuenta el puntaje obtenido en la prueba de Comunicación Escrita.
El puntaje global se encuentra expresado en una escala de 0 a 300. </t>
  </si>
  <si>
    <t xml:space="preserve">Corresponde al resultado obtenido por el estudiante en cada módulo de competencia genérico evaluado. El puntaje por módulo se encuentra expresado en una escala de 0 a 300. </t>
  </si>
  <si>
    <t>El nivel de desempeño es una descripción cualitativa de las competencias del estudiante en cada módulo. El ICFES estableció cuatro niveles de desempeño para todos los módulos de competencias genéricas, a saber: 1, 2, 3 y 4, a excepción del módulo de competencias genéricas de inglés que está alineado con el Marco Común Europeo (A-, A1, A2, B1 y B2). Los niveles 4 y B2 indican el mayor desempeño alcanzado.</t>
  </si>
  <si>
    <r>
      <t xml:space="preserve">La barra de color amarillo indica en cuál percentil se encuentra el estudiante (puntaje global o en algún módulo del examen) respecto a los resultados de todos los estudiantes evaluados a nivel insitucional, en la misma fecha de aplicación.
</t>
    </r>
    <r>
      <rPr>
        <b/>
        <sz val="11"/>
        <color theme="1"/>
        <rFont val="Calibri"/>
        <family val="2"/>
        <scheme val="minor"/>
      </rPr>
      <t>Ejemplo:</t>
    </r>
    <r>
      <rPr>
        <sz val="11"/>
        <color theme="1"/>
        <rFont val="Calibri"/>
        <family val="2"/>
        <scheme val="minor"/>
      </rPr>
      <t xml:space="preserve"> Si el puntaje global obtenido por el estudiante estuviese ubicado en el percentil 83, este sería mayor a los puntajes globales obtenidos por el 83 por ciento de todos los estudiantes evaluados a nivel institucional (en la misma fecha de aplicación), y menor o igual al 17 por ciento restante. La interpretación del percentil en el que se encuentre el puntaje del evaluado en determinado módulo de competencias genéricas es la misma.</t>
    </r>
    <r>
      <rPr>
        <b/>
        <sz val="11"/>
        <color theme="1"/>
        <rFont val="Calibri"/>
        <family val="2"/>
        <scheme val="minor"/>
      </rPr>
      <t/>
    </r>
  </si>
  <si>
    <t>Respecto a los estudiantes de Uninorte, que realizaron el simulacro en la misma fecha, usted está aquí:</t>
  </si>
  <si>
    <t>Correo Uninorte</t>
  </si>
  <si>
    <t>Comentario del Evaluador CE</t>
  </si>
  <si>
    <t>Fecha</t>
  </si>
  <si>
    <t>RC</t>
  </si>
  <si>
    <t>LC</t>
  </si>
  <si>
    <t>CC</t>
  </si>
  <si>
    <t>IGL</t>
  </si>
  <si>
    <t>PGLOB</t>
  </si>
  <si>
    <t>Nivel</t>
  </si>
  <si>
    <t>Descriptor</t>
  </si>
  <si>
    <t>Alto</t>
  </si>
  <si>
    <t>El estudiante que se ubica en este nivel puede escribir textos que:
• Muestran diferentes perspectivas sobre el tema, complejizan el planteamiento y permiten cumplir satisfactoriamente con el propósito comunicativo propuesto en la pregunta.
• Presentan recursos semánticos, pragmáticos y estilísticos que apoyan el planteamiento del texto.
• Hacen uso adecuado de signos de puntuación, referencias gramaticales, conectores, entre otros mecanismos cohesivos, que garantizan la coherencia y fluidez del texto.</t>
  </si>
  <si>
    <t>Puntaje</t>
  </si>
  <si>
    <t>El estudiante que se ubica en este nivel podría identificar información explícita proveniente de una única fuente asociada a contextos cotidianos, que es presentada en tablas o gráficas de barras que contienen pocos datos, o involucran máximo dos variables.</t>
  </si>
  <si>
    <t>0 - 125</t>
  </si>
  <si>
    <t>El estudiante que se ubica en este nivel identifica e interpreta información explícita de diversas fuentes, que es presentada en tablas y gráficas de barras, a la vez que usa procedimientos aritméticos sencillos a partir de la información dada.</t>
  </si>
  <si>
    <t>126 - 153</t>
  </si>
  <si>
    <t>El estudiante que se ubica en este nivel extrae información implícita contenida en representaciones no usuales asociadas a una misma situación y provenientes de una única fuente de información, argumentar la validez de procedimientos, y resolver problemas utilizando modelos que combinan procedimientos aritméticos, algebraicos, variacionales y aleatorios.</t>
  </si>
  <si>
    <t>154 - 202</t>
  </si>
  <si>
    <t>El estudiante que se ubica en este nivel identifica y usa información implícita contenida en representaciones no usuales provenientes de diversas fuentes de información, para comprender una situación problema; argumenta la validez de procedimientos y los usa para solucionar problemas, decidiendo cuál es el más adecuado.</t>
  </si>
  <si>
    <t>203 - 300</t>
  </si>
  <si>
    <t>El estudiante que se ubica en este nivel podría identificar elementos del texto como la temática, la estructura, entre otros, siempre y cuando estos aparezcan de manera explícita. En este sentido, podría reconocer la intención comunicativa del autor y responder a preguntas específicas que indagan sobre datos suministrados en el texto. Asimismo, podría identificar algunos recursos lingüísticos y discursivos que permiten comprender el significado local de los enunciados.</t>
  </si>
  <si>
    <t>0 - 124</t>
  </si>
  <si>
    <t>El estudiante que se ubica en este nivel reconoce la macroestructura del texto; es decir, comprende el sentido global a partir de los elementos de cohesión que permiten su coherencia. Identifica la tipología textual, las estrategias discursivas, y reconoce las funciones del lenguaje para comprender el sentido del texto.</t>
  </si>
  <si>
    <t>125 - 157</t>
  </si>
  <si>
    <t>El estudiante que se ubica en este nivel va más allá de la información explícita del texto dominando las estrategias de comprensión del texto. El estudiante, además, puede proyectar escritos a partir de la información del texto.</t>
  </si>
  <si>
    <t>158 - 199</t>
  </si>
  <si>
    <t>El estudiante que se ubica en este nivel valora el contenido global del texto a partir de los elementos locales, las relaciones entre estos, y su posición en un determinado contexto desde una perspectiva hipotética.</t>
  </si>
  <si>
    <t>200 - 300</t>
  </si>
  <si>
    <t>El estudiante que se ubica en este nivel podría identificar algunos principios y derechos fundamentales consignados en la Constitución Política de Colombia. Reconocer intereses, cosmovisiones y dimensiones presentes en problemas o situaciones de interacción, así como identificar intenciones y prejuicios contenidos en enunciados.
Las preguntas de este nivel involucran contextos sencillos, con pocos actores, enunciados directos y posturas o posiciones explícitas, sencillas y claras. Además, presentan situaciones cercanas a la cotidianidad del estudiante (escolares, familiares, laborales, etc.) o de conocimiento y amplia discusión pública.</t>
  </si>
  <si>
    <t>125 - 156</t>
  </si>
  <si>
    <t>El estudiante que se ubica en este nivel comprende la primacía de la Constitución sobre cualquier otra norma. Además, conoce deberes ciudadanos consagrados en ella, así como las funciones de los entes de control y de las entidades de representación indirecta en Colombia. Identifica argumentos implícitos en un enunciado o afirmación y establece la relación entre una afirmación y una cosmovisión. Finalmente, analiza y compara propuestas de solución a un problema.
Las preguntas de este nivel involucran contextos de conflicto que pueden ser alejados de la cotidianidad del estudiante y que no necesariamente son de amplia discusión pública. Se usan temas más complejos, que requieren un nivel mayor de abstracción o sobre los cuales se realiza una descripción menos detallada del problema en cuestión.</t>
  </si>
  <si>
    <t>157 - 199</t>
  </si>
  <si>
    <t>El estudiante que se ubica en este nivel comprende cómo se puede modificar la Constitución Política de Colombia. Además, analiza críticamente argumentos y enunciados y las relaciones entre ellos. Finalmente, compara las perspectivas de diferentes actores cuando estas son implícitas e identifica dimensiones y condiciones de un contexto cuando estas también son implícitas.
Las preguntas de este nivel involucran contextos que, además de que pueden ser alejados de la cotidianidad del estudiante, y de que no necesariamente son de amplia discusión pública, implican el uso de conocimientos generales sobre situaciones sociales para su resolución. Al igual que en el nivel anterior, se usan temas complejos, que requieren un alto nivel de abstracción o con descripciones poco detalladas sobre el problema en cuestión.</t>
  </si>
  <si>
    <t>-A1</t>
  </si>
  <si>
    <t>El estudiante que se ubica en este nivel no supera las preguntas de menor complejidad de la prueba.</t>
  </si>
  <si>
    <t>0 - 122</t>
  </si>
  <si>
    <t>A1</t>
  </si>
  <si>
    <t>•El estudiante es capaz de comprender y utilizar expresiones cotidianas de uso muy frecuente, así como frases sencillas destinadas a satisfacer necesidades de tipo inmediato.
• Puede presentarse él mismo y ante otros, pedir y dar información personal básica sobre su domicilio, sus pertenencias y las personas que conoce.
• Puede relacionarse de forma elemental siempre que su interlocutor hable despacio y con claridad y esté dispuesto a cooperar.</t>
  </si>
  <si>
    <t>123 - 145</t>
  </si>
  <si>
    <t>A2</t>
  </si>
  <si>
    <t>•El estudiante es capaz de comprender frases y expresiones de uso frecuente relacionadas con áreas de experiencia especialmente relevantes (información básica sobre él mismo y su familia, compras, lugares de interés, ocupaciones, etc.).
• Sabe comunicarse a la hora de llevar a cabo tareas simples y cotidianas que no requieran más que intercambios sencillos y directos de información sobre cuestiones conocidas o habituales.
• Sabe describir en términos sencillos aspectos de su pasado y su entorno, así como cuestiones relacionadas con sus necesidades inmediatas.</t>
  </si>
  <si>
    <t>146 - 170</t>
  </si>
  <si>
    <t>B1</t>
  </si>
  <si>
    <t>• El estudiante es capaz de comprender los puntos principales de textos claros y en lengua estándar, si tratan cuestiones conocidas, ya sea en situaciones de trabajo, de estudio o de ocio.
• Sabe desenvolverse en la mayoría de situaciones que pueden surgir durante un viaje por zonas donde se utiliza la lengua.
• Es capaz de producir textos sencillos y coherentes sobre temas que le son familiares o en los que tiene un interés personal.
• Puede describir experiencias, acontecimientos, deseos y aspiraciones, así como justificar brevemente sus opiniones o explicar sus planes.</t>
  </si>
  <si>
    <t>171 - 199</t>
  </si>
  <si>
    <t>B2</t>
  </si>
  <si>
    <t>• El estudiante es capaz de entender las ideas principales de textos complejos que traten de temas concretos abstractos, incluso si son de carácter técnico, siempre que estén dentro de su especialización.
• Puede relacionarse con hablantes nativos con un grado suficiente de fluidez y naturalidad, de modo que la comunicación se realice sin esfuerzo por ninguno de los interlocutores.
• Puede producir textos claros y detallados en torno a temas diversos, así como defender un punto de vista sobre temas generales indicando los pros y los contras de las distintas opciones.</t>
  </si>
  <si>
    <t>Comentarios del Evaluador</t>
  </si>
  <si>
    <t>El estudiante que se ubica en este nivel puede escribir textos que:
• Responden a la pregunta planteada en la tarea.
• Expresan ideas desarticuladas entre sí, que no dan cuenta de un planteamiento.
• Presentan dificultades en el manejo de la convención (sintaxis, escritura de las palabras, segmentación, omisión de letras, etc.) que no permiten la comprensión de sus ideas.</t>
  </si>
  <si>
    <t>El estudiante que se ubica en este nivel puede escribir textos que:
• Evidencian un planteamiento o posición personal para cumplir una intención comunicativa.
• Presentan algunas fallas en su estructura y organización, que hacen que estos carezcan de unidad semántica.
• Muestran algunas contradicciones, digresiones o repeticiones que afectan la coherencia del texto.
• Presentan algunos errores en el manejo de la convención, aunque estos no afectan la comunicación de sus ideas.</t>
  </si>
  <si>
    <t>El estudiante que se ubica en este nivel puede escribir textos que:
• Emplean una estructura básica con un inicio, un desarrollo y un cierre.
• Se desarrollan en un mismo eje temático, de modo que este alcanza unidad.
• Presentan argumentos suficientemente desarrollados para apoyar la posición planteada.
• Tienen unidad semántica, aunque pueden incluir información innecesaria que afecta la fluidez.
• Hacen un buen uso del lenguaje, aunque pueden identificarse errores de puntuación y fallas de cohesión local.</t>
  </si>
  <si>
    <t>El estudiante que se ubica en este nivel conoce derechos individuales y colectivos consagrados en la Constitución Política de Colombia. Además, conoce características básicas del Estado social de derecho en Colombia. Comprende que en la sociedad se presentan a menudo situaciones problemáticas y de conflicto y que estas situaciones involucran diferentes dimensiones, puntos de vista e intereses individuales o grupales que pueden oponerse entre sí. Igualmente, reconoce que en dichas situaciones hay argumentos, afirmaciones y fuentes de información más sólidas que otras para apoyar o contradecir un argumento o posición. También identifica los efectos de una afirmación o enunciado, sobre personas o grupos. Finalmente, identifica las relaciones entre soluciones a un problema, y distintas dimensiones (social, política, económica, cultural, etc.) o intereses de las partes involucradas.
Las preguntas de este nivel involucran tanto contextos que son cercanos a la cotidianidad del estudiante, o de conocimiento y amplia discusión pública, como contextos más lejanos y complejos.</t>
  </si>
  <si>
    <t>Andrea</t>
  </si>
  <si>
    <t>Natalia</t>
  </si>
  <si>
    <t>Juan</t>
  </si>
  <si>
    <t>Acuña Trejos</t>
  </si>
  <si>
    <t>Marcelo</t>
  </si>
  <si>
    <t>trejosm@uninorte.edu.co</t>
  </si>
  <si>
    <t>Aguerrevere Perez</t>
  </si>
  <si>
    <t>aaguerrevere@uninorte.edu.co</t>
  </si>
  <si>
    <t>Araujo Daza</t>
  </si>
  <si>
    <t>aaraujom@uninorte.edu.co</t>
  </si>
  <si>
    <t>Arteta Poveda</t>
  </si>
  <si>
    <t>lfarteta@uninorte.edu.co</t>
  </si>
  <si>
    <t>Ascanio Duarte</t>
  </si>
  <si>
    <t>Brenda</t>
  </si>
  <si>
    <t>bascanio@uninorte.edu.co</t>
  </si>
  <si>
    <t>Campo Rago</t>
  </si>
  <si>
    <t>jrago@uninorte.edu.co</t>
  </si>
  <si>
    <t>Carreño Rosas</t>
  </si>
  <si>
    <t>Karol</t>
  </si>
  <si>
    <t>rosask@uninorte.edu.co</t>
  </si>
  <si>
    <t>Celedon Rojano</t>
  </si>
  <si>
    <t>ldceledon@uninorte.edu.co</t>
  </si>
  <si>
    <t>Chacon Porras</t>
  </si>
  <si>
    <t>jpchacon@uninorte.edu.co</t>
  </si>
  <si>
    <t>Coneo Armesto</t>
  </si>
  <si>
    <t>Angie</t>
  </si>
  <si>
    <t>armestoa@uninorte.edu.co</t>
  </si>
  <si>
    <t>Consuegra Montes</t>
  </si>
  <si>
    <t>Yalisa</t>
  </si>
  <si>
    <t>yalisac@uninorte.edu.co</t>
  </si>
  <si>
    <t>Cuello Navarro</t>
  </si>
  <si>
    <t>Eduardo</t>
  </si>
  <si>
    <t>ejcuello@uninorte.edu.co</t>
  </si>
  <si>
    <t>Daza Mendoza</t>
  </si>
  <si>
    <t>Michela</t>
  </si>
  <si>
    <t>michelad@uninorte.edu.co</t>
  </si>
  <si>
    <t>De La Cruz Jabib</t>
  </si>
  <si>
    <t>Abraham</t>
  </si>
  <si>
    <t>ajabib@uninorte.edu.co</t>
  </si>
  <si>
    <t>Diaz Bermudez</t>
  </si>
  <si>
    <t>Mary</t>
  </si>
  <si>
    <t>cbermudezm@uninorte.edu.co</t>
  </si>
  <si>
    <t>Diaz Rincon</t>
  </si>
  <si>
    <t>Victor</t>
  </si>
  <si>
    <t>vadiaz@uninorte.edu.co</t>
  </si>
  <si>
    <t>Escamilla Garcia</t>
  </si>
  <si>
    <t>Pedro</t>
  </si>
  <si>
    <t>escamillap@uninorte.edu.co</t>
  </si>
  <si>
    <t>Fragoso Rondon</t>
  </si>
  <si>
    <t>Crispin</t>
  </si>
  <si>
    <t>fragosoc@uninorte.edu.co</t>
  </si>
  <si>
    <t>Gutierrez De La Hoz</t>
  </si>
  <si>
    <t>Sharymar</t>
  </si>
  <si>
    <t>sharymarg@uninorte.edu.co</t>
  </si>
  <si>
    <t>Guzman Badran</t>
  </si>
  <si>
    <t>Julio</t>
  </si>
  <si>
    <t>badranm@uninorte.edu.co</t>
  </si>
  <si>
    <t>Hernandez Espitia</t>
  </si>
  <si>
    <t>acespitia@uninorte.edu.co</t>
  </si>
  <si>
    <t>Valentina</t>
  </si>
  <si>
    <t>Jaimes Fuentes</t>
  </si>
  <si>
    <t>jvictor@uninorte.edu.co</t>
  </si>
  <si>
    <t>Lewis Molina</t>
  </si>
  <si>
    <t>Ramiro</t>
  </si>
  <si>
    <t>lewisr@uninorte.edu.co</t>
  </si>
  <si>
    <t>Lopez Giovannetty</t>
  </si>
  <si>
    <t>Esthefanie</t>
  </si>
  <si>
    <t>egiovannetty@uninorte.edu.co</t>
  </si>
  <si>
    <t>Manotas Fama</t>
  </si>
  <si>
    <t>Greissy</t>
  </si>
  <si>
    <t>famag@uninorte.edu.co</t>
  </si>
  <si>
    <t>Mosquera Mercado</t>
  </si>
  <si>
    <t>jmosquerac@uninorte.edu.co</t>
  </si>
  <si>
    <t>Nassiff Kamenoff</t>
  </si>
  <si>
    <t>Ziara</t>
  </si>
  <si>
    <t>znassiff@uninorte.edu.co</t>
  </si>
  <si>
    <t>Negrete Guzman</t>
  </si>
  <si>
    <t>minegrete@uninorte.edu.co</t>
  </si>
  <si>
    <t>Ordoñez Dominguez</t>
  </si>
  <si>
    <t>Cesar</t>
  </si>
  <si>
    <t>cdordonez@uninorte.edu.co</t>
  </si>
  <si>
    <t>Parody Serpa</t>
  </si>
  <si>
    <t>nparody@uninorte.edu.co</t>
  </si>
  <si>
    <t>Perez Vergara</t>
  </si>
  <si>
    <t>vperezm@uninorte.edu.co</t>
  </si>
  <si>
    <t>Pinto Acosta</t>
  </si>
  <si>
    <t>Jesus</t>
  </si>
  <si>
    <t>japinto@uninorte.edu.co</t>
  </si>
  <si>
    <t>Pitalua Wilches</t>
  </si>
  <si>
    <t>Julian</t>
  </si>
  <si>
    <t>jpitalua@uninorte.edu.co</t>
  </si>
  <si>
    <t>Plata Gomez</t>
  </si>
  <si>
    <t>Kiara</t>
  </si>
  <si>
    <t>kiarap@uninorte.edu.co</t>
  </si>
  <si>
    <t>Polo Ibarra</t>
  </si>
  <si>
    <t>jibarraa@uninorte.edu.co</t>
  </si>
  <si>
    <t>Raad Sarabia</t>
  </si>
  <si>
    <t>jjraad@uninorte.edu.co</t>
  </si>
  <si>
    <t>Ramirez Ojeda</t>
  </si>
  <si>
    <t>Samir</t>
  </si>
  <si>
    <t>samirr@uninorte.edu.co</t>
  </si>
  <si>
    <t>Ramos Piña</t>
  </si>
  <si>
    <t>pinad@uninorte.edu.co</t>
  </si>
  <si>
    <t>Reyes Saavedra</t>
  </si>
  <si>
    <t>jasaavedra@uninorte.edu.co</t>
  </si>
  <si>
    <t>Riveros Vargas</t>
  </si>
  <si>
    <t>Martha</t>
  </si>
  <si>
    <t>mlriveros@uninorte.edu.co</t>
  </si>
  <si>
    <t>Rodriguez Barriga</t>
  </si>
  <si>
    <t>Vanesa</t>
  </si>
  <si>
    <t>vbarriga@uninorte.edu.co</t>
  </si>
  <si>
    <t>Rojas Amaris</t>
  </si>
  <si>
    <t>nmrojas@uninorte.edu.co</t>
  </si>
  <si>
    <t>Romero Fandiño</t>
  </si>
  <si>
    <t>iaromero@uninorte.edu.co</t>
  </si>
  <si>
    <t>Ruiz Ruiz</t>
  </si>
  <si>
    <t>fruizl@uninorte.edu.co</t>
  </si>
  <si>
    <t>Sierra Carrero</t>
  </si>
  <si>
    <t>Leandro</t>
  </si>
  <si>
    <t>lcarrero@uninorte.edu.co</t>
  </si>
  <si>
    <t>Sierra Murgas</t>
  </si>
  <si>
    <t>sierramj@uninorte.edu.co</t>
  </si>
  <si>
    <t>Suarez Echavez</t>
  </si>
  <si>
    <t>acechavez@uninorte.edu.co</t>
  </si>
  <si>
    <t>Sucerquia Caballero</t>
  </si>
  <si>
    <t>Richard</t>
  </si>
  <si>
    <t>sucerquiar@uninorte.edu.co</t>
  </si>
  <si>
    <t>Thomen Ojeda</t>
  </si>
  <si>
    <t>Olga</t>
  </si>
  <si>
    <t>othomen@uninorte.edu.co</t>
  </si>
  <si>
    <t>Torrado Navarro</t>
  </si>
  <si>
    <t>Aliro</t>
  </si>
  <si>
    <t>aliriot@uninorte.edu.co</t>
  </si>
  <si>
    <t>Varela Pareja</t>
  </si>
  <si>
    <t>dpareja@uninorte.edu.co</t>
  </si>
  <si>
    <t>Vergara Llinas</t>
  </si>
  <si>
    <t>vergaracm@uninorte.edu.co</t>
  </si>
  <si>
    <t>Viloria Doria</t>
  </si>
  <si>
    <t>jcviloria@uninorte.edu.co</t>
  </si>
  <si>
    <t>Uni-Cartagena</t>
  </si>
  <si>
    <t>Conde Diaz</t>
  </si>
  <si>
    <t>Clara</t>
  </si>
  <si>
    <t>Uni-Sinú-MTR</t>
  </si>
  <si>
    <t>Gracias Hoyos</t>
  </si>
  <si>
    <t>Uni-Sinú-CTG</t>
  </si>
  <si>
    <t>Herazo Ortega</t>
  </si>
  <si>
    <t>Asterio </t>
  </si>
  <si>
    <t>Meza Lobo</t>
  </si>
  <si>
    <t>Camilo</t>
  </si>
  <si>
    <t>NRC</t>
  </si>
  <si>
    <t>PRISMA</t>
  </si>
  <si>
    <t>1-OK</t>
  </si>
  <si>
    <t>0-NO</t>
  </si>
  <si>
    <r>
      <t xml:space="preserve">Instrucciones: </t>
    </r>
    <r>
      <rPr>
        <sz val="11"/>
        <color theme="1"/>
        <rFont val="Calibri"/>
        <family val="2"/>
        <scheme val="minor"/>
      </rPr>
      <t>Ingrese su código en el área indicada para ello. De inmediato, el reporte mostrará sus datos personales y los resultados obtenidos en el simulacro. En la parte inferior encontrará una guía de cómo realizar una interpreción de los mismos.</t>
    </r>
  </si>
  <si>
    <t>Percentil CE</t>
  </si>
  <si>
    <t>Barreto Llanos</t>
  </si>
  <si>
    <t>valentinabarreto@uninorte.edu.co</t>
  </si>
  <si>
    <t>Arquitectura</t>
  </si>
  <si>
    <t>Cervantes Valencia</t>
  </si>
  <si>
    <t>Farith</t>
  </si>
  <si>
    <t>farithc@uninorte.edu.co</t>
  </si>
  <si>
    <t>Gomez Teller</t>
  </si>
  <si>
    <t>Leonardo</t>
  </si>
  <si>
    <t>tellerl@uninorte.edu.co</t>
  </si>
  <si>
    <t>Lopez Vega</t>
  </si>
  <si>
    <t>Sergio</t>
  </si>
  <si>
    <t>salopez@uninorte.edu.co</t>
  </si>
  <si>
    <t>Perez Ruiz</t>
  </si>
  <si>
    <t>Sindy</t>
  </si>
  <si>
    <t>dsperez@uninorte.edu.co</t>
  </si>
  <si>
    <t>Acosta Gonzalez</t>
  </si>
  <si>
    <t>acostacd@uninorte.edu.co</t>
  </si>
  <si>
    <t>Acosta Salvadores</t>
  </si>
  <si>
    <t>Adriana</t>
  </si>
  <si>
    <t>asalvadores@uninorte.edu.co</t>
  </si>
  <si>
    <t>Barboza Camargo</t>
  </si>
  <si>
    <t>Omar</t>
  </si>
  <si>
    <t>barbozao@uninorte.edu.co</t>
  </si>
  <si>
    <t>Barrios Mercado</t>
  </si>
  <si>
    <t>josecb@uninorte.edu.co</t>
  </si>
  <si>
    <t>Bolaño Espejo</t>
  </si>
  <si>
    <t>Mitzy</t>
  </si>
  <si>
    <t>mitzyb@uninorte.edu.co</t>
  </si>
  <si>
    <t>Buitrago Dueñas</t>
  </si>
  <si>
    <t>Sara</t>
  </si>
  <si>
    <t>sduenas@uninorte.edu.co</t>
  </si>
  <si>
    <t>Campo Pardo</t>
  </si>
  <si>
    <t>aapardo@uninorte.edu.co</t>
  </si>
  <si>
    <t>Caro Arrieta</t>
  </si>
  <si>
    <t>Carlos</t>
  </si>
  <si>
    <t>acarlosc@uninorte.edu.co</t>
  </si>
  <si>
    <t>Carroll Mongui</t>
  </si>
  <si>
    <t>Michelle</t>
  </si>
  <si>
    <t>carrollm@uninorte.edu.co</t>
  </si>
  <si>
    <t>Castellanos Cantillo</t>
  </si>
  <si>
    <t>kiarac@uninorte.edu.co</t>
  </si>
  <si>
    <t>Colina Parra</t>
  </si>
  <si>
    <t>macolina@uninorte.edu.co</t>
  </si>
  <si>
    <t>Correa Marrugo</t>
  </si>
  <si>
    <t>Deiny</t>
  </si>
  <si>
    <t>deinyc@uninorte.edu.co</t>
  </si>
  <si>
    <t>Cortes Piñeros</t>
  </si>
  <si>
    <t>pinerosm@uninorte.edu.co</t>
  </si>
  <si>
    <t>Delgado Campiño</t>
  </si>
  <si>
    <t>Paula</t>
  </si>
  <si>
    <t>pcampino@uninorte.edu.co</t>
  </si>
  <si>
    <t>Echeverri Figueredo</t>
  </si>
  <si>
    <t>vfigueredo@uninorte.edu.co</t>
  </si>
  <si>
    <t>Fajardo Ciro</t>
  </si>
  <si>
    <t>Yenifer</t>
  </si>
  <si>
    <t>yciro@uninorte.edu.co</t>
  </si>
  <si>
    <t>Gallo Torregrosa</t>
  </si>
  <si>
    <t>Sebastian</t>
  </si>
  <si>
    <t>torregrosas@uninorte.edu.co</t>
  </si>
  <si>
    <t>Garces Charris</t>
  </si>
  <si>
    <t>Sasky</t>
  </si>
  <si>
    <t>garcess@uninorte.edu.co</t>
  </si>
  <si>
    <t>Garcia Amador</t>
  </si>
  <si>
    <t>pmamador@uninorte.edu.co</t>
  </si>
  <si>
    <t>Garcia Escorcia</t>
  </si>
  <si>
    <t>Daniella</t>
  </si>
  <si>
    <t>edaniella@uninorte.edu.co</t>
  </si>
  <si>
    <t>Garcia Salah</t>
  </si>
  <si>
    <t>salahc@uninorte.edu.co</t>
  </si>
  <si>
    <t>Gonzalez Diaz</t>
  </si>
  <si>
    <t>Andres</t>
  </si>
  <si>
    <t>diazfa@uninorte.edu.co</t>
  </si>
  <si>
    <t>Guevara Oviedo</t>
  </si>
  <si>
    <t>aguevarac@uninorte.edu.co</t>
  </si>
  <si>
    <t>Gutierrez Ching</t>
  </si>
  <si>
    <t>Laura</t>
  </si>
  <si>
    <t>chingl@uninorte.edu.co</t>
  </si>
  <si>
    <t>Habib Tatis</t>
  </si>
  <si>
    <t>mahabib@uninorte.edu.co</t>
  </si>
  <si>
    <t>Hernandez Tovio</t>
  </si>
  <si>
    <t>Melanie</t>
  </si>
  <si>
    <t>hmelanie@uninorte.edu.co</t>
  </si>
  <si>
    <t>Insignares Gomez</t>
  </si>
  <si>
    <t>Stephanie</t>
  </si>
  <si>
    <t>sbinsignares@uninorte.edu.co</t>
  </si>
  <si>
    <t>Jimenez Pimienta</t>
  </si>
  <si>
    <t>Camila</t>
  </si>
  <si>
    <t>acpimienta@uninorte.edu.co</t>
  </si>
  <si>
    <t>Jinete Nieto</t>
  </si>
  <si>
    <t>dpjinete@uninorte.edu.co</t>
  </si>
  <si>
    <t>Lajud Henao</t>
  </si>
  <si>
    <t>mclajud@uninorte.edu.co</t>
  </si>
  <si>
    <t>Lizarazo De La Hoz</t>
  </si>
  <si>
    <t>ddlizarazo@uninorte.edu.co</t>
  </si>
  <si>
    <t>Marenco Marriaga</t>
  </si>
  <si>
    <t>Moises</t>
  </si>
  <si>
    <t>mmarencom@uninorte.edu.co</t>
  </si>
  <si>
    <t>Martinez Lopez</t>
  </si>
  <si>
    <t>Luor</t>
  </si>
  <si>
    <t>luorm@uninorte.edu.co</t>
  </si>
  <si>
    <t>Morales Carrillo</t>
  </si>
  <si>
    <t>Nairo</t>
  </si>
  <si>
    <t>nairom@uninorte.edu.co</t>
  </si>
  <si>
    <t>Navarro Barrios</t>
  </si>
  <si>
    <t>ainavarro@uninorte.edu.co</t>
  </si>
  <si>
    <t>Otero Peña</t>
  </si>
  <si>
    <t>Paola</t>
  </si>
  <si>
    <t>paotero@uninorte.edu.co</t>
  </si>
  <si>
    <t>Palacio Giraldo</t>
  </si>
  <si>
    <t>laurapalacio@uninorte.edu.co</t>
  </si>
  <si>
    <t>Pereira Gallardo</t>
  </si>
  <si>
    <t>Sharik</t>
  </si>
  <si>
    <t>sharikp@uninorte.edu.co</t>
  </si>
  <si>
    <t>Pertuz Orozco</t>
  </si>
  <si>
    <t>Daniel</t>
  </si>
  <si>
    <t>ddpertuz@uninorte.edu.co</t>
  </si>
  <si>
    <t>Pico Barrios</t>
  </si>
  <si>
    <t>Sharon</t>
  </si>
  <si>
    <t>picos@uninorte.edu.co</t>
  </si>
  <si>
    <t>Pinto Deluque</t>
  </si>
  <si>
    <t>Jhonatan</t>
  </si>
  <si>
    <t>djpinto@uninorte.edu.co</t>
  </si>
  <si>
    <t>Puello Pertuz</t>
  </si>
  <si>
    <t>Edgar</t>
  </si>
  <si>
    <t>eepuello@uninorte.edu.co</t>
  </si>
  <si>
    <t>Quijano Moreno</t>
  </si>
  <si>
    <t>paquijano@uninorte.edu.co</t>
  </si>
  <si>
    <t>Quintana Candil</t>
  </si>
  <si>
    <t>mcandil@uninorte.edu.co</t>
  </si>
  <si>
    <t>Rodriguez Ramos</t>
  </si>
  <si>
    <t>faramos@uninorte.edu.co</t>
  </si>
  <si>
    <t>Rodriguez Romaña</t>
  </si>
  <si>
    <t>Deison</t>
  </si>
  <si>
    <t>dromana@uninorte.edu.co</t>
  </si>
  <si>
    <t>Rueda Prada</t>
  </si>
  <si>
    <t>Nathaly</t>
  </si>
  <si>
    <t>nathalyrueda@uninorte.edu.co</t>
  </si>
  <si>
    <t>Sanchez Garcia</t>
  </si>
  <si>
    <t>Juliana</t>
  </si>
  <si>
    <t>julianams@uninorte.edu.co</t>
  </si>
  <si>
    <t>Segura Ramos</t>
  </si>
  <si>
    <t>Sofia</t>
  </si>
  <si>
    <t>seguras@uninorte.edu.co</t>
  </si>
  <si>
    <t>Simmonds Berdugo</t>
  </si>
  <si>
    <t>vsimmonds@uninorte.edu.co</t>
  </si>
  <si>
    <t>Tan Kuang</t>
  </si>
  <si>
    <t>Kuang</t>
  </si>
  <si>
    <t>tank@uninorte.edu.co</t>
  </si>
  <si>
    <t>Taylor Porto</t>
  </si>
  <si>
    <t>taylord@uninorte.edu.co</t>
  </si>
  <si>
    <t>Tobon Molina</t>
  </si>
  <si>
    <t>Jeisi</t>
  </si>
  <si>
    <t>jeisit@uninorte.edu.co</t>
  </si>
  <si>
    <t>Triana Buitrago</t>
  </si>
  <si>
    <t>Linda</t>
  </si>
  <si>
    <t>lktriana@uninorte.edu.co</t>
  </si>
  <si>
    <t>Vargas Dangond</t>
  </si>
  <si>
    <t>Jaime</t>
  </si>
  <si>
    <t>jadangond@uninorte.edu.co</t>
  </si>
  <si>
    <t>Vega Padron</t>
  </si>
  <si>
    <t>acpadron@uninorte.edu.co</t>
  </si>
  <si>
    <t>Velez Garcia</t>
  </si>
  <si>
    <t>Carolina</t>
  </si>
  <si>
    <t>acvelez@uninorte.edu.co</t>
  </si>
  <si>
    <t>Vergara Robles</t>
  </si>
  <si>
    <t>Alejandro</t>
  </si>
  <si>
    <t>vergarada@uninorte.edu.co</t>
  </si>
  <si>
    <t>Vives Marino</t>
  </si>
  <si>
    <t>mivives@uninorte.edu.co</t>
  </si>
  <si>
    <t>Yepes Rodriguez</t>
  </si>
  <si>
    <t>paulay@uninorte.edu.co</t>
  </si>
  <si>
    <t>Zaghloul Birani</t>
  </si>
  <si>
    <t>Mohamed</t>
  </si>
  <si>
    <t>mzaghloul@uninorte.edu.co</t>
  </si>
  <si>
    <t>Bayona Ballestas</t>
  </si>
  <si>
    <t>Alfonso</t>
  </si>
  <si>
    <t>adbayona@uninorte.edu.co</t>
  </si>
  <si>
    <t>Betin Vasquez</t>
  </si>
  <si>
    <t>Gabriela</t>
  </si>
  <si>
    <t>gbetin@uninorte.edu.co</t>
  </si>
  <si>
    <t>Bustillo Abidaud</t>
  </si>
  <si>
    <t>Nathalie</t>
  </si>
  <si>
    <t>bustillon@uninorte.edu.co</t>
  </si>
  <si>
    <t>Calvo Garcia</t>
  </si>
  <si>
    <t>Jaider</t>
  </si>
  <si>
    <t>calvof@uninorte.edu.co</t>
  </si>
  <si>
    <t>Chaparro Badillo</t>
  </si>
  <si>
    <t>Leidy</t>
  </si>
  <si>
    <t>ljchaparro@uninorte.edu.co</t>
  </si>
  <si>
    <t>Chavez Silvera</t>
  </si>
  <si>
    <t>jachavez@uninorte.edu.co</t>
  </si>
  <si>
    <t>Coba Caballero</t>
  </si>
  <si>
    <t>Melissa</t>
  </si>
  <si>
    <t>mmcoba@uninorte.edu.co</t>
  </si>
  <si>
    <t>Cruz De La Hoz</t>
  </si>
  <si>
    <t>Cristian</t>
  </si>
  <si>
    <t>cecruz@uninorte.edu.co</t>
  </si>
  <si>
    <t>Fabregas Bustillo</t>
  </si>
  <si>
    <t>mafabregas@uninorte.edu.co</t>
  </si>
  <si>
    <t>Fontalvo Brochado</t>
  </si>
  <si>
    <t>Vanessa</t>
  </si>
  <si>
    <t>brochadov@uninorte.edu.co</t>
  </si>
  <si>
    <t>Gomez De La Ossa</t>
  </si>
  <si>
    <t>Angye</t>
  </si>
  <si>
    <t>angyeg@uninorte.edu.co</t>
  </si>
  <si>
    <t>Gomez Rodriguez</t>
  </si>
  <si>
    <t>lgomezk@uninorte.edu.co</t>
  </si>
  <si>
    <t>Gutierrez De Piñeres Vidal</t>
  </si>
  <si>
    <t>Suzelle</t>
  </si>
  <si>
    <t>sdepineresvidal@uninorte.edu.co</t>
  </si>
  <si>
    <t>Jaraba Mesa</t>
  </si>
  <si>
    <t>Eliecer</t>
  </si>
  <si>
    <t>eliecerj@uninorte.edu.co</t>
  </si>
  <si>
    <t>Llanos Diaz</t>
  </si>
  <si>
    <t>cmllanos@uninorte.edu.co</t>
  </si>
  <si>
    <t>Manosalva Fonseca</t>
  </si>
  <si>
    <t>jjmanosalva@uninorte.edu.co</t>
  </si>
  <si>
    <t>Montes Toro</t>
  </si>
  <si>
    <t>Diana</t>
  </si>
  <si>
    <t>dvmontes@uninorte.edu.co</t>
  </si>
  <si>
    <t>Nuñez Causil</t>
  </si>
  <si>
    <t>causilm@uninorte.edu.co</t>
  </si>
  <si>
    <t>Palacio Florez</t>
  </si>
  <si>
    <t>Jason</t>
  </si>
  <si>
    <t>pjason@uninorte.edu.co</t>
  </si>
  <si>
    <t>Pedraza Pedraza</t>
  </si>
  <si>
    <t>Diego</t>
  </si>
  <si>
    <t>dapedraza@uninorte.edu.co</t>
  </si>
  <si>
    <t>Peralta Vergel</t>
  </si>
  <si>
    <t>jdperalta@uninorte.edu.co</t>
  </si>
  <si>
    <t>Perez Correa</t>
  </si>
  <si>
    <t>Loana</t>
  </si>
  <si>
    <t>loanap@uninorte.edu.co</t>
  </si>
  <si>
    <t>Rico Hoyos</t>
  </si>
  <si>
    <t>ricoca@uninorte.edu.co</t>
  </si>
  <si>
    <t>Rodriguez Olmos</t>
  </si>
  <si>
    <t>Isabella</t>
  </si>
  <si>
    <t>risabella@uninorte.edu.co</t>
  </si>
  <si>
    <t>Santiago Fernandez</t>
  </si>
  <si>
    <t>Bleidy</t>
  </si>
  <si>
    <t>sbleidy@uninorte.edu.co</t>
  </si>
  <si>
    <t>Silvera Silvera</t>
  </si>
  <si>
    <t>Hector</t>
  </si>
  <si>
    <t>hjsilvera@uninorte.edu.co</t>
  </si>
  <si>
    <t>Suarez Lopez</t>
  </si>
  <si>
    <t>Mara</t>
  </si>
  <si>
    <t>smara@uninorte.edu.co</t>
  </si>
  <si>
    <t>Arroyo Gomez</t>
  </si>
  <si>
    <t>eaarroyo@uninorte.edu.co</t>
  </si>
  <si>
    <t>Garcia Rueda</t>
  </si>
  <si>
    <t>jruedam@uninorte.edu.co</t>
  </si>
  <si>
    <t>Naranjo Padilla</t>
  </si>
  <si>
    <t>Valeria</t>
  </si>
  <si>
    <t>valerianaranjo@uninorte.edu.co</t>
  </si>
  <si>
    <t>Quintero Diaz</t>
  </si>
  <si>
    <t>Freysi</t>
  </si>
  <si>
    <t>freysiq@uninorte.edu.co</t>
  </si>
  <si>
    <t>Santamaria Duran</t>
  </si>
  <si>
    <t>lcsantamaria@uninorte.edu.co</t>
  </si>
  <si>
    <t>Amaya Benjumea</t>
  </si>
  <si>
    <t>Angelica</t>
  </si>
  <si>
    <t>ambenjumea@uninorte.edu.co</t>
  </si>
  <si>
    <t>Angulo Araujo</t>
  </si>
  <si>
    <t>angulodj@uninorte.edu.co</t>
  </si>
  <si>
    <t>Annicchiarico Molinares</t>
  </si>
  <si>
    <t>lrannicchiarico@uninorte.edu.co</t>
  </si>
  <si>
    <t>Arenas Vargas</t>
  </si>
  <si>
    <t>karola@uninorte.edu.co</t>
  </si>
  <si>
    <t>Bandera Sarabia</t>
  </si>
  <si>
    <t>afbandera@uninorte.edu.co</t>
  </si>
  <si>
    <t>Berrocal Contreras</t>
  </si>
  <si>
    <t>ajberrocal@uninorte.edu.co</t>
  </si>
  <si>
    <t>Blanco Arias</t>
  </si>
  <si>
    <t>Dana</t>
  </si>
  <si>
    <t>danab@uninorte.edu.co</t>
  </si>
  <si>
    <t>Brochero Navarro</t>
  </si>
  <si>
    <t>Ashley</t>
  </si>
  <si>
    <t>ashleyb@uninorte.edu.co</t>
  </si>
  <si>
    <t>Buitrago Marquez</t>
  </si>
  <si>
    <t>cmbuitrago@uninorte.edu.co</t>
  </si>
  <si>
    <t>Bula Cardona</t>
  </si>
  <si>
    <t>Duvan</t>
  </si>
  <si>
    <t>bduvan@uninorte.edu.co</t>
  </si>
  <si>
    <t>Casalins Lopez</t>
  </si>
  <si>
    <t>vcasalins@uninorte.edu.co</t>
  </si>
  <si>
    <t>Correa Neira</t>
  </si>
  <si>
    <t>Sandra</t>
  </si>
  <si>
    <t>neira@uninorte.edu.co</t>
  </si>
  <si>
    <t>Cortes Alarcon</t>
  </si>
  <si>
    <t>npcortes@uninorte.edu.co</t>
  </si>
  <si>
    <t>Criales Velez</t>
  </si>
  <si>
    <t>vjuliana@uninorte.edu.co</t>
  </si>
  <si>
    <t>De La Hoz Perez</t>
  </si>
  <si>
    <t>Octavio</t>
  </si>
  <si>
    <t>octaviod@uninorte.edu.co</t>
  </si>
  <si>
    <t>Drago De La Hoz</t>
  </si>
  <si>
    <t>adrago@uninorte.edu.co</t>
  </si>
  <si>
    <t>Escorcia Bueno</t>
  </si>
  <si>
    <t>Mailyn</t>
  </si>
  <si>
    <t>mailyne@uninorte.edu.co</t>
  </si>
  <si>
    <t>Estrada Pombo</t>
  </si>
  <si>
    <t>cestradaa@uninorte.edu.co</t>
  </si>
  <si>
    <t>Fernandez De La Hoz</t>
  </si>
  <si>
    <t>mfernandezm@uninorte.edu.co</t>
  </si>
  <si>
    <t>Fierro Orozco</t>
  </si>
  <si>
    <t>Marcos</t>
  </si>
  <si>
    <t>amfierro@uninorte.edu.co</t>
  </si>
  <si>
    <t>Florez Cifuentes</t>
  </si>
  <si>
    <t>Thalia</t>
  </si>
  <si>
    <t>florezt@uninorte.edu.co</t>
  </si>
  <si>
    <t>Franco Linero</t>
  </si>
  <si>
    <t>Fabiola</t>
  </si>
  <si>
    <t>fabiolaf@uninorte.edu.co</t>
  </si>
  <si>
    <t>Gil Niebles</t>
  </si>
  <si>
    <t>mgilc@uninorte.edu.co</t>
  </si>
  <si>
    <t>Gualdron Garcia</t>
  </si>
  <si>
    <t>algualdron@uninorte.edu.co</t>
  </si>
  <si>
    <t>Hernandez Vargas</t>
  </si>
  <si>
    <t>vargasisabella@uninorte.edu.co</t>
  </si>
  <si>
    <t>Herrera Menase</t>
  </si>
  <si>
    <t>jmenase@uninorte.edu.co</t>
  </si>
  <si>
    <t>Lamanna Tovar</t>
  </si>
  <si>
    <t>mlamanna@uninorte.edu.co</t>
  </si>
  <si>
    <t>Leon Cardona</t>
  </si>
  <si>
    <t>smleon@uninorte.edu.co</t>
  </si>
  <si>
    <t>Londoño Posada</t>
  </si>
  <si>
    <t>Katherine</t>
  </si>
  <si>
    <t>katherinelondono@uninorte.edu.co</t>
  </si>
  <si>
    <t>Lozada Bornacelli</t>
  </si>
  <si>
    <t>Leonor</t>
  </si>
  <si>
    <t>lclozada@uninorte.edu.co</t>
  </si>
  <si>
    <t>Lugo Suarez</t>
  </si>
  <si>
    <t>mjlugo@uninorte.edu.co</t>
  </si>
  <si>
    <t>Martinez Fuentes</t>
  </si>
  <si>
    <t>martinezmf@uninorte.edu.co</t>
  </si>
  <si>
    <t>Medina Contreras</t>
  </si>
  <si>
    <t>ncmedina@uninorte.edu.co</t>
  </si>
  <si>
    <t>Meneses Parra</t>
  </si>
  <si>
    <t>cdmeneses@uninorte.edu.co</t>
  </si>
  <si>
    <t>Molina Bula</t>
  </si>
  <si>
    <t>mmbula@uninorte.edu.co</t>
  </si>
  <si>
    <t>Molina Gomez</t>
  </si>
  <si>
    <t>dobredor@uninorte.edu.co</t>
  </si>
  <si>
    <t>Molinares Gomez</t>
  </si>
  <si>
    <t>asmolinares@uninorte.edu.co</t>
  </si>
  <si>
    <t>Munevar Rincon</t>
  </si>
  <si>
    <t>smunevar@uninorte.edu.co</t>
  </si>
  <si>
    <t>Narvaez Garcia</t>
  </si>
  <si>
    <t>mcnarvaez@uninorte.edu.co</t>
  </si>
  <si>
    <t>Navarro Fang</t>
  </si>
  <si>
    <t>fangf@uninorte.edu.co</t>
  </si>
  <si>
    <t>Olivella Avendaño</t>
  </si>
  <si>
    <t>lmolivella@uninorte.edu.co</t>
  </si>
  <si>
    <t>Osorio Jimenez</t>
  </si>
  <si>
    <t>oandreac@uninorte.edu.co</t>
  </si>
  <si>
    <t>Paba Orozco</t>
  </si>
  <si>
    <t>japaba@uninorte.edu.co</t>
  </si>
  <si>
    <t>Pacheco Cogollo</t>
  </si>
  <si>
    <t>Martin</t>
  </si>
  <si>
    <t>mecogollo@uninorte.edu.co</t>
  </si>
  <si>
    <t>Palacio Labouz</t>
  </si>
  <si>
    <t>alabouz@uninorte.edu.co</t>
  </si>
  <si>
    <t>Payares Simanca</t>
  </si>
  <si>
    <t>Luz</t>
  </si>
  <si>
    <t>lcpayares@uninorte.edu.co</t>
  </si>
  <si>
    <t>Polo Daza</t>
  </si>
  <si>
    <t>Alicia</t>
  </si>
  <si>
    <t>eapolo@uninorte.edu.co</t>
  </si>
  <si>
    <t>Rodriguez Gomez</t>
  </si>
  <si>
    <t>rodriguezgomez@uninorte.edu.co</t>
  </si>
  <si>
    <t>Ruiz Barrios</t>
  </si>
  <si>
    <t>Luisa</t>
  </si>
  <si>
    <t>ruizlf@uninorte.edu.co</t>
  </si>
  <si>
    <t>Ruiz Rodriguez</t>
  </si>
  <si>
    <t>Rosa</t>
  </si>
  <si>
    <t>rosaar@uninorte.edu.co</t>
  </si>
  <si>
    <t>Sanchez Herrera</t>
  </si>
  <si>
    <t>valentinasanchez@uninorte.edu.co</t>
  </si>
  <si>
    <t>Sandoval Peñaloza</t>
  </si>
  <si>
    <t>Gilmar</t>
  </si>
  <si>
    <t>gilmars@uninorte.edu.co</t>
  </si>
  <si>
    <t>Sarmiento Cifuentes</t>
  </si>
  <si>
    <t>sarmientodm@uninorte.edu.co</t>
  </si>
  <si>
    <t>Sierra Estrada</t>
  </si>
  <si>
    <t>Shalena</t>
  </si>
  <si>
    <t>shalenas@uninorte.edu.co</t>
  </si>
  <si>
    <t>Valest Gonzalez</t>
  </si>
  <si>
    <t>svalest@uninorte.edu.co</t>
  </si>
  <si>
    <t>Viviescas Jaimes</t>
  </si>
  <si>
    <t>Deisy</t>
  </si>
  <si>
    <t>viviescasd@uninorte.edu.co</t>
  </si>
  <si>
    <t>Zarache Cardona</t>
  </si>
  <si>
    <t>dzarache@uninorte.edu.co</t>
  </si>
  <si>
    <t>Ariza Acosta</t>
  </si>
  <si>
    <t>arizaad@uninorte.edu.co</t>
  </si>
  <si>
    <t>Ariza Mejia</t>
  </si>
  <si>
    <t>David</t>
  </si>
  <si>
    <t>davidaa@uninorte.edu.co</t>
  </si>
  <si>
    <t>Bula Soto</t>
  </si>
  <si>
    <t>abulaj@uninorte.edu.co</t>
  </si>
  <si>
    <t>Carreño Cervantes</t>
  </si>
  <si>
    <t>Mariangel</t>
  </si>
  <si>
    <t>cmariangel@uninorte.edu.co</t>
  </si>
  <si>
    <t>Castellar Chogo</t>
  </si>
  <si>
    <t>Mac</t>
  </si>
  <si>
    <t>chogom@uninorte.edu.co</t>
  </si>
  <si>
    <t>Chamorro Ruz</t>
  </si>
  <si>
    <t>vchamorro@uninorte.edu.co</t>
  </si>
  <si>
    <t>Colon Avendaño</t>
  </si>
  <si>
    <t>mcolona@uninorte.edu.co</t>
  </si>
  <si>
    <t>Cortina Melendez</t>
  </si>
  <si>
    <t>cortinai@uninorte.edu.co</t>
  </si>
  <si>
    <t>Daza Freitag</t>
  </si>
  <si>
    <t>Hugo</t>
  </si>
  <si>
    <t>hfreitag@uninorte.edu.co</t>
  </si>
  <si>
    <t>De La Cruz Millan</t>
  </si>
  <si>
    <t>mfdelacruz@uninorte.edu.co</t>
  </si>
  <si>
    <t>De Oro Salgado</t>
  </si>
  <si>
    <t>Rochell</t>
  </si>
  <si>
    <t>rdeorosalgado@uninorte.edu.co</t>
  </si>
  <si>
    <t>Florez Baena</t>
  </si>
  <si>
    <t>Bladimir</t>
  </si>
  <si>
    <t>bbaena@uninorte.edu.co</t>
  </si>
  <si>
    <t>Hoyos Cardona</t>
  </si>
  <si>
    <t>pahoyos@uninorte.edu.co</t>
  </si>
  <si>
    <t>Jaramillo Meza</t>
  </si>
  <si>
    <t>Gabriel</t>
  </si>
  <si>
    <t>gajaramillo@uninorte.edu.co</t>
  </si>
  <si>
    <t>Jimenez Bolivar</t>
  </si>
  <si>
    <t>Brianda</t>
  </si>
  <si>
    <t>briandaj@uninorte.edu.co</t>
  </si>
  <si>
    <t>Jimenez Olivares</t>
  </si>
  <si>
    <t>Veronica</t>
  </si>
  <si>
    <t>veronicaj@uninorte.edu.co</t>
  </si>
  <si>
    <t>Messino Avila</t>
  </si>
  <si>
    <t>Karina</t>
  </si>
  <si>
    <t>messinok@uninorte.edu.co</t>
  </si>
  <si>
    <t>Orozco Betancourt</t>
  </si>
  <si>
    <t>betancourtn@uninorte.edu.co</t>
  </si>
  <si>
    <t>Ortega Barrera</t>
  </si>
  <si>
    <t>siortega@uninorte.edu.co</t>
  </si>
  <si>
    <t>Ricciulli Bautista</t>
  </si>
  <si>
    <t>iricciulli@uninorte.edu.co</t>
  </si>
  <si>
    <t>Romero Mendez</t>
  </si>
  <si>
    <t>damendez@uninorte.edu.co</t>
  </si>
  <si>
    <t>Torres Zuñiga</t>
  </si>
  <si>
    <t>Tania</t>
  </si>
  <si>
    <t>ttania@uninorte.edu.co</t>
  </si>
  <si>
    <t>Yepes Olivares</t>
  </si>
  <si>
    <t>ydaniela@uninorte.edu.co</t>
  </si>
  <si>
    <t>Arteta Merlano</t>
  </si>
  <si>
    <t>Virginia</t>
  </si>
  <si>
    <t>avirginia@uninorte.edu.co</t>
  </si>
  <si>
    <t>Diseño Gráfico</t>
  </si>
  <si>
    <t>Alvarez Castro</t>
  </si>
  <si>
    <t>mariaja@uninorte.edu.co</t>
  </si>
  <si>
    <t>Arrieta Benedetti</t>
  </si>
  <si>
    <t>Haroldo</t>
  </si>
  <si>
    <t>hbenedetti@uninorte.edu.co</t>
  </si>
  <si>
    <t>Ballestas Florez</t>
  </si>
  <si>
    <t>isabellaballestas@uninorte.edu.co</t>
  </si>
  <si>
    <t>Berrio Machacon</t>
  </si>
  <si>
    <t>Keren</t>
  </si>
  <si>
    <t>bkeren@uninorte.edu.co</t>
  </si>
  <si>
    <t>Bobb Mendoza</t>
  </si>
  <si>
    <t>dbobb@uninorte.edu.co</t>
  </si>
  <si>
    <t>Bolivar Muskus</t>
  </si>
  <si>
    <t>Mariangela</t>
  </si>
  <si>
    <t>bmariangela@uninorte.edu.co</t>
  </si>
  <si>
    <t>Cantillo Camacho</t>
  </si>
  <si>
    <t>fmcantillo@uninorte.edu.co</t>
  </si>
  <si>
    <t>Castilla Muñoz</t>
  </si>
  <si>
    <t>Hilda</t>
  </si>
  <si>
    <t>hccastilla@uninorte.edu.co</t>
  </si>
  <si>
    <t>Correa Ayala</t>
  </si>
  <si>
    <t>Junior</t>
  </si>
  <si>
    <t>juniorc@uninorte.edu.co</t>
  </si>
  <si>
    <t>Diaz Candanoza</t>
  </si>
  <si>
    <t>Oscar</t>
  </si>
  <si>
    <t>ocandanoza@uninorte.edu.co</t>
  </si>
  <si>
    <t>Diaz Eljaiek</t>
  </si>
  <si>
    <t>mceljaiek@uninorte.edu.co</t>
  </si>
  <si>
    <t>Escorcia Sanchez</t>
  </si>
  <si>
    <t>Rafael</t>
  </si>
  <si>
    <t>raescorcia@uninorte.edu.co</t>
  </si>
  <si>
    <t>Fernandez De La Rosa</t>
  </si>
  <si>
    <t>vsfernandez@uninorte.edu.co</t>
  </si>
  <si>
    <t>Goethe Martinez</t>
  </si>
  <si>
    <t>sgoethe@uninorte.edu.co</t>
  </si>
  <si>
    <t>Gutierrez Aleman</t>
  </si>
  <si>
    <t>alemanf@uninorte.edu.co</t>
  </si>
  <si>
    <t>Hurtado Manrique</t>
  </si>
  <si>
    <t>sofiahurtado@uninorte.edu.co</t>
  </si>
  <si>
    <t>Infante Vesga</t>
  </si>
  <si>
    <t>mainfante@uninorte.edu.co</t>
  </si>
  <si>
    <t>Jauregui Bocanegra</t>
  </si>
  <si>
    <t>Dayanna</t>
  </si>
  <si>
    <t>djauregui@uninorte.edu.co</t>
  </si>
  <si>
    <t>Larios Moreno</t>
  </si>
  <si>
    <t>Yuriko</t>
  </si>
  <si>
    <t>yurikol@uninorte.edu.co</t>
  </si>
  <si>
    <t>Martinez Cabrera</t>
  </si>
  <si>
    <t>loanam@uninorte.edu.co</t>
  </si>
  <si>
    <t>Martinez Cuam</t>
  </si>
  <si>
    <t>acuam@uninorte.edu.co</t>
  </si>
  <si>
    <t>Eileen</t>
  </si>
  <si>
    <t>eileenl@uninorte.edu.co</t>
  </si>
  <si>
    <t>Miksi Amador</t>
  </si>
  <si>
    <t>dmiksi@uninorte.edu.co</t>
  </si>
  <si>
    <t>Miranda Yepes</t>
  </si>
  <si>
    <t>Karla</t>
  </si>
  <si>
    <t>karlay@uninorte.edu.co</t>
  </si>
  <si>
    <t>Montero Muñoz</t>
  </si>
  <si>
    <t>Jaynne</t>
  </si>
  <si>
    <t>jaynnem@uninorte.edu.co</t>
  </si>
  <si>
    <t>Mosquera Meza</t>
  </si>
  <si>
    <t>valentinamosquera@uninorte.edu.co</t>
  </si>
  <si>
    <t>Nevado Amell</t>
  </si>
  <si>
    <t>mpnevado@uninorte.edu.co</t>
  </si>
  <si>
    <t>Ortiz Mesa</t>
  </si>
  <si>
    <t>mesao@uninorte.edu.co</t>
  </si>
  <si>
    <t>Perez Cardozo</t>
  </si>
  <si>
    <t>mjcardozo@uninorte.edu.co</t>
  </si>
  <si>
    <t>Perez Fontalvo</t>
  </si>
  <si>
    <t>Iveth</t>
  </si>
  <si>
    <t>fiveth@uninorte.edu.co</t>
  </si>
  <si>
    <t>Pineda Sanchez</t>
  </si>
  <si>
    <t>Gisseell</t>
  </si>
  <si>
    <t>gisseellp@uninorte.edu.co</t>
  </si>
  <si>
    <t>Quintero Contreras</t>
  </si>
  <si>
    <t>carolinaquintero@uninorte.edu.co</t>
  </si>
  <si>
    <t>Ramirez Mouthon</t>
  </si>
  <si>
    <t>Mariana</t>
  </si>
  <si>
    <t>mouthonm@uninorte.edu.co</t>
  </si>
  <si>
    <t>Ramos Eljaiek</t>
  </si>
  <si>
    <t>Salua</t>
  </si>
  <si>
    <t>saluar@uninorte.edu.co</t>
  </si>
  <si>
    <t>Ramos Rangel</t>
  </si>
  <si>
    <t>gabrielaramos@uninorte.edu.co</t>
  </si>
  <si>
    <t>Reyes Rodriguez</t>
  </si>
  <si>
    <t>Jhon</t>
  </si>
  <si>
    <t>jhonar@uninorte.edu.co</t>
  </si>
  <si>
    <t>Rodriguez Cardona</t>
  </si>
  <si>
    <t>davidcardona@uninorte.edu.co</t>
  </si>
  <si>
    <t>Rosillo Ricardo</t>
  </si>
  <si>
    <t>Eirene</t>
  </si>
  <si>
    <t>eirener@uninorte.edu.co</t>
  </si>
  <si>
    <t>Rueda Fuentes</t>
  </si>
  <si>
    <t>cruedam@uninorte.edu.co</t>
  </si>
  <si>
    <t>Sandoval Correa</t>
  </si>
  <si>
    <t>Roxana</t>
  </si>
  <si>
    <t>sroxana@uninorte.edu.co</t>
  </si>
  <si>
    <t>Silvera Goenaga</t>
  </si>
  <si>
    <t>essilvera@uninorte.edu.co</t>
  </si>
  <si>
    <t>Skafi Jaar</t>
  </si>
  <si>
    <t>Nicole</t>
  </si>
  <si>
    <t>nskafi@uninorte.edu.co</t>
  </si>
  <si>
    <t>Teran Figueroa</t>
  </si>
  <si>
    <t>Rocio</t>
  </si>
  <si>
    <t>rmteran@uninorte.edu.co</t>
  </si>
  <si>
    <t>Cabana Silva</t>
  </si>
  <si>
    <t>hcabana@uninorte.edu.co</t>
  </si>
  <si>
    <t>De La Hoz Osorio</t>
  </si>
  <si>
    <t>cdelahozj@uninorte.edu.co</t>
  </si>
  <si>
    <t>Fernandez Torres</t>
  </si>
  <si>
    <t>Karen</t>
  </si>
  <si>
    <t>kcfernandez@uninorte.edu.co</t>
  </si>
  <si>
    <t>Garcia Sosa</t>
  </si>
  <si>
    <t>lmsosa@uninorte.edu.co</t>
  </si>
  <si>
    <t>Gelvez Garcia</t>
  </si>
  <si>
    <t>lgelvez@uninorte.edu.co</t>
  </si>
  <si>
    <t>Granados Anaya</t>
  </si>
  <si>
    <t>jsgranados@uninorte.edu.co</t>
  </si>
  <si>
    <t>Guzman Gonzalez</t>
  </si>
  <si>
    <t>valentinaguzman@uninorte.edu.co</t>
  </si>
  <si>
    <t>Marengo Salcedo</t>
  </si>
  <si>
    <t>marengoa@uninorte.edu.co</t>
  </si>
  <si>
    <t>Medina Aragon</t>
  </si>
  <si>
    <t>caragona@uninorte.edu.co</t>
  </si>
  <si>
    <t>Melo Orio</t>
  </si>
  <si>
    <t>morio@uninorte.edu.co</t>
  </si>
  <si>
    <t>Ospino Cahuana</t>
  </si>
  <si>
    <t>dcabuana@uninorte.edu.co</t>
  </si>
  <si>
    <t>Perez Zapata</t>
  </si>
  <si>
    <t>djzapata@uninorte.edu.co</t>
  </si>
  <si>
    <t>Rodriguez Cano</t>
  </si>
  <si>
    <t>Monica</t>
  </si>
  <si>
    <t>mmcano@uninorte.edu.co</t>
  </si>
  <si>
    <t>Vacca Arenas</t>
  </si>
  <si>
    <t>Wendy</t>
  </si>
  <si>
    <t>wvacca@uninorte.edu.co</t>
  </si>
  <si>
    <t>Yenery Martinez</t>
  </si>
  <si>
    <t>lyeneri@uninorte.edu.co</t>
  </si>
  <si>
    <t>Paredes Alvarez</t>
  </si>
  <si>
    <t>dsparedes@uninorte.edu.co</t>
  </si>
  <si>
    <t>Diseño Industrial</t>
  </si>
  <si>
    <t>Acosta Blanco</t>
  </si>
  <si>
    <t>veronicaacosta@uninorte.edu.co</t>
  </si>
  <si>
    <t>Ahumada Nuñez</t>
  </si>
  <si>
    <t>Elaine</t>
  </si>
  <si>
    <t>aelaine@uninorte.edu.co</t>
  </si>
  <si>
    <t>Arrieta Rocha</t>
  </si>
  <si>
    <t>isabellaarrieta@uninorte.edu.co</t>
  </si>
  <si>
    <t>Gonzalez Oquendo</t>
  </si>
  <si>
    <t>eduardogonzalez@uninorte.edu.co</t>
  </si>
  <si>
    <t>Guardiola Granados</t>
  </si>
  <si>
    <t>laguardiola@uninorte.edu.co</t>
  </si>
  <si>
    <t>Herrera Mejia</t>
  </si>
  <si>
    <t>isabellaherrera@uninorte.edu.co</t>
  </si>
  <si>
    <t>Jamette Garrido</t>
  </si>
  <si>
    <t>mjamette@uninorte.edu.co</t>
  </si>
  <si>
    <t>Jimenez Barrios</t>
  </si>
  <si>
    <t>Deyanira</t>
  </si>
  <si>
    <t>deyaniraj@uninorte.edu.co</t>
  </si>
  <si>
    <t>Osorio Vega</t>
  </si>
  <si>
    <t>nataliavega@uninorte.edu.co</t>
  </si>
  <si>
    <t>Ovalle Noriega</t>
  </si>
  <si>
    <t>Sheyla</t>
  </si>
  <si>
    <t>sheylao@uninorte.edu.co</t>
  </si>
  <si>
    <t>Rodriguez Padilla</t>
  </si>
  <si>
    <t>llrodriguez@uninorte.edu.co</t>
  </si>
  <si>
    <t>Rugeles Gonzalez</t>
  </si>
  <si>
    <t>aprugeles@uninorte.edu.co</t>
  </si>
  <si>
    <t>Sarmiento Altamar</t>
  </si>
  <si>
    <t>altamarac@uninorte.edu.co</t>
  </si>
  <si>
    <t>Tejeda Bovea</t>
  </si>
  <si>
    <t>Nayeth</t>
  </si>
  <si>
    <t>nayetht@uninorte.edu.co</t>
  </si>
  <si>
    <t>Tuiran Amaris</t>
  </si>
  <si>
    <t>Alejandra</t>
  </si>
  <si>
    <t>alejandratuiran@uninorte.edu.co</t>
  </si>
  <si>
    <t>Vergara Salas</t>
  </si>
  <si>
    <t>Kristel</t>
  </si>
  <si>
    <t>kristelv@uninorte.edu.co</t>
  </si>
  <si>
    <t>Barraza Lasso</t>
  </si>
  <si>
    <t>Mayra</t>
  </si>
  <si>
    <t>mlasso@uninorte.edu.co</t>
  </si>
  <si>
    <t>Olaya Cabarcas</t>
  </si>
  <si>
    <t>maolaya@uninorte.edu.co</t>
  </si>
  <si>
    <t>Solano Peñaranda</t>
  </si>
  <si>
    <t>oisolano@uninorte.edu.co</t>
  </si>
  <si>
    <t>Buendia Guerra</t>
  </si>
  <si>
    <t>Tatiana</t>
  </si>
  <si>
    <t>tbuendia@uninorte.edu.co</t>
  </si>
  <si>
    <t>Economía</t>
  </si>
  <si>
    <t>Diaz Peinado</t>
  </si>
  <si>
    <t>peinado@uninorte.edu.co</t>
  </si>
  <si>
    <t>Escorcia Martinez</t>
  </si>
  <si>
    <t>mcescorcia@uninorte.edu.co</t>
  </si>
  <si>
    <t>Fernandez Maldonado</t>
  </si>
  <si>
    <t>dfernandezp@uninorte.edu.co</t>
  </si>
  <si>
    <t>Jacome Florez</t>
  </si>
  <si>
    <t>Isaac</t>
  </si>
  <si>
    <t>fisaac@uninorte.edu.co</t>
  </si>
  <si>
    <t>Jimenez Macias</t>
  </si>
  <si>
    <t>ajmacias@uninorte.edu.co</t>
  </si>
  <si>
    <t>Linero Gnecco</t>
  </si>
  <si>
    <t>Alonso</t>
  </si>
  <si>
    <t>ajlinero@uninorte.edu.co</t>
  </si>
  <si>
    <t>Lobo Fernandez</t>
  </si>
  <si>
    <t>dalobo@uninorte.edu.co</t>
  </si>
  <si>
    <t>Mercado Novoa</t>
  </si>
  <si>
    <t>mercadodj@uninorte.edu.co</t>
  </si>
  <si>
    <t>Montes Sanchez</t>
  </si>
  <si>
    <t>ermontes@uninorte.edu.co</t>
  </si>
  <si>
    <t>Ochoa Agamez</t>
  </si>
  <si>
    <t>cjochoa@uninorte.edu.co</t>
  </si>
  <si>
    <t>Ogliastri Reyes</t>
  </si>
  <si>
    <t>jogliastri@uninorte.edu.co</t>
  </si>
  <si>
    <t>Porras Tuberquia</t>
  </si>
  <si>
    <t>tuberquiaa@uninorte.edu.co</t>
  </si>
  <si>
    <t>Quintero Garcia</t>
  </si>
  <si>
    <t>Iren</t>
  </si>
  <si>
    <t>irenq@uninorte.edu.co</t>
  </si>
  <si>
    <t>Rodelo Algarin</t>
  </si>
  <si>
    <t>ldrodelo@uninorte.edu.co</t>
  </si>
  <si>
    <t>Rodriguez Sanchez</t>
  </si>
  <si>
    <t>mariajr@uninorte.edu.co</t>
  </si>
  <si>
    <t>Roncancio Valencia</t>
  </si>
  <si>
    <t>ranamaria@uninorte.edu.co</t>
  </si>
  <si>
    <t>Rosso Mestra</t>
  </si>
  <si>
    <t>rossoc@uninorte.edu.co</t>
  </si>
  <si>
    <t>Tordecilla Avila</t>
  </si>
  <si>
    <t>Yeri</t>
  </si>
  <si>
    <t>tordecillay@uninorte.edu.co</t>
  </si>
  <si>
    <t>Trespalacios Esquivel</t>
  </si>
  <si>
    <t>Melkin</t>
  </si>
  <si>
    <t>melkint@uninorte.edu.co</t>
  </si>
  <si>
    <t>Abomohor Suarez</t>
  </si>
  <si>
    <t>Sammy</t>
  </si>
  <si>
    <t>abomohors@uninorte.edu.co</t>
  </si>
  <si>
    <t>Castro Guarin</t>
  </si>
  <si>
    <t>alejandrocastro@uninorte.edu.co</t>
  </si>
  <si>
    <t>Hasselbrinck Macias</t>
  </si>
  <si>
    <t>Paul</t>
  </si>
  <si>
    <t>phasselbrinck@uninorte.edu.co</t>
  </si>
  <si>
    <t>Lopez Ariza</t>
  </si>
  <si>
    <t>Alixmary</t>
  </si>
  <si>
    <t>alixmaryl@uninorte.edu.co</t>
  </si>
  <si>
    <t>Parejo Garizabalo</t>
  </si>
  <si>
    <t>jgparejo@uninorte.edu.co</t>
  </si>
  <si>
    <t>Rodriguez Arrauth</t>
  </si>
  <si>
    <t>darrauth@uninorte.edu.co</t>
  </si>
  <si>
    <t>Beltran Mercado</t>
  </si>
  <si>
    <t>ebeltranj@uninorte.edu.co</t>
  </si>
  <si>
    <t>Filosofía y Humanidades</t>
  </si>
  <si>
    <t>Castro Reynel</t>
  </si>
  <si>
    <t>greynel@uninorte.edu.co</t>
  </si>
  <si>
    <t>Consuegra Ojeda</t>
  </si>
  <si>
    <t>Deyaneira</t>
  </si>
  <si>
    <t>deyaneirac@uninorte.edu.co</t>
  </si>
  <si>
    <t>Giraldo Morales</t>
  </si>
  <si>
    <t>mmgiraldo@uninorte.edu.co</t>
  </si>
  <si>
    <t>Lopez Morrison</t>
  </si>
  <si>
    <t>amorrison@uninorte.edu.co</t>
  </si>
  <si>
    <t>Sierra Fontalvo</t>
  </si>
  <si>
    <t>mfontalvoc@uninorte.edu.co</t>
  </si>
  <si>
    <t>Fuentes Cuadrado</t>
  </si>
  <si>
    <t>jfuentesc@uninorte.edu.co</t>
  </si>
  <si>
    <t>Romero Martinez</t>
  </si>
  <si>
    <t>Kleber</t>
  </si>
  <si>
    <t>kleberr@uninorte.edu.co</t>
  </si>
  <si>
    <t>Espitia Fernandez</t>
  </si>
  <si>
    <t>jdespitia@uninorte.edu.co</t>
  </si>
  <si>
    <t>Geología</t>
  </si>
  <si>
    <t>Fawcett Diaz</t>
  </si>
  <si>
    <t>lfawcett@uninorte.edu.co</t>
  </si>
  <si>
    <t>Galeano Rodriguez</t>
  </si>
  <si>
    <t>Jorge</t>
  </si>
  <si>
    <t>jgaleanoj@uninorte.edu.co</t>
  </si>
  <si>
    <t>Lambis Orobajo</t>
  </si>
  <si>
    <t>Jessy</t>
  </si>
  <si>
    <t>jlambis@uninorte.edu.co</t>
  </si>
  <si>
    <t>Ortiz Hernandez</t>
  </si>
  <si>
    <t>Katherin</t>
  </si>
  <si>
    <t>hkatherin@uninorte.edu.co</t>
  </si>
  <si>
    <t>Villanueva Garcia</t>
  </si>
  <si>
    <t>Estefany</t>
  </si>
  <si>
    <t>epvillanueva@uninorte.edu.co</t>
  </si>
  <si>
    <t>Cortina Munera</t>
  </si>
  <si>
    <t>jfcortina@uninorte.edu.co</t>
  </si>
  <si>
    <t>Fernandez Bastidas</t>
  </si>
  <si>
    <t>difernandez@uninorte.edu.co</t>
  </si>
  <si>
    <t>enuneza@uninorte.edu.co</t>
  </si>
  <si>
    <t>Ortiz Barrios</t>
  </si>
  <si>
    <t>carlosbarrios@uninorte.edu.co</t>
  </si>
  <si>
    <t>Pereira Perez</t>
  </si>
  <si>
    <t>aapereira@uninorte.edu.co</t>
  </si>
  <si>
    <t>Carpio Silva</t>
  </si>
  <si>
    <t>lecarpio@uninorte.edu.co</t>
  </si>
  <si>
    <t>Ingeniería Civil</t>
  </si>
  <si>
    <t>Ahumada Sierra</t>
  </si>
  <si>
    <t>Amram</t>
  </si>
  <si>
    <t>amrama@uninorte.edu.co</t>
  </si>
  <si>
    <t>Alvarez Aguirre</t>
  </si>
  <si>
    <t>Diany</t>
  </si>
  <si>
    <t>dianya@uninorte.edu.co</t>
  </si>
  <si>
    <t>Arevalo Ortiz</t>
  </si>
  <si>
    <t>Neiro</t>
  </si>
  <si>
    <t>neirona@uninorte.edu.co</t>
  </si>
  <si>
    <t>Arriagada Martinez</t>
  </si>
  <si>
    <t>Yuraine</t>
  </si>
  <si>
    <t>yarriagada@uninorte.edu.co</t>
  </si>
  <si>
    <t>Azcarate Navarro</t>
  </si>
  <si>
    <t>mazcarate@uninorte.edu.co</t>
  </si>
  <si>
    <t>Baquero Sierra</t>
  </si>
  <si>
    <t>abaqueroc@uninorte.edu.co</t>
  </si>
  <si>
    <t>Barraza De Leon</t>
  </si>
  <si>
    <t>Arturo</t>
  </si>
  <si>
    <t>barrazaaa@uninorte.edu.co</t>
  </si>
  <si>
    <t>Carreño Bustamante</t>
  </si>
  <si>
    <t>lncarreno@uninorte.edu.co</t>
  </si>
  <si>
    <t>Castillo Guerrero</t>
  </si>
  <si>
    <t>Fabio</t>
  </si>
  <si>
    <t>fcastillol@uninorte.edu.co</t>
  </si>
  <si>
    <t>Castro Avendaño</t>
  </si>
  <si>
    <t>Lina</t>
  </si>
  <si>
    <t>mlavendano@uninorte.edu.co</t>
  </si>
  <si>
    <t>Cervantes Barros</t>
  </si>
  <si>
    <t>jdcervantes@uninorte.edu.co</t>
  </si>
  <si>
    <t>Chicoasuque Sierra</t>
  </si>
  <si>
    <t>jchicoasuque@uninorte.edu.co</t>
  </si>
  <si>
    <t>Consuegra Coronell</t>
  </si>
  <si>
    <t>coronelli@uninorte.edu.co</t>
  </si>
  <si>
    <t>Del Chiaro Catalan</t>
  </si>
  <si>
    <t>Mileidy</t>
  </si>
  <si>
    <t>mdelchiaro@uninorte.edu.co</t>
  </si>
  <si>
    <t>Espitia Fontalvo</t>
  </si>
  <si>
    <t>leespitia@uninorte.edu.co</t>
  </si>
  <si>
    <t>Espitia Sarmiento</t>
  </si>
  <si>
    <t>mariacamilae@uninorte.edu.co</t>
  </si>
  <si>
    <t>Estren Escorcia</t>
  </si>
  <si>
    <t>Kathleen</t>
  </si>
  <si>
    <t>kestren@uninorte.edu.co</t>
  </si>
  <si>
    <t>Flaker Alzate</t>
  </si>
  <si>
    <t>lflaker@uninorte.edu.co</t>
  </si>
  <si>
    <t>Florez Jimenez</t>
  </si>
  <si>
    <t>clflorez@uninorte.edu.co</t>
  </si>
  <si>
    <t>Galo Ruidiaz</t>
  </si>
  <si>
    <t>dgalo@uninorte.edu.co</t>
  </si>
  <si>
    <t>Galvis Cervantes</t>
  </si>
  <si>
    <t>Raul</t>
  </si>
  <si>
    <t>ragalvis@uninorte.edu.co</t>
  </si>
  <si>
    <t>Gil Vergara</t>
  </si>
  <si>
    <t>dfgil@uninorte.edu.co</t>
  </si>
  <si>
    <t>Giraldo Jimenez</t>
  </si>
  <si>
    <t>fagiraldo@uninorte.edu.co</t>
  </si>
  <si>
    <t>Guzman Mercado</t>
  </si>
  <si>
    <t>lfguzman@uninorte.edu.co</t>
  </si>
  <si>
    <t>Hernandez Gallego</t>
  </si>
  <si>
    <t>agallegom@uninorte.edu.co</t>
  </si>
  <si>
    <t>Herrera Alean</t>
  </si>
  <si>
    <t>Gerardo</t>
  </si>
  <si>
    <t>gerardoh@uninorte.edu.co</t>
  </si>
  <si>
    <t>Herrera Garcia</t>
  </si>
  <si>
    <t>Lila</t>
  </si>
  <si>
    <t>lilah@uninorte.edu.co</t>
  </si>
  <si>
    <t>Jaimes Guzman</t>
  </si>
  <si>
    <t>sajaimes@uninorte.edu.co</t>
  </si>
  <si>
    <t>Jimenez Arrieta</t>
  </si>
  <si>
    <t>jcarlosa@uninorte.edu.co</t>
  </si>
  <si>
    <t>Llinas Parra</t>
  </si>
  <si>
    <t>gabrielallinas@uninorte.edu.co</t>
  </si>
  <si>
    <t>Lora Peluffo</t>
  </si>
  <si>
    <t>peluffoc@uninorte.edu.co</t>
  </si>
  <si>
    <t>Maldonado Moreno</t>
  </si>
  <si>
    <t>amaldonadof@uninorte.edu.co</t>
  </si>
  <si>
    <t>Manjarres Figueredo</t>
  </si>
  <si>
    <t>Alvaro</t>
  </si>
  <si>
    <t>manjarresja@uninorte.edu.co</t>
  </si>
  <si>
    <t>Martinez Beltran</t>
  </si>
  <si>
    <t>Wilson</t>
  </si>
  <si>
    <t>dwmartinez@uninorte.edu.co</t>
  </si>
  <si>
    <t>Martinez Pizarro</t>
  </si>
  <si>
    <t>Katerine</t>
  </si>
  <si>
    <t>pizarrok@uninorte.edu.co</t>
  </si>
  <si>
    <t>Mendoza Zapata</t>
  </si>
  <si>
    <t>lzapataa@uninorte.edu.co</t>
  </si>
  <si>
    <t>Mercado Florez</t>
  </si>
  <si>
    <t>sfmercado@uninorte.edu.co</t>
  </si>
  <si>
    <t>Mercado Pastor</t>
  </si>
  <si>
    <t>pastord@uninorte.edu.co</t>
  </si>
  <si>
    <t>Mercado Ramirez</t>
  </si>
  <si>
    <t>Roger</t>
  </si>
  <si>
    <t>rdmercado@uninorte.edu.co</t>
  </si>
  <si>
    <t>Meriño Cabas</t>
  </si>
  <si>
    <t>afmerino@uninorte.edu.co</t>
  </si>
  <si>
    <t>Navarro Londoño</t>
  </si>
  <si>
    <t>Brayan</t>
  </si>
  <si>
    <t>brayann@uninorte.edu.co</t>
  </si>
  <si>
    <t>Orozco Camargo</t>
  </si>
  <si>
    <t>mcamargoc@uninorte.edu.co</t>
  </si>
  <si>
    <t>Osorio Correa</t>
  </si>
  <si>
    <t>jrosorio@uninorte.edu.co</t>
  </si>
  <si>
    <t>Pacheco Martinez</t>
  </si>
  <si>
    <t>Edwin</t>
  </si>
  <si>
    <t>epachecor@uninorte.edu.co</t>
  </si>
  <si>
    <t>Pico Duarte</t>
  </si>
  <si>
    <t>pico@uninorte.edu.co</t>
  </si>
  <si>
    <t>Posada Perez</t>
  </si>
  <si>
    <t>Emel</t>
  </si>
  <si>
    <t>emelp@uninorte.edu.co</t>
  </si>
  <si>
    <t>Puerta Diaz</t>
  </si>
  <si>
    <t>ldpuerta@uninorte.edu.co</t>
  </si>
  <si>
    <t>Ramirez Gomez</t>
  </si>
  <si>
    <t>Yeis</t>
  </si>
  <si>
    <t>yeisr@uninorte.edu.co</t>
  </si>
  <si>
    <t>Redondo Cantillo</t>
  </si>
  <si>
    <t>aredondoc@uninorte.edu.co</t>
  </si>
  <si>
    <t>Rivera Altamar</t>
  </si>
  <si>
    <t>jkrivera@uninorte.edu.co</t>
  </si>
  <si>
    <t>Rodriguez Bolaños</t>
  </si>
  <si>
    <t>bolanosf@uninorte.edu.co</t>
  </si>
  <si>
    <t>Romero Nuñez</t>
  </si>
  <si>
    <t>noscar@uninorte.edu.co</t>
  </si>
  <si>
    <t>Ruiz Lobo</t>
  </si>
  <si>
    <t>Brian</t>
  </si>
  <si>
    <t>lobob@uninorte.edu.co</t>
  </si>
  <si>
    <t>Ruiz Ponce</t>
  </si>
  <si>
    <t>Greisy</t>
  </si>
  <si>
    <t>greisyr@uninorte.edu.co</t>
  </si>
  <si>
    <t>Saez Miranda</t>
  </si>
  <si>
    <t>saeza@uninorte.edu.co</t>
  </si>
  <si>
    <t>Serrano Rojano</t>
  </si>
  <si>
    <t>vrojano@uninorte.edu.co</t>
  </si>
  <si>
    <t>Torres Barreto</t>
  </si>
  <si>
    <t>Julieta</t>
  </si>
  <si>
    <t>tjulieta@uninorte.edu.co</t>
  </si>
  <si>
    <t>Vega Yubran</t>
  </si>
  <si>
    <t>vyubran@uninorte.edu.co</t>
  </si>
  <si>
    <t>Velandia Rangel</t>
  </si>
  <si>
    <t>danielavelandia@uninorte.edu.co</t>
  </si>
  <si>
    <t>Velasquez Laborde</t>
  </si>
  <si>
    <t>laborded@uninorte.edu.co</t>
  </si>
  <si>
    <t>Villalba Morales</t>
  </si>
  <si>
    <t>lmvillalba@uninorte.edu.co</t>
  </si>
  <si>
    <t>Villero Hernandez</t>
  </si>
  <si>
    <t>Kathy</t>
  </si>
  <si>
    <t>kvillero@uninorte.edu.co</t>
  </si>
  <si>
    <t>Yanez Villadiego</t>
  </si>
  <si>
    <t>lfyanez@uninorte.edu.co</t>
  </si>
  <si>
    <t>Benjumea Serrano</t>
  </si>
  <si>
    <t>Gustavo</t>
  </si>
  <si>
    <t>gabenjumea@uninorte.edu.co</t>
  </si>
  <si>
    <t>Buelvas Alvarez</t>
  </si>
  <si>
    <t>afbuelvas@uninorte.edu.co</t>
  </si>
  <si>
    <t>Cabarcas Acosta</t>
  </si>
  <si>
    <t>Kristian</t>
  </si>
  <si>
    <t>kristianc@uninorte.edu.co</t>
  </si>
  <si>
    <t>Campero Linero</t>
  </si>
  <si>
    <t>gcampero@uninorte.edu.co</t>
  </si>
  <si>
    <t>Casas Toro</t>
  </si>
  <si>
    <t>dacasas@uninorte.edu.co</t>
  </si>
  <si>
    <t>Da Camara Maldonado</t>
  </si>
  <si>
    <t>jdacamara@uninorte.edu.co</t>
  </si>
  <si>
    <t>Espinosa Castillo</t>
  </si>
  <si>
    <t>cjespinosa@uninorte.edu.co</t>
  </si>
  <si>
    <t>Felizzola Bohorquez</t>
  </si>
  <si>
    <t>Manuel</t>
  </si>
  <si>
    <t>mffelizzola@uninorte.edu.co</t>
  </si>
  <si>
    <t>Galvan Bertel</t>
  </si>
  <si>
    <t>Benigno</t>
  </si>
  <si>
    <t>galvanb@uninorte.edu.co</t>
  </si>
  <si>
    <t>Gomez Ballesteros</t>
  </si>
  <si>
    <t>Miguel</t>
  </si>
  <si>
    <t>ballesterosma@uninorte.edu.co</t>
  </si>
  <si>
    <t>Lechuga De la Hoz</t>
  </si>
  <si>
    <t>Erick</t>
  </si>
  <si>
    <t>erickl@uninorte.edu.co</t>
  </si>
  <si>
    <t>Marin Navarro</t>
  </si>
  <si>
    <t>lmarinf@uninorte.edu.co</t>
  </si>
  <si>
    <t>Martinez Mestra</t>
  </si>
  <si>
    <t>mestrac@uninorte.edu.co</t>
  </si>
  <si>
    <t>Martinez Sampayo</t>
  </si>
  <si>
    <t>aesampayo@uninorte.edu.co</t>
  </si>
  <si>
    <t>Massard Cabrera</t>
  </si>
  <si>
    <t>massardl@uninorte.edu.co</t>
  </si>
  <si>
    <t>Morales Iturriago</t>
  </si>
  <si>
    <t>Devanis</t>
  </si>
  <si>
    <t>devanism@uninorte.edu.co</t>
  </si>
  <si>
    <t>Murgas Viloria</t>
  </si>
  <si>
    <t>Alexander</t>
  </si>
  <si>
    <t>aamurgas@uninorte.edu.co</t>
  </si>
  <si>
    <t>Narvaez Hernandez</t>
  </si>
  <si>
    <t>Robert</t>
  </si>
  <si>
    <t>robertn@uninorte.edu.co</t>
  </si>
  <si>
    <t>Obregon Meza</t>
  </si>
  <si>
    <t>acobregon@uninorte.edu.co</t>
  </si>
  <si>
    <t>Patron Diaz</t>
  </si>
  <si>
    <t>Samuel</t>
  </si>
  <si>
    <t>sdpatron@uninorte.edu.co</t>
  </si>
  <si>
    <t>Pinilla Saldaña</t>
  </si>
  <si>
    <t>Felix</t>
  </si>
  <si>
    <t>pinillaf@uninorte.edu.co</t>
  </si>
  <si>
    <t>Rangel Muñoz</t>
  </si>
  <si>
    <t>mfrangel@uninorte.edu.co</t>
  </si>
  <si>
    <t>Rueda Barranco</t>
  </si>
  <si>
    <t>druedam@uninorte.edu.co</t>
  </si>
  <si>
    <t>Salcedo Luque</t>
  </si>
  <si>
    <t>risalcedo@uninorte.edu.co</t>
  </si>
  <si>
    <t>Sierra Palencia</t>
  </si>
  <si>
    <t>danielsierra@uninorte.edu.co</t>
  </si>
  <si>
    <t>Tovar Corpas</t>
  </si>
  <si>
    <t>Antonio</t>
  </si>
  <si>
    <t>acorpas@uninorte.edu.co</t>
  </si>
  <si>
    <t>Turizo Barranco</t>
  </si>
  <si>
    <t>Emmanuel</t>
  </si>
  <si>
    <t>temmanuel@uninorte.edu.co</t>
  </si>
  <si>
    <t>Viviescas Prada</t>
  </si>
  <si>
    <t>lviviescas@uninorte.edu.co</t>
  </si>
  <si>
    <t>Arrieta Gonzalez</t>
  </si>
  <si>
    <t>arrietacarlos@uninorte.edu.co</t>
  </si>
  <si>
    <t>Ingeniería de Sistemas</t>
  </si>
  <si>
    <t>Andrade Melo</t>
  </si>
  <si>
    <t>jpandrade@uninorte.edu.co</t>
  </si>
  <si>
    <t>Andrades Guarnizo</t>
  </si>
  <si>
    <t>sandrades@uninorte.edu.co</t>
  </si>
  <si>
    <t>Angulo Madrid</t>
  </si>
  <si>
    <t>edangulo@uninorte.edu.co</t>
  </si>
  <si>
    <t>ajarteta@uninorte.edu.co</t>
  </si>
  <si>
    <t>Barbosa Rincones</t>
  </si>
  <si>
    <t>John</t>
  </si>
  <si>
    <t>djbarbosa@uninorte.edu.co</t>
  </si>
  <si>
    <t>Bonilla Steffens</t>
  </si>
  <si>
    <t>Miller</t>
  </si>
  <si>
    <t>millerb@uninorte.edu.co</t>
  </si>
  <si>
    <t>Camargo Rodriguez</t>
  </si>
  <si>
    <t>acjesus@uninorte.edu.co</t>
  </si>
  <si>
    <t>Cantillo Fontalvo</t>
  </si>
  <si>
    <t>acantillof@uninorte.edu.co</t>
  </si>
  <si>
    <t>Concha Torres</t>
  </si>
  <si>
    <t>concha@uninorte.edu.co</t>
  </si>
  <si>
    <t>Cuevas Corcho</t>
  </si>
  <si>
    <t>cuevasg@uninorte.edu.co</t>
  </si>
  <si>
    <t>De Marchena Rueda</t>
  </si>
  <si>
    <t>Cristhian</t>
  </si>
  <si>
    <t>demarchenac@uninorte.edu.co</t>
  </si>
  <si>
    <t>Escobar Porto</t>
  </si>
  <si>
    <t>mlescobar@uninorte.edu.co</t>
  </si>
  <si>
    <t>Estrada Vargas</t>
  </si>
  <si>
    <t>jsestrada@uninorte.edu.co</t>
  </si>
  <si>
    <t>Fontalvo Pastorizo</t>
  </si>
  <si>
    <t>pastorizoj@uninorte.edu.co</t>
  </si>
  <si>
    <t>Garcia Camacho</t>
  </si>
  <si>
    <t>Maximiliam</t>
  </si>
  <si>
    <t>maximiliamg@uninorte.edu.co</t>
  </si>
  <si>
    <t>Gonzalez Osorio</t>
  </si>
  <si>
    <t>rjosorio@uninorte.edu.co</t>
  </si>
  <si>
    <t>Guzman Cantillo</t>
  </si>
  <si>
    <t>Yasir</t>
  </si>
  <si>
    <t>jasirg@uninorte.edu.co</t>
  </si>
  <si>
    <t>Iglesias Martinez</t>
  </si>
  <si>
    <t>Steven</t>
  </si>
  <si>
    <t>steveni@uninorte.edu.co</t>
  </si>
  <si>
    <t>Isaac Acosta</t>
  </si>
  <si>
    <t>Hassler</t>
  </si>
  <si>
    <t>hisaac@uninorte.edu.co</t>
  </si>
  <si>
    <t>Lastra Guerrero</t>
  </si>
  <si>
    <t>rtlastra@uninorte.edu.co</t>
  </si>
  <si>
    <t>Marquez Escalante</t>
  </si>
  <si>
    <t>Henry</t>
  </si>
  <si>
    <t>ehenry@uninorte.edu.co</t>
  </si>
  <si>
    <t>Navarro Bermejo</t>
  </si>
  <si>
    <t>Pablo</t>
  </si>
  <si>
    <t>pbermejo@uninorte.edu.co</t>
  </si>
  <si>
    <t>Ortega Revollo</t>
  </si>
  <si>
    <t>ajrevollo@uninorte.edu.co</t>
  </si>
  <si>
    <t>Padilla Gomez</t>
  </si>
  <si>
    <t>padillacm@uninorte.edu.co</t>
  </si>
  <si>
    <t>Perez Linares</t>
  </si>
  <si>
    <t>lalinares@uninorte.edu.co</t>
  </si>
  <si>
    <t>Pinzon Montaño</t>
  </si>
  <si>
    <t>apinzonj@uninorte.edu.co</t>
  </si>
  <si>
    <t>Rodriguez Donado</t>
  </si>
  <si>
    <t>sjdonado@uninorte.edu.co</t>
  </si>
  <si>
    <t>Roncallo Sanchez</t>
  </si>
  <si>
    <t>jeroncallo@uninorte.edu.co</t>
  </si>
  <si>
    <t>Villazon Villarreal</t>
  </si>
  <si>
    <t>acvillazon@uninorte.edu.co</t>
  </si>
  <si>
    <t>Acevedo Rodriguez</t>
  </si>
  <si>
    <t>pdacevedo@uninorte.edu.co</t>
  </si>
  <si>
    <t>Camelo Ariza</t>
  </si>
  <si>
    <t>cameloariza@uninorte.edu.co</t>
  </si>
  <si>
    <t>Cañate Ramirez</t>
  </si>
  <si>
    <t>canatel@uninorte.edu.co</t>
  </si>
  <si>
    <t>Carreño Miranda</t>
  </si>
  <si>
    <t>Ronaldo</t>
  </si>
  <si>
    <t>ronaldoc@uninorte.edu.co</t>
  </si>
  <si>
    <t>Conrado Amaranto</t>
  </si>
  <si>
    <t>camaranto@uninorte.edu.co</t>
  </si>
  <si>
    <t>Corcho Carranza</t>
  </si>
  <si>
    <t>Ricardo</t>
  </si>
  <si>
    <t>carranzar@uninorte.edu.co</t>
  </si>
  <si>
    <t>Cortes Calderon</t>
  </si>
  <si>
    <t>Said</t>
  </si>
  <si>
    <t>saidc@uninorte.edu.co</t>
  </si>
  <si>
    <t>Cuello Barros</t>
  </si>
  <si>
    <t>djcuello@uninorte.edu.co</t>
  </si>
  <si>
    <t>Diaz Andrade</t>
  </si>
  <si>
    <t>Jairo</t>
  </si>
  <si>
    <t>jandradej@uninorte.edu.co</t>
  </si>
  <si>
    <t>Duarte Moreno</t>
  </si>
  <si>
    <t>duarteac@uninorte.edu.co</t>
  </si>
  <si>
    <t>Galviz Corrales</t>
  </si>
  <si>
    <t>lgalviz@uninorte.edu.co</t>
  </si>
  <si>
    <t>Herrera Diaz</t>
  </si>
  <si>
    <t>Yudy</t>
  </si>
  <si>
    <t>yudyh@uninorte.edu.co</t>
  </si>
  <si>
    <t>Juliao Colina</t>
  </si>
  <si>
    <t>raulj@uninorte.edu.co</t>
  </si>
  <si>
    <t>Maldonado Gonzalez</t>
  </si>
  <si>
    <t>amaldonadop@uninorte.edu.co</t>
  </si>
  <si>
    <t>Ortega Lallemand</t>
  </si>
  <si>
    <t>Keneth</t>
  </si>
  <si>
    <t>klallemand@uninorte.edu.co</t>
  </si>
  <si>
    <t>Paternina Salgado</t>
  </si>
  <si>
    <t>vapaternina@uninorte.edu.co</t>
  </si>
  <si>
    <t>Pavas Garzon</t>
  </si>
  <si>
    <t>Elvis</t>
  </si>
  <si>
    <t>epavas@uninorte.edu.co</t>
  </si>
  <si>
    <t>Pertuz Navas</t>
  </si>
  <si>
    <t>Osnaider</t>
  </si>
  <si>
    <t>osnaiderp@uninorte.edu.co</t>
  </si>
  <si>
    <t>Pumarejo Galvis</t>
  </si>
  <si>
    <t>Alberto</t>
  </si>
  <si>
    <t>japumarejo@uninorte.edu.co</t>
  </si>
  <si>
    <t>Ramirez Payares</t>
  </si>
  <si>
    <t>faramirez@uninorte.edu.co</t>
  </si>
  <si>
    <t>Ramirez Sanchez</t>
  </si>
  <si>
    <t>brians@uninorte.edu.co</t>
  </si>
  <si>
    <t>Rodriguez Carrasco</t>
  </si>
  <si>
    <t>carrascoc@uninorte.edu.co</t>
  </si>
  <si>
    <t>Romero Pacheco</t>
  </si>
  <si>
    <t>Giordy</t>
  </si>
  <si>
    <t>giordyr@uninorte.edu.co</t>
  </si>
  <si>
    <t>Zapata Diaz</t>
  </si>
  <si>
    <t>mzapataj@uninorte.edu.co</t>
  </si>
  <si>
    <t>Amaya Mendoza</t>
  </si>
  <si>
    <t>Alder</t>
  </si>
  <si>
    <t>aldera@uninorte.edu.co</t>
  </si>
  <si>
    <t>Ingeniería Eléctrica</t>
  </si>
  <si>
    <t>Bermudez Rueda</t>
  </si>
  <si>
    <t>abermudezj@uninorte.edu.co</t>
  </si>
  <si>
    <t>Coba Pinedo</t>
  </si>
  <si>
    <t>mcobaa@uninorte.edu.co</t>
  </si>
  <si>
    <t>Consuegra Lara</t>
  </si>
  <si>
    <t>vlara@uninorte.edu.co</t>
  </si>
  <si>
    <t>De La Hoz Gomez</t>
  </si>
  <si>
    <t>fdelahoza@uninorte.edu.co</t>
  </si>
  <si>
    <t>Dimitrio Garcia</t>
  </si>
  <si>
    <t>ddimitrio@uninorte.edu.co</t>
  </si>
  <si>
    <t>Doku Angulo</t>
  </si>
  <si>
    <t>Osami</t>
  </si>
  <si>
    <t>odoku@uninorte.edu.co</t>
  </si>
  <si>
    <t>Garcia Castellanos</t>
  </si>
  <si>
    <t>jcastellanosa@uninorte.edu.co</t>
  </si>
  <si>
    <t>Garcia Diaz</t>
  </si>
  <si>
    <t>gcarlosm@uninorte.edu.co</t>
  </si>
  <si>
    <t>Henriquez Zuluaga</t>
  </si>
  <si>
    <t>mphenriquez@uninorte.edu.co</t>
  </si>
  <si>
    <t>Herazo Correa</t>
  </si>
  <si>
    <t>Eliana</t>
  </si>
  <si>
    <t>elianaherazo@uninorte.edu.co</t>
  </si>
  <si>
    <t>Hugueth Polo</t>
  </si>
  <si>
    <t>dhugueth@uninorte.edu.co</t>
  </si>
  <si>
    <t>Jaramillo Andrades</t>
  </si>
  <si>
    <t>Yina</t>
  </si>
  <si>
    <t>yandrades@uninorte.edu.co</t>
  </si>
  <si>
    <t>Jarma Gomez</t>
  </si>
  <si>
    <t>jarmaj@uninorte.edu.co</t>
  </si>
  <si>
    <t>Pedroza Chamorro</t>
  </si>
  <si>
    <t>depedroza@uninorte.edu.co</t>
  </si>
  <si>
    <t>Reyes Apresa</t>
  </si>
  <si>
    <t>Xilena</t>
  </si>
  <si>
    <t>xreyes@uninorte.edu.co</t>
  </si>
  <si>
    <t>Saavedra Reyes</t>
  </si>
  <si>
    <t>rjsaavedra@uninorte.edu.co</t>
  </si>
  <si>
    <t>Salas Pajaro</t>
  </si>
  <si>
    <t>afsalas@uninorte.edu.co</t>
  </si>
  <si>
    <t>Salas Reyes</t>
  </si>
  <si>
    <t>jjsalas@uninorte.edu.co</t>
  </si>
  <si>
    <t>Aguirre De La Hoz</t>
  </si>
  <si>
    <t>Randy</t>
  </si>
  <si>
    <t>arandy@uninorte.edu.co</t>
  </si>
  <si>
    <t>Alvarez Cisneros</t>
  </si>
  <si>
    <t>cisnerosa@uninorte.edu.co</t>
  </si>
  <si>
    <t>Anaya Vasquez</t>
  </si>
  <si>
    <t>Natalis</t>
  </si>
  <si>
    <t>natalisa@uninorte.edu.co</t>
  </si>
  <si>
    <t>Buelvas Obregon</t>
  </si>
  <si>
    <t>Chris</t>
  </si>
  <si>
    <t>chrisb@uninorte.edu.co</t>
  </si>
  <si>
    <t>Martinez Alcazar</t>
  </si>
  <si>
    <t>alcazarl@uninorte.edu.co</t>
  </si>
  <si>
    <t>Martinez Miranda</t>
  </si>
  <si>
    <t>Keyner</t>
  </si>
  <si>
    <t>keynerm@uninorte.edu.co</t>
  </si>
  <si>
    <t>Morales Montes</t>
  </si>
  <si>
    <t>montesmaria@uninorte.edu.co</t>
  </si>
  <si>
    <t>Ramirez Ortiz</t>
  </si>
  <si>
    <t>ortizjd@uninorte.edu.co</t>
  </si>
  <si>
    <t>Suarez Gutierrez</t>
  </si>
  <si>
    <t>suarezjd@uninorte.edu.co</t>
  </si>
  <si>
    <t>Yee Romero</t>
  </si>
  <si>
    <t>vyee@uninorte.edu.co</t>
  </si>
  <si>
    <t>Bedoya Hernandez</t>
  </si>
  <si>
    <t>Nhikolas</t>
  </si>
  <si>
    <t>nicolasbedoya@uninorte.edu.co</t>
  </si>
  <si>
    <t>Ingeniería Electrónica</t>
  </si>
  <si>
    <t>Parody De La Cruz</t>
  </si>
  <si>
    <t>Hemel</t>
  </si>
  <si>
    <t>hparody@uninorte.edu.co</t>
  </si>
  <si>
    <t>Arismendy Montes</t>
  </si>
  <si>
    <t>arismendyl@uninorte.edu.co</t>
  </si>
  <si>
    <t>Arteta Molina</t>
  </si>
  <si>
    <t>nmarteta@uninorte.edu.co</t>
  </si>
  <si>
    <t>Calderon Padilla</t>
  </si>
  <si>
    <t>mcalderonf@uninorte.edu.co</t>
  </si>
  <si>
    <t>Herrera Suarez</t>
  </si>
  <si>
    <t>jessicasuarez@uninorte.edu.co</t>
  </si>
  <si>
    <t>Mardini Garcia</t>
  </si>
  <si>
    <t>imardini@uninorte.edu.co</t>
  </si>
  <si>
    <t>Palacio Aita</t>
  </si>
  <si>
    <t>maita@uninorte.edu.co</t>
  </si>
  <si>
    <t>Patiño Jaraba</t>
  </si>
  <si>
    <t>Efrain</t>
  </si>
  <si>
    <t>ejpatino@uninorte.edu.co</t>
  </si>
  <si>
    <t>Salazar Torres</t>
  </si>
  <si>
    <t>rasalazar@uninorte.edu.co</t>
  </si>
  <si>
    <t>Solis Padilla</t>
  </si>
  <si>
    <t>lsolis@uninorte.edu.co</t>
  </si>
  <si>
    <t>Vasquez Yacaman</t>
  </si>
  <si>
    <t>Santiago</t>
  </si>
  <si>
    <t>santiagoyacaman@uninorte.edu.co</t>
  </si>
  <si>
    <t>Vidales Hincapie</t>
  </si>
  <si>
    <t>bvidales@uninorte.edu.co</t>
  </si>
  <si>
    <t>Brito Banguera</t>
  </si>
  <si>
    <t>Isalias</t>
  </si>
  <si>
    <t>ibanguera@uninorte.edu.co</t>
  </si>
  <si>
    <t>Cantillo Trujillo</t>
  </si>
  <si>
    <t>Wilmer</t>
  </si>
  <si>
    <t>cwilmer@uninorte.edu.co</t>
  </si>
  <si>
    <t>Cervantes Cano</t>
  </si>
  <si>
    <t>Brandon</t>
  </si>
  <si>
    <t>brandonc@uninorte.edu.co</t>
  </si>
  <si>
    <t>Cueto Altahona</t>
  </si>
  <si>
    <t>acuetoc@uninorte.edu.co</t>
  </si>
  <si>
    <t>De La Ossa Navarro</t>
  </si>
  <si>
    <t>afdelaossa@uninorte.edu.co</t>
  </si>
  <si>
    <t>Gamarra Betin</t>
  </si>
  <si>
    <t>megamarra@uninorte.edu.co</t>
  </si>
  <si>
    <t>Gonzalez Garcia</t>
  </si>
  <si>
    <t>digonzalez@uninorte.edu.co</t>
  </si>
  <si>
    <t>Gonzalez Salcedo</t>
  </si>
  <si>
    <t>ajesusg@uninorte.edu.co</t>
  </si>
  <si>
    <t>Gordon Franco</t>
  </si>
  <si>
    <t>Obed</t>
  </si>
  <si>
    <t>gordono@uninorte.edu.co</t>
  </si>
  <si>
    <t>Macias Martinez</t>
  </si>
  <si>
    <t>jmmacias@uninorte.edu.co</t>
  </si>
  <si>
    <t>Marin Sastoque</t>
  </si>
  <si>
    <t>sastoquej@uninorte.edu.co</t>
  </si>
  <si>
    <t>Martinez Herrera</t>
  </si>
  <si>
    <t>dherreraj@uninorte.edu.co</t>
  </si>
  <si>
    <t>Perez Lopez</t>
  </si>
  <si>
    <t>Jerson</t>
  </si>
  <si>
    <t>pjerson@uninorte.edu.co</t>
  </si>
  <si>
    <t>Polo Perez</t>
  </si>
  <si>
    <t>dapolo@uninorte.edu.co</t>
  </si>
  <si>
    <t>Santis Venegas</t>
  </si>
  <si>
    <t>Jonathan</t>
  </si>
  <si>
    <t>jjsantis@uninorte.edu.co</t>
  </si>
  <si>
    <t>Ternera Pertuz</t>
  </si>
  <si>
    <t>mdternera@uninorte.edu.co</t>
  </si>
  <si>
    <t>Vasquez Mora</t>
  </si>
  <si>
    <t>Sary</t>
  </si>
  <si>
    <t>saryv@uninorte.edu.co</t>
  </si>
  <si>
    <t>Vela Samudio</t>
  </si>
  <si>
    <t>velaj@uninorte.edu.co</t>
  </si>
  <si>
    <t>Torres Olivera</t>
  </si>
  <si>
    <t>Cecil</t>
  </si>
  <si>
    <t>cecilt@uninorte.edu.co</t>
  </si>
  <si>
    <t>Ingeniería Industrial</t>
  </si>
  <si>
    <t>Jeanine</t>
  </si>
  <si>
    <t>jabomohor@uninorte.edu.co</t>
  </si>
  <si>
    <t>Agualimpia Martinez</t>
  </si>
  <si>
    <t>mariajosea@uninorte.edu.co</t>
  </si>
  <si>
    <t>valentinavasquez@uninorte.edu.co</t>
  </si>
  <si>
    <t>Arrieta Carcamo</t>
  </si>
  <si>
    <t>Angela</t>
  </si>
  <si>
    <t>amcarcamo@uninorte.edu.co</t>
  </si>
  <si>
    <t>Barrios Ortega</t>
  </si>
  <si>
    <t>Gerson</t>
  </si>
  <si>
    <t>gersonb@uninorte.edu.co</t>
  </si>
  <si>
    <t>Barros Capella</t>
  </si>
  <si>
    <t>dpbarros@uninorte.edu.co</t>
  </si>
  <si>
    <t>Bayona Ribaldo</t>
  </si>
  <si>
    <t>mpbayona@uninorte.edu.co</t>
  </si>
  <si>
    <t>Benavides Jaimes</t>
  </si>
  <si>
    <t>jaimesb@uninorte.edu.co</t>
  </si>
  <si>
    <t>Blanco Gutierrez</t>
  </si>
  <si>
    <t>blancocl@uninorte.edu.co</t>
  </si>
  <si>
    <t>Boneu Santana</t>
  </si>
  <si>
    <t>boneuo@uninorte.edu.co</t>
  </si>
  <si>
    <t>Bustamante Leal</t>
  </si>
  <si>
    <t>Lilibeth</t>
  </si>
  <si>
    <t>blilibeth@uninorte.edu.co</t>
  </si>
  <si>
    <t>Carvajal Perez</t>
  </si>
  <si>
    <t>Jhonathan</t>
  </si>
  <si>
    <t>jgcarvajal@uninorte.edu.co</t>
  </si>
  <si>
    <t>Diaz Rodriguez</t>
  </si>
  <si>
    <t>kdiazm@uninorte.edu.co</t>
  </si>
  <si>
    <t>Esquivia Castilla</t>
  </si>
  <si>
    <t>lesquivia@uninorte.edu.co</t>
  </si>
  <si>
    <t>Garces Polo</t>
  </si>
  <si>
    <t>Libardo</t>
  </si>
  <si>
    <t>lsgarces@uninorte.edu.co</t>
  </si>
  <si>
    <t>pgiraldoa@uninorte.edu.co</t>
  </si>
  <si>
    <t>Giraldo Pelaez</t>
  </si>
  <si>
    <t>mpalaez@uninorte.edu.co</t>
  </si>
  <si>
    <t>Herrera Cortes</t>
  </si>
  <si>
    <t>Katty</t>
  </si>
  <si>
    <t>hkatty@uninorte.edu.co</t>
  </si>
  <si>
    <t>kmhoyos@uninorte.edu.co</t>
  </si>
  <si>
    <t>Ibarra Garrido</t>
  </si>
  <si>
    <t>adibarra@uninorte.edu.co</t>
  </si>
  <si>
    <t>Jimenez Rojano</t>
  </si>
  <si>
    <t>Danitza</t>
  </si>
  <si>
    <t>danitzaj@uninorte.edu.co</t>
  </si>
  <si>
    <t>Jimenez Urrea</t>
  </si>
  <si>
    <t>Irma</t>
  </si>
  <si>
    <t>urreai@uninorte.edu.co</t>
  </si>
  <si>
    <t>Martinez Reales</t>
  </si>
  <si>
    <t>lareales@uninorte.edu.co</t>
  </si>
  <si>
    <t>Medina Villarreal</t>
  </si>
  <si>
    <t>medinacm@uninorte.edu.co</t>
  </si>
  <si>
    <t>Mejia Castro</t>
  </si>
  <si>
    <t>vlmejia@uninorte.edu.co</t>
  </si>
  <si>
    <t>Mercado Morales</t>
  </si>
  <si>
    <t>Yessica</t>
  </si>
  <si>
    <t>myessica@uninorte.edu.co</t>
  </si>
  <si>
    <t>Molina Jimeno</t>
  </si>
  <si>
    <t>lmolinal@uninorte.edu.co</t>
  </si>
  <si>
    <t>Morales Gonzalez</t>
  </si>
  <si>
    <t>drmorales@uninorte.edu.co</t>
  </si>
  <si>
    <t>Murillo Pinto</t>
  </si>
  <si>
    <t>Dayana</t>
  </si>
  <si>
    <t>damurillo@uninorte.edu.co</t>
  </si>
  <si>
    <t>Olivella Ramirez</t>
  </si>
  <si>
    <t>Clarisa</t>
  </si>
  <si>
    <t>clarissao@uninorte.edu.co</t>
  </si>
  <si>
    <t>Orozco Angarita</t>
  </si>
  <si>
    <t>nporozco@uninorte.edu.co</t>
  </si>
  <si>
    <t>Pacheco Guerra</t>
  </si>
  <si>
    <t>pachecojc@uninorte.edu.co</t>
  </si>
  <si>
    <t>Pacheco Lopez</t>
  </si>
  <si>
    <t>Alexandra</t>
  </si>
  <si>
    <t>alexandrapacheco@uninorte.edu.co</t>
  </si>
  <si>
    <t>Pajaro Caro</t>
  </si>
  <si>
    <t>dcpajaro@uninorte.edu.co</t>
  </si>
  <si>
    <t>Payares Osorio</t>
  </si>
  <si>
    <t>Yanelis</t>
  </si>
  <si>
    <t>payaresy@uninorte.edu.co</t>
  </si>
  <si>
    <t>Peña Andrade</t>
  </si>
  <si>
    <t>nathalyp@uninorte.edu.co</t>
  </si>
  <si>
    <t>Pertuz Valencia</t>
  </si>
  <si>
    <t>marianapertuz@uninorte.edu.co</t>
  </si>
  <si>
    <t>Pinto Vargas</t>
  </si>
  <si>
    <t>apintoj@uninorte.edu.co</t>
  </si>
  <si>
    <t>Quiroz Alvarez</t>
  </si>
  <si>
    <t>aaquiroz@uninorte.edu.co</t>
  </si>
  <si>
    <t>Rodado Castro</t>
  </si>
  <si>
    <t>Humberto</t>
  </si>
  <si>
    <t>hmrodado@uninorte.edu.co</t>
  </si>
  <si>
    <t>Rodriguez Rojas</t>
  </si>
  <si>
    <t>Cielomar</t>
  </si>
  <si>
    <t>cielomarr@uninorte.edu.co</t>
  </si>
  <si>
    <t>Salas Infante</t>
  </si>
  <si>
    <t>Saoris</t>
  </si>
  <si>
    <t>sinfante@uninorte.edu.co</t>
  </si>
  <si>
    <t>Samper Rojano</t>
  </si>
  <si>
    <t>duvans@uninorte.edu.co</t>
  </si>
  <si>
    <t>Tamara Herazo</t>
  </si>
  <si>
    <t>tamarad@uninorte.edu.co</t>
  </si>
  <si>
    <t>Torreglosa Portillo</t>
  </si>
  <si>
    <t>Leonella</t>
  </si>
  <si>
    <t>ltorreglosa@uninorte.edu.co</t>
  </si>
  <si>
    <t>Torres Polo</t>
  </si>
  <si>
    <t>Mitchel</t>
  </si>
  <si>
    <t>mitchelt@uninorte.edu.co</t>
  </si>
  <si>
    <t>Verjel Carrillo</t>
  </si>
  <si>
    <t>Caroline</t>
  </si>
  <si>
    <t>verjelc@uninorte.edu.co</t>
  </si>
  <si>
    <t>Ruby</t>
  </si>
  <si>
    <t>rvillanuevaa@uninorte.edu.co</t>
  </si>
  <si>
    <t>Yepez Acosta</t>
  </si>
  <si>
    <t>mjyepez@uninorte.edu.co</t>
  </si>
  <si>
    <t>Zabaleta Simancas</t>
  </si>
  <si>
    <t>simancask@uninorte.edu.co</t>
  </si>
  <si>
    <t>Alvarez Sanes</t>
  </si>
  <si>
    <t>sanesd@uninorte.edu.co</t>
  </si>
  <si>
    <t>Baldovino Garcia</t>
  </si>
  <si>
    <t>dfbaldovino@uninorte.edu.co</t>
  </si>
  <si>
    <t>Barros Choperena</t>
  </si>
  <si>
    <t>Alfredo</t>
  </si>
  <si>
    <t>eabarros@uninorte.edu.co</t>
  </si>
  <si>
    <t>Bedoya Angulo</t>
  </si>
  <si>
    <t>sabedoya@uninorte.edu.co</t>
  </si>
  <si>
    <t>Borja Guardiola</t>
  </si>
  <si>
    <t>arborja@uninorte.edu.co</t>
  </si>
  <si>
    <t>Calvo Ortiz</t>
  </si>
  <si>
    <t>calvow@uninorte.edu.co</t>
  </si>
  <si>
    <t>Casas Erazo</t>
  </si>
  <si>
    <t>jscasas@uninorte.edu.co</t>
  </si>
  <si>
    <t>Castellanos Campo</t>
  </si>
  <si>
    <t>accastellanos@uninorte.edu.co</t>
  </si>
  <si>
    <t>De La Cruz Cantillo</t>
  </si>
  <si>
    <t>delacruzca@uninorte.edu.co</t>
  </si>
  <si>
    <t>Diaz Pernett</t>
  </si>
  <si>
    <t>djpernett@uninorte.edu.co</t>
  </si>
  <si>
    <t>Duque Serna</t>
  </si>
  <si>
    <t>flduque@uninorte.edu.co</t>
  </si>
  <si>
    <t>Escobar Dizz</t>
  </si>
  <si>
    <t>jdizz@uninorte.edu.co</t>
  </si>
  <si>
    <t>Espinosa Merlano</t>
  </si>
  <si>
    <t>gerardoe@uninorte.edu.co</t>
  </si>
  <si>
    <t>Esquivia Ferrer</t>
  </si>
  <si>
    <t>msesquivia@uninorte.edu.co</t>
  </si>
  <si>
    <t>Fontalvo Arenas</t>
  </si>
  <si>
    <t>fontalvoja@uninorte.edu.co</t>
  </si>
  <si>
    <t>Garces Torres</t>
  </si>
  <si>
    <t>sagarces@uninorte.edu.co</t>
  </si>
  <si>
    <t>Gomez Bonilla</t>
  </si>
  <si>
    <t>jrbonilla@uninorte.edu.co</t>
  </si>
  <si>
    <t>Gomez Ruz</t>
  </si>
  <si>
    <t>gomezjp@uninorte.edu.co</t>
  </si>
  <si>
    <t>Hernandez Polanco</t>
  </si>
  <si>
    <t>carolinapolanco@uninorte.edu.co</t>
  </si>
  <si>
    <t>Herrera Pulido</t>
  </si>
  <si>
    <t>jepulido@uninorte.edu.co</t>
  </si>
  <si>
    <t>Jaramillo Narvaez</t>
  </si>
  <si>
    <t>Lucas</t>
  </si>
  <si>
    <t>lucasj@uninorte.edu.co</t>
  </si>
  <si>
    <t>Jimenez Manga</t>
  </si>
  <si>
    <t>Luna</t>
  </si>
  <si>
    <t>jimenezdl@uninorte.edu.co</t>
  </si>
  <si>
    <t>Lozano Caballero</t>
  </si>
  <si>
    <t>lclozano@uninorte.edu.co</t>
  </si>
  <si>
    <t>Marimon Gonzalez</t>
  </si>
  <si>
    <t>Gisselle</t>
  </si>
  <si>
    <t>mgisselle@uninorte.edu.co</t>
  </si>
  <si>
    <t>Medina Ospina</t>
  </si>
  <si>
    <t>nataliamedina@uninorte.edu.co</t>
  </si>
  <si>
    <t>Olivieri Diazgranados</t>
  </si>
  <si>
    <t>iolivieri@uninorte.edu.co</t>
  </si>
  <si>
    <t>Oviedo Yanes</t>
  </si>
  <si>
    <t>Cintya</t>
  </si>
  <si>
    <t>yanesc@uninorte.edu.co</t>
  </si>
  <si>
    <t>Paez Sanjuanelo</t>
  </si>
  <si>
    <t>Natali</t>
  </si>
  <si>
    <t>nsanjuanelo@uninorte.edu.co</t>
  </si>
  <si>
    <t>Peñaloza Gamez</t>
  </si>
  <si>
    <t>dapenaloza@uninorte.edu.co</t>
  </si>
  <si>
    <t>pmariac@uninorte.edu.co</t>
  </si>
  <si>
    <t>Quintero Obredor</t>
  </si>
  <si>
    <t>ldquintero@uninorte.edu.co</t>
  </si>
  <si>
    <t>Ramirez Quesada</t>
  </si>
  <si>
    <t>Kelly</t>
  </si>
  <si>
    <t>quesadak@uninorte.edu.co</t>
  </si>
  <si>
    <t>Rodriguez Diaz</t>
  </si>
  <si>
    <t>mrlaura@uninorte.edu.co</t>
  </si>
  <si>
    <t>Sarmiento Rodriguez</t>
  </si>
  <si>
    <t>sarmientola@uninorte.edu.co</t>
  </si>
  <si>
    <t>Serrano Alvarez</t>
  </si>
  <si>
    <t>cserranoa@uninorte.edu.co</t>
  </si>
  <si>
    <t>Solano Badillo</t>
  </si>
  <si>
    <t>ssteven@uninorte.edu.co</t>
  </si>
  <si>
    <t>Suarez De La Rosa</t>
  </si>
  <si>
    <t>delarosafa@uninorte.edu.co</t>
  </si>
  <si>
    <t>Varela Reyes</t>
  </si>
  <si>
    <t>Ivon</t>
  </si>
  <si>
    <t>ivonv@uninorte.edu.co</t>
  </si>
  <si>
    <t>Vergara Ruiz</t>
  </si>
  <si>
    <t>ruizje@uninorte.edu.co</t>
  </si>
  <si>
    <t>Villar Amador</t>
  </si>
  <si>
    <t>lgvillar@uninorte.edu.co</t>
  </si>
  <si>
    <t>Martinez Olmos</t>
  </si>
  <si>
    <t>jdolmos@uninorte.edu.co</t>
  </si>
  <si>
    <t>Ingeniería Mecánica</t>
  </si>
  <si>
    <t>Aguilar Torres</t>
  </si>
  <si>
    <t>djaguilar@uninorte.edu.co</t>
  </si>
  <si>
    <t>Albor Polo</t>
  </si>
  <si>
    <t>alborac@uninorte.edu.co</t>
  </si>
  <si>
    <t>Castillo Ramirez</t>
  </si>
  <si>
    <t>Anderson</t>
  </si>
  <si>
    <t>andersondc@uninorte.edu.co</t>
  </si>
  <si>
    <t>Conrado Retamozo</t>
  </si>
  <si>
    <t>Gonzalo</t>
  </si>
  <si>
    <t>gretamozo@uninorte.edu.co</t>
  </si>
  <si>
    <t>Crespo Roncallo</t>
  </si>
  <si>
    <t>Nicoll</t>
  </si>
  <si>
    <t>roncallon@uninorte.edu.co</t>
  </si>
  <si>
    <t>Daza Arrazola</t>
  </si>
  <si>
    <t>Hernando</t>
  </si>
  <si>
    <t>hadaza@uninorte.edu.co</t>
  </si>
  <si>
    <t>De La Hoz Barraza</t>
  </si>
  <si>
    <t>Romario</t>
  </si>
  <si>
    <t>romariob@uninorte.edu.co</t>
  </si>
  <si>
    <t>Diago Palacio</t>
  </si>
  <si>
    <t>rfdiago@uninorte.edu.co</t>
  </si>
  <si>
    <t>Espeleta Bolivar</t>
  </si>
  <si>
    <t>Ruben</t>
  </si>
  <si>
    <t>espeletar@uninorte.edu.co</t>
  </si>
  <si>
    <t>Garcia Arroyo</t>
  </si>
  <si>
    <t>Eisner</t>
  </si>
  <si>
    <t>eisnerg@uninorte.edu.co</t>
  </si>
  <si>
    <t>Garcia Hernandez</t>
  </si>
  <si>
    <t>garciaed@uninorte.edu.co</t>
  </si>
  <si>
    <t>Gomez Herrera</t>
  </si>
  <si>
    <t>Ever</t>
  </si>
  <si>
    <t>gomezde@uninorte.edu.co</t>
  </si>
  <si>
    <t>Gonzalez Martinez</t>
  </si>
  <si>
    <t>gonzalezmartinez@uninorte.edu.co</t>
  </si>
  <si>
    <t>Gutierrez Pernia</t>
  </si>
  <si>
    <t>mpernia@uninorte.edu.co</t>
  </si>
  <si>
    <t>Hernandez Cardona</t>
  </si>
  <si>
    <t>Anibal</t>
  </si>
  <si>
    <t>acardonaa@uninorte.edu.co</t>
  </si>
  <si>
    <t>Jimenez Camargo</t>
  </si>
  <si>
    <t>juancj@uninorte.edu.co</t>
  </si>
  <si>
    <t>Lora Polo</t>
  </si>
  <si>
    <t>rflora@uninorte.edu.co</t>
  </si>
  <si>
    <t>Macias Vera</t>
  </si>
  <si>
    <t>sebastianmacias@uninorte.edu.co</t>
  </si>
  <si>
    <t>Masson Cantillo</t>
  </si>
  <si>
    <t>James</t>
  </si>
  <si>
    <t>jmasson@uninorte.edu.co</t>
  </si>
  <si>
    <t>Montes Mercado</t>
  </si>
  <si>
    <t>cmontese@uninorte.edu.co</t>
  </si>
  <si>
    <t>Moya Bermudez</t>
  </si>
  <si>
    <t>Sneider</t>
  </si>
  <si>
    <t>sneiderb@uninorte.edu.co</t>
  </si>
  <si>
    <t>Musa Gutierrez</t>
  </si>
  <si>
    <t>amusa@uninorte.edu.co</t>
  </si>
  <si>
    <t>Osorio Campbell</t>
  </si>
  <si>
    <t>Leyder</t>
  </si>
  <si>
    <t>leydero@uninorte.edu.co</t>
  </si>
  <si>
    <t>Pallares Avila</t>
  </si>
  <si>
    <t>ppallares@uninorte.edu.co</t>
  </si>
  <si>
    <t>Quiroga Mendoza</t>
  </si>
  <si>
    <t>jsquiroga@uninorte.edu.co</t>
  </si>
  <si>
    <t>Ramirez Ascencio</t>
  </si>
  <si>
    <t>Esthefany</t>
  </si>
  <si>
    <t>resthefany@uninorte.edu.co</t>
  </si>
  <si>
    <t>Saenz Benavides</t>
  </si>
  <si>
    <t>jlsaenz@uninorte.edu.co</t>
  </si>
  <si>
    <t>Sanchez Rosales</t>
  </si>
  <si>
    <t>William</t>
  </si>
  <si>
    <t>williamsanchez@uninorte.edu.co</t>
  </si>
  <si>
    <t>Tordecilla Medina</t>
  </si>
  <si>
    <t>vtordecilla@uninorte.edu.co</t>
  </si>
  <si>
    <t>Trejo Diaz</t>
  </si>
  <si>
    <t>ltrejo@uninorte.edu.co</t>
  </si>
  <si>
    <t>Albuja Del Valle</t>
  </si>
  <si>
    <t>ralbuja@uninorte.edu.co</t>
  </si>
  <si>
    <t>Becerra Gonzalez</t>
  </si>
  <si>
    <t>obecera@uninorte.edu.co</t>
  </si>
  <si>
    <t>Botett Diaz</t>
  </si>
  <si>
    <t>Allyson</t>
  </si>
  <si>
    <t>abotett@uninorte.edu.co</t>
  </si>
  <si>
    <t>Bustacara Prasca</t>
  </si>
  <si>
    <t>Beine</t>
  </si>
  <si>
    <t>bbustacara@uninorte.edu.co</t>
  </si>
  <si>
    <t>Cabana Moreno</t>
  </si>
  <si>
    <t>Breyner</t>
  </si>
  <si>
    <t>cabanab@uninorte.edu.co</t>
  </si>
  <si>
    <t>Castro Giraldo</t>
  </si>
  <si>
    <t>ccandrea@uninorte.edu.co</t>
  </si>
  <si>
    <t>Cepeda Castaño</t>
  </si>
  <si>
    <t>sjcepeda@uninorte.edu.co</t>
  </si>
  <si>
    <t>Cepeda Yaspe</t>
  </si>
  <si>
    <t>yaspea@uninorte.edu.co</t>
  </si>
  <si>
    <t>Chima Gasca</t>
  </si>
  <si>
    <t>Anthony</t>
  </si>
  <si>
    <t>chimaa@uninorte.edu.co</t>
  </si>
  <si>
    <t>De La Hoz Laguna</t>
  </si>
  <si>
    <t>rlaguna@uninorte.edu.co</t>
  </si>
  <si>
    <t>De La Rosa Gonzalez</t>
  </si>
  <si>
    <t>angelicadelarosa@uninorte.edu.co</t>
  </si>
  <si>
    <t>Gallo Moreno</t>
  </si>
  <si>
    <t>cagallo@uninorte.edu.co</t>
  </si>
  <si>
    <t>Gamboa Peñaranda</t>
  </si>
  <si>
    <t>jdgamboa@uninorte.edu.co</t>
  </si>
  <si>
    <t>Garcia Guzman</t>
  </si>
  <si>
    <t>Nicolas</t>
  </si>
  <si>
    <t>nguzamn@uninorte.edu.co</t>
  </si>
  <si>
    <t>Gonzalez Jimenez</t>
  </si>
  <si>
    <t>amiguelg@uninorte.edu.co</t>
  </si>
  <si>
    <t>egonzalezr@uninorte.edu.co</t>
  </si>
  <si>
    <t>Ibañez Sierra</t>
  </si>
  <si>
    <t>daibanez@uninorte.edu.co</t>
  </si>
  <si>
    <t>Imitola Gonzalez</t>
  </si>
  <si>
    <t>Arnold</t>
  </si>
  <si>
    <t>arnoldi@uninorte.edu.co</t>
  </si>
  <si>
    <t>Marrugo Vergara</t>
  </si>
  <si>
    <t>Freddy</t>
  </si>
  <si>
    <t>fjmarrugo@uninorte.edu.co</t>
  </si>
  <si>
    <t>Martinez Figueroa</t>
  </si>
  <si>
    <t>Valery</t>
  </si>
  <si>
    <t>valeryf@uninorte.edu.co</t>
  </si>
  <si>
    <t>Maury Sterling</t>
  </si>
  <si>
    <t>ssterling@uninorte.edu.co</t>
  </si>
  <si>
    <t>Mendoza Cervantes</t>
  </si>
  <si>
    <t>sjmendoza@uninorte.edu.co</t>
  </si>
  <si>
    <t>Morillo Redondo</t>
  </si>
  <si>
    <t>Alvin</t>
  </si>
  <si>
    <t>alvinm@uninorte.edu.co</t>
  </si>
  <si>
    <t>Muñoz Montenegro</t>
  </si>
  <si>
    <t>Elias</t>
  </si>
  <si>
    <t>jemontenegro@uninorte.edu.co</t>
  </si>
  <si>
    <t>Ochoa Valest</t>
  </si>
  <si>
    <t>valesta@uninorte.edu.co</t>
  </si>
  <si>
    <t>Otero Gazcon</t>
  </si>
  <si>
    <t>Leiner</t>
  </si>
  <si>
    <t>lgazcon@uninorte.edu.co</t>
  </si>
  <si>
    <t>Padilla Daza</t>
  </si>
  <si>
    <t>Aldair</t>
  </si>
  <si>
    <t>daldair@uninorte.edu.co</t>
  </si>
  <si>
    <t>Padilla Ramirez</t>
  </si>
  <si>
    <t>apmiguel@uninorte.edu.co</t>
  </si>
  <si>
    <t>Pardo Vanegas</t>
  </si>
  <si>
    <t>Yuleisy</t>
  </si>
  <si>
    <t>yuleisyp@uninorte.edu.co</t>
  </si>
  <si>
    <t>Parra Osorio</t>
  </si>
  <si>
    <t>Maricel</t>
  </si>
  <si>
    <t>maricelp@uninorte.edu.co</t>
  </si>
  <si>
    <t>Pinedo Castro</t>
  </si>
  <si>
    <t>Gisell</t>
  </si>
  <si>
    <t>pgisell@uninorte.edu.co</t>
  </si>
  <si>
    <t>Romero Florez</t>
  </si>
  <si>
    <t>wjromero@uninorte.edu.co</t>
  </si>
  <si>
    <t>Romero Racedo</t>
  </si>
  <si>
    <t>vgromero@uninorte.edu.co</t>
  </si>
  <si>
    <t>Santos Perez</t>
  </si>
  <si>
    <t>Vladimir</t>
  </si>
  <si>
    <t>vladimirs@uninorte.edu.co</t>
  </si>
  <si>
    <t>Varela Lopez</t>
  </si>
  <si>
    <t>vbrian@uninorte.edu.co</t>
  </si>
  <si>
    <t>Villalobos Perez</t>
  </si>
  <si>
    <t>Silvana</t>
  </si>
  <si>
    <t>spvillalobos@uninorte.edu.co</t>
  </si>
  <si>
    <t>Lopez Reyes</t>
  </si>
  <si>
    <t>Karolain</t>
  </si>
  <si>
    <t>karolainl@uninorte.edu.co</t>
  </si>
  <si>
    <t>IESE-Inst.de Estudios en Educ.</t>
  </si>
  <si>
    <t>Blanco Rodriguez</t>
  </si>
  <si>
    <t>valentinablanco@uninorte.edu.co</t>
  </si>
  <si>
    <t>Cantillo Menco</t>
  </si>
  <si>
    <t>macantillom@uninorte.edu.co</t>
  </si>
  <si>
    <t>Daza Miranda</t>
  </si>
  <si>
    <t>fldaza@uninorte.edu.co</t>
  </si>
  <si>
    <t>Duque Cabrera</t>
  </si>
  <si>
    <t>Yeimi</t>
  </si>
  <si>
    <t>dyeimi@uninorte.edu.co</t>
  </si>
  <si>
    <t>Fernandez MCausland</t>
  </si>
  <si>
    <t>mcauslandi@uninorte.edu.co</t>
  </si>
  <si>
    <t>Fragozo Pallares</t>
  </si>
  <si>
    <t>Lariana</t>
  </si>
  <si>
    <t>larianaf@uninorte.edu.co</t>
  </si>
  <si>
    <t>Jaramillo Gonzalez</t>
  </si>
  <si>
    <t>apjaramillo@uninorte.edu.co</t>
  </si>
  <si>
    <t>Maduro Camacho</t>
  </si>
  <si>
    <t>danielamaduro@uninorte.edu.co</t>
  </si>
  <si>
    <t>Mendoza Gutierrez</t>
  </si>
  <si>
    <t>isabellamendoza@uninorte.edu.co</t>
  </si>
  <si>
    <t>Orozco Thomas</t>
  </si>
  <si>
    <t>Liliana</t>
  </si>
  <si>
    <t>mlthomas@uninorte.edu.co</t>
  </si>
  <si>
    <t>Peña Sanchez</t>
  </si>
  <si>
    <t>melissapena@uninorte.edu.co</t>
  </si>
  <si>
    <t>Perez Mola</t>
  </si>
  <si>
    <t>Sonia</t>
  </si>
  <si>
    <t>molas@uninorte.edu.co</t>
  </si>
  <si>
    <t>Queruz Meza</t>
  </si>
  <si>
    <t>lqueruz@uninorte.edu.co</t>
  </si>
  <si>
    <t>Rojas Zuluaga</t>
  </si>
  <si>
    <t>azuluagac@uninorte.edu.co</t>
  </si>
  <si>
    <t>Roncallo Moran</t>
  </si>
  <si>
    <t>Yerlin</t>
  </si>
  <si>
    <t>roncalloy@uninorte.edu.co</t>
  </si>
  <si>
    <t>Salamanca Palma</t>
  </si>
  <si>
    <t>Cielo</t>
  </si>
  <si>
    <t>cmsalamanca@uninorte.edu.co</t>
  </si>
  <si>
    <t>Tatis Herrera</t>
  </si>
  <si>
    <t>Tadiana</t>
  </si>
  <si>
    <t>ttatis@uninorte.edu.co</t>
  </si>
  <si>
    <t>Urzola Salcedo</t>
  </si>
  <si>
    <t>mfurzola@uninorte.edu.co</t>
  </si>
  <si>
    <t>Ariza De La Ossa</t>
  </si>
  <si>
    <t>elianaariza@uninorte.edu.co</t>
  </si>
  <si>
    <t>Gamarra Vengoechea</t>
  </si>
  <si>
    <t>mgamarraa@uninorte.edu.co</t>
  </si>
  <si>
    <t>Jassir Mercado</t>
  </si>
  <si>
    <t>Gisella</t>
  </si>
  <si>
    <t>gjassir@uninorte.edu.co</t>
  </si>
  <si>
    <t>Lizarazo Rivera</t>
  </si>
  <si>
    <t>Nayarith</t>
  </si>
  <si>
    <t>lnayarith@uninorte.edu.co</t>
  </si>
  <si>
    <t>Perez Manga</t>
  </si>
  <si>
    <t>apmanga@uninorte.edu.co</t>
  </si>
  <si>
    <t>Romero Castilla</t>
  </si>
  <si>
    <t>vpromero@uninorte.edu.co</t>
  </si>
  <si>
    <t>Vargas Rodriguez</t>
  </si>
  <si>
    <t>mvlaura@uninorte.edu.co</t>
  </si>
  <si>
    <t>Velasquez Montero</t>
  </si>
  <si>
    <t>Britny</t>
  </si>
  <si>
    <t>monterob@uninorte.edu.co</t>
  </si>
  <si>
    <t>Villa Barrios</t>
  </si>
  <si>
    <t>mvillai@uninorte.edu.co</t>
  </si>
  <si>
    <t>Villarreal Fraija</t>
  </si>
  <si>
    <t>fraijav@uninorte.edu.co</t>
  </si>
  <si>
    <t>Vives Navas</t>
  </si>
  <si>
    <t>pvives@uninorte.edu.co</t>
  </si>
  <si>
    <t>Zuleta Pinedo</t>
  </si>
  <si>
    <t>zuletap@uninorte.edu.co</t>
  </si>
  <si>
    <t>Angarita Fontalvo</t>
  </si>
  <si>
    <t>mangaritaj@uninorte.edu.co</t>
  </si>
  <si>
    <t>Lic. Filosofía y Humanidades</t>
  </si>
  <si>
    <t>Avendaño Gonzalez</t>
  </si>
  <si>
    <t>Gloria</t>
  </si>
  <si>
    <t>gpavendano@uninorte.edu.co</t>
  </si>
  <si>
    <t>Lic. Matemáticas</t>
  </si>
  <si>
    <t>Acevedo Garcia</t>
  </si>
  <si>
    <t>Felipe</t>
  </si>
  <si>
    <t>fjacevedo@uninorte.edu.co</t>
  </si>
  <si>
    <t>Matemáticas</t>
  </si>
  <si>
    <t>Cuentas Rodriguez</t>
  </si>
  <si>
    <t>valeriacuentas@uninorte.edu.co</t>
  </si>
  <si>
    <t>Escorcia Gonzalez</t>
  </si>
  <si>
    <t>escorciajj@uninorte.edu.co</t>
  </si>
  <si>
    <t>Fontalvo Vega</t>
  </si>
  <si>
    <t>efontalvom@uninorte.edu.co</t>
  </si>
  <si>
    <t>Morales Montoya</t>
  </si>
  <si>
    <t>santigom@uninorte.edu.co</t>
  </si>
  <si>
    <t>Afanador Pacheco</t>
  </si>
  <si>
    <t>Emanuel</t>
  </si>
  <si>
    <t>pemanuel@uninorte.edu.co</t>
  </si>
  <si>
    <t>Botello Badel</t>
  </si>
  <si>
    <t>botellok@uninorte.edu.co</t>
  </si>
  <si>
    <t>Cantillo Martinez</t>
  </si>
  <si>
    <t>cantilloaa@uninorte.edu.co</t>
  </si>
  <si>
    <t>Guerrero Torres</t>
  </si>
  <si>
    <t>guerrerojc@uninorte.edu.co</t>
  </si>
  <si>
    <t>Mejia Carvajal</t>
  </si>
  <si>
    <t>pmejiaj@uninorte.edu.co</t>
  </si>
  <si>
    <t>Santos Sierra</t>
  </si>
  <si>
    <t>kmsantos@uninorte.edu.co</t>
  </si>
  <si>
    <t>Sepulveda Guatecique</t>
  </si>
  <si>
    <t>guateciquea@uninorte.edu.co</t>
  </si>
  <si>
    <t>Alfaro Rosas</t>
  </si>
  <si>
    <t>lrosas@uninorte.edu.co</t>
  </si>
  <si>
    <t>Emiliani Cortes</t>
  </si>
  <si>
    <t>emilianij@uninorte.edu.co</t>
  </si>
  <si>
    <t>Ramirez Gamero</t>
  </si>
  <si>
    <t>aframirez@uninorte.edu.co</t>
  </si>
  <si>
    <t>Almazo Mejia</t>
  </si>
  <si>
    <t>Christian</t>
  </si>
  <si>
    <t>calmazo@uninorte.edu.co</t>
  </si>
  <si>
    <t>Altamar Cueto</t>
  </si>
  <si>
    <t>altamarma@uninorte.edu.co</t>
  </si>
  <si>
    <t>Altamar Rodriguez</t>
  </si>
  <si>
    <t>aaltamarm@uninorte.edu.co</t>
  </si>
  <si>
    <t>Ariza Lascarro</t>
  </si>
  <si>
    <t>lascarrom@uninorte.edu.co</t>
  </si>
  <si>
    <t>Arrieta Acuña</t>
  </si>
  <si>
    <t>danielaarrieta@uninorte.edu.co</t>
  </si>
  <si>
    <t>Francisco</t>
  </si>
  <si>
    <t>franciscoarrieta@uninorte.edu.co</t>
  </si>
  <si>
    <t>Arroyo Chavez</t>
  </si>
  <si>
    <t>Nelson</t>
  </si>
  <si>
    <t>nearroyo@uninorte.edu.co</t>
  </si>
  <si>
    <t>Arroyo Movilla</t>
  </si>
  <si>
    <t>coarroyo@uninorte.edu.co</t>
  </si>
  <si>
    <t>Atencia Ortega</t>
  </si>
  <si>
    <t>acatencia@uninorte.edu.co</t>
  </si>
  <si>
    <t>Ballesteros Rivera</t>
  </si>
  <si>
    <t>Yudi</t>
  </si>
  <si>
    <t>ballesterosy@uninorte.edu.co</t>
  </si>
  <si>
    <t>Barrios Villadiego</t>
  </si>
  <si>
    <t>villadiegoam@uninorte.edu.co</t>
  </si>
  <si>
    <t>Bello Julio</t>
  </si>
  <si>
    <t>mfbello@uninorte.edu.co</t>
  </si>
  <si>
    <t>Bornacelly Marquez</t>
  </si>
  <si>
    <t>mbornacelly@uninorte.edu.co</t>
  </si>
  <si>
    <t>Buelvas Argel</t>
  </si>
  <si>
    <t>argeln@uninorte.edu.co</t>
  </si>
  <si>
    <t>Bula Garcia</t>
  </si>
  <si>
    <t>dlbula@uninorte.edu.co</t>
  </si>
  <si>
    <t>Bula Torres</t>
  </si>
  <si>
    <t>bulav@uninorte.edu.co</t>
  </si>
  <si>
    <t>Cadavid Urieta</t>
  </si>
  <si>
    <t>afcadavid@uninorte.edu.co</t>
  </si>
  <si>
    <t>Calderon Barrera</t>
  </si>
  <si>
    <t>acalderonj@uninorte.edu.co</t>
  </si>
  <si>
    <t>Calderon Quintana</t>
  </si>
  <si>
    <t>vquintana@uninorte.edu.co</t>
  </si>
  <si>
    <t>Cano Wilches</t>
  </si>
  <si>
    <t>Beatriz</t>
  </si>
  <si>
    <t>bwilches@uninorte.edu.co</t>
  </si>
  <si>
    <t>Castañeda Diaz Granados</t>
  </si>
  <si>
    <t>cecastaneda@uninorte.edu.co</t>
  </si>
  <si>
    <t>Castaño Bustos</t>
  </si>
  <si>
    <t>castanodaniela@uninorte.edu.co</t>
  </si>
  <si>
    <t>Costa Mercado</t>
  </si>
  <si>
    <t>Liseth</t>
  </si>
  <si>
    <t>ldcosta@uninorte.edu.co</t>
  </si>
  <si>
    <t>Criado Urzola</t>
  </si>
  <si>
    <t>Johana</t>
  </si>
  <si>
    <t>criadoj@uninorte.edu.co</t>
  </si>
  <si>
    <t>Cudris Parody</t>
  </si>
  <si>
    <t>cudrism@uninorte.edu.co</t>
  </si>
  <si>
    <t>De La Hoz Castro</t>
  </si>
  <si>
    <t>delahozda@uninorte.edu.co</t>
  </si>
  <si>
    <t>De La Hoz Peña</t>
  </si>
  <si>
    <t>dsharon@uninorte.edu.co</t>
  </si>
  <si>
    <t>Del Castillo Rix</t>
  </si>
  <si>
    <t>delcastillod@uninorte.edu.co</t>
  </si>
  <si>
    <t>Delgado Garcia</t>
  </si>
  <si>
    <t>msdelgado@uninorte.edu.co</t>
  </si>
  <si>
    <t>Dominguez Guzman</t>
  </si>
  <si>
    <t>ddomingueza@uninorte.edu.co</t>
  </si>
  <si>
    <t>Escobar Castro</t>
  </si>
  <si>
    <t>Dellanira</t>
  </si>
  <si>
    <t>dellanirae@uninorte.edu.co</t>
  </si>
  <si>
    <t>Espinosa Cepeda</t>
  </si>
  <si>
    <t>Cindy</t>
  </si>
  <si>
    <t>ecindy@uninorte.edu.co</t>
  </si>
  <si>
    <t>Espitia De La Hoz</t>
  </si>
  <si>
    <t>jespitiaj@uninorte.edu.co</t>
  </si>
  <si>
    <t>Fernandez Meza</t>
  </si>
  <si>
    <t>Fernando</t>
  </si>
  <si>
    <t>fffernandez@uninorte.edu.co</t>
  </si>
  <si>
    <t>Fernandez Taborda</t>
  </si>
  <si>
    <t>Federico</t>
  </si>
  <si>
    <t>federicof@uninorte.edu.co</t>
  </si>
  <si>
    <t>Ferrer Heras</t>
  </si>
  <si>
    <t>Silvia</t>
  </si>
  <si>
    <t>sheras@uninorte.edu.co</t>
  </si>
  <si>
    <t>Gaivao Arciniegas</t>
  </si>
  <si>
    <t>Dario</t>
  </si>
  <si>
    <t>dgaivao@uninorte.edu.co</t>
  </si>
  <si>
    <t>Garcia Reyes</t>
  </si>
  <si>
    <t>Hernan</t>
  </si>
  <si>
    <t>dhgarcia@uninorte.edu.co</t>
  </si>
  <si>
    <t>Gentile Montoya</t>
  </si>
  <si>
    <t>degentile@uninorte.edu.co</t>
  </si>
  <si>
    <t>Gomez Pinto</t>
  </si>
  <si>
    <t>rcpinto@uninorte.edu.co</t>
  </si>
  <si>
    <t>Gonzalez Canoles</t>
  </si>
  <si>
    <t>gcanoles@uninorte.edu.co</t>
  </si>
  <si>
    <t>Guarin Ardila</t>
  </si>
  <si>
    <t>ajguarin@uninorte.edu.co</t>
  </si>
  <si>
    <t>Gulfo Gutierrez</t>
  </si>
  <si>
    <t>Armando</t>
  </si>
  <si>
    <t>ajgulfo@uninorte.edu.co</t>
  </si>
  <si>
    <t>Gutierrez Puche</t>
  </si>
  <si>
    <t>Nikcolle</t>
  </si>
  <si>
    <t>npuche@uninorte.edu.co</t>
  </si>
  <si>
    <t>Hernandez Gonzalez</t>
  </si>
  <si>
    <t>ihernandezm@uninorte.edu.co</t>
  </si>
  <si>
    <t>Hernandez Woodbine</t>
  </si>
  <si>
    <t>woodbinem@uninorte.edu.co</t>
  </si>
  <si>
    <t>Herrera Navarro</t>
  </si>
  <si>
    <t>Heilin</t>
  </si>
  <si>
    <t>heilinh@uninorte.edu.co</t>
  </si>
  <si>
    <t>Herrera Santiz</t>
  </si>
  <si>
    <t>jsantiz@uninorte.edu.co</t>
  </si>
  <si>
    <t>Iriarte Hernandez</t>
  </si>
  <si>
    <t>Georgina</t>
  </si>
  <si>
    <t>georginai@uninorte.edu.co</t>
  </si>
  <si>
    <t>Jaraba Vergara</t>
  </si>
  <si>
    <t>angiej@uninorte.edu.co</t>
  </si>
  <si>
    <t>Jimenez Lavalle</t>
  </si>
  <si>
    <t>amlavalle@uninorte.edu.co</t>
  </si>
  <si>
    <t>Lafaurie Arzuaga</t>
  </si>
  <si>
    <t>arzuagac@uninorte.edu.co</t>
  </si>
  <si>
    <t>Lastra Teran</t>
  </si>
  <si>
    <t>Orlando</t>
  </si>
  <si>
    <t>olastra@uninorte.edu.co</t>
  </si>
  <si>
    <t>Latorre Pinto</t>
  </si>
  <si>
    <t>amlatorre@uninorte.edu.co</t>
  </si>
  <si>
    <t>Leyva Paternina</t>
  </si>
  <si>
    <t>jaleyva@uninorte.edu.co</t>
  </si>
  <si>
    <t>Linero Celin</t>
  </si>
  <si>
    <t>Yuliana</t>
  </si>
  <si>
    <t>yulianal@uninorte.edu.co</t>
  </si>
  <si>
    <t>Llanos Guzman</t>
  </si>
  <si>
    <t>llanosca@uninorte.edu.co</t>
  </si>
  <si>
    <t>Lopez De La Vega</t>
  </si>
  <si>
    <t>ldelavega@uninorte.edu.co</t>
  </si>
  <si>
    <t>Lopez Donado</t>
  </si>
  <si>
    <t>jdonadod@uninorte.edu.co</t>
  </si>
  <si>
    <t>Lopez Jimenez</t>
  </si>
  <si>
    <t>jwlopez@uninorte.edu.co</t>
  </si>
  <si>
    <t>Luna Paternina</t>
  </si>
  <si>
    <t>daluna@uninorte.edu.co</t>
  </si>
  <si>
    <t>Manneh Issa</t>
  </si>
  <si>
    <t>Siham</t>
  </si>
  <si>
    <t>mannehs@uninorte.edu.co</t>
  </si>
  <si>
    <t>Maraby Martinez</t>
  </si>
  <si>
    <t>Samia</t>
  </si>
  <si>
    <t>smaraby@uninorte.edu.co</t>
  </si>
  <si>
    <t>Maranhao Tavares Cardozo</t>
  </si>
  <si>
    <t>Luiz</t>
  </si>
  <si>
    <t>lmaranhao@uninorte.edu.co</t>
  </si>
  <si>
    <t>Martinez Montero</t>
  </si>
  <si>
    <t>mandresm@uninorte.edu.co</t>
  </si>
  <si>
    <t>Maru Ruiz</t>
  </si>
  <si>
    <t>Luciano</t>
  </si>
  <si>
    <t>lmaru@uninorte.edu.co</t>
  </si>
  <si>
    <t>Meza Duran</t>
  </si>
  <si>
    <t>alejandrameza@uninorte.edu.co</t>
  </si>
  <si>
    <t>Morillo Viñas</t>
  </si>
  <si>
    <t>Leyla</t>
  </si>
  <si>
    <t>morillol@uninorte.edu.co</t>
  </si>
  <si>
    <t>Muñoz Parody</t>
  </si>
  <si>
    <t>munozcj@uninorte.edu.co</t>
  </si>
  <si>
    <t>Naranjo Libonati</t>
  </si>
  <si>
    <t>Elkin</t>
  </si>
  <si>
    <t>elibonatti@uninorte.edu.co</t>
  </si>
  <si>
    <t>Orcasitas Quintero</t>
  </si>
  <si>
    <t>oabraham@uninorte.edu.co</t>
  </si>
  <si>
    <t>Pabon Lacouture</t>
  </si>
  <si>
    <t>lacoutured@uninorte.edu.co</t>
  </si>
  <si>
    <t>Palmera Carcamo</t>
  </si>
  <si>
    <t>drpalmera@uninorte.edu.co</t>
  </si>
  <si>
    <t>Parra Cantillo</t>
  </si>
  <si>
    <t>cdparra@uninorte.edu.co</t>
  </si>
  <si>
    <t>Paternina Benavides</t>
  </si>
  <si>
    <t>cdpaternina@uninorte.edu.co</t>
  </si>
  <si>
    <t>Pelaez Palacio</t>
  </si>
  <si>
    <t>dppelaez@uninorte.edu.co</t>
  </si>
  <si>
    <t>Peña Garcia</t>
  </si>
  <si>
    <t>edpena@uninorte.edu.co</t>
  </si>
  <si>
    <t>Peñata Orozco</t>
  </si>
  <si>
    <t>Yineth</t>
  </si>
  <si>
    <t>ypenata@uninorte.edu.co</t>
  </si>
  <si>
    <t>Perez Hernandez</t>
  </si>
  <si>
    <t>jperezn@uninorte.edu.co</t>
  </si>
  <si>
    <t>Perez Lora</t>
  </si>
  <si>
    <t>csperez@uninorte.edu.co</t>
  </si>
  <si>
    <t>Perez Orozco</t>
  </si>
  <si>
    <t>pandreac@uninorte.edu.co</t>
  </si>
  <si>
    <t>Perez Zarza</t>
  </si>
  <si>
    <t>Deilis</t>
  </si>
  <si>
    <t>dzarza@uninorte.edu.co</t>
  </si>
  <si>
    <t>Pinto Gonzalez</t>
  </si>
  <si>
    <t>Carla</t>
  </si>
  <si>
    <t>apintoc@uninorte.edu.co</t>
  </si>
  <si>
    <t>Pizarro Guevara</t>
  </si>
  <si>
    <t>octaviop@uninorte.edu.co</t>
  </si>
  <si>
    <t>Pupo Oyola</t>
  </si>
  <si>
    <t>anpupo@uninorte.edu.co</t>
  </si>
  <si>
    <t>Quintero Angulo</t>
  </si>
  <si>
    <t>nataliaangulo@uninorte.edu.co</t>
  </si>
  <si>
    <t>lunaer@uninorte.edu.co</t>
  </si>
  <si>
    <t>Rojano Gomez</t>
  </si>
  <si>
    <t>cerojano@uninorte.edu.co</t>
  </si>
  <si>
    <t>Rojas Zapata</t>
  </si>
  <si>
    <t>tatianaz@uninorte.edu.co</t>
  </si>
  <si>
    <t>Romero Guzman</t>
  </si>
  <si>
    <t>sharikr@uninorte.edu.co</t>
  </si>
  <si>
    <t>Salas Solorzano</t>
  </si>
  <si>
    <t>Stephany</t>
  </si>
  <si>
    <t>sstephany@uninorte.edu.co</t>
  </si>
  <si>
    <t>Sanchez Chica</t>
  </si>
  <si>
    <t>mcchica@uninorte.edu.co</t>
  </si>
  <si>
    <t>Santander Maury</t>
  </si>
  <si>
    <t>msantandera@uninorte.edu.co</t>
  </si>
  <si>
    <t>Santiz Gutierrez</t>
  </si>
  <si>
    <t>hsantiz@uninorte.edu.co</t>
  </si>
  <si>
    <t>Sarmiento Reyes</t>
  </si>
  <si>
    <t>Eyleen</t>
  </si>
  <si>
    <t>eyleens@uninorte.edu.co</t>
  </si>
  <si>
    <t>Shaik Polo</t>
  </si>
  <si>
    <t>Gipsy</t>
  </si>
  <si>
    <t>shaikg@uninorte.edu.co</t>
  </si>
  <si>
    <t>Suarez Diaz</t>
  </si>
  <si>
    <t>lrsuarez@uninorte.edu.co</t>
  </si>
  <si>
    <t>Darla</t>
  </si>
  <si>
    <t>darlav@uninorte.edu.co</t>
  </si>
  <si>
    <t>Vecino Moreno</t>
  </si>
  <si>
    <t>ljvecino@uninorte.edu.co</t>
  </si>
  <si>
    <t>Vega Diaz</t>
  </si>
  <si>
    <t>mvegad@uninorte.edu.co</t>
  </si>
  <si>
    <t>Velasquez Zora</t>
  </si>
  <si>
    <t>zoral@uninorte.edu.co</t>
  </si>
  <si>
    <t>Vergara Melendez</t>
  </si>
  <si>
    <t>Dianny</t>
  </si>
  <si>
    <t>diannyv@uninorte.edu.co</t>
  </si>
  <si>
    <t>Vidal Vargas</t>
  </si>
  <si>
    <t>cgvidal@uninorte.edu.co</t>
  </si>
  <si>
    <t>Vides Valencia</t>
  </si>
  <si>
    <t>apvides@uninorte.edu.co</t>
  </si>
  <si>
    <t>Villarreal Ramos</t>
  </si>
  <si>
    <t>advillareal@uninorte.edu.co</t>
  </si>
  <si>
    <t>Vivas Cortes</t>
  </si>
  <si>
    <t>vivasm@uninorte.edu.co</t>
  </si>
  <si>
    <t>Zamora Romero</t>
  </si>
  <si>
    <t>amzamora@uninorte.edu.co</t>
  </si>
  <si>
    <t>Barragan Santiago</t>
  </si>
  <si>
    <t>santiagobarragan@uninorte.edu.co</t>
  </si>
  <si>
    <t>Castro Ramos</t>
  </si>
  <si>
    <t>Blas</t>
  </si>
  <si>
    <t>blasr@uninorte.edu.co</t>
  </si>
  <si>
    <t>Cepeda Emiliani</t>
  </si>
  <si>
    <t>amcepeda@uninorte.edu.co</t>
  </si>
  <si>
    <t>Covilla Varela</t>
  </si>
  <si>
    <t>Melany</t>
  </si>
  <si>
    <t>mcovilla@uninorte.edu.co</t>
  </si>
  <si>
    <t>Cruz Soto</t>
  </si>
  <si>
    <t>Lisha</t>
  </si>
  <si>
    <t>lishac@uninorte.edu.co</t>
  </si>
  <si>
    <t>Cure Robles</t>
  </si>
  <si>
    <t>danielacure@uninorte.edu.co</t>
  </si>
  <si>
    <t>De La Vega Restrepo</t>
  </si>
  <si>
    <t>Stefany</t>
  </si>
  <si>
    <t>sdelavega@uninorte.edu.co</t>
  </si>
  <si>
    <t>Huerfano Celis</t>
  </si>
  <si>
    <t>ahuerfano@uninorte.edu.co</t>
  </si>
  <si>
    <t>Martinez Solano</t>
  </si>
  <si>
    <t>mmadriana@uninorte.edu.co</t>
  </si>
  <si>
    <t>Mendoza Fernandez</t>
  </si>
  <si>
    <t>leyderm@uninorte.edu.co</t>
  </si>
  <si>
    <t>Mendoza Uribe</t>
  </si>
  <si>
    <t>Jennifer</t>
  </si>
  <si>
    <t>jmendozap@uninorte.edu.co</t>
  </si>
  <si>
    <t>Molinares Diaz</t>
  </si>
  <si>
    <t>Lorena</t>
  </si>
  <si>
    <t>llmolinares@uninorte.edu.co</t>
  </si>
  <si>
    <t>Montero Ariza</t>
  </si>
  <si>
    <t>Rossycela</t>
  </si>
  <si>
    <t>rossycelam@uninorte.edu.co</t>
  </si>
  <si>
    <t>Ojeda Ojeda</t>
  </si>
  <si>
    <t>jfojeda@uninorte.edu.co</t>
  </si>
  <si>
    <t>Ortega Hernandez</t>
  </si>
  <si>
    <t>ortegacm@uninorte.edu.co</t>
  </si>
  <si>
    <t>Perez Vivas</t>
  </si>
  <si>
    <t>nvivas@uninorte.edu.co</t>
  </si>
  <si>
    <t>Polo Lafaurie</t>
  </si>
  <si>
    <t>edpolo@uninorte.edu.co</t>
  </si>
  <si>
    <t>Uribe Navas</t>
  </si>
  <si>
    <t>daniellau@uninorte.edu.co</t>
  </si>
  <si>
    <t>Capera Crespo</t>
  </si>
  <si>
    <t>jcapera@uninorte.edu.co</t>
  </si>
  <si>
    <t>Música</t>
  </si>
  <si>
    <t>Vicerrectoría Académica</t>
  </si>
  <si>
    <t>Contreras Perez</t>
  </si>
  <si>
    <t>ojcontreras@uninorte.edu.co</t>
  </si>
  <si>
    <t>Palomino Molina</t>
  </si>
  <si>
    <t>lpalominom@uninorte.edu.co</t>
  </si>
  <si>
    <t>Teheran Leon</t>
  </si>
  <si>
    <t>teheranv@uninorte.edu.co</t>
  </si>
  <si>
    <t>Vega Salcedo</t>
  </si>
  <si>
    <t>avegaf@uninorte.edu.co</t>
  </si>
  <si>
    <t>Fernandez Osorio</t>
  </si>
  <si>
    <t>Rick</t>
  </si>
  <si>
    <t>rickf@uninorte.edu.co</t>
  </si>
  <si>
    <t>Garcia Charris</t>
  </si>
  <si>
    <t>Julieth</t>
  </si>
  <si>
    <t>pjgarcia@uninorte.edu.co</t>
  </si>
  <si>
    <t>Odontología</t>
  </si>
  <si>
    <t>Carrillo Cueto</t>
  </si>
  <si>
    <t>Genesis</t>
  </si>
  <si>
    <t>cgenesis@uninorte.edu.co</t>
  </si>
  <si>
    <t>Livingston Cardozo</t>
  </si>
  <si>
    <t>Yelitssa</t>
  </si>
  <si>
    <t>ylivigston@uninorte.edu.co</t>
  </si>
  <si>
    <t>Buelvas Rodriguez</t>
  </si>
  <si>
    <t>bgisselle@uninorte.edu.co</t>
  </si>
  <si>
    <t>Psicología</t>
  </si>
  <si>
    <t>Goyeneche Karut</t>
  </si>
  <si>
    <t>dgoyeneche@uninorte.edu.co</t>
  </si>
  <si>
    <t>Rodriguez Castillo</t>
  </si>
  <si>
    <t>Reinel</t>
  </si>
  <si>
    <t>reinelr@uninorte.edu.co</t>
  </si>
  <si>
    <t>Acosta Peralta</t>
  </si>
  <si>
    <t>dmperalta@uninorte.edu.co</t>
  </si>
  <si>
    <t>Acuña Marimon</t>
  </si>
  <si>
    <t>marimong@uninorte.edu.co</t>
  </si>
  <si>
    <t>Agamez Llanos</t>
  </si>
  <si>
    <t>agamezv@uninorte.edu.co</t>
  </si>
  <si>
    <t>Alcala Mugno</t>
  </si>
  <si>
    <t>malcalaa@uninorte.edu.co</t>
  </si>
  <si>
    <t>Alvarez Matias</t>
  </si>
  <si>
    <t>acmatias@uninorte.edu.co</t>
  </si>
  <si>
    <t>Arango Suarez</t>
  </si>
  <si>
    <t>marangoj@uninorte.edu.co</t>
  </si>
  <si>
    <t>Barraza Caraballo</t>
  </si>
  <si>
    <t>Emily</t>
  </si>
  <si>
    <t>cemily@uninorte.edu.co</t>
  </si>
  <si>
    <t>Betancourt Garrido</t>
  </si>
  <si>
    <t>lmbetancourt@uninorte.edu.co</t>
  </si>
  <si>
    <t>Blanco</t>
  </si>
  <si>
    <t>Erika</t>
  </si>
  <si>
    <t>eblancoj@uninorte.edu.co</t>
  </si>
  <si>
    <t>Bohorquez Anaya</t>
  </si>
  <si>
    <t>labohorquez@uninorte.edu.co</t>
  </si>
  <si>
    <t>Bonnet Escudero</t>
  </si>
  <si>
    <t>lbonnet@uninorte.edu.co</t>
  </si>
  <si>
    <t>Cabrera Sierra</t>
  </si>
  <si>
    <t>mfcabrera@uninorte.edu.co</t>
  </si>
  <si>
    <t>Carmona Meneses</t>
  </si>
  <si>
    <t>cdanitza@uninorte.edu.co</t>
  </si>
  <si>
    <t>Castañeda Arevalo</t>
  </si>
  <si>
    <t>nacastaneda@uninorte.edu.co</t>
  </si>
  <si>
    <t>Cavadia Hernandez</t>
  </si>
  <si>
    <t>ecavadia@uninorte.edu.co</t>
  </si>
  <si>
    <t>De La Hoz Jimenez</t>
  </si>
  <si>
    <t>Bryan</t>
  </si>
  <si>
    <t>bryand@uninorte.edu.co</t>
  </si>
  <si>
    <t>Delgado Fuentes</t>
  </si>
  <si>
    <t>apdelgado@uninorte.edu.co</t>
  </si>
  <si>
    <t>Donado Arguello</t>
  </si>
  <si>
    <t>arguelloa@uninorte.edu.co</t>
  </si>
  <si>
    <t>Donado Puerta</t>
  </si>
  <si>
    <t>Melisa</t>
  </si>
  <si>
    <t>dmelisa@uninorte.edu.co</t>
  </si>
  <si>
    <t>Escobar Cabarca</t>
  </si>
  <si>
    <t>cabarcad@uninorte.edu.co</t>
  </si>
  <si>
    <t>Florez Marquez</t>
  </si>
  <si>
    <t>Pamela</t>
  </si>
  <si>
    <t>pamelaf@uninorte.edu.co</t>
  </si>
  <si>
    <t>Giraldo Henao</t>
  </si>
  <si>
    <t>isabellagiraldo@uninorte.edu.co</t>
  </si>
  <si>
    <t>Gomez Orozco</t>
  </si>
  <si>
    <t>Reiny</t>
  </si>
  <si>
    <t>reinyg@uninorte.edu.co</t>
  </si>
  <si>
    <t>Gonzalez Medina</t>
  </si>
  <si>
    <t>valentinamedina@uninorte.edu.co</t>
  </si>
  <si>
    <t>Guarin Rueda</t>
  </si>
  <si>
    <t>santiagoguarin@uninorte.edu.co</t>
  </si>
  <si>
    <t>Guerra Baron</t>
  </si>
  <si>
    <t>djguerra@uninorte.edu.co</t>
  </si>
  <si>
    <t>Guiza Montoya</t>
  </si>
  <si>
    <t>aguiza@uninorte.edu.co</t>
  </si>
  <si>
    <t>Gutierrez Barrios</t>
  </si>
  <si>
    <t>Mario</t>
  </si>
  <si>
    <t>barriosmj@uninorte.edu.co</t>
  </si>
  <si>
    <t>Gutierrez Gutierrez</t>
  </si>
  <si>
    <t>pfgutierrez@uninorte.edu.co</t>
  </si>
  <si>
    <t>Herrera Rivera</t>
  </si>
  <si>
    <t>kpherrera@uninorte.edu.co</t>
  </si>
  <si>
    <t>Jeronimo Perez</t>
  </si>
  <si>
    <t>rjeronimo@uninorte.edu.co</t>
  </si>
  <si>
    <t>Lacouture Quintero</t>
  </si>
  <si>
    <t>clacouturem@uninorte.edu.co</t>
  </si>
  <si>
    <t>Leon Pineda</t>
  </si>
  <si>
    <t>Dara</t>
  </si>
  <si>
    <t>daral@uninorte.edu.co</t>
  </si>
  <si>
    <t>Lora Tellez</t>
  </si>
  <si>
    <t>Elizabeth</t>
  </si>
  <si>
    <t>etellez@uninorte.edu.co</t>
  </si>
  <si>
    <t>Martelo Romero</t>
  </si>
  <si>
    <t>nhmartelo@uninorte.edu.co</t>
  </si>
  <si>
    <t>Martinez Padilla</t>
  </si>
  <si>
    <t>Keila</t>
  </si>
  <si>
    <t>keilam@uninorte.edu.co</t>
  </si>
  <si>
    <t>Mendoza Peinado</t>
  </si>
  <si>
    <t>Delcy</t>
  </si>
  <si>
    <t>dlpeinado@uninorte.edu.co</t>
  </si>
  <si>
    <t>Niebles Escorcia</t>
  </si>
  <si>
    <t>Patsy</t>
  </si>
  <si>
    <t>patsyn@uninorte.edu.co</t>
  </si>
  <si>
    <t>Ortega Paba</t>
  </si>
  <si>
    <t>oanthony@uninorte.edu.co</t>
  </si>
  <si>
    <t>Palma Collante</t>
  </si>
  <si>
    <t>Jissed</t>
  </si>
  <si>
    <t>jissedp@uninorte.edu.co</t>
  </si>
  <si>
    <t>Pedroza Bermudez</t>
  </si>
  <si>
    <t>brandonp@uninorte.edu.co</t>
  </si>
  <si>
    <t>Perez Buitrago</t>
  </si>
  <si>
    <t>Lucia</t>
  </si>
  <si>
    <t>lperezv@uninorte.edu.co</t>
  </si>
  <si>
    <t>Perez Cantillo</t>
  </si>
  <si>
    <t>anperez@uninorte.edu.co</t>
  </si>
  <si>
    <t>Quiroz Pabon</t>
  </si>
  <si>
    <t>mpquiroz@uninorte.edu.co</t>
  </si>
  <si>
    <t>Rivera Bustos</t>
  </si>
  <si>
    <t>valentinarivera@uninorte.edu.co</t>
  </si>
  <si>
    <t>Rodriguez Criollo</t>
  </si>
  <si>
    <t>ncriollo@uninorte.edu.co</t>
  </si>
  <si>
    <t>emelr@uninorte.edu.co</t>
  </si>
  <si>
    <t>Rondon Aycardi</t>
  </si>
  <si>
    <t>aycardid@uninorte.edu.co</t>
  </si>
  <si>
    <t>Solano Salazar</t>
  </si>
  <si>
    <t>pasolano@uninorte.edu.co</t>
  </si>
  <si>
    <t>Stand Kandlar</t>
  </si>
  <si>
    <t>Sarah</t>
  </si>
  <si>
    <t>skandlar@uninorte.edu.co</t>
  </si>
  <si>
    <t>Tapia Mendoza</t>
  </si>
  <si>
    <t>jmtapia@uninorte.edu.co</t>
  </si>
  <si>
    <t>Torres Vargas</t>
  </si>
  <si>
    <t>tnathalie@uninorte.edu.co</t>
  </si>
  <si>
    <t>Valdivieso Rojas</t>
  </si>
  <si>
    <t>valdiviesom@uninorte.edu.co</t>
  </si>
  <si>
    <t>Villalobos Calvo</t>
  </si>
  <si>
    <t>Shiney</t>
  </si>
  <si>
    <t>shineyv@uninorte.edu.co</t>
  </si>
  <si>
    <t>Alvarez Villegas</t>
  </si>
  <si>
    <t>lnalvarez@uninorte.edu.co</t>
  </si>
  <si>
    <t>Benavides Mogollon</t>
  </si>
  <si>
    <t>mogollonf@uninorte.edu.co</t>
  </si>
  <si>
    <t>Bonilla Miranda</t>
  </si>
  <si>
    <t>Loreinys</t>
  </si>
  <si>
    <t>loreinysb@uninorte.edu.co</t>
  </si>
  <si>
    <t>Bornachera Hurtado</t>
  </si>
  <si>
    <t>Dandres</t>
  </si>
  <si>
    <t>dbornachera@uninorte.edu.co</t>
  </si>
  <si>
    <t>Brochero Mosquera</t>
  </si>
  <si>
    <t>acbrochero@uninorte.edu.co</t>
  </si>
  <si>
    <t>Castellanos Gutierrez</t>
  </si>
  <si>
    <t>tcastellanos@uninorte.edu.co</t>
  </si>
  <si>
    <t>Gomez Soto</t>
  </si>
  <si>
    <t>Amalia</t>
  </si>
  <si>
    <t>gamalia@uninorte.edu.co</t>
  </si>
  <si>
    <t>Guerra Causil</t>
  </si>
  <si>
    <t>Mateo</t>
  </si>
  <si>
    <t>causilf@uninorte.edu.co</t>
  </si>
  <si>
    <t>Liñan Ramos</t>
  </si>
  <si>
    <t>Anggy</t>
  </si>
  <si>
    <t>alinan@uninorte.edu.co</t>
  </si>
  <si>
    <t>Mares De Oro</t>
  </si>
  <si>
    <t>Aide</t>
  </si>
  <si>
    <t>maresa@uninorte.edu.co</t>
  </si>
  <si>
    <t>Morelo Morales</t>
  </si>
  <si>
    <t>Elvia</t>
  </si>
  <si>
    <t>eemorelo@uninorte.edu.co</t>
  </si>
  <si>
    <t>Muñoz De Leon</t>
  </si>
  <si>
    <t>gmmunoz@uninorte.edu.co</t>
  </si>
  <si>
    <t>Peñaranda Fontalvo</t>
  </si>
  <si>
    <t>mdpenaranda@uninorte.edu.co</t>
  </si>
  <si>
    <t>Polo Martinez</t>
  </si>
  <si>
    <t>Leidys</t>
  </si>
  <si>
    <t>ldpolo@uninorte.edu.co</t>
  </si>
  <si>
    <t>Restrepo Serrano</t>
  </si>
  <si>
    <t>mirestrepo@uninorte.edu.co</t>
  </si>
  <si>
    <t>Ruiz Mejia</t>
  </si>
  <si>
    <t>amejiaa@uninorte.edu.co</t>
  </si>
  <si>
    <t>Serna Tristancho</t>
  </si>
  <si>
    <t>ntristancho@uninorte.edu.co</t>
  </si>
  <si>
    <t>Velez Carvajal</t>
  </si>
  <si>
    <t>smvelez@uninorte.edu.co</t>
  </si>
  <si>
    <t>Catherine</t>
  </si>
  <si>
    <t>catherinevillar@uninorte.edu.co</t>
  </si>
  <si>
    <t>Etiquetas de fila</t>
  </si>
  <si>
    <t>Total general</t>
  </si>
  <si>
    <t>Administración de Empresas</t>
  </si>
  <si>
    <t>Escuela de Negocios</t>
  </si>
  <si>
    <t>Contaduría Pública</t>
  </si>
  <si>
    <t>Enfermería</t>
  </si>
  <si>
    <t>Ciencias de la Salud</t>
  </si>
  <si>
    <t>Ingenierías</t>
  </si>
  <si>
    <t>Ciencias Básicas</t>
  </si>
  <si>
    <t>Negocios Internacionales</t>
  </si>
  <si>
    <t>0-NO, Externo</t>
  </si>
  <si>
    <t>Escuela de Arquitectura, Urbanismo y Diseño</t>
  </si>
  <si>
    <t>Comunicación Social y Periodismo</t>
  </si>
  <si>
    <t>Humanidades y Ciencias Sociales</t>
  </si>
  <si>
    <t>Lic. Pedagogía Infantil</t>
  </si>
  <si>
    <t>Harold</t>
  </si>
  <si>
    <t>Kevin</t>
  </si>
  <si>
    <t>Cristina</t>
  </si>
  <si>
    <t>Mauricio</t>
  </si>
  <si>
    <t>Marcela</t>
  </si>
  <si>
    <t>Jean</t>
  </si>
  <si>
    <t>Valerie</t>
  </si>
  <si>
    <t>Rodrigo</t>
  </si>
  <si>
    <t>Angel</t>
  </si>
  <si>
    <t>Esteban</t>
  </si>
  <si>
    <t>Alonso Londoño</t>
  </si>
  <si>
    <t>Simon</t>
  </si>
  <si>
    <t>Abello Solano</t>
  </si>
  <si>
    <t>Rodolfo</t>
  </si>
  <si>
    <t>rjabello@uninorte.edu.co</t>
  </si>
  <si>
    <t>Agudelo Cantillo</t>
  </si>
  <si>
    <t>mariateresaa@uninorte.edu.co</t>
  </si>
  <si>
    <t>Alfaro Anillo</t>
  </si>
  <si>
    <t>dalfaroj@uninorte.edu.co</t>
  </si>
  <si>
    <t>Angulo Funes</t>
  </si>
  <si>
    <t>afunes@uninorte.edu.co</t>
  </si>
  <si>
    <t>Angulo Viloria</t>
  </si>
  <si>
    <t>vhernando@uninorte.edu.co</t>
  </si>
  <si>
    <t>Arango Vallejo</t>
  </si>
  <si>
    <t>mparango@uninorte.edu.co</t>
  </si>
  <si>
    <t>Arango Vera</t>
  </si>
  <si>
    <t>tarango@uninorte.edu.co</t>
  </si>
  <si>
    <t>Aristizabal Martinez</t>
  </si>
  <si>
    <t>haristizabal@uninorte.edu.co</t>
  </si>
  <si>
    <t>Arocha Mogollon</t>
  </si>
  <si>
    <t>arochap@uninorte.edu.co</t>
  </si>
  <si>
    <t>Arreola Demoya</t>
  </si>
  <si>
    <t>Elida</t>
  </si>
  <si>
    <t>earreola@uninorte.edu.co</t>
  </si>
  <si>
    <t>Arrieta Rojas</t>
  </si>
  <si>
    <t>aarrietad@uninorte.edu.co</t>
  </si>
  <si>
    <t>Arteta Vizcaino</t>
  </si>
  <si>
    <t>cartetaa@uninorte.edu.co</t>
  </si>
  <si>
    <t>Arteta Whedeking</t>
  </si>
  <si>
    <t>mwhedeking@uninorte.edu.co</t>
  </si>
  <si>
    <t>Badel Trochez</t>
  </si>
  <si>
    <t>trochezj@uninorte.edu.co</t>
  </si>
  <si>
    <t>Baena Jaramillo</t>
  </si>
  <si>
    <t>mibaena@uninorte.edu.co</t>
  </si>
  <si>
    <t>Barrera Daza</t>
  </si>
  <si>
    <t>efbarrera@uninorte.edu.co</t>
  </si>
  <si>
    <t>Barros Carrillo</t>
  </si>
  <si>
    <t>llbarros@uninorte.edu.co</t>
  </si>
  <si>
    <t>Becerra Bohorquez</t>
  </si>
  <si>
    <t>bohorquezp@uninorte.edu.co</t>
  </si>
  <si>
    <t>Bello Barriga</t>
  </si>
  <si>
    <t>barrigad@uninorte.edu.co</t>
  </si>
  <si>
    <t>Beltran Arrieta</t>
  </si>
  <si>
    <t>mbeltranj@uninorte.edu.co</t>
  </si>
  <si>
    <t>Benavides Gravini</t>
  </si>
  <si>
    <t>agravini@uninorte.edu.co</t>
  </si>
  <si>
    <t>Benitez Fontalvo</t>
  </si>
  <si>
    <t>karolb@uninorte.edu.co</t>
  </si>
  <si>
    <t>Bermudez Del Valle</t>
  </si>
  <si>
    <t>bermudezcj@uninorte.edu.co</t>
  </si>
  <si>
    <t>Bernal Salzedo</t>
  </si>
  <si>
    <t>mebernal@uninorte.edu.co</t>
  </si>
  <si>
    <t>Blanco Garcia</t>
  </si>
  <si>
    <t>melissamb@uninorte.edu.co</t>
  </si>
  <si>
    <t>Bojanini Russi</t>
  </si>
  <si>
    <t>vrussi@uninorte.edu.co</t>
  </si>
  <si>
    <t>Bonilla De La Cruz</t>
  </si>
  <si>
    <t>jbonillac@uninorte.edu.co</t>
  </si>
  <si>
    <t>Botero Sojo</t>
  </si>
  <si>
    <t>sojol@uninorte.edu.co</t>
  </si>
  <si>
    <t>Botero Valencia</t>
  </si>
  <si>
    <t>melissabotero@uninorte.edu.co</t>
  </si>
  <si>
    <t>Bracho Morales</t>
  </si>
  <si>
    <t>Ubaldo</t>
  </si>
  <si>
    <t>ubracho@uninorte.edu.co</t>
  </si>
  <si>
    <t>Bru Diaz</t>
  </si>
  <si>
    <t>bbru@uninorte.edu.co</t>
  </si>
  <si>
    <t>Bula Del Valle</t>
  </si>
  <si>
    <t>delvallev@uninorte.edu.co</t>
  </si>
  <si>
    <t>Bustamante Ruiz</t>
  </si>
  <si>
    <t>Yendris</t>
  </si>
  <si>
    <t>yendrisb@uninorte.edu.co</t>
  </si>
  <si>
    <t>Caballero Hernandez</t>
  </si>
  <si>
    <t>acaballerog@uninorte.edu.co</t>
  </si>
  <si>
    <t>Caballero Vergara</t>
  </si>
  <si>
    <t>apcaballero@uninorte.edu.co</t>
  </si>
  <si>
    <t>Calderon Pulgarin</t>
  </si>
  <si>
    <t>atcalderon@uninorte.edu.co</t>
  </si>
  <si>
    <t>Campo Vives</t>
  </si>
  <si>
    <t>jfcampo@uninorte.edu.co</t>
  </si>
  <si>
    <t>Cancio Amador</t>
  </si>
  <si>
    <t>Yines</t>
  </si>
  <si>
    <t>ycancio@uninorte.edu.co</t>
  </si>
  <si>
    <t>Caraballo Sanchez</t>
  </si>
  <si>
    <t>Josue</t>
  </si>
  <si>
    <t>jdcaraballo@uninorte.edu.co</t>
  </si>
  <si>
    <t>Cardenas Madiedo</t>
  </si>
  <si>
    <t>Yorgelis</t>
  </si>
  <si>
    <t>ymadiedo@uninorte.edu.co</t>
  </si>
  <si>
    <t>Carreño Ardila</t>
  </si>
  <si>
    <t>elizabethcarreno@uninorte.edu.co</t>
  </si>
  <si>
    <t>Carreño Ayala</t>
  </si>
  <si>
    <t>dayanac@uninorte.edu.co</t>
  </si>
  <si>
    <t>Carreño Sarmiento</t>
  </si>
  <si>
    <t>Jeniffer</t>
  </si>
  <si>
    <t>ajcarreno@uninorte.edu.co</t>
  </si>
  <si>
    <t>Carvajal Anaya</t>
  </si>
  <si>
    <t>carvajalp@uninorte.edu.co</t>
  </si>
  <si>
    <t>Castañeda Tamara</t>
  </si>
  <si>
    <t>facastaneda@uninorte.edu.co</t>
  </si>
  <si>
    <t>Castellanos Lafaurie</t>
  </si>
  <si>
    <t>mjcastellanos@uninorte.edu.co</t>
  </si>
  <si>
    <t>Castellanos Paternina</t>
  </si>
  <si>
    <t>Joshue</t>
  </si>
  <si>
    <t>joshuec@uninorte.edu.co</t>
  </si>
  <si>
    <t>Castro De Castro</t>
  </si>
  <si>
    <t>ajdecastro@uninorte.edu.co</t>
  </si>
  <si>
    <t>Castro Reales</t>
  </si>
  <si>
    <t>cicastro@uninorte.edu.co</t>
  </si>
  <si>
    <t>Ceballos Murillo</t>
  </si>
  <si>
    <t>Celia</t>
  </si>
  <si>
    <t>crceballos@uninorte.edu.co</t>
  </si>
  <si>
    <t>Celedon Pizarro</t>
  </si>
  <si>
    <t>rcceledon@uninorte.edu.co</t>
  </si>
  <si>
    <t>Celia Trespalacios</t>
  </si>
  <si>
    <t>jecelia@uninorte.edu.co</t>
  </si>
  <si>
    <t>Cervantes Romero</t>
  </si>
  <si>
    <t>kmcervantes@uninorte.edu.co</t>
  </si>
  <si>
    <t>Chacon Sanchez</t>
  </si>
  <si>
    <t>emmanuelc@uninorte.edu.co</t>
  </si>
  <si>
    <t>Chajin Badillo</t>
  </si>
  <si>
    <t>achajin@uninorte.edu.co</t>
  </si>
  <si>
    <t>Charris Gutierrez</t>
  </si>
  <si>
    <t>sccharris@uninorte.edu.co</t>
  </si>
  <si>
    <t>Cianci Bonet</t>
  </si>
  <si>
    <t>cianci@uninorte.edu.co</t>
  </si>
  <si>
    <t>Conrado Carrillo</t>
  </si>
  <si>
    <t>amconrado@uninorte.edu.co</t>
  </si>
  <si>
    <t>Creazzo Donado</t>
  </si>
  <si>
    <t>icreazzo@uninorte.edu.co</t>
  </si>
  <si>
    <t>Cucunuba Gaviria</t>
  </si>
  <si>
    <t>ncucunuba@uninorte.edu.co</t>
  </si>
  <si>
    <t>Cuello Lopez</t>
  </si>
  <si>
    <t>dacuello@uninorte.edu.co</t>
  </si>
  <si>
    <t>Cure Manotas</t>
  </si>
  <si>
    <t>Elmer</t>
  </si>
  <si>
    <t>celmer@uninorte.edu.co</t>
  </si>
  <si>
    <t>Dangond Barrospaez</t>
  </si>
  <si>
    <t>cbarrospaez@uninorte.edu.co</t>
  </si>
  <si>
    <t>Dau Camargo</t>
  </si>
  <si>
    <t>Jihad</t>
  </si>
  <si>
    <t>jdau@uninorte.edu.co</t>
  </si>
  <si>
    <t>De Andreis Osorio</t>
  </si>
  <si>
    <t>jpdeandreis@uninorte.edu.co</t>
  </si>
  <si>
    <t>De Avila Roca</t>
  </si>
  <si>
    <t>Sixto</t>
  </si>
  <si>
    <t>sixtod@uninorte.edu.co</t>
  </si>
  <si>
    <t>De La Cruz Tinoco</t>
  </si>
  <si>
    <t>tinocok@uninorte.edu.co</t>
  </si>
  <si>
    <t>De La Hoz Morelo</t>
  </si>
  <si>
    <t>jmmorelo@uninorte.edu.co</t>
  </si>
  <si>
    <t>De Leon Bayter</t>
  </si>
  <si>
    <t>rbayter@uninorte.edu.co</t>
  </si>
  <si>
    <t>De Leon Gutierrez</t>
  </si>
  <si>
    <t>gabrieldeleon@uninorte.edu.co</t>
  </si>
  <si>
    <t>Diaz Arrieta</t>
  </si>
  <si>
    <t>marrietad@uninorte.edu.co</t>
  </si>
  <si>
    <t>Diaz Caballero</t>
  </si>
  <si>
    <t>Maura</t>
  </si>
  <si>
    <t>maurad@uninorte.edu.co</t>
  </si>
  <si>
    <t>Diaz Cabrera</t>
  </si>
  <si>
    <t>Azully</t>
  </si>
  <si>
    <t>azullyd@uninorte.edu.co</t>
  </si>
  <si>
    <t>Diaz Granados Mora</t>
  </si>
  <si>
    <t>fgranadosmora@uninorte.edu.co</t>
  </si>
  <si>
    <t>Diaz Martinez</t>
  </si>
  <si>
    <t>diazap@uninorte.edu.co</t>
  </si>
  <si>
    <t>Dominguez Escamilla</t>
  </si>
  <si>
    <t>lhdominguez@uninorte.edu.co</t>
  </si>
  <si>
    <t>Donado Rivera</t>
  </si>
  <si>
    <t>pldonado@uninorte.edu.co</t>
  </si>
  <si>
    <t>Dussan Gonzalez</t>
  </si>
  <si>
    <t>jdussan@uninorte.edu.co</t>
  </si>
  <si>
    <t>Echavez Vega</t>
  </si>
  <si>
    <t>echavezo@uninorte.edu.co</t>
  </si>
  <si>
    <t>Echeverry Barrera</t>
  </si>
  <si>
    <t>maecheverry@uninorte.edu.co</t>
  </si>
  <si>
    <t>Echeverry Marthe</t>
  </si>
  <si>
    <t>mcecheverry@uninorte.edu.co</t>
  </si>
  <si>
    <t>Elias Serrano</t>
  </si>
  <si>
    <t>afelias@uninorte.edu.co</t>
  </si>
  <si>
    <t>Escaf Gentile</t>
  </si>
  <si>
    <t>jvescaf@uninorte.edu.co</t>
  </si>
  <si>
    <t>Esguerra Barcenas</t>
  </si>
  <si>
    <t>Susana</t>
  </si>
  <si>
    <t>esguerras@uninorte.edu.co</t>
  </si>
  <si>
    <t>Fernandez Gonzalez</t>
  </si>
  <si>
    <t>cristinafernandez@uninorte.edu.co</t>
  </si>
  <si>
    <t>Fernandez Ortiz</t>
  </si>
  <si>
    <t>Yohana</t>
  </si>
  <si>
    <t>fyohana@uninorte.edu.co</t>
  </si>
  <si>
    <t>Figueroa Manjarres</t>
  </si>
  <si>
    <t>kmanjares@uninorte.edu.co</t>
  </si>
  <si>
    <t>Figueroa Vergara</t>
  </si>
  <si>
    <t>Danna</t>
  </si>
  <si>
    <t>dannaf@uninorte.edu.co</t>
  </si>
  <si>
    <t>Forero Berdugo</t>
  </si>
  <si>
    <t>mariaberdugo@uninorte.edu.co</t>
  </si>
  <si>
    <t>Galavis Cuello</t>
  </si>
  <si>
    <t>Darinna</t>
  </si>
  <si>
    <t>dgalavis@uninorte.edu.co</t>
  </si>
  <si>
    <t>Galindo Escobar</t>
  </si>
  <si>
    <t>ldgalindo@uninorte.edu.co</t>
  </si>
  <si>
    <t>Garcia Cardenas</t>
  </si>
  <si>
    <t>aarenas@uninorte.edu.co</t>
  </si>
  <si>
    <t>ptgarcia@uninorte.edu.co</t>
  </si>
  <si>
    <t>garciahj@uninorte.edu.co</t>
  </si>
  <si>
    <t>Garcia Pacheco</t>
  </si>
  <si>
    <t>nlgarcia@uninorte.edu.co</t>
  </si>
  <si>
    <t>Garcia Palacio</t>
  </si>
  <si>
    <t>Geronimo</t>
  </si>
  <si>
    <t>geronimog@uninorte.edu.co</t>
  </si>
  <si>
    <t>Garcia Rolando</t>
  </si>
  <si>
    <t>arolando@uninorte.edu.co</t>
  </si>
  <si>
    <t>Garzon Loaiza</t>
  </si>
  <si>
    <t>garzonv@uninorte.edu.co</t>
  </si>
  <si>
    <t>Gil Sarmiento</t>
  </si>
  <si>
    <t>jdgil@uninorte.edu.co</t>
  </si>
  <si>
    <t>Gomez Castro</t>
  </si>
  <si>
    <t>dianacg@uninorte.edu.co</t>
  </si>
  <si>
    <t>Gomez Gamarra</t>
  </si>
  <si>
    <t>ragamarra@uninorte.edu.co</t>
  </si>
  <si>
    <t>Gomez Saltaren</t>
  </si>
  <si>
    <t>Cynthia</t>
  </si>
  <si>
    <t>gcynthia@uninorte.edu.co</t>
  </si>
  <si>
    <t>Gomez Sinning</t>
  </si>
  <si>
    <t>sinningp@uninorte.edu.co</t>
  </si>
  <si>
    <t>Gomez Villadiego</t>
  </si>
  <si>
    <t>jmvilladiego@uninorte.edu.co</t>
  </si>
  <si>
    <t>Gonzalez Silva</t>
  </si>
  <si>
    <t>Rachel</t>
  </si>
  <si>
    <t>rachelg@uninorte.edu.co</t>
  </si>
  <si>
    <t>Grazziani Diaz</t>
  </si>
  <si>
    <t>grazzianij@uninorte.edu.co</t>
  </si>
  <si>
    <t>Guarin Jerez</t>
  </si>
  <si>
    <t>jerezs@uninorte.edu.co</t>
  </si>
  <si>
    <t>Guerra Zapata</t>
  </si>
  <si>
    <t>azapatam@uninorte.edu.co</t>
  </si>
  <si>
    <t>Guerrero Pacheco</t>
  </si>
  <si>
    <t>pestefany@uninorte.edu.co</t>
  </si>
  <si>
    <t>Guevara Potes</t>
  </si>
  <si>
    <t>anguevara@uninorte.edu.co</t>
  </si>
  <si>
    <t>Gutierrez Garcia</t>
  </si>
  <si>
    <t>josefg@uninorte.edu.co</t>
  </si>
  <si>
    <t>Gutierrez Moreno</t>
  </si>
  <si>
    <t>gmariac@uninorte.edu.co</t>
  </si>
  <si>
    <t>Guzman Orozco</t>
  </si>
  <si>
    <t>Dairo</t>
  </si>
  <si>
    <t>odairo@uninorte.edu.co</t>
  </si>
  <si>
    <t>Hereira Caicedo</t>
  </si>
  <si>
    <t>ajhereira@uninorte.edu.co</t>
  </si>
  <si>
    <t>Hernandez Abuchaibe</t>
  </si>
  <si>
    <t>valerieh@uninorte.edu.co</t>
  </si>
  <si>
    <t>Herrera Beltran</t>
  </si>
  <si>
    <t>mjbeltran@uninorte.edu.co</t>
  </si>
  <si>
    <t>Hoyos Morales</t>
  </si>
  <si>
    <t>jehoyos@uninorte.edu.co</t>
  </si>
  <si>
    <t>Isaac Llinas</t>
  </si>
  <si>
    <t>ijulian@uninorte.edu.co</t>
  </si>
  <si>
    <t>Izquierdo Gomez</t>
  </si>
  <si>
    <t>Lorenis</t>
  </si>
  <si>
    <t>lorenisi@uninorte.edu.co</t>
  </si>
  <si>
    <t>Jerez Puccini</t>
  </si>
  <si>
    <t>jerezj@uninorte.edu.co</t>
  </si>
  <si>
    <t>Jimenez Diaz</t>
  </si>
  <si>
    <t>diazfm@uninorte.edu.co</t>
  </si>
  <si>
    <t>Jimeno Pantoja</t>
  </si>
  <si>
    <t>ejimeno@uninorte.edu.co</t>
  </si>
  <si>
    <t>Juliao Correa</t>
  </si>
  <si>
    <t>adjuliao@uninorte.edu.co</t>
  </si>
  <si>
    <t>Kaled Mejia</t>
  </si>
  <si>
    <t>kaledm@uninorte.edu.co</t>
  </si>
  <si>
    <t>Lafaurie Caputo</t>
  </si>
  <si>
    <t>Angelina</t>
  </si>
  <si>
    <t>caputoa@uninorte.edu.co</t>
  </si>
  <si>
    <t>Lafaurie Echeverry</t>
  </si>
  <si>
    <t>natalialafaurie@uninorte.edu.co</t>
  </si>
  <si>
    <t>Lafaurie Eljaiek</t>
  </si>
  <si>
    <t>lsamir@uninorte.edu.co</t>
  </si>
  <si>
    <t>Lara De La Hoz</t>
  </si>
  <si>
    <t>lllara@uninorte.edu.co</t>
  </si>
  <si>
    <t>Llerena Escobar</t>
  </si>
  <si>
    <t>Adalberto</t>
  </si>
  <si>
    <t>ladalberto@uninorte.edu.co</t>
  </si>
  <si>
    <t>Llinas Bustos</t>
  </si>
  <si>
    <t>mbusto@uninorte.edu.co</t>
  </si>
  <si>
    <t>nataliallinas@uninorte.edu.co</t>
  </si>
  <si>
    <t>Loaiza Wills</t>
  </si>
  <si>
    <t>sloaiza@uninorte.edu.co</t>
  </si>
  <si>
    <t>Lopez Bravo</t>
  </si>
  <si>
    <t>Flor</t>
  </si>
  <si>
    <t>florl@uninorte.edu.co</t>
  </si>
  <si>
    <t>Lopez Costa</t>
  </si>
  <si>
    <t>icosta@uninorte.edu.co</t>
  </si>
  <si>
    <t>Lopez Hernandez</t>
  </si>
  <si>
    <t>lopezmonica@uninorte.edu.co</t>
  </si>
  <si>
    <t>Yesid</t>
  </si>
  <si>
    <t>jyesid@uninorte.edu.co</t>
  </si>
  <si>
    <t>Lopez Sudea</t>
  </si>
  <si>
    <t>sudeam@uninorte.edu.co</t>
  </si>
  <si>
    <t>Macareno Ojeda</t>
  </si>
  <si>
    <t>jcmacareno@uninorte.edu.co</t>
  </si>
  <si>
    <t>Mancera Florez</t>
  </si>
  <si>
    <t>kmancera@uninorte.edu.co</t>
  </si>
  <si>
    <t>Manjarres De La Hoz</t>
  </si>
  <si>
    <t>Daylin</t>
  </si>
  <si>
    <t>daylinm@uninorte.edu.co</t>
  </si>
  <si>
    <t>Mannaa Kharfan</t>
  </si>
  <si>
    <t>Sharihan</t>
  </si>
  <si>
    <t>smannaa@uninorte.edu.co</t>
  </si>
  <si>
    <t>Maria Mogollon</t>
  </si>
  <si>
    <t>sebastianmaria@uninorte.edu.co</t>
  </si>
  <si>
    <t>Marin Chams</t>
  </si>
  <si>
    <t>chamsn@uninorte.edu.co</t>
  </si>
  <si>
    <t>Marmol Cabeza</t>
  </si>
  <si>
    <t>mmarmol@uninorte.edu.co</t>
  </si>
  <si>
    <t>Marquez Osuna</t>
  </si>
  <si>
    <t>dosuna@uninorte.edu.co</t>
  </si>
  <si>
    <t>Marquez Quiroz</t>
  </si>
  <si>
    <t>Marlon</t>
  </si>
  <si>
    <t>marlonq@uninorte.edu.co</t>
  </si>
  <si>
    <t>Martenco Jimenez</t>
  </si>
  <si>
    <t>martencov@uninorte.edu.co</t>
  </si>
  <si>
    <t>Martinez Carreño</t>
  </si>
  <si>
    <t>Ernesto</t>
  </si>
  <si>
    <t>martinezre@uninorte.edu.co</t>
  </si>
  <si>
    <t>Martinez Vivanco</t>
  </si>
  <si>
    <t>Linaurys</t>
  </si>
  <si>
    <t>lvivanco@uninorte.edu.co</t>
  </si>
  <si>
    <t>Mazuera Hurtado</t>
  </si>
  <si>
    <t>Maireth</t>
  </si>
  <si>
    <t>mazueram@uninorte.edu.co</t>
  </si>
  <si>
    <t>Medina Jimenez</t>
  </si>
  <si>
    <t>dpmedina@uninorte.edu.co</t>
  </si>
  <si>
    <t>Mejia Camargo</t>
  </si>
  <si>
    <t>Nicolle</t>
  </si>
  <si>
    <t>cnicolle@uninorte.edu.co</t>
  </si>
  <si>
    <t>Mendoza Bula</t>
  </si>
  <si>
    <t>lkmendoza@uninorte.edu.co</t>
  </si>
  <si>
    <t>Meneses Gutierrez</t>
  </si>
  <si>
    <t>sameneses@uninorte.edu.co</t>
  </si>
  <si>
    <t>Mercado Colpas</t>
  </si>
  <si>
    <t>Kathia</t>
  </si>
  <si>
    <t>kathiac@uninorte.edu.co</t>
  </si>
  <si>
    <t>Mesa Velasquez</t>
  </si>
  <si>
    <t>marianamesa@uninorte.edu.co</t>
  </si>
  <si>
    <t>Meza Freile</t>
  </si>
  <si>
    <t>lmfreile@uninorte.edu.co</t>
  </si>
  <si>
    <t>Miranda Lozano</t>
  </si>
  <si>
    <t>jmirandaa@uninorte.edu.co</t>
  </si>
  <si>
    <t>Molina Muñoz</t>
  </si>
  <si>
    <t>mmmaria@uninorte.edu.co</t>
  </si>
  <si>
    <t>Molinares Rivero</t>
  </si>
  <si>
    <t>mnicole@uninorte.edu.co</t>
  </si>
  <si>
    <t>Montero Ayala</t>
  </si>
  <si>
    <t>Charyn</t>
  </si>
  <si>
    <t>charynm@uninorte.edu.co</t>
  </si>
  <si>
    <t>Montiel Taborda</t>
  </si>
  <si>
    <t>Cris</t>
  </si>
  <si>
    <t>mcris@uninorte.edu.co</t>
  </si>
  <si>
    <t>Morales Cortina</t>
  </si>
  <si>
    <t>Elma</t>
  </si>
  <si>
    <t>elmam@uninorte.edu.co</t>
  </si>
  <si>
    <t>Morales Solano</t>
  </si>
  <si>
    <t>mcamiloa@uninorte.edu.co</t>
  </si>
  <si>
    <t>Morales Vecino</t>
  </si>
  <si>
    <t>vecinof@uninorte.edu.co</t>
  </si>
  <si>
    <t>Moran Rodriguez</t>
  </si>
  <si>
    <t>mtmoran@uninorte.edu.co</t>
  </si>
  <si>
    <t>Movilla Falquez</t>
  </si>
  <si>
    <t>movillab@uninorte.edu.co</t>
  </si>
  <si>
    <t>Mujica Duran</t>
  </si>
  <si>
    <t>smujica@uninorte.edu.co</t>
  </si>
  <si>
    <t>Muñoz Garrido</t>
  </si>
  <si>
    <t>jmmunoz@uninorte.edu.co</t>
  </si>
  <si>
    <t>Muñoz Llanos</t>
  </si>
  <si>
    <t>mariallanos@uninorte.edu.co</t>
  </si>
  <si>
    <t>parodyj@uninorte.edu.co</t>
  </si>
  <si>
    <t>Naranjo Martinez</t>
  </si>
  <si>
    <t>Carmen</t>
  </si>
  <si>
    <t>cenaranjo@uninorte.edu.co</t>
  </si>
  <si>
    <t>Narvaez Colon</t>
  </si>
  <si>
    <t>Belsy</t>
  </si>
  <si>
    <t>bcolon@uninorte.edu.co</t>
  </si>
  <si>
    <t>Navarro Osorio</t>
  </si>
  <si>
    <t>Liz</t>
  </si>
  <si>
    <t>vlnavarro@uninorte.edu.co</t>
  </si>
  <si>
    <t>Navarro Ramos</t>
  </si>
  <si>
    <t>nveronica@uninorte.edu.co</t>
  </si>
  <si>
    <t>Navarro Saibis</t>
  </si>
  <si>
    <t>vsaibis@uninorte.edu.co</t>
  </si>
  <si>
    <t>Nigrinis De Castro</t>
  </si>
  <si>
    <t>cnigrinis@uninorte.edu.co</t>
  </si>
  <si>
    <t>Noguera Hernandez</t>
  </si>
  <si>
    <t>djnoguera@uninorte.edu.co</t>
  </si>
  <si>
    <t>Nolasco Acosta</t>
  </si>
  <si>
    <t>Shakira</t>
  </si>
  <si>
    <t>snolasco@uninorte.edu.co</t>
  </si>
  <si>
    <t>Noriega Rico</t>
  </si>
  <si>
    <t>Dina</t>
  </si>
  <si>
    <t>dinan@uninorte.edu.co</t>
  </si>
  <si>
    <t>Nuñez Hernandez</t>
  </si>
  <si>
    <t>nunezandrea@uninorte.edu.co</t>
  </si>
  <si>
    <t>Nuñez Rueda</t>
  </si>
  <si>
    <t>danunez@uninorte.edu.co</t>
  </si>
  <si>
    <t>Orozco Romero</t>
  </si>
  <si>
    <t>luzao@uninorte.edu.co</t>
  </si>
  <si>
    <t>Ortega Villalobos</t>
  </si>
  <si>
    <t>Wilman</t>
  </si>
  <si>
    <t>wvillalobos@uninorte.edu.co</t>
  </si>
  <si>
    <t>Ortiz Cabrera</t>
  </si>
  <si>
    <t>vkortiz@uninorte.edu.co</t>
  </si>
  <si>
    <t>Ospino Achury</t>
  </si>
  <si>
    <t>achurym@uninorte.edu.co</t>
  </si>
  <si>
    <t>Pacheco Sierra</t>
  </si>
  <si>
    <t>edpacheco@uninorte.edu.co</t>
  </si>
  <si>
    <t>Pacheco Tovar</t>
  </si>
  <si>
    <t>jtovara@uninorte.edu.co</t>
  </si>
  <si>
    <t>Pajaro Miranda</t>
  </si>
  <si>
    <t>Yuliano</t>
  </si>
  <si>
    <t>yulianop@uninorte.edu.co</t>
  </si>
  <si>
    <t>Palacin Moreno</t>
  </si>
  <si>
    <t>Marialejandra</t>
  </si>
  <si>
    <t>mpalacin@uninorte.edu.co</t>
  </si>
  <si>
    <t>Palencia Fernandez</t>
  </si>
  <si>
    <t>kenethp@uninorte.edu.co</t>
  </si>
  <si>
    <t>Palencia Montes</t>
  </si>
  <si>
    <t>Anabel</t>
  </si>
  <si>
    <t>panabel@uninorte.edu.co</t>
  </si>
  <si>
    <t>Palmera Peluffo</t>
  </si>
  <si>
    <t>dcpalmera@uninorte.edu.co</t>
  </si>
  <si>
    <t>Parra Londoño</t>
  </si>
  <si>
    <t>pparrac@uninorte.edu.co</t>
  </si>
  <si>
    <t>Parra Torne</t>
  </si>
  <si>
    <t>daparra@uninorte.edu.co</t>
  </si>
  <si>
    <t>Paternina Montiel</t>
  </si>
  <si>
    <t>jpaterninal@uninorte.edu.co</t>
  </si>
  <si>
    <t>Patiño Comas</t>
  </si>
  <si>
    <t>lepatino@uninorte.edu.co</t>
  </si>
  <si>
    <t>Pelaez Loewy</t>
  </si>
  <si>
    <t>loewyj@uninorte.edu.co</t>
  </si>
  <si>
    <t>Perdomo Barrios</t>
  </si>
  <si>
    <t>jsperdomo@uninorte.edu.co</t>
  </si>
  <si>
    <t>Pereira Anaya</t>
  </si>
  <si>
    <t>flpereira@uninorte.edu.co</t>
  </si>
  <si>
    <t>Perez Barrios</t>
  </si>
  <si>
    <t>kiperez@uninorte.edu.co</t>
  </si>
  <si>
    <t>Perez Romero</t>
  </si>
  <si>
    <t>jessicamp@uninorte.edu.co</t>
  </si>
  <si>
    <t>Picalua Cantillo</t>
  </si>
  <si>
    <t>Jeimy</t>
  </si>
  <si>
    <t>picaluaj@uninorte.edu.co</t>
  </si>
  <si>
    <t>Picon Hernandez</t>
  </si>
  <si>
    <t>jgpicon@uninorte.edu.co</t>
  </si>
  <si>
    <t>Pinto Martinez</t>
  </si>
  <si>
    <t>mapinto@uninorte.edu.co</t>
  </si>
  <si>
    <t>Pinzon Llanos</t>
  </si>
  <si>
    <t>cpinzonj@uninorte.edu.co</t>
  </si>
  <si>
    <t>Polo De Alba</t>
  </si>
  <si>
    <t>wilmerd@uninorte.edu.co</t>
  </si>
  <si>
    <t>Povea Romero</t>
  </si>
  <si>
    <t>ppovea@uninorte.edu.co</t>
  </si>
  <si>
    <t>Prims Gutierrez</t>
  </si>
  <si>
    <t>Karim</t>
  </si>
  <si>
    <t>kprims@uninorte.edu.co</t>
  </si>
  <si>
    <t>Puente Rodriguez</t>
  </si>
  <si>
    <t>jdpuente@uninorte.edu.co</t>
  </si>
  <si>
    <t>Pulido Murgas</t>
  </si>
  <si>
    <t>fmurgas@uninorte.edu.co</t>
  </si>
  <si>
    <t>Pulido Rodriguez</t>
  </si>
  <si>
    <t>djpulido@uninorte.edu.co</t>
  </si>
  <si>
    <t>Quesada Cujar</t>
  </si>
  <si>
    <t>Wilder</t>
  </si>
  <si>
    <t>quesadaw@uninorte.edu.co</t>
  </si>
  <si>
    <t>Quevedo Perez</t>
  </si>
  <si>
    <t>dsquevedo@uninorte.edu.co</t>
  </si>
  <si>
    <t>Quintero Llanos</t>
  </si>
  <si>
    <t>Balmis</t>
  </si>
  <si>
    <t>balmisq@uninorte.edu.co</t>
  </si>
  <si>
    <t>Ramirez Montes</t>
  </si>
  <si>
    <t>montesmc@uninorte.edu.co</t>
  </si>
  <si>
    <t>Ramirez Ocampo</t>
  </si>
  <si>
    <t>Anjie</t>
  </si>
  <si>
    <t>anjier@uninorte.edu.co</t>
  </si>
  <si>
    <t>Rangel Barrios</t>
  </si>
  <si>
    <t>Erica</t>
  </si>
  <si>
    <t>rerica@uninorte.edu.co</t>
  </si>
  <si>
    <t>Rangel Cohen</t>
  </si>
  <si>
    <t>dfrangel@uninorte.edu.co</t>
  </si>
  <si>
    <t>Reales Camacho</t>
  </si>
  <si>
    <t>mariareales@uninorte.edu.co</t>
  </si>
  <si>
    <t>Redondo Martinez</t>
  </si>
  <si>
    <t>Obar</t>
  </si>
  <si>
    <t>redondoo@uninorte.edu.co</t>
  </si>
  <si>
    <t>Restrepo Nadjar</t>
  </si>
  <si>
    <t>German</t>
  </si>
  <si>
    <t>gnadjar@uninorte.edu.co</t>
  </si>
  <si>
    <t>Rincon Urdaneta</t>
  </si>
  <si>
    <t>aerincon@uninorte.edu.co</t>
  </si>
  <si>
    <t>Rocha Lemus</t>
  </si>
  <si>
    <t>mlrocha@uninorte.edu.co</t>
  </si>
  <si>
    <t>Rodriguez Dueñas</t>
  </si>
  <si>
    <t>duenass@uninorte.edu.co</t>
  </si>
  <si>
    <t>Rodriguez Fontalvo</t>
  </si>
  <si>
    <t>Eucaris</t>
  </si>
  <si>
    <t>reucaris@uninorte.edu.co</t>
  </si>
  <si>
    <t>Rodriguez Pabon</t>
  </si>
  <si>
    <t>vpabon@uninorte.edu.co</t>
  </si>
  <si>
    <t>Rodriguez Rodriguez</t>
  </si>
  <si>
    <t>rodriguezluis@uninorte.edu.co</t>
  </si>
  <si>
    <t>Rojas Dominguez</t>
  </si>
  <si>
    <t>eirojas@uninorte.edu.co</t>
  </si>
  <si>
    <t>Romero Sanchez</t>
  </si>
  <si>
    <t>Johnatan</t>
  </si>
  <si>
    <t>rjohnatan@uninorte.edu.co</t>
  </si>
  <si>
    <t>Rozo Blanco</t>
  </si>
  <si>
    <t>krozo@uninorte.edu.co</t>
  </si>
  <si>
    <t>Rua Salas</t>
  </si>
  <si>
    <t>rerua@uninorte.edu.co</t>
  </si>
  <si>
    <t>Rueda Reyes</t>
  </si>
  <si>
    <t>mfrueda@uninorte.edu.co</t>
  </si>
  <si>
    <t>Ruiz Arrieta</t>
  </si>
  <si>
    <t>Yeiner</t>
  </si>
  <si>
    <t>yeinera@uninorte.edu.co</t>
  </si>
  <si>
    <t>Ruiz De Castro</t>
  </si>
  <si>
    <t>ruizfl@uninorte.edu.co</t>
  </si>
  <si>
    <t>Saavedra Cortes</t>
  </si>
  <si>
    <t>sdsaavedra@uninorte.edu.co</t>
  </si>
  <si>
    <t>Saavedra Peinado</t>
  </si>
  <si>
    <t>jdsaavedra@uninorte.edu.co</t>
  </si>
  <si>
    <t>Salcedo Bernal</t>
  </si>
  <si>
    <t>alejandrobernal@uninorte.edu.co</t>
  </si>
  <si>
    <t>Salerno Lozada</t>
  </si>
  <si>
    <t>Ivanna</t>
  </si>
  <si>
    <t>isalerno@uninorte.edu.co</t>
  </si>
  <si>
    <t>Sanabria Castellar</t>
  </si>
  <si>
    <t>acsanabria@uninorte.edu.co</t>
  </si>
  <si>
    <t>Sanjuan Jaramillo</t>
  </si>
  <si>
    <t>dasanjuan@uninorte.edu.co</t>
  </si>
  <si>
    <t>Santana Echavez</t>
  </si>
  <si>
    <t>Lily</t>
  </si>
  <si>
    <t>slily@uninorte.edu.co</t>
  </si>
  <si>
    <t>Santiago Hernandez</t>
  </si>
  <si>
    <t>lfsantiago@uninorte.edu.co</t>
  </si>
  <si>
    <t>Santos Rojas</t>
  </si>
  <si>
    <t>aarojas@uninorte.edu.co</t>
  </si>
  <si>
    <t>Sierra Juliao</t>
  </si>
  <si>
    <t>carolinajuliao@uninorte.edu.co</t>
  </si>
  <si>
    <t>Slebi Malkun</t>
  </si>
  <si>
    <t>dslebi@uninorte.edu.co</t>
  </si>
  <si>
    <t>Solar Carbal</t>
  </si>
  <si>
    <t>asolar@uninorte.edu.co</t>
  </si>
  <si>
    <t>Steer Mantilla</t>
  </si>
  <si>
    <t>dsteer@uninorte.edu.co</t>
  </si>
  <si>
    <t>Tobio Mejia</t>
  </si>
  <si>
    <t>Karin</t>
  </si>
  <si>
    <t>ktobio@uninorte.edu.co</t>
  </si>
  <si>
    <t>Torres Henriquez</t>
  </si>
  <si>
    <t>Kimberly</t>
  </si>
  <si>
    <t>kimberlyt@uninorte.edu.co</t>
  </si>
  <si>
    <t>Urbina Noriega</t>
  </si>
  <si>
    <t>saurbina@uninorte.edu.co</t>
  </si>
  <si>
    <t>Ustariz Perez</t>
  </si>
  <si>
    <t>sustariz@uninorte.edu.co</t>
  </si>
  <si>
    <t>Varela Medina</t>
  </si>
  <si>
    <t>Angely</t>
  </si>
  <si>
    <t>vangely@uninorte.edu.co</t>
  </si>
  <si>
    <t>Vargas Barrera</t>
  </si>
  <si>
    <t>vargasda@uninorte.edu.co</t>
  </si>
  <si>
    <t>Vargas Soto</t>
  </si>
  <si>
    <t>alvarojv@uninorte.edu.co</t>
  </si>
  <si>
    <t>Vega Durango</t>
  </si>
  <si>
    <t>advega@uninorte.edu.co</t>
  </si>
  <si>
    <t>Vega Garcia</t>
  </si>
  <si>
    <t>cdvega@uninorte.edu.co</t>
  </si>
  <si>
    <t>Velez Barcelo</t>
  </si>
  <si>
    <t>Anyuly</t>
  </si>
  <si>
    <t>anyulyv@uninorte.edu.co</t>
  </si>
  <si>
    <t>Velez Davila</t>
  </si>
  <si>
    <t>sdvelez@uninorte.edu.co</t>
  </si>
  <si>
    <t>Velez Rey</t>
  </si>
  <si>
    <t>jvelezm@uninorte.edu.co</t>
  </si>
  <si>
    <t>Vergara Yañez</t>
  </si>
  <si>
    <t>daniely@uninorte.edu.co</t>
  </si>
  <si>
    <t>Vigna De La Hoz</t>
  </si>
  <si>
    <t>ovigna@uninorte.edu.co</t>
  </si>
  <si>
    <t>Villadiego Alvarez</t>
  </si>
  <si>
    <t>vdvilladiego@uninorte.edu.co</t>
  </si>
  <si>
    <t>Villar Tovar</t>
  </si>
  <si>
    <t>kvillar@uninorte.edu.co</t>
  </si>
  <si>
    <t>Villegas Sanchez</t>
  </si>
  <si>
    <t>krvillegas@uninorte.edu.co</t>
  </si>
  <si>
    <t>Yacomelo Bravo</t>
  </si>
  <si>
    <t>Yulian</t>
  </si>
  <si>
    <t>yyacomelo@uninorte.edu.co</t>
  </si>
  <si>
    <t>Yanet Colina</t>
  </si>
  <si>
    <t>yaneta@uninorte.edu.co</t>
  </si>
  <si>
    <t>Zedan Fuentes</t>
  </si>
  <si>
    <t>zedanl@uninorte.edu.co</t>
  </si>
  <si>
    <t>200  2408</t>
  </si>
  <si>
    <t>2000711 8</t>
  </si>
  <si>
    <t>Torres Mendoza</t>
  </si>
  <si>
    <t>torresad@uninorte.edu.co</t>
  </si>
  <si>
    <t>#N/A</t>
  </si>
  <si>
    <t>(en blanco)</t>
  </si>
  <si>
    <t>Torres Herrera</t>
  </si>
  <si>
    <t>ntorresj@uninorte.edu.co</t>
  </si>
  <si>
    <t>Soto Torres</t>
  </si>
  <si>
    <t>smayraa@uninorte.edu.co</t>
  </si>
  <si>
    <t>Javer Rey</t>
  </si>
  <si>
    <t>kjaver@uninorte.edu.co</t>
  </si>
  <si>
    <t>Rodriguez Escobar</t>
  </si>
  <si>
    <t>melissaescobar@uninorte.edu.co</t>
  </si>
  <si>
    <t>Pardo Plata</t>
  </si>
  <si>
    <t>dpardoj@uninorte.edu.co</t>
  </si>
  <si>
    <t>Henao Osio</t>
  </si>
  <si>
    <t>Sheylla</t>
  </si>
  <si>
    <t>sheyllah@uninorte.edu.co</t>
  </si>
  <si>
    <t>Hernandez Humanez</t>
  </si>
  <si>
    <t>whumanez@uninorte.edu.co</t>
  </si>
  <si>
    <t>Toncel Arevalo</t>
  </si>
  <si>
    <t>actoncel@uninorte.edu.co</t>
  </si>
  <si>
    <t>Quintero Palencia</t>
  </si>
  <si>
    <t>sharonq@uninorte.edu.co</t>
  </si>
  <si>
    <t>Gomez Charrasquiel</t>
  </si>
  <si>
    <t>Ledys</t>
  </si>
  <si>
    <t>lcharrasquiel@uninorte.edu.co</t>
  </si>
  <si>
    <t>Motta Doria</t>
  </si>
  <si>
    <t>vmotta@uninorte.edu.co</t>
  </si>
  <si>
    <t>Maestre Barcelo</t>
  </si>
  <si>
    <t>barceloh@uninorte.edu.co</t>
  </si>
  <si>
    <t>Romero Ariza</t>
  </si>
  <si>
    <t>Nevis</t>
  </si>
  <si>
    <t>nevisr@uninorte.edu.co</t>
  </si>
  <si>
    <t>Gaspar Martinez</t>
  </si>
  <si>
    <t>dgaspar@uninorte.edu.co</t>
  </si>
  <si>
    <t>De La Cruz Charris</t>
  </si>
  <si>
    <t>Katiuska</t>
  </si>
  <si>
    <t>katiuskad@uninorte.edu.co</t>
  </si>
  <si>
    <t>Moreno Rueda</t>
  </si>
  <si>
    <t>Fredy</t>
  </si>
  <si>
    <t>freddymoreno@uninorte.edu.co</t>
  </si>
  <si>
    <t>De La Ossa Torres</t>
  </si>
  <si>
    <t>mdelaossaa@uninorte.edu.co</t>
  </si>
  <si>
    <t>Diaz Ruiz</t>
  </si>
  <si>
    <t>kpdiaz@uninorte.edu.co</t>
  </si>
  <si>
    <t>Mariano Sarmiento</t>
  </si>
  <si>
    <t>Loury</t>
  </si>
  <si>
    <t>lourym@uninorte.edu.co</t>
  </si>
  <si>
    <t>Puello Portela</t>
  </si>
  <si>
    <t>empuello@uninorte.edu.co</t>
  </si>
  <si>
    <t>Morelo Florez</t>
  </si>
  <si>
    <t>apmorelo@uninorte.edu.co</t>
  </si>
  <si>
    <t>Castro Cabeza</t>
  </si>
  <si>
    <t>accabeza@uninorte.edu.co</t>
  </si>
  <si>
    <t>Rua Truyol</t>
  </si>
  <si>
    <t>mdrua@uninorte.edu.co</t>
  </si>
  <si>
    <t>Melo Carmona</t>
  </si>
  <si>
    <t>Melina</t>
  </si>
  <si>
    <t>mmelom@uninorte.edu.co</t>
  </si>
  <si>
    <t>Cortes Serpa</t>
  </si>
  <si>
    <t>Yulieth</t>
  </si>
  <si>
    <t>serpay@uninorte.edu.co</t>
  </si>
  <si>
    <t>Florez Rincon</t>
  </si>
  <si>
    <t>valentinaflorez@uninorte.edu.co</t>
  </si>
  <si>
    <t>Guerra Diaz</t>
  </si>
  <si>
    <t>jguerrad@uninorte.edu.co</t>
  </si>
  <si>
    <t>Porras Sandoval</t>
  </si>
  <si>
    <t>sebastianporras@uninorte.edu.co</t>
  </si>
  <si>
    <t>Buelvas Castilla</t>
  </si>
  <si>
    <t>buelvaslm@uninorte.edu.co</t>
  </si>
  <si>
    <t>Perez Natera</t>
  </si>
  <si>
    <t>Yunaica</t>
  </si>
  <si>
    <t>yunaicap@uninorte.edu.co</t>
  </si>
  <si>
    <t>Henriquez Ortega</t>
  </si>
  <si>
    <t>chenriquezm@uninorte.edu.co</t>
  </si>
  <si>
    <t>Palacio Rua</t>
  </si>
  <si>
    <t>aruam@uninorte.edu.co</t>
  </si>
  <si>
    <t>Romero Bolaño</t>
  </si>
  <si>
    <t>apbolano@uninorte.edu.co</t>
  </si>
  <si>
    <t>Gomez Cardozo</t>
  </si>
  <si>
    <t>dacardozo@uninorte.edu.co</t>
  </si>
  <si>
    <t>Barroso Aguas</t>
  </si>
  <si>
    <t>gbarroso@uninorte.edu.co</t>
  </si>
  <si>
    <t>Maestre Hernandez</t>
  </si>
  <si>
    <t>lmaestres@uninorte.edu.co</t>
  </si>
  <si>
    <t>Gonzalez Rubio Arroyo</t>
  </si>
  <si>
    <t>rubioarroyol@uninorte.edu.co</t>
  </si>
  <si>
    <t>Barreto Diaz</t>
  </si>
  <si>
    <t>abarretoc@uninorte.edu.co</t>
  </si>
  <si>
    <t>Molina Neira</t>
  </si>
  <si>
    <t>plmolina@uninorte.edu.co</t>
  </si>
  <si>
    <t>Buitrago Jimenez</t>
  </si>
  <si>
    <t>jbuitragoc@uninorte.edu.co</t>
  </si>
  <si>
    <t>Macias Campo</t>
  </si>
  <si>
    <t>Harleth</t>
  </si>
  <si>
    <t>harletm@uninorte.edu.co</t>
  </si>
  <si>
    <t>Perez Gonzalez</t>
  </si>
  <si>
    <t>Glenis</t>
  </si>
  <si>
    <t>glenisp@uninorte.edu.co</t>
  </si>
  <si>
    <t>Jimeno Martinez</t>
  </si>
  <si>
    <t>Margery</t>
  </si>
  <si>
    <t>margeryj@uninorte.edu.co</t>
  </si>
  <si>
    <t>dzapataj@uninorte.edu.co</t>
  </si>
  <si>
    <t>CE</t>
  </si>
  <si>
    <t>Cuenta de Programa</t>
  </si>
  <si>
    <t>aealonso@uninorte.edu.co</t>
  </si>
  <si>
    <t>Alzamora Rodriguez</t>
  </si>
  <si>
    <t>alzamorav@uninorte.edu.co</t>
  </si>
  <si>
    <t>Amador Gasca</t>
  </si>
  <si>
    <t>pamador@uninorte.edu.co</t>
  </si>
  <si>
    <t>Anton Novoa</t>
  </si>
  <si>
    <t>lanton@uninorte.edu.co</t>
  </si>
  <si>
    <t>Aristizabal Acosta</t>
  </si>
  <si>
    <t>jaaristizabal@uninorte.edu.co</t>
  </si>
  <si>
    <t>Ariza Joleanes</t>
  </si>
  <si>
    <t>Yelitza</t>
  </si>
  <si>
    <t>joleanesy@uninorte.edu.co</t>
  </si>
  <si>
    <t>Arrazola Woltmann</t>
  </si>
  <si>
    <t>awoltman@uninorte.edu.co</t>
  </si>
  <si>
    <t>Arrieta Velasco</t>
  </si>
  <si>
    <t>tvelasco@uninorte.edu.co</t>
  </si>
  <si>
    <t>Barraza Guzman</t>
  </si>
  <si>
    <t>cbarrazam@uninorte.edu.co</t>
  </si>
  <si>
    <t>Bayter Gonzalez</t>
  </si>
  <si>
    <t>baytera@uninorte.edu.co</t>
  </si>
  <si>
    <t>Bernal Maury</t>
  </si>
  <si>
    <t>adbernal@uninorte.edu.co</t>
  </si>
  <si>
    <t>Bocanegra Rengifo</t>
  </si>
  <si>
    <t>bocanegra@uninorte.edu.co</t>
  </si>
  <si>
    <t>Bolaño Beleño</t>
  </si>
  <si>
    <t>lcbolano@uninorte.edu.co</t>
  </si>
  <si>
    <t>Bossio Andrade</t>
  </si>
  <si>
    <t>jabossio@uninorte.edu.co</t>
  </si>
  <si>
    <t>Cabrera Teran</t>
  </si>
  <si>
    <t>veronicat@uninorte.edu.co</t>
  </si>
  <si>
    <t>Camacho Parejo</t>
  </si>
  <si>
    <t>wjcamacho@uninorte.edu.co</t>
  </si>
  <si>
    <t>Cardenas Padilla</t>
  </si>
  <si>
    <t>Dayaniela</t>
  </si>
  <si>
    <t>dayanielac@uninorte.edu.co</t>
  </si>
  <si>
    <t>Castro Herrera</t>
  </si>
  <si>
    <t>Darwin</t>
  </si>
  <si>
    <t>darwinh@uninorte.edu.co</t>
  </si>
  <si>
    <t>Ciro Paz</t>
  </si>
  <si>
    <t>Eddier</t>
  </si>
  <si>
    <t>ciroe@uninorte.edu.co</t>
  </si>
  <si>
    <t>Contreras Peñaranda</t>
  </si>
  <si>
    <t>acontrerasp@uninorte.edu.co</t>
  </si>
  <si>
    <t>Cordero Pacheco</t>
  </si>
  <si>
    <t>cjcordero@uninorte.edu.co</t>
  </si>
  <si>
    <t>Correa Maloof</t>
  </si>
  <si>
    <t>Rachid</t>
  </si>
  <si>
    <t>maloofr@uninorte.edu.co</t>
  </si>
  <si>
    <t>Daza Rojas</t>
  </si>
  <si>
    <t>jndaza@uninorte.edu.co</t>
  </si>
  <si>
    <t>De la Rosa Consuegra</t>
  </si>
  <si>
    <t>gldelarosa@uninorte.edu.co</t>
  </si>
  <si>
    <t>Del Portillo Guevara</t>
  </si>
  <si>
    <t>mfdelportillo@uninorte.edu.co</t>
  </si>
  <si>
    <t>Diaz Orozco</t>
  </si>
  <si>
    <t>gabrielakarimed@uninorte.edu.co</t>
  </si>
  <si>
    <t>Dominguez Gutierrez</t>
  </si>
  <si>
    <t>mpdominguez@uninorte.edu.co</t>
  </si>
  <si>
    <t>Domoulin Orozco</t>
  </si>
  <si>
    <t>mdomoulin@uninorte.edu.co</t>
  </si>
  <si>
    <t>Echeverri Hoyos</t>
  </si>
  <si>
    <t>julianaecheverri@uninorte.edu.co</t>
  </si>
  <si>
    <t>Echeverria Blanco</t>
  </si>
  <si>
    <t>cynthiae@uninorte.edu.co</t>
  </si>
  <si>
    <t>Escorcia Pulgar</t>
  </si>
  <si>
    <t>ajpulgar@uninorte.edu.co</t>
  </si>
  <si>
    <t>Fernandez Cabrera</t>
  </si>
  <si>
    <t>mariajf@uninorte.edu.co</t>
  </si>
  <si>
    <t>Galeano Ledezma</t>
  </si>
  <si>
    <t>rledezma@uninorte.edu.co</t>
  </si>
  <si>
    <t>Garcia Gutierrez</t>
  </si>
  <si>
    <t>camilamg@uninorte.edu.co</t>
  </si>
  <si>
    <t>Gil Escobar</t>
  </si>
  <si>
    <t>jegil@uninorte.edu.co</t>
  </si>
  <si>
    <t>Giraldo Gomez</t>
  </si>
  <si>
    <t>igiraldo@uninorte.edu.co</t>
  </si>
  <si>
    <t>Gonzalez Mantilla</t>
  </si>
  <si>
    <t>alejandramantilla@uninorte.edu.co</t>
  </si>
  <si>
    <t>Gonzalez Torres</t>
  </si>
  <si>
    <t>yuleisyg@uninorte.edu.co</t>
  </si>
  <si>
    <t>Gutierrez Gonzalez</t>
  </si>
  <si>
    <t>hmgutierrez@uninorte.edu.co</t>
  </si>
  <si>
    <t>Guzman Barcelo</t>
  </si>
  <si>
    <t>Edward</t>
  </si>
  <si>
    <t>gedward@uninorte.edu.co</t>
  </si>
  <si>
    <t>vmguzman@uninorte.edu.co</t>
  </si>
  <si>
    <t>Guzman Meriño</t>
  </si>
  <si>
    <t>valentinamerino@uninorte.edu.co</t>
  </si>
  <si>
    <t>Henao Hernandez</t>
  </si>
  <si>
    <t>adhenao@uninorte.edu.co</t>
  </si>
  <si>
    <t>Henao Roldan</t>
  </si>
  <si>
    <t>mhenaoa@uninorte.edu.co</t>
  </si>
  <si>
    <t>Hernandez Dugand</t>
  </si>
  <si>
    <t>edugand@uninorte.edu.co</t>
  </si>
  <si>
    <t>Herrera Mendez</t>
  </si>
  <si>
    <t>herreradj@uninorte.edu.co</t>
  </si>
  <si>
    <t>Herrera Villamizar</t>
  </si>
  <si>
    <t>villamizarma@uninorte.edu.co</t>
  </si>
  <si>
    <t>Imitola Acevedo</t>
  </si>
  <si>
    <t>istephanie@uninorte.edu.co</t>
  </si>
  <si>
    <t>Llanos Mendoza</t>
  </si>
  <si>
    <t>ddllanos@uninorte.edu.co</t>
  </si>
  <si>
    <t>Lopez Hoyos</t>
  </si>
  <si>
    <t>ejhoyos@uninorte.edu.co</t>
  </si>
  <si>
    <t>Marquez Gomezcasseres</t>
  </si>
  <si>
    <t>mgomezcasseres@uninorte.edu.co</t>
  </si>
  <si>
    <t>Martinez Arias</t>
  </si>
  <si>
    <t>cjarias@uninorte.edu.co</t>
  </si>
  <si>
    <t>Martinez Buelvas</t>
  </si>
  <si>
    <t>mbuelvasd@uninorte.edu.co</t>
  </si>
  <si>
    <t>alejandrah@uninorte.edu.co</t>
  </si>
  <si>
    <t>Maury Buelvas</t>
  </si>
  <si>
    <t>mauryt@uninorte.edu.co</t>
  </si>
  <si>
    <t>Mendoza Conde</t>
  </si>
  <si>
    <t>condef@uninorte.edu.co</t>
  </si>
  <si>
    <t>Mendoza Ruiz</t>
  </si>
  <si>
    <t>Kenny</t>
  </si>
  <si>
    <t>kennym@uninorte.edu.co</t>
  </si>
  <si>
    <t>Mercado Romero</t>
  </si>
  <si>
    <t>Ludis</t>
  </si>
  <si>
    <t>rludis@uninorte.edu.co</t>
  </si>
  <si>
    <t>Miserque Salgado</t>
  </si>
  <si>
    <t>Alex</t>
  </si>
  <si>
    <t>amiserque@uninorte.edu.co</t>
  </si>
  <si>
    <t>Moreno Llinas</t>
  </si>
  <si>
    <t>simoreno@uninorte.edu.co</t>
  </si>
  <si>
    <t>Navarro Sanchez</t>
  </si>
  <si>
    <t>anluis@uninorte.edu.co</t>
  </si>
  <si>
    <t>Orozco Lengua</t>
  </si>
  <si>
    <t>lenguar@uninorte.edu.co</t>
  </si>
  <si>
    <t>Ortega Arias</t>
  </si>
  <si>
    <t>tarias@uninorte.edu.co</t>
  </si>
  <si>
    <t>Ortega Vasquez</t>
  </si>
  <si>
    <t>aortegaf@uninorte.edu.co</t>
  </si>
  <si>
    <t>Ortiz Gonzalez</t>
  </si>
  <si>
    <t>Tilcia</t>
  </si>
  <si>
    <t>tilciao@uninorte.edu.co</t>
  </si>
  <si>
    <t>Marlys</t>
  </si>
  <si>
    <t>marlyso@uninorte.edu.co</t>
  </si>
  <si>
    <t>Ospino Lora</t>
  </si>
  <si>
    <t>larama@uninorte.edu.co</t>
  </si>
  <si>
    <t>Palacio Vega</t>
  </si>
  <si>
    <t>Karyluz</t>
  </si>
  <si>
    <t>karyluzp@uninorte.edu.co</t>
  </si>
  <si>
    <t>Peña Villalobos</t>
  </si>
  <si>
    <t>Ingrid</t>
  </si>
  <si>
    <t>ivillalobos@uninorte.edu.co</t>
  </si>
  <si>
    <t>Perez Muriel</t>
  </si>
  <si>
    <t>scperez@uninorte.edu.co</t>
  </si>
  <si>
    <t>perezai@uninorte.edu.co</t>
  </si>
  <si>
    <t>Pichon Zambrano</t>
  </si>
  <si>
    <t>cristinapichon@uninorte.edu.co</t>
  </si>
  <si>
    <t>Prada Diaz</t>
  </si>
  <si>
    <t>mnprada@uninorte.edu.co</t>
  </si>
  <si>
    <t>Puerta Soto</t>
  </si>
  <si>
    <t>Rita</t>
  </si>
  <si>
    <t>srita@uninorte.edu.co</t>
  </si>
  <si>
    <t>Pulgar Mota</t>
  </si>
  <si>
    <t>Marietta</t>
  </si>
  <si>
    <t>mmota@uninorte.edu.co</t>
  </si>
  <si>
    <t>Quiroz Diaz</t>
  </si>
  <si>
    <t>deliecer@uninorte.edu.co</t>
  </si>
  <si>
    <t>Regino Contreras</t>
  </si>
  <si>
    <t>Yerlys</t>
  </si>
  <si>
    <t>yregino@uninorte.edu.co</t>
  </si>
  <si>
    <t>Ricardo Rivera</t>
  </si>
  <si>
    <t>garicardo@uninorte.edu.co</t>
  </si>
  <si>
    <t>Rincon Rocha</t>
  </si>
  <si>
    <t>santiagorincon@uninorte.edu.co</t>
  </si>
  <si>
    <t>Rivera Matos</t>
  </si>
  <si>
    <t>Katy</t>
  </si>
  <si>
    <t>kmatos@uninorte.edu.co</t>
  </si>
  <si>
    <t>Rodriguez Rojano</t>
  </si>
  <si>
    <t>erodrigueze@uninorte.edu.co</t>
  </si>
  <si>
    <t>Romero Mejia</t>
  </si>
  <si>
    <t>mrromero@uninorte.edu.co</t>
  </si>
  <si>
    <t>Ruiz Godoy</t>
  </si>
  <si>
    <t>ruizmm@uninorte.edu.co</t>
  </si>
  <si>
    <t>Salas Redondo</t>
  </si>
  <si>
    <t>Endhwyr</t>
  </si>
  <si>
    <t>endhwyrs@uninorte.edu.co</t>
  </si>
  <si>
    <t>Salgado Mier</t>
  </si>
  <si>
    <t>msalgadoc@uninorte.edu.co</t>
  </si>
  <si>
    <t>Sarti Prieto</t>
  </si>
  <si>
    <t>Angielo</t>
  </si>
  <si>
    <t>asarti@uninorte.edu.co</t>
  </si>
  <si>
    <t>Segebre Abudinen</t>
  </si>
  <si>
    <t>segebrec@uninorte.edu.co</t>
  </si>
  <si>
    <t>Serje Burgos</t>
  </si>
  <si>
    <t>serjema@uninorte.edu.co</t>
  </si>
  <si>
    <t>Suarez Gracia</t>
  </si>
  <si>
    <t>amgracia@uninorte.edu.co</t>
  </si>
  <si>
    <t>Suarez Useche</t>
  </si>
  <si>
    <t>usechef@uninorte.edu.co</t>
  </si>
  <si>
    <t>Tous Arrieta</t>
  </si>
  <si>
    <t>matous@uninorte.edu.co</t>
  </si>
  <si>
    <t>Vargas Cordoba</t>
  </si>
  <si>
    <t>manav@uninorte.edu.co</t>
  </si>
  <si>
    <t>Velez Quintero</t>
  </si>
  <si>
    <t>vroger@uninorte.edu.co</t>
  </si>
  <si>
    <t>Venegas Quiñones</t>
  </si>
  <si>
    <t>venegasf@uninorte.edu.co</t>
  </si>
  <si>
    <t>Villadiego Angarita</t>
  </si>
  <si>
    <t>albertomv@uninorte.edu.co</t>
  </si>
  <si>
    <t>Villadiego Estrada</t>
  </si>
  <si>
    <t>Mirlhey</t>
  </si>
  <si>
    <t>mirlheyv@uninorte.edu.co</t>
  </si>
  <si>
    <t>Villanueva Rebolledo</t>
  </si>
  <si>
    <t>Neider</t>
  </si>
  <si>
    <t>neiderv@uninorte.edu.co</t>
  </si>
  <si>
    <t>Villar Rodriguez</t>
  </si>
  <si>
    <t>Yuleidy</t>
  </si>
  <si>
    <t>yvillar@uninorte.edu.co</t>
  </si>
  <si>
    <t>Villarreal Arguello</t>
  </si>
  <si>
    <t>arguellod@uninorte.edu.co</t>
  </si>
  <si>
    <t>Vitola Benitez</t>
  </si>
  <si>
    <t>cmvitola@uninorte.edu.co</t>
  </si>
  <si>
    <t>Zuloaga Eslait</t>
  </si>
  <si>
    <t>zuloagaj@uninorte.edu.co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</si>
</sst>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240A]d&quot; de &quot;mmmm&quot; de &quot;yyyy;@"/>
    <numFmt numFmtId="165" formatCode="###0.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Light"/>
      <family val="2"/>
      <scheme val="major"/>
    </font>
    <font>
      <b/>
      <sz val="14"/>
      <color theme="1" tint="0.249977111117893"/>
      <name val="Calibri Light"/>
      <family val="2"/>
      <scheme val="major"/>
    </font>
    <font>
      <sz val="11"/>
      <color theme="1"/>
      <name val="Calibri Light"/>
      <family val="2"/>
      <scheme val="major"/>
    </font>
    <font>
      <b/>
      <sz val="11"/>
      <color theme="0"/>
      <name val="Calibri Light"/>
      <family val="2"/>
      <scheme val="major"/>
    </font>
    <font>
      <b/>
      <sz val="10"/>
      <color theme="0"/>
      <name val="Calibri Light"/>
      <family val="2"/>
      <scheme val="major"/>
    </font>
    <font>
      <b/>
      <sz val="11"/>
      <color theme="1"/>
      <name val="Calibri Light"/>
      <family val="2"/>
      <scheme val="major"/>
    </font>
    <font>
      <b/>
      <sz val="12"/>
      <color theme="1"/>
      <name val="Calibri Light"/>
      <family val="2"/>
      <scheme val="major"/>
    </font>
    <font>
      <b/>
      <sz val="16"/>
      <color theme="1"/>
      <name val="Calibri"/>
      <family val="2"/>
      <scheme val="minor"/>
    </font>
    <font>
      <b/>
      <sz val="22"/>
      <color theme="1"/>
      <name val="Calibri"/>
      <family val="2"/>
      <scheme val="minor"/>
    </font>
    <font>
      <sz val="12"/>
      <color theme="1"/>
      <name val="Calibri"/>
      <family val="2"/>
      <scheme val="minor"/>
    </font>
    <font>
      <sz val="10"/>
      <color theme="1"/>
      <name val="Calibri"/>
      <family val="2"/>
      <scheme val="minor"/>
    </font>
    <font>
      <sz val="11"/>
      <color theme="1" tint="0.499984740745262"/>
      <name val="Calibri"/>
      <family val="2"/>
      <scheme val="minor"/>
    </font>
    <font>
      <sz val="10"/>
      <name val="Arial"/>
      <family val="2"/>
    </font>
    <font>
      <sz val="9"/>
      <color indexed="8"/>
      <name val="Arial"/>
      <family val="2"/>
    </font>
    <font>
      <sz val="9"/>
      <color rgb="FF010205"/>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bgColor indexed="64"/>
      </patternFill>
    </fill>
    <fill>
      <patternFill patternType="solid">
        <fgColor theme="0"/>
        <bgColor indexed="64"/>
      </patternFill>
    </fill>
    <fill>
      <patternFill patternType="solid">
        <fgColor theme="0" tint="-0.499984740745262"/>
        <bgColor indexed="64"/>
      </patternFill>
    </fill>
    <fill>
      <patternFill patternType="solid">
        <fgColor theme="7" tint="0.39997558519241921"/>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style="thin">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ashDotDot">
        <color indexed="64"/>
      </left>
      <right/>
      <top style="dashDotDot">
        <color indexed="64"/>
      </top>
      <bottom/>
      <diagonal/>
    </border>
    <border>
      <left/>
      <right/>
      <top style="dashDotDot">
        <color indexed="64"/>
      </top>
      <bottom/>
      <diagonal/>
    </border>
    <border>
      <left/>
      <right style="dashDotDot">
        <color indexed="64"/>
      </right>
      <top style="dashDotDot">
        <color indexed="64"/>
      </top>
      <bottom/>
      <diagonal/>
    </border>
    <border>
      <left style="dashDotDot">
        <color indexed="64"/>
      </left>
      <right/>
      <top/>
      <bottom/>
      <diagonal/>
    </border>
    <border>
      <left/>
      <right style="dashDotDot">
        <color indexed="64"/>
      </right>
      <top/>
      <bottom/>
      <diagonal/>
    </border>
    <border>
      <left style="dashDotDot">
        <color indexed="64"/>
      </left>
      <right/>
      <top/>
      <bottom style="dashDotDot">
        <color indexed="64"/>
      </bottom>
      <diagonal/>
    </border>
    <border>
      <left/>
      <right/>
      <top/>
      <bottom style="dashDotDot">
        <color indexed="64"/>
      </bottom>
      <diagonal/>
    </border>
    <border>
      <left/>
      <right style="dashDotDot">
        <color indexed="64"/>
      </right>
      <top/>
      <bottom style="dashDotDot">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style="thin">
        <color rgb="FFAEAEAE"/>
      </bottom>
      <diagonal/>
    </border>
  </borders>
  <cellStyleXfs count="7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65">
    <xf numFmtId="0" fontId="0" fillId="0" borderId="0" xfId="0"/>
    <xf numFmtId="0" fontId="16" fillId="0" borderId="0" xfId="0" applyFont="1" applyAlignment="1">
      <alignment horizontal="center" vertical="center" wrapText="1"/>
    </xf>
    <xf numFmtId="0" fontId="0" fillId="0" borderId="0" xfId="0" applyAlignment="1">
      <alignment vertical="center"/>
    </xf>
    <xf numFmtId="0" fontId="0" fillId="0" borderId="0" xfId="0" applyBorder="1" applyAlignment="1">
      <alignment vertical="center"/>
    </xf>
    <xf numFmtId="0" fontId="0" fillId="0" borderId="0" xfId="0" applyAlignment="1">
      <alignment horizontal="center" vertical="center"/>
    </xf>
    <xf numFmtId="0" fontId="25" fillId="34" borderId="19" xfId="0" applyFont="1" applyFill="1" applyBorder="1" applyAlignment="1">
      <alignment horizontal="center" vertical="center"/>
    </xf>
    <xf numFmtId="0" fontId="0" fillId="35" borderId="15" xfId="0" applyFill="1" applyBorder="1" applyAlignment="1">
      <alignment vertical="center"/>
    </xf>
    <xf numFmtId="0" fontId="0" fillId="35" borderId="0" xfId="0" applyFill="1" applyBorder="1" applyAlignment="1">
      <alignment vertical="center"/>
    </xf>
    <xf numFmtId="0" fontId="0" fillId="35" borderId="10" xfId="0" applyFill="1" applyBorder="1" applyAlignment="1">
      <alignment vertical="center"/>
    </xf>
    <xf numFmtId="0" fontId="0" fillId="35" borderId="16" xfId="0" applyFill="1" applyBorder="1" applyAlignment="1">
      <alignment vertical="center"/>
    </xf>
    <xf numFmtId="0" fontId="0" fillId="35" borderId="17" xfId="0" applyFill="1" applyBorder="1" applyAlignment="1">
      <alignment vertical="center"/>
    </xf>
    <xf numFmtId="0" fontId="0" fillId="35" borderId="18" xfId="0" applyFill="1" applyBorder="1" applyAlignment="1">
      <alignment vertical="center"/>
    </xf>
    <xf numFmtId="0" fontId="16" fillId="35" borderId="0" xfId="0" applyFont="1" applyFill="1" applyBorder="1" applyAlignment="1">
      <alignment horizontal="center" vertical="center" wrapText="1"/>
    </xf>
    <xf numFmtId="0" fontId="0" fillId="35" borderId="0" xfId="0" applyFill="1" applyBorder="1" applyAlignment="1">
      <alignment horizontal="center" vertical="center" wrapText="1"/>
    </xf>
    <xf numFmtId="0" fontId="0" fillId="35" borderId="0" xfId="0" applyFill="1" applyBorder="1" applyAlignment="1">
      <alignment horizontal="justify" vertical="center" wrapText="1"/>
    </xf>
    <xf numFmtId="0" fontId="0" fillId="35" borderId="0" xfId="0" applyFill="1" applyBorder="1" applyAlignment="1">
      <alignment vertical="center" wrapText="1"/>
    </xf>
    <xf numFmtId="0" fontId="16" fillId="35" borderId="17" xfId="0" applyFont="1" applyFill="1" applyBorder="1" applyAlignment="1">
      <alignment vertical="center"/>
    </xf>
    <xf numFmtId="0" fontId="0" fillId="35" borderId="0" xfId="0" applyFill="1" applyBorder="1" applyAlignment="1">
      <alignment vertical="top" wrapText="1"/>
    </xf>
    <xf numFmtId="0" fontId="0" fillId="36" borderId="0" xfId="0" applyFill="1" applyAlignment="1">
      <alignment vertical="center"/>
    </xf>
    <xf numFmtId="0" fontId="0" fillId="36" borderId="0" xfId="0" applyFill="1" applyBorder="1" applyAlignment="1">
      <alignment vertical="top" wrapText="1"/>
    </xf>
    <xf numFmtId="0" fontId="0" fillId="36" borderId="0" xfId="0" applyFill="1" applyBorder="1" applyAlignment="1">
      <alignment vertical="center" wrapText="1"/>
    </xf>
    <xf numFmtId="0" fontId="0" fillId="35" borderId="17" xfId="0" applyFill="1" applyBorder="1" applyAlignment="1">
      <alignment vertical="top" wrapText="1"/>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0" fontId="0" fillId="35" borderId="33" xfId="0" applyFill="1" applyBorder="1" applyAlignment="1">
      <alignment vertical="center"/>
    </xf>
    <xf numFmtId="0" fontId="0" fillId="35" borderId="34" xfId="0" applyFill="1" applyBorder="1" applyAlignment="1">
      <alignment vertical="center"/>
    </xf>
    <xf numFmtId="0" fontId="20" fillId="35" borderId="0" xfId="0" applyFont="1" applyFill="1" applyBorder="1" applyAlignment="1">
      <alignment vertical="center"/>
    </xf>
    <xf numFmtId="0" fontId="16" fillId="35" borderId="0" xfId="0" applyFont="1" applyFill="1" applyBorder="1" applyAlignment="1">
      <alignment vertical="center" wrapText="1"/>
    </xf>
    <xf numFmtId="0" fontId="0" fillId="35" borderId="0" xfId="0" applyFill="1" applyBorder="1" applyAlignment="1">
      <alignment horizontal="left" vertical="center" wrapText="1"/>
    </xf>
    <xf numFmtId="0" fontId="0" fillId="35" borderId="35" xfId="0" applyFill="1" applyBorder="1" applyAlignment="1">
      <alignment vertical="center"/>
    </xf>
    <xf numFmtId="0" fontId="0" fillId="35" borderId="12" xfId="0" applyFill="1" applyBorder="1" applyAlignment="1">
      <alignment vertical="top" wrapText="1"/>
    </xf>
    <xf numFmtId="0" fontId="0" fillId="35" borderId="36" xfId="0" applyFill="1" applyBorder="1" applyAlignment="1">
      <alignment vertical="center"/>
    </xf>
    <xf numFmtId="0" fontId="16" fillId="0" borderId="0" xfId="0" applyFont="1" applyFill="1" applyBorder="1" applyAlignment="1">
      <alignment horizontal="center" vertical="center" wrapText="1"/>
    </xf>
    <xf numFmtId="0" fontId="0" fillId="0" borderId="0" xfId="0" applyBorder="1"/>
    <xf numFmtId="0" fontId="0" fillId="0" borderId="0" xfId="0" applyAlignment="1">
      <alignment vertical="center" wrapText="1"/>
    </xf>
    <xf numFmtId="0" fontId="0" fillId="0" borderId="0" xfId="0" applyAlignment="1">
      <alignment horizontal="center" vertical="center" wrapText="1"/>
    </xf>
    <xf numFmtId="0" fontId="0" fillId="0" borderId="0" xfId="0" quotePrefix="1" applyAlignment="1">
      <alignment horizontal="center" vertical="center"/>
    </xf>
    <xf numFmtId="0" fontId="29" fillId="36" borderId="0" xfId="0" applyFont="1" applyFill="1" applyAlignment="1">
      <alignment vertical="center"/>
    </xf>
    <xf numFmtId="16" fontId="0" fillId="0" borderId="0" xfId="0" applyNumberFormat="1"/>
    <xf numFmtId="165" fontId="31" fillId="0" borderId="0" xfId="66" applyNumberFormat="1" applyFont="1" applyBorder="1" applyAlignment="1">
      <alignment horizontal="right" vertical="center"/>
    </xf>
    <xf numFmtId="0" fontId="31" fillId="0" borderId="0" xfId="66" applyFont="1" applyBorder="1" applyAlignment="1">
      <alignment horizontal="center" wrapText="1"/>
    </xf>
    <xf numFmtId="0" fontId="31" fillId="0" borderId="0" xfId="66" applyFont="1" applyBorder="1" applyAlignment="1">
      <alignment wrapText="1"/>
    </xf>
    <xf numFmtId="0" fontId="31" fillId="0" borderId="0" xfId="66" applyNumberFormat="1" applyFont="1" applyBorder="1" applyAlignment="1">
      <alignment vertical="top"/>
    </xf>
    <xf numFmtId="0" fontId="31" fillId="0" borderId="0" xfId="66" applyFont="1" applyBorder="1" applyAlignment="1">
      <alignment horizontal="right" vertical="center"/>
    </xf>
    <xf numFmtId="0" fontId="30" fillId="0" borderId="0" xfId="66" applyBorder="1"/>
    <xf numFmtId="0" fontId="0" fillId="0" borderId="0" xfId="0"/>
    <xf numFmtId="22" fontId="0" fillId="0" borderId="0" xfId="0" applyNumberFormat="1"/>
    <xf numFmtId="0" fontId="16" fillId="0" borderId="10" xfId="0" applyFont="1" applyBorder="1" applyAlignment="1">
      <alignment horizontal="center" vertical="center" wrapText="1"/>
    </xf>
    <xf numFmtId="0" fontId="0" fillId="0" borderId="0" xfId="0" applyAlignment="1">
      <alignment horizontal="center"/>
    </xf>
    <xf numFmtId="22" fontId="0" fillId="0" borderId="0" xfId="0" applyNumberFormat="1" applyAlignment="1">
      <alignment vertical="center"/>
    </xf>
    <xf numFmtId="1" fontId="0" fillId="0" borderId="0" xfId="0" applyNumberFormat="1" applyAlignment="1">
      <alignment horizontal="center" vertical="center"/>
    </xf>
    <xf numFmtId="0" fontId="0" fillId="0" borderId="10" xfId="0" applyBorder="1" applyAlignment="1">
      <alignment horizontal="center"/>
    </xf>
    <xf numFmtId="0" fontId="0" fillId="0" borderId="0" xfId="0" applyBorder="1" applyAlignment="1">
      <alignment horizontal="center"/>
    </xf>
    <xf numFmtId="2" fontId="31" fillId="0" borderId="0" xfId="66" applyNumberFormat="1" applyFont="1" applyBorder="1" applyAlignment="1">
      <alignment horizontal="right" vertical="center"/>
    </xf>
    <xf numFmtId="165" fontId="32" fillId="0" borderId="37" xfId="67" applyNumberFormat="1" applyFont="1" applyFill="1" applyBorder="1" applyAlignment="1">
      <alignment horizontal="right" vertical="top"/>
    </xf>
    <xf numFmtId="165" fontId="32" fillId="0" borderId="37" xfId="68" applyNumberFormat="1" applyFont="1" applyFill="1" applyBorder="1" applyAlignment="1">
      <alignment horizontal="right" vertical="top"/>
    </xf>
    <xf numFmtId="165" fontId="32" fillId="0" borderId="38" xfId="69" applyNumberFormat="1" applyFont="1" applyFill="1" applyBorder="1" applyAlignment="1">
      <alignment horizontal="right" vertical="top"/>
    </xf>
    <xf numFmtId="165" fontId="32" fillId="0" borderId="38" xfId="70" applyNumberFormat="1" applyFont="1" applyFill="1" applyBorder="1" applyAlignment="1">
      <alignment horizontal="right" vertical="top"/>
    </xf>
    <xf numFmtId="1" fontId="0" fillId="0" borderId="0"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6" fillId="0" borderId="0" xfId="0" applyFont="1" applyAlignment="1" applyProtection="1">
      <alignment horizontal="center" vertical="center" wrapText="1"/>
    </xf>
    <xf numFmtId="0" fontId="0" fillId="0" borderId="0" xfId="0" applyAlignment="1">
      <alignment horizontal="center"/>
    </xf>
    <xf numFmtId="0" fontId="16" fillId="0" borderId="0" xfId="0" applyFont="1" applyBorder="1" applyAlignment="1">
      <alignment horizontal="center" vertical="center" wrapText="1"/>
    </xf>
    <xf numFmtId="0" fontId="16" fillId="0" borderId="10" xfId="0" applyFont="1" applyBorder="1" applyAlignment="1">
      <alignment horizontal="center" vertical="center" wrapText="1"/>
    </xf>
    <xf numFmtId="0" fontId="0" fillId="0" borderId="0" xfId="0" applyFill="1"/>
    <xf numFmtId="165" fontId="32" fillId="0" borderId="39" xfId="71" applyNumberFormat="1" applyFont="1" applyFill="1" applyBorder="1" applyAlignment="1">
      <alignment horizontal="right" vertical="top"/>
    </xf>
    <xf numFmtId="165" fontId="32" fillId="0" borderId="39" xfId="72" applyNumberFormat="1" applyFont="1" applyFill="1" applyBorder="1" applyAlignment="1">
      <alignment horizontal="right" vertical="top"/>
    </xf>
    <xf numFmtId="165" fontId="32" fillId="0" borderId="37" xfId="73" applyNumberFormat="1" applyFont="1" applyFill="1" applyBorder="1" applyAlignment="1">
      <alignment horizontal="right" vertical="top"/>
    </xf>
    <xf numFmtId="165" fontId="32" fillId="0" borderId="37" xfId="74" applyNumberFormat="1" applyFont="1" applyFill="1" applyBorder="1" applyAlignment="1">
      <alignment horizontal="right" vertical="top"/>
    </xf>
    <xf numFmtId="0" fontId="0" fillId="0" borderId="0" xfId="0" applyAlignment="1">
      <alignment horizontal="center"/>
    </xf>
    <xf numFmtId="1" fontId="0" fillId="0" borderId="10" xfId="0" applyNumberFormat="1" applyBorder="1" applyAlignment="1">
      <alignment horizontal="center" vertical="center"/>
    </xf>
    <xf numFmtId="0" fontId="0" fillId="0" borderId="0" xfId="0" applyBorder="1" applyAlignment="1">
      <alignment horizontal="center" vertical="center"/>
    </xf>
    <xf numFmtId="16"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0" fillId="35" borderId="0" xfId="0" applyFill="1" applyBorder="1" applyAlignment="1">
      <alignment horizontal="center" vertical="top" wrapText="1"/>
    </xf>
    <xf numFmtId="0" fontId="16" fillId="35" borderId="17" xfId="0" applyFont="1" applyFill="1" applyBorder="1" applyAlignment="1">
      <alignment horizontal="left" vertical="center"/>
    </xf>
    <xf numFmtId="0" fontId="0" fillId="35" borderId="11" xfId="0" applyFill="1" applyBorder="1" applyAlignment="1">
      <alignment horizontal="justify" vertical="center" wrapText="1"/>
    </xf>
    <xf numFmtId="0" fontId="0" fillId="35" borderId="0" xfId="0" applyFill="1" applyBorder="1" applyAlignment="1">
      <alignment horizontal="justify" vertical="center" wrapText="1"/>
    </xf>
    <xf numFmtId="0" fontId="0" fillId="35" borderId="11" xfId="0" applyFill="1" applyBorder="1" applyAlignment="1">
      <alignment horizontal="justify" vertical="top" wrapText="1"/>
    </xf>
    <xf numFmtId="0" fontId="0" fillId="35" borderId="0" xfId="0" applyFill="1" applyBorder="1" applyAlignment="1">
      <alignment horizontal="justify" vertical="top" wrapText="1"/>
    </xf>
    <xf numFmtId="0" fontId="24" fillId="35" borderId="19" xfId="0" applyFont="1" applyFill="1" applyBorder="1" applyAlignment="1">
      <alignment horizontal="center" vertical="center" wrapText="1"/>
    </xf>
    <xf numFmtId="0" fontId="0" fillId="35" borderId="19" xfId="0" applyFill="1" applyBorder="1" applyAlignment="1">
      <alignment horizontal="justify" vertical="center" wrapText="1"/>
    </xf>
    <xf numFmtId="0" fontId="13" fillId="33" borderId="0" xfId="0" applyFont="1" applyFill="1" applyBorder="1" applyAlignment="1">
      <alignment horizontal="center" vertical="center"/>
    </xf>
    <xf numFmtId="0" fontId="16" fillId="0" borderId="0" xfId="0" applyFont="1" applyBorder="1" applyAlignment="1">
      <alignment horizontal="center" vertical="center" wrapText="1"/>
    </xf>
    <xf numFmtId="0" fontId="16" fillId="0" borderId="10" xfId="0" applyFont="1" applyBorder="1" applyAlignment="1">
      <alignment horizontal="center" vertical="center" wrapText="1"/>
    </xf>
    <xf numFmtId="0" fontId="0" fillId="0" borderId="0" xfId="0" applyBorder="1" applyAlignment="1">
      <alignment horizontal="left" vertical="center" wrapText="1"/>
    </xf>
    <xf numFmtId="0" fontId="0" fillId="35" borderId="19" xfId="0" applyFont="1" applyFill="1" applyBorder="1" applyAlignment="1">
      <alignment horizontal="justify" vertical="center" wrapText="1"/>
    </xf>
    <xf numFmtId="0" fontId="24" fillId="35" borderId="11" xfId="0" applyFont="1" applyFill="1" applyBorder="1" applyAlignment="1">
      <alignment horizontal="center" vertical="center" wrapText="1"/>
    </xf>
    <xf numFmtId="0" fontId="24" fillId="35" borderId="0" xfId="0" applyFont="1" applyFill="1" applyBorder="1" applyAlignment="1">
      <alignment horizontal="center" vertical="center" wrapText="1"/>
    </xf>
    <xf numFmtId="0" fontId="24" fillId="35" borderId="17" xfId="0" applyFont="1" applyFill="1" applyBorder="1" applyAlignment="1">
      <alignment horizontal="center" vertical="center" wrapText="1"/>
    </xf>
    <xf numFmtId="0" fontId="16" fillId="34" borderId="19" xfId="0" applyFont="1" applyFill="1" applyBorder="1" applyAlignment="1">
      <alignment horizontal="center" vertical="center"/>
    </xf>
    <xf numFmtId="0" fontId="0" fillId="35" borderId="19" xfId="0" applyFont="1" applyFill="1" applyBorder="1" applyAlignment="1">
      <alignment horizontal="justify" vertical="center"/>
    </xf>
    <xf numFmtId="0" fontId="27" fillId="35" borderId="15" xfId="0" applyFont="1" applyFill="1" applyBorder="1" applyAlignment="1">
      <alignment horizontal="center" vertical="center" wrapText="1"/>
    </xf>
    <xf numFmtId="0" fontId="27" fillId="35" borderId="10" xfId="0" applyFont="1" applyFill="1" applyBorder="1" applyAlignment="1">
      <alignment horizontal="center" vertical="center" wrapText="1"/>
    </xf>
    <xf numFmtId="0" fontId="25" fillId="35" borderId="15" xfId="0" applyFont="1" applyFill="1" applyBorder="1" applyAlignment="1">
      <alignment horizontal="center" vertical="center"/>
    </xf>
    <xf numFmtId="0" fontId="25" fillId="35" borderId="0" xfId="0" applyFont="1" applyFill="1" applyBorder="1" applyAlignment="1">
      <alignment horizontal="center" vertical="center"/>
    </xf>
    <xf numFmtId="0" fontId="25" fillId="35" borderId="10" xfId="0" applyFont="1" applyFill="1" applyBorder="1" applyAlignment="1">
      <alignment horizontal="center" vertical="center"/>
    </xf>
    <xf numFmtId="0" fontId="27" fillId="35" borderId="16"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5" fillId="35" borderId="16" xfId="0" applyFont="1" applyFill="1" applyBorder="1" applyAlignment="1">
      <alignment horizontal="center" vertical="center"/>
    </xf>
    <xf numFmtId="0" fontId="25" fillId="35" borderId="17" xfId="0" applyFont="1" applyFill="1" applyBorder="1" applyAlignment="1">
      <alignment horizontal="center" vertical="center"/>
    </xf>
    <xf numFmtId="0" fontId="25" fillId="35" borderId="18" xfId="0" applyFont="1" applyFill="1" applyBorder="1" applyAlignment="1">
      <alignment horizontal="center" vertical="center"/>
    </xf>
    <xf numFmtId="0" fontId="21" fillId="33" borderId="21" xfId="0" applyFont="1" applyFill="1" applyBorder="1" applyAlignment="1">
      <alignment horizontal="center" vertical="center"/>
    </xf>
    <xf numFmtId="0" fontId="21" fillId="33" borderId="19" xfId="0" applyFont="1" applyFill="1" applyBorder="1" applyAlignment="1">
      <alignment horizontal="center" vertical="center"/>
    </xf>
    <xf numFmtId="0" fontId="17" fillId="33" borderId="19" xfId="0" applyFont="1" applyFill="1" applyBorder="1" applyAlignment="1">
      <alignment horizontal="center" vertical="center"/>
    </xf>
    <xf numFmtId="0" fontId="17" fillId="33" borderId="20" xfId="0" applyFont="1" applyFill="1" applyBorder="1" applyAlignment="1">
      <alignment horizontal="center" vertical="center"/>
    </xf>
    <xf numFmtId="0" fontId="16" fillId="34" borderId="13" xfId="0" applyFont="1" applyFill="1" applyBorder="1" applyAlignment="1">
      <alignment horizontal="center" vertical="center"/>
    </xf>
    <xf numFmtId="0" fontId="16" fillId="34" borderId="14" xfId="0" applyFont="1" applyFill="1" applyBorder="1" applyAlignment="1">
      <alignment horizontal="center" vertical="center"/>
    </xf>
    <xf numFmtId="0" fontId="16" fillId="34" borderId="13" xfId="0" applyFont="1" applyFill="1" applyBorder="1" applyAlignment="1">
      <alignment horizontal="center" vertical="center" wrapText="1"/>
    </xf>
    <xf numFmtId="0" fontId="16" fillId="34" borderId="11" xfId="0" applyFont="1" applyFill="1" applyBorder="1" applyAlignment="1">
      <alignment horizontal="center" vertical="center" wrapText="1"/>
    </xf>
    <xf numFmtId="0" fontId="16" fillId="34" borderId="14" xfId="0" applyFont="1" applyFill="1" applyBorder="1" applyAlignment="1">
      <alignment horizontal="center" vertical="center" wrapText="1"/>
    </xf>
    <xf numFmtId="0" fontId="16" fillId="34" borderId="11" xfId="0" applyFont="1" applyFill="1" applyBorder="1" applyAlignment="1">
      <alignment horizontal="center" vertical="center"/>
    </xf>
    <xf numFmtId="0" fontId="23" fillId="0" borderId="15" xfId="0" applyFont="1" applyFill="1" applyBorder="1" applyAlignment="1">
      <alignment horizontal="right" vertical="center"/>
    </xf>
    <xf numFmtId="0" fontId="23" fillId="0" borderId="0" xfId="0" applyFont="1" applyFill="1" applyBorder="1" applyAlignment="1">
      <alignment horizontal="right" vertical="center"/>
    </xf>
    <xf numFmtId="0" fontId="0" fillId="37" borderId="17" xfId="0" applyFill="1" applyBorder="1" applyAlignment="1" applyProtection="1">
      <alignment horizontal="center" vertical="center"/>
      <protection locked="0"/>
    </xf>
    <xf numFmtId="0" fontId="0" fillId="37" borderId="18" xfId="0" applyFill="1" applyBorder="1" applyAlignment="1" applyProtection="1">
      <alignment horizontal="center" vertical="center"/>
      <protection locked="0"/>
    </xf>
    <xf numFmtId="0" fontId="23" fillId="35" borderId="15" xfId="0" applyFont="1" applyFill="1" applyBorder="1" applyAlignment="1">
      <alignment horizontal="right" vertical="center"/>
    </xf>
    <xf numFmtId="0" fontId="23" fillId="35" borderId="0" xfId="0" applyFont="1" applyFill="1" applyBorder="1" applyAlignment="1">
      <alignment horizontal="right" vertical="center"/>
    </xf>
    <xf numFmtId="0" fontId="0" fillId="35" borderId="17" xfId="0" applyFill="1" applyBorder="1" applyAlignment="1">
      <alignment horizontal="center" vertical="center"/>
    </xf>
    <xf numFmtId="0" fontId="0" fillId="35" borderId="18" xfId="0" applyFill="1" applyBorder="1" applyAlignment="1">
      <alignment horizontal="center" vertical="center"/>
    </xf>
    <xf numFmtId="0" fontId="28" fillId="35" borderId="17" xfId="0" applyFont="1" applyFill="1" applyBorder="1" applyAlignment="1">
      <alignment horizontal="center" vertical="center"/>
    </xf>
    <xf numFmtId="0" fontId="28" fillId="35" borderId="18" xfId="0" applyFont="1" applyFill="1" applyBorder="1" applyAlignment="1">
      <alignment horizontal="center" vertical="center"/>
    </xf>
    <xf numFmtId="0" fontId="23" fillId="35" borderId="16" xfId="0" applyFont="1" applyFill="1" applyBorder="1" applyAlignment="1">
      <alignment horizontal="right" vertical="center"/>
    </xf>
    <xf numFmtId="0" fontId="23" fillId="35" borderId="17" xfId="0" applyFont="1" applyFill="1" applyBorder="1" applyAlignment="1">
      <alignment horizontal="right" vertical="center"/>
    </xf>
    <xf numFmtId="0" fontId="28" fillId="35" borderId="17" xfId="0" applyFont="1" applyFill="1" applyBorder="1" applyAlignment="1">
      <alignment horizontal="center" vertical="center" wrapText="1"/>
    </xf>
    <xf numFmtId="0" fontId="28" fillId="35" borderId="18" xfId="0" applyFont="1" applyFill="1" applyBorder="1" applyAlignment="1">
      <alignment horizontal="center" vertical="center" wrapText="1"/>
    </xf>
    <xf numFmtId="0" fontId="24" fillId="34" borderId="21" xfId="0" applyFont="1" applyFill="1" applyBorder="1" applyAlignment="1">
      <alignment horizontal="center" vertical="center"/>
    </xf>
    <xf numFmtId="0" fontId="24" fillId="34" borderId="19" xfId="0" applyFont="1" applyFill="1" applyBorder="1" applyAlignment="1">
      <alignment horizontal="center" vertical="center"/>
    </xf>
    <xf numFmtId="0" fontId="24" fillId="34" borderId="20" xfId="0" applyFont="1" applyFill="1" applyBorder="1" applyAlignment="1">
      <alignment horizontal="center" vertical="center"/>
    </xf>
    <xf numFmtId="0" fontId="22" fillId="33" borderId="13" xfId="0" applyFont="1" applyFill="1" applyBorder="1" applyAlignment="1">
      <alignment horizontal="center" vertical="center"/>
    </xf>
    <xf numFmtId="0" fontId="22" fillId="33" borderId="11" xfId="0" applyFont="1" applyFill="1" applyBorder="1" applyAlignment="1">
      <alignment horizontal="center" vertical="center"/>
    </xf>
    <xf numFmtId="0" fontId="22" fillId="33" borderId="14" xfId="0" applyFont="1" applyFill="1" applyBorder="1" applyAlignment="1">
      <alignment horizontal="center" vertical="center"/>
    </xf>
    <xf numFmtId="0" fontId="23" fillId="35" borderId="13" xfId="0" applyFont="1" applyFill="1" applyBorder="1" applyAlignment="1">
      <alignment horizontal="right" vertical="center"/>
    </xf>
    <xf numFmtId="0" fontId="23" fillId="35" borderId="11" xfId="0" applyFont="1" applyFill="1" applyBorder="1" applyAlignment="1">
      <alignment horizontal="right" vertical="center"/>
    </xf>
    <xf numFmtId="164" fontId="28" fillId="35" borderId="17" xfId="0" applyNumberFormat="1" applyFont="1" applyFill="1" applyBorder="1" applyAlignment="1">
      <alignment horizontal="center" vertical="center"/>
    </xf>
    <xf numFmtId="164" fontId="28" fillId="35" borderId="18" xfId="0" applyNumberFormat="1" applyFont="1" applyFill="1" applyBorder="1" applyAlignment="1">
      <alignment horizontal="center" vertical="center"/>
    </xf>
    <xf numFmtId="0" fontId="0" fillId="35" borderId="15" xfId="0" applyFill="1" applyBorder="1" applyAlignment="1">
      <alignment horizontal="center" vertical="center"/>
    </xf>
    <xf numFmtId="0" fontId="0" fillId="35" borderId="0" xfId="0" applyFill="1" applyBorder="1" applyAlignment="1">
      <alignment horizontal="center" vertical="center"/>
    </xf>
    <xf numFmtId="0" fontId="0" fillId="35" borderId="10" xfId="0" applyFill="1" applyBorder="1" applyAlignment="1">
      <alignment horizontal="center" vertical="center"/>
    </xf>
    <xf numFmtId="0" fontId="18" fillId="35" borderId="11" xfId="0" applyFont="1" applyFill="1" applyBorder="1" applyAlignment="1">
      <alignment horizontal="center" vertical="center" wrapText="1"/>
    </xf>
    <xf numFmtId="0" fontId="18" fillId="35" borderId="0" xfId="0" applyFont="1" applyFill="1" applyBorder="1" applyAlignment="1">
      <alignment horizontal="center" vertical="center" wrapText="1"/>
    </xf>
    <xf numFmtId="0" fontId="18" fillId="35" borderId="12" xfId="0" applyFont="1" applyFill="1" applyBorder="1" applyAlignment="1">
      <alignment horizontal="center" vertical="center" wrapText="1"/>
    </xf>
    <xf numFmtId="0" fontId="16" fillId="0" borderId="22" xfId="0" applyFont="1" applyBorder="1" applyAlignment="1">
      <alignment horizontal="justify" vertical="center" wrapText="1"/>
    </xf>
    <xf numFmtId="0" fontId="16" fillId="0" borderId="23" xfId="0" applyFont="1" applyBorder="1" applyAlignment="1">
      <alignment horizontal="justify" vertical="center" wrapText="1"/>
    </xf>
    <xf numFmtId="0" fontId="16" fillId="0" borderId="24" xfId="0" applyFont="1" applyBorder="1" applyAlignment="1">
      <alignment horizontal="justify" vertical="center" wrapText="1"/>
    </xf>
    <xf numFmtId="0" fontId="16" fillId="0" borderId="25" xfId="0" applyFont="1" applyBorder="1" applyAlignment="1">
      <alignment horizontal="justify" vertical="center" wrapText="1"/>
    </xf>
    <xf numFmtId="0" fontId="16" fillId="0" borderId="0" xfId="0" applyFont="1" applyBorder="1" applyAlignment="1">
      <alignment horizontal="justify" vertical="center" wrapText="1"/>
    </xf>
    <xf numFmtId="0" fontId="16" fillId="0" borderId="26" xfId="0" applyFont="1" applyBorder="1" applyAlignment="1">
      <alignment horizontal="justify" vertical="center" wrapText="1"/>
    </xf>
    <xf numFmtId="0" fontId="16" fillId="0" borderId="27" xfId="0" applyFont="1" applyBorder="1" applyAlignment="1">
      <alignment horizontal="justify" vertical="center" wrapText="1"/>
    </xf>
    <xf numFmtId="0" fontId="16" fillId="0" borderId="28" xfId="0" applyFont="1" applyBorder="1" applyAlignment="1">
      <alignment horizontal="justify" vertical="center" wrapText="1"/>
    </xf>
    <xf numFmtId="0" fontId="16" fillId="0" borderId="29" xfId="0" applyFont="1" applyBorder="1" applyAlignment="1">
      <alignment horizontal="justify" vertical="center" wrapText="1"/>
    </xf>
    <xf numFmtId="0" fontId="21" fillId="33" borderId="13" xfId="0" applyFont="1" applyFill="1" applyBorder="1" applyAlignment="1">
      <alignment horizontal="center" vertical="center"/>
    </xf>
    <xf numFmtId="0" fontId="21" fillId="33" borderId="11" xfId="0" applyFont="1" applyFill="1" applyBorder="1" applyAlignment="1">
      <alignment horizontal="center" vertical="center"/>
    </xf>
    <xf numFmtId="0" fontId="21" fillId="33" borderId="14" xfId="0" applyFont="1" applyFill="1" applyBorder="1" applyAlignment="1">
      <alignment horizontal="center" vertical="center"/>
    </xf>
    <xf numFmtId="0" fontId="0" fillId="0" borderId="15" xfId="0" applyBorder="1" applyAlignment="1">
      <alignment horizontal="center" vertical="center" wrapText="1"/>
    </xf>
    <xf numFmtId="0" fontId="0" fillId="0" borderId="0"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1" fontId="26" fillId="0" borderId="10" xfId="0" applyNumberFormat="1" applyFont="1" applyBorder="1" applyAlignment="1">
      <alignment horizontal="center" vertical="center"/>
    </xf>
    <xf numFmtId="1" fontId="26" fillId="0" borderId="18" xfId="0" applyNumberFormat="1" applyFont="1" applyBorder="1" applyAlignment="1">
      <alignment horizontal="center" vertical="center"/>
    </xf>
  </cellXfs>
  <cellStyles count="7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_Percentiles" xfId="66"/>
    <cellStyle name="Notas" xfId="15" builtinId="10" customBuiltin="1"/>
    <cellStyle name="Salida" xfId="10" builtinId="21" customBuiltin="1"/>
    <cellStyle name="style1533591936605" xfId="42"/>
    <cellStyle name="style1533591936746" xfId="46"/>
    <cellStyle name="style1533591937646" xfId="43"/>
    <cellStyle name="style1533591937787" xfId="44"/>
    <cellStyle name="style1533591937927" xfId="45"/>
    <cellStyle name="style1533591938577" xfId="47"/>
    <cellStyle name="style1533591938718" xfId="48"/>
    <cellStyle name="style1533591938841" xfId="49"/>
    <cellStyle name="style1534439600659" xfId="50"/>
    <cellStyle name="style1534439601081" xfId="55"/>
    <cellStyle name="style1534439603488" xfId="51"/>
    <cellStyle name="style1534439603777" xfId="56"/>
    <cellStyle name="style1534439605175" xfId="52"/>
    <cellStyle name="style1534439605331" xfId="53"/>
    <cellStyle name="style1534439605488" xfId="54"/>
    <cellStyle name="style1534439606367" xfId="57"/>
    <cellStyle name="style1534439606563" xfId="58"/>
    <cellStyle name="style1534439606766" xfId="59"/>
    <cellStyle name="style1535140756373" xfId="61"/>
    <cellStyle name="style1535140756498" xfId="63"/>
    <cellStyle name="style1535140756623" xfId="65"/>
    <cellStyle name="style1535140757284" xfId="60"/>
    <cellStyle name="style1535140757394" xfId="62"/>
    <cellStyle name="style1535140757488" xfId="64"/>
    <cellStyle name="style1566864655575" xfId="68"/>
    <cellStyle name="style1566864655695" xfId="70"/>
    <cellStyle name="style1566864656868" xfId="67"/>
    <cellStyle name="style1566864657021" xfId="69"/>
    <cellStyle name="style1568061475371" xfId="72"/>
    <cellStyle name="style1568061475574" xfId="74"/>
    <cellStyle name="style1568061477324" xfId="71"/>
    <cellStyle name="style1568061477558" xfId="73"/>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4">
    <dxf>
      <fill>
        <patternFill>
          <bgColor theme="5"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5" tint="0.79998168889431442"/>
        </patternFill>
      </fill>
    </dxf>
    <dxf>
      <numFmt numFmtId="0" formatCode="General"/>
    </dxf>
    <dxf>
      <numFmt numFmtId="0" formatCode="General"/>
    </dxf>
    <dxf>
      <numFmt numFmtId="0" formatCode="Genera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Individual'!$M$27</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Individual'!$M$29</c:f>
              <c:numCache>
                <c:formatCode>General</c:formatCode>
                <c:ptCount val="1"/>
                <c:pt idx="0">
                  <c:v>#N/A</c:v>
                </c:pt>
              </c:numCache>
            </c:numRef>
          </c:val>
          <c:extLst>
            <c:ext xmlns:c16="http://schemas.microsoft.com/office/drawing/2014/chart" uri="{C3380CC4-5D6E-409C-BE32-E72D297353CC}">
              <c16:uniqueId val="{00000000-DB7D-4FBB-95DC-9D01C2551F58}"/>
            </c:ext>
          </c:extLst>
        </c:ser>
        <c:dLbls>
          <c:dLblPos val="outEnd"/>
          <c:showLegendKey val="0"/>
          <c:showVal val="1"/>
          <c:showCatName val="0"/>
          <c:showSerName val="0"/>
          <c:showPercent val="0"/>
          <c:showBubbleSize val="0"/>
        </c:dLbls>
        <c:gapWidth val="182"/>
        <c:axId val="203822232"/>
        <c:axId val="203824192"/>
      </c:barChart>
      <c:catAx>
        <c:axId val="203822232"/>
        <c:scaling>
          <c:orientation val="minMax"/>
        </c:scaling>
        <c:delete val="1"/>
        <c:axPos val="l"/>
        <c:numFmt formatCode="General" sourceLinked="1"/>
        <c:majorTickMark val="out"/>
        <c:minorTickMark val="none"/>
        <c:tickLblPos val="nextTo"/>
        <c:crossAx val="203824192"/>
        <c:crosses val="autoZero"/>
        <c:auto val="1"/>
        <c:lblAlgn val="ctr"/>
        <c:lblOffset val="100"/>
        <c:noMultiLvlLbl val="0"/>
      </c:catAx>
      <c:valAx>
        <c:axId val="203824192"/>
        <c:scaling>
          <c:orientation val="minMax"/>
          <c:max val="100"/>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822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Individual'!$M$27</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Individual'!$M$30</c:f>
              <c:numCache>
                <c:formatCode>General</c:formatCode>
                <c:ptCount val="1"/>
                <c:pt idx="0">
                  <c:v>#N/A</c:v>
                </c:pt>
              </c:numCache>
            </c:numRef>
          </c:val>
          <c:extLst>
            <c:ext xmlns:c16="http://schemas.microsoft.com/office/drawing/2014/chart" uri="{C3380CC4-5D6E-409C-BE32-E72D297353CC}">
              <c16:uniqueId val="{00000000-0402-4004-91F9-83FE430A9828}"/>
            </c:ext>
          </c:extLst>
        </c:ser>
        <c:dLbls>
          <c:dLblPos val="outEnd"/>
          <c:showLegendKey val="0"/>
          <c:showVal val="1"/>
          <c:showCatName val="0"/>
          <c:showSerName val="0"/>
          <c:showPercent val="0"/>
          <c:showBubbleSize val="0"/>
        </c:dLbls>
        <c:gapWidth val="182"/>
        <c:axId val="203824584"/>
        <c:axId val="203827328"/>
      </c:barChart>
      <c:catAx>
        <c:axId val="203824584"/>
        <c:scaling>
          <c:orientation val="minMax"/>
        </c:scaling>
        <c:delete val="1"/>
        <c:axPos val="l"/>
        <c:numFmt formatCode="General" sourceLinked="1"/>
        <c:majorTickMark val="none"/>
        <c:minorTickMark val="none"/>
        <c:tickLblPos val="nextTo"/>
        <c:crossAx val="203827328"/>
        <c:crosses val="autoZero"/>
        <c:auto val="1"/>
        <c:lblAlgn val="ctr"/>
        <c:lblOffset val="100"/>
        <c:noMultiLvlLbl val="0"/>
      </c:catAx>
      <c:valAx>
        <c:axId val="203827328"/>
        <c:scaling>
          <c:orientation val="minMax"/>
          <c:max val="100"/>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824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Individual'!$M$27</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Individual'!$M$31</c:f>
              <c:numCache>
                <c:formatCode>General</c:formatCode>
                <c:ptCount val="1"/>
                <c:pt idx="0">
                  <c:v>#N/A</c:v>
                </c:pt>
              </c:numCache>
            </c:numRef>
          </c:val>
          <c:extLst>
            <c:ext xmlns:c16="http://schemas.microsoft.com/office/drawing/2014/chart" uri="{C3380CC4-5D6E-409C-BE32-E72D297353CC}">
              <c16:uniqueId val="{00000000-9789-42F9-95C6-1843EDAE803E}"/>
            </c:ext>
          </c:extLst>
        </c:ser>
        <c:dLbls>
          <c:dLblPos val="outEnd"/>
          <c:showLegendKey val="0"/>
          <c:showVal val="1"/>
          <c:showCatName val="0"/>
          <c:showSerName val="0"/>
          <c:showPercent val="0"/>
          <c:showBubbleSize val="0"/>
        </c:dLbls>
        <c:gapWidth val="182"/>
        <c:axId val="203823016"/>
        <c:axId val="203823800"/>
      </c:barChart>
      <c:catAx>
        <c:axId val="203823016"/>
        <c:scaling>
          <c:orientation val="minMax"/>
        </c:scaling>
        <c:delete val="1"/>
        <c:axPos val="l"/>
        <c:numFmt formatCode="General" sourceLinked="1"/>
        <c:majorTickMark val="out"/>
        <c:minorTickMark val="none"/>
        <c:tickLblPos val="nextTo"/>
        <c:crossAx val="203823800"/>
        <c:crosses val="autoZero"/>
        <c:auto val="1"/>
        <c:lblAlgn val="ctr"/>
        <c:lblOffset val="100"/>
        <c:noMultiLvlLbl val="0"/>
      </c:catAx>
      <c:valAx>
        <c:axId val="203823800"/>
        <c:scaling>
          <c:orientation val="minMax"/>
          <c:max val="100"/>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823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Individual'!$M$27</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Individual'!$M$32</c:f>
              <c:numCache>
                <c:formatCode>General</c:formatCode>
                <c:ptCount val="1"/>
                <c:pt idx="0">
                  <c:v>#N/A</c:v>
                </c:pt>
              </c:numCache>
            </c:numRef>
          </c:val>
          <c:extLst>
            <c:ext xmlns:c16="http://schemas.microsoft.com/office/drawing/2014/chart" uri="{C3380CC4-5D6E-409C-BE32-E72D297353CC}">
              <c16:uniqueId val="{00000000-2A79-4EE7-A195-461C455300B2}"/>
            </c:ext>
          </c:extLst>
        </c:ser>
        <c:dLbls>
          <c:dLblPos val="outEnd"/>
          <c:showLegendKey val="0"/>
          <c:showVal val="1"/>
          <c:showCatName val="0"/>
          <c:showSerName val="0"/>
          <c:showPercent val="0"/>
          <c:showBubbleSize val="0"/>
        </c:dLbls>
        <c:gapWidth val="182"/>
        <c:axId val="203821448"/>
        <c:axId val="203821840"/>
      </c:barChart>
      <c:catAx>
        <c:axId val="203821448"/>
        <c:scaling>
          <c:orientation val="minMax"/>
        </c:scaling>
        <c:delete val="1"/>
        <c:axPos val="l"/>
        <c:numFmt formatCode="General" sourceLinked="1"/>
        <c:majorTickMark val="out"/>
        <c:minorTickMark val="none"/>
        <c:tickLblPos val="nextTo"/>
        <c:crossAx val="203821840"/>
        <c:crosses val="autoZero"/>
        <c:auto val="1"/>
        <c:lblAlgn val="ctr"/>
        <c:lblOffset val="100"/>
        <c:noMultiLvlLbl val="0"/>
      </c:catAx>
      <c:valAx>
        <c:axId val="203821840"/>
        <c:scaling>
          <c:orientation val="minMax"/>
          <c:max val="100"/>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821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Individual'!$M$16</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Individual'!$M$17</c:f>
              <c:numCache>
                <c:formatCode>General</c:formatCode>
                <c:ptCount val="1"/>
                <c:pt idx="0">
                  <c:v>#N/A</c:v>
                </c:pt>
              </c:numCache>
            </c:numRef>
          </c:val>
          <c:extLst>
            <c:ext xmlns:c16="http://schemas.microsoft.com/office/drawing/2014/chart" uri="{C3380CC4-5D6E-409C-BE32-E72D297353CC}">
              <c16:uniqueId val="{00000000-91EE-4507-8655-568E0F54B8A9}"/>
            </c:ext>
          </c:extLst>
        </c:ser>
        <c:dLbls>
          <c:dLblPos val="outEnd"/>
          <c:showLegendKey val="0"/>
          <c:showVal val="1"/>
          <c:showCatName val="0"/>
          <c:showSerName val="0"/>
          <c:showPercent val="0"/>
          <c:showBubbleSize val="0"/>
        </c:dLbls>
        <c:gapWidth val="182"/>
        <c:axId val="203825368"/>
        <c:axId val="203826936"/>
      </c:barChart>
      <c:catAx>
        <c:axId val="203825368"/>
        <c:scaling>
          <c:orientation val="minMax"/>
        </c:scaling>
        <c:delete val="1"/>
        <c:axPos val="l"/>
        <c:numFmt formatCode="General" sourceLinked="1"/>
        <c:majorTickMark val="none"/>
        <c:minorTickMark val="none"/>
        <c:tickLblPos val="nextTo"/>
        <c:crossAx val="203826936"/>
        <c:crosses val="autoZero"/>
        <c:auto val="1"/>
        <c:lblAlgn val="ctr"/>
        <c:lblOffset val="100"/>
        <c:noMultiLvlLbl val="0"/>
      </c:catAx>
      <c:valAx>
        <c:axId val="203826936"/>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8253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Individual'!$M$83</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Individual'!$M$84</c:f>
              <c:numCache>
                <c:formatCode>General</c:formatCode>
                <c:ptCount val="1"/>
                <c:pt idx="0">
                  <c:v>83</c:v>
                </c:pt>
              </c:numCache>
            </c:numRef>
          </c:val>
          <c:extLst>
            <c:ext xmlns:c16="http://schemas.microsoft.com/office/drawing/2014/chart" uri="{C3380CC4-5D6E-409C-BE32-E72D297353CC}">
              <c16:uniqueId val="{00000000-28F3-4EE2-91CF-E74A846FA043}"/>
            </c:ext>
          </c:extLst>
        </c:ser>
        <c:dLbls>
          <c:dLblPos val="outEnd"/>
          <c:showLegendKey val="0"/>
          <c:showVal val="1"/>
          <c:showCatName val="0"/>
          <c:showSerName val="0"/>
          <c:showPercent val="0"/>
          <c:showBubbleSize val="0"/>
        </c:dLbls>
        <c:gapWidth val="182"/>
        <c:axId val="203828504"/>
        <c:axId val="203821056"/>
      </c:barChart>
      <c:catAx>
        <c:axId val="203828504"/>
        <c:scaling>
          <c:orientation val="minMax"/>
        </c:scaling>
        <c:delete val="1"/>
        <c:axPos val="l"/>
        <c:numFmt formatCode="General" sourceLinked="1"/>
        <c:majorTickMark val="none"/>
        <c:minorTickMark val="none"/>
        <c:tickLblPos val="nextTo"/>
        <c:crossAx val="203821056"/>
        <c:crosses val="autoZero"/>
        <c:auto val="1"/>
        <c:lblAlgn val="ctr"/>
        <c:lblOffset val="100"/>
        <c:noMultiLvlLbl val="0"/>
      </c:catAx>
      <c:valAx>
        <c:axId val="203821056"/>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828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'Reporte Individual'!$M$27</c:f>
              <c:strCache>
                <c:ptCount val="1"/>
                <c:pt idx="0">
                  <c:v>Respecto a los estudiantes de Uninorte, que realizaron el simulacro en la misma fecha, usted está aquí:</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'Reporte Individual'!$M$28</c:f>
              <c:numCache>
                <c:formatCode>General</c:formatCode>
                <c:ptCount val="1"/>
                <c:pt idx="0">
                  <c:v>#N/A</c:v>
                </c:pt>
              </c:numCache>
            </c:numRef>
          </c:val>
          <c:extLst>
            <c:ext xmlns:c16="http://schemas.microsoft.com/office/drawing/2014/chart" uri="{C3380CC4-5D6E-409C-BE32-E72D297353CC}">
              <c16:uniqueId val="{00000000-DDF0-4E53-9982-676C29D53BC2}"/>
            </c:ext>
          </c:extLst>
        </c:ser>
        <c:dLbls>
          <c:dLblPos val="outEnd"/>
          <c:showLegendKey val="0"/>
          <c:showVal val="1"/>
          <c:showCatName val="0"/>
          <c:showSerName val="0"/>
          <c:showPercent val="0"/>
          <c:showBubbleSize val="0"/>
        </c:dLbls>
        <c:gapWidth val="182"/>
        <c:axId val="203822232"/>
        <c:axId val="203824192"/>
      </c:barChart>
      <c:catAx>
        <c:axId val="203822232"/>
        <c:scaling>
          <c:orientation val="minMax"/>
        </c:scaling>
        <c:delete val="1"/>
        <c:axPos val="l"/>
        <c:numFmt formatCode="General" sourceLinked="1"/>
        <c:majorTickMark val="out"/>
        <c:minorTickMark val="none"/>
        <c:tickLblPos val="nextTo"/>
        <c:crossAx val="203824192"/>
        <c:crosses val="autoZero"/>
        <c:auto val="1"/>
        <c:lblAlgn val="ctr"/>
        <c:lblOffset val="100"/>
        <c:noMultiLvlLbl val="0"/>
      </c:catAx>
      <c:valAx>
        <c:axId val="203824192"/>
        <c:scaling>
          <c:orientation val="minMax"/>
          <c:max val="100"/>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822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10" Type="http://schemas.openxmlformats.org/officeDocument/2006/relationships/chart" Target="../charts/chart7.xml"/><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28575</xdr:colOff>
      <xdr:row>28</xdr:row>
      <xdr:rowOff>38100</xdr:rowOff>
    </xdr:from>
    <xdr:to>
      <xdr:col>9</xdr:col>
      <xdr:colOff>730275</xdr:colOff>
      <xdr:row>28</xdr:row>
      <xdr:rowOff>506100</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29</xdr:row>
      <xdr:rowOff>38100</xdr:rowOff>
    </xdr:from>
    <xdr:to>
      <xdr:col>9</xdr:col>
      <xdr:colOff>720750</xdr:colOff>
      <xdr:row>29</xdr:row>
      <xdr:rowOff>506100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30</xdr:row>
      <xdr:rowOff>38100</xdr:rowOff>
    </xdr:from>
    <xdr:to>
      <xdr:col>9</xdr:col>
      <xdr:colOff>730275</xdr:colOff>
      <xdr:row>30</xdr:row>
      <xdr:rowOff>506100</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31</xdr:row>
      <xdr:rowOff>38100</xdr:rowOff>
    </xdr:from>
    <xdr:to>
      <xdr:col>9</xdr:col>
      <xdr:colOff>730275</xdr:colOff>
      <xdr:row>31</xdr:row>
      <xdr:rowOff>506100</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xdr:colOff>
      <xdr:row>16</xdr:row>
      <xdr:rowOff>47624</xdr:rowOff>
    </xdr:from>
    <xdr:to>
      <xdr:col>9</xdr:col>
      <xdr:colOff>730275</xdr:colOff>
      <xdr:row>22</xdr:row>
      <xdr:rowOff>342899</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52387</xdr:colOff>
      <xdr:row>5</xdr:row>
      <xdr:rowOff>100011</xdr:rowOff>
    </xdr:from>
    <xdr:to>
      <xdr:col>4</xdr:col>
      <xdr:colOff>55814</xdr:colOff>
      <xdr:row>8</xdr:row>
      <xdr:rowOff>123825</xdr:rowOff>
    </xdr:to>
    <xdr:pic>
      <xdr:nvPicPr>
        <xdr:cNvPr id="8" name="Imagen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2387" y="1052511"/>
          <a:ext cx="1527427" cy="595314"/>
        </a:xfrm>
        <a:prstGeom prst="rect">
          <a:avLst/>
        </a:prstGeom>
      </xdr:spPr>
    </xdr:pic>
    <xdr:clientData/>
  </xdr:twoCellAnchor>
  <xdr:twoCellAnchor editAs="oneCell">
    <xdr:from>
      <xdr:col>4</xdr:col>
      <xdr:colOff>38100</xdr:colOff>
      <xdr:row>5</xdr:row>
      <xdr:rowOff>38100</xdr:rowOff>
    </xdr:from>
    <xdr:to>
      <xdr:col>6</xdr:col>
      <xdr:colOff>54240</xdr:colOff>
      <xdr:row>8</xdr:row>
      <xdr:rowOff>186600</xdr:rowOff>
    </xdr:to>
    <xdr:pic>
      <xdr:nvPicPr>
        <xdr:cNvPr id="9" name="Imagen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62100" y="990600"/>
          <a:ext cx="1540140" cy="720000"/>
        </a:xfrm>
        <a:prstGeom prst="rect">
          <a:avLst/>
        </a:prstGeom>
      </xdr:spPr>
    </xdr:pic>
    <xdr:clientData/>
  </xdr:twoCellAnchor>
  <xdr:twoCellAnchor>
    <xdr:from>
      <xdr:col>2</xdr:col>
      <xdr:colOff>761999</xdr:colOff>
      <xdr:row>81</xdr:row>
      <xdr:rowOff>180975</xdr:rowOff>
    </xdr:from>
    <xdr:to>
      <xdr:col>8</xdr:col>
      <xdr:colOff>761999</xdr:colOff>
      <xdr:row>85</xdr:row>
      <xdr:rowOff>138975</xdr:rowOff>
    </xdr:to>
    <xdr:graphicFrame macro="">
      <xdr:nvGraphicFramePr>
        <xdr:cNvPr id="10" name="Gráfico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13717</xdr:colOff>
      <xdr:row>89</xdr:row>
      <xdr:rowOff>0</xdr:rowOff>
    </xdr:from>
    <xdr:to>
      <xdr:col>8</xdr:col>
      <xdr:colOff>0</xdr:colOff>
      <xdr:row>93</xdr:row>
      <xdr:rowOff>138000</xdr:rowOff>
    </xdr:to>
    <xdr:pic>
      <xdr:nvPicPr>
        <xdr:cNvPr id="11" name="Imagen 10"/>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5184" t="20528" r="4185" b="18324"/>
        <a:stretch/>
      </xdr:blipFill>
      <xdr:spPr>
        <a:xfrm>
          <a:off x="3061717" y="26698575"/>
          <a:ext cx="3034283" cy="900000"/>
        </a:xfrm>
        <a:prstGeom prst="rect">
          <a:avLst/>
        </a:prstGeom>
      </xdr:spPr>
    </xdr:pic>
    <xdr:clientData/>
  </xdr:twoCellAnchor>
  <xdr:twoCellAnchor>
    <xdr:from>
      <xdr:col>7</xdr:col>
      <xdr:colOff>28575</xdr:colOff>
      <xdr:row>27</xdr:row>
      <xdr:rowOff>28575</xdr:rowOff>
    </xdr:from>
    <xdr:to>
      <xdr:col>9</xdr:col>
      <xdr:colOff>730275</xdr:colOff>
      <xdr:row>27</xdr:row>
      <xdr:rowOff>496575</xdr:rowOff>
    </xdr:to>
    <xdr:graphicFrame macro="">
      <xdr:nvGraphicFramePr>
        <xdr:cNvPr id="12" name="Gráfico 1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DCPA%20-%20Personal/Saber%20Pro/Saber%20Pro%202019/Inscritos%202019/20190828%20-%20Inscritos%20ICFES%20Saber%20Pro%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 val="Todos"/>
      <sheetName val="Nacional"/>
      <sheetName val="Exterior"/>
    </sheetNames>
    <sheetDataSet>
      <sheetData sheetId="0" refreshError="1"/>
      <sheetData sheetId="1">
        <row r="1">
          <cell r="C1" t="str">
            <v>ID Uninorte</v>
          </cell>
        </row>
        <row r="2">
          <cell r="C2">
            <v>32767880</v>
          </cell>
        </row>
        <row r="3">
          <cell r="C3">
            <v>200008410</v>
          </cell>
        </row>
        <row r="4">
          <cell r="C4">
            <v>200014875</v>
          </cell>
        </row>
        <row r="5">
          <cell r="C5">
            <v>200021570</v>
          </cell>
        </row>
        <row r="6">
          <cell r="C6">
            <v>200022580</v>
          </cell>
        </row>
        <row r="7">
          <cell r="C7">
            <v>200026582</v>
          </cell>
        </row>
        <row r="8">
          <cell r="C8">
            <v>200027870</v>
          </cell>
        </row>
        <row r="9">
          <cell r="C9">
            <v>200028231</v>
          </cell>
        </row>
        <row r="10">
          <cell r="C10">
            <v>200028556</v>
          </cell>
        </row>
        <row r="11">
          <cell r="C11">
            <v>200031382</v>
          </cell>
        </row>
        <row r="12">
          <cell r="C12">
            <v>200031389</v>
          </cell>
        </row>
        <row r="13">
          <cell r="C13">
            <v>200031471</v>
          </cell>
        </row>
        <row r="14">
          <cell r="C14">
            <v>200032603</v>
          </cell>
        </row>
        <row r="15">
          <cell r="C15">
            <v>200033811</v>
          </cell>
        </row>
        <row r="16">
          <cell r="C16">
            <v>200033839</v>
          </cell>
        </row>
        <row r="17">
          <cell r="C17">
            <v>200034900</v>
          </cell>
        </row>
        <row r="18">
          <cell r="C18">
            <v>200036113</v>
          </cell>
        </row>
        <row r="19">
          <cell r="C19">
            <v>200036517</v>
          </cell>
        </row>
        <row r="20">
          <cell r="C20">
            <v>200036599</v>
          </cell>
        </row>
        <row r="21">
          <cell r="C21">
            <v>200036753</v>
          </cell>
        </row>
        <row r="22">
          <cell r="C22">
            <v>200037685</v>
          </cell>
        </row>
        <row r="23">
          <cell r="C23">
            <v>200037687</v>
          </cell>
        </row>
        <row r="24">
          <cell r="C24">
            <v>200037708</v>
          </cell>
        </row>
        <row r="25">
          <cell r="C25">
            <v>200037786</v>
          </cell>
        </row>
        <row r="26">
          <cell r="C26">
            <v>200037802</v>
          </cell>
        </row>
        <row r="27">
          <cell r="C27">
            <v>200037952</v>
          </cell>
        </row>
        <row r="28">
          <cell r="C28">
            <v>200037986</v>
          </cell>
        </row>
        <row r="29">
          <cell r="C29">
            <v>200037995</v>
          </cell>
        </row>
        <row r="30">
          <cell r="C30">
            <v>200038022</v>
          </cell>
        </row>
        <row r="31">
          <cell r="C31">
            <v>200038026</v>
          </cell>
        </row>
        <row r="32">
          <cell r="C32">
            <v>200038154</v>
          </cell>
        </row>
        <row r="33">
          <cell r="C33">
            <v>200038163</v>
          </cell>
        </row>
        <row r="34">
          <cell r="C34">
            <v>200038237</v>
          </cell>
        </row>
        <row r="35">
          <cell r="C35">
            <v>200038286</v>
          </cell>
        </row>
        <row r="36">
          <cell r="C36">
            <v>200038290</v>
          </cell>
        </row>
        <row r="37">
          <cell r="C37">
            <v>200038296</v>
          </cell>
        </row>
        <row r="38">
          <cell r="C38">
            <v>200038303</v>
          </cell>
        </row>
        <row r="39">
          <cell r="C39">
            <v>200038312</v>
          </cell>
        </row>
        <row r="40">
          <cell r="C40">
            <v>200038335</v>
          </cell>
        </row>
        <row r="41">
          <cell r="C41">
            <v>200038582</v>
          </cell>
        </row>
        <row r="42">
          <cell r="C42">
            <v>200038710</v>
          </cell>
        </row>
        <row r="43">
          <cell r="C43">
            <v>200038748</v>
          </cell>
        </row>
        <row r="44">
          <cell r="C44">
            <v>200038897</v>
          </cell>
        </row>
        <row r="45">
          <cell r="C45">
            <v>200038909</v>
          </cell>
        </row>
        <row r="46">
          <cell r="C46">
            <v>200038920</v>
          </cell>
        </row>
        <row r="47">
          <cell r="C47">
            <v>200039275</v>
          </cell>
        </row>
        <row r="48">
          <cell r="C48">
            <v>200039453</v>
          </cell>
        </row>
        <row r="49">
          <cell r="C49">
            <v>200039543</v>
          </cell>
        </row>
        <row r="50">
          <cell r="C50">
            <v>200039554</v>
          </cell>
        </row>
        <row r="51">
          <cell r="C51">
            <v>200040350</v>
          </cell>
        </row>
        <row r="52">
          <cell r="C52">
            <v>200040581</v>
          </cell>
        </row>
        <row r="53">
          <cell r="C53">
            <v>200042702</v>
          </cell>
        </row>
        <row r="54">
          <cell r="C54">
            <v>200042865</v>
          </cell>
        </row>
        <row r="55">
          <cell r="C55">
            <v>200043285</v>
          </cell>
        </row>
        <row r="56">
          <cell r="C56">
            <v>200043544</v>
          </cell>
        </row>
        <row r="57">
          <cell r="C57">
            <v>200044295</v>
          </cell>
        </row>
        <row r="58">
          <cell r="C58">
            <v>200044603</v>
          </cell>
        </row>
        <row r="59">
          <cell r="C59">
            <v>200044707</v>
          </cell>
        </row>
        <row r="60">
          <cell r="C60">
            <v>200044797</v>
          </cell>
        </row>
        <row r="61">
          <cell r="C61">
            <v>200044823</v>
          </cell>
        </row>
        <row r="62">
          <cell r="C62">
            <v>200045389</v>
          </cell>
        </row>
        <row r="63">
          <cell r="C63">
            <v>200045730</v>
          </cell>
        </row>
        <row r="64">
          <cell r="C64">
            <v>200046418</v>
          </cell>
        </row>
        <row r="65">
          <cell r="C65">
            <v>200046553</v>
          </cell>
        </row>
        <row r="66">
          <cell r="C66">
            <v>200046953</v>
          </cell>
        </row>
        <row r="67">
          <cell r="C67">
            <v>200046982</v>
          </cell>
        </row>
        <row r="68">
          <cell r="C68">
            <v>200047130</v>
          </cell>
        </row>
        <row r="69">
          <cell r="C69">
            <v>200047521</v>
          </cell>
        </row>
        <row r="70">
          <cell r="C70">
            <v>200048118</v>
          </cell>
        </row>
        <row r="71">
          <cell r="C71">
            <v>200048537</v>
          </cell>
        </row>
        <row r="72">
          <cell r="C72">
            <v>200048539</v>
          </cell>
        </row>
        <row r="73">
          <cell r="C73">
            <v>200048606</v>
          </cell>
        </row>
        <row r="74">
          <cell r="C74">
            <v>200048637</v>
          </cell>
        </row>
        <row r="75">
          <cell r="C75">
            <v>200048830</v>
          </cell>
        </row>
        <row r="76">
          <cell r="C76">
            <v>200048831</v>
          </cell>
        </row>
        <row r="77">
          <cell r="C77">
            <v>200049290</v>
          </cell>
        </row>
        <row r="78">
          <cell r="C78">
            <v>200049355</v>
          </cell>
        </row>
        <row r="79">
          <cell r="C79">
            <v>200049818</v>
          </cell>
        </row>
        <row r="80">
          <cell r="C80">
            <v>200049899</v>
          </cell>
        </row>
        <row r="81">
          <cell r="C81">
            <v>200050281</v>
          </cell>
        </row>
        <row r="82">
          <cell r="C82">
            <v>200050846</v>
          </cell>
        </row>
        <row r="83">
          <cell r="C83">
            <v>200051213</v>
          </cell>
        </row>
        <row r="84">
          <cell r="C84">
            <v>200051269</v>
          </cell>
        </row>
        <row r="85">
          <cell r="C85">
            <v>200051334</v>
          </cell>
        </row>
        <row r="86">
          <cell r="C86">
            <v>200051402</v>
          </cell>
        </row>
        <row r="87">
          <cell r="C87">
            <v>200051892</v>
          </cell>
        </row>
        <row r="88">
          <cell r="C88">
            <v>200052212</v>
          </cell>
        </row>
        <row r="89">
          <cell r="C89">
            <v>200052259</v>
          </cell>
        </row>
        <row r="90">
          <cell r="C90">
            <v>200052287</v>
          </cell>
        </row>
        <row r="91">
          <cell r="C91">
            <v>200052355</v>
          </cell>
        </row>
        <row r="92">
          <cell r="C92">
            <v>200053249</v>
          </cell>
        </row>
        <row r="93">
          <cell r="C93">
            <v>200053328</v>
          </cell>
        </row>
        <row r="94">
          <cell r="C94">
            <v>200053337</v>
          </cell>
        </row>
        <row r="95">
          <cell r="C95">
            <v>200053350</v>
          </cell>
        </row>
        <row r="96">
          <cell r="C96">
            <v>200053381</v>
          </cell>
        </row>
        <row r="97">
          <cell r="C97">
            <v>200053388</v>
          </cell>
        </row>
        <row r="98">
          <cell r="C98">
            <v>200053457</v>
          </cell>
        </row>
        <row r="99">
          <cell r="C99">
            <v>200053555</v>
          </cell>
        </row>
        <row r="100">
          <cell r="C100">
            <v>200053761</v>
          </cell>
        </row>
        <row r="101">
          <cell r="C101">
            <v>200053816</v>
          </cell>
        </row>
        <row r="102">
          <cell r="C102">
            <v>200053903</v>
          </cell>
        </row>
        <row r="103">
          <cell r="C103">
            <v>200053961</v>
          </cell>
        </row>
        <row r="104">
          <cell r="C104">
            <v>200054005</v>
          </cell>
        </row>
        <row r="105">
          <cell r="C105">
            <v>200054039</v>
          </cell>
        </row>
        <row r="106">
          <cell r="C106">
            <v>200054049</v>
          </cell>
        </row>
        <row r="107">
          <cell r="C107">
            <v>200054108</v>
          </cell>
        </row>
        <row r="108">
          <cell r="C108">
            <v>200054150</v>
          </cell>
        </row>
        <row r="109">
          <cell r="C109">
            <v>200054166</v>
          </cell>
        </row>
        <row r="110">
          <cell r="C110">
            <v>200054183</v>
          </cell>
        </row>
        <row r="111">
          <cell r="C111">
            <v>200054345</v>
          </cell>
        </row>
        <row r="112">
          <cell r="C112">
            <v>200054435</v>
          </cell>
        </row>
        <row r="113">
          <cell r="C113">
            <v>200054545</v>
          </cell>
        </row>
        <row r="114">
          <cell r="C114">
            <v>200054562</v>
          </cell>
        </row>
        <row r="115">
          <cell r="C115">
            <v>200054797</v>
          </cell>
        </row>
        <row r="116">
          <cell r="C116">
            <v>200055012</v>
          </cell>
        </row>
        <row r="117">
          <cell r="C117">
            <v>200055029</v>
          </cell>
        </row>
        <row r="118">
          <cell r="C118">
            <v>200055271</v>
          </cell>
        </row>
        <row r="119">
          <cell r="C119">
            <v>200055484</v>
          </cell>
        </row>
        <row r="120">
          <cell r="C120">
            <v>200055493</v>
          </cell>
        </row>
        <row r="121">
          <cell r="C121">
            <v>200055536</v>
          </cell>
        </row>
        <row r="122">
          <cell r="C122">
            <v>200055962</v>
          </cell>
        </row>
        <row r="123">
          <cell r="C123">
            <v>200056066</v>
          </cell>
        </row>
        <row r="124">
          <cell r="C124">
            <v>200056399</v>
          </cell>
        </row>
        <row r="125">
          <cell r="C125">
            <v>200056499</v>
          </cell>
        </row>
        <row r="126">
          <cell r="C126">
            <v>200056868</v>
          </cell>
        </row>
        <row r="127">
          <cell r="C127">
            <v>200056975</v>
          </cell>
        </row>
        <row r="128">
          <cell r="C128">
            <v>200058231</v>
          </cell>
        </row>
        <row r="129">
          <cell r="C129">
            <v>200058383</v>
          </cell>
        </row>
        <row r="130">
          <cell r="C130">
            <v>200058489</v>
          </cell>
        </row>
        <row r="131">
          <cell r="C131">
            <v>200058503</v>
          </cell>
        </row>
        <row r="132">
          <cell r="C132">
            <v>200058516</v>
          </cell>
        </row>
        <row r="133">
          <cell r="C133">
            <v>200058542</v>
          </cell>
        </row>
        <row r="134">
          <cell r="C134">
            <v>200058551</v>
          </cell>
        </row>
        <row r="135">
          <cell r="C135">
            <v>200058592</v>
          </cell>
        </row>
        <row r="136">
          <cell r="C136">
            <v>200058753</v>
          </cell>
        </row>
        <row r="137">
          <cell r="C137">
            <v>200058973</v>
          </cell>
        </row>
        <row r="138">
          <cell r="C138">
            <v>200059008</v>
          </cell>
        </row>
        <row r="139">
          <cell r="C139">
            <v>200059072</v>
          </cell>
        </row>
        <row r="140">
          <cell r="C140">
            <v>200059191</v>
          </cell>
        </row>
        <row r="141">
          <cell r="C141">
            <v>200059380</v>
          </cell>
        </row>
        <row r="142">
          <cell r="C142">
            <v>200059538</v>
          </cell>
        </row>
        <row r="143">
          <cell r="C143">
            <v>200059690</v>
          </cell>
        </row>
        <row r="144">
          <cell r="C144">
            <v>200059924</v>
          </cell>
        </row>
        <row r="145">
          <cell r="C145">
            <v>200060072</v>
          </cell>
        </row>
        <row r="146">
          <cell r="C146">
            <v>200060399</v>
          </cell>
        </row>
        <row r="147">
          <cell r="C147">
            <v>200060414</v>
          </cell>
        </row>
        <row r="148">
          <cell r="C148">
            <v>200060539</v>
          </cell>
        </row>
        <row r="149">
          <cell r="C149">
            <v>200060543</v>
          </cell>
        </row>
        <row r="150">
          <cell r="C150">
            <v>200060544</v>
          </cell>
        </row>
        <row r="151">
          <cell r="C151">
            <v>200060598</v>
          </cell>
        </row>
        <row r="152">
          <cell r="C152">
            <v>200060697</v>
          </cell>
        </row>
        <row r="153">
          <cell r="C153">
            <v>200060817</v>
          </cell>
        </row>
        <row r="154">
          <cell r="C154">
            <v>200060837</v>
          </cell>
        </row>
        <row r="155">
          <cell r="C155">
            <v>200060993</v>
          </cell>
        </row>
        <row r="156">
          <cell r="C156">
            <v>200061010</v>
          </cell>
        </row>
        <row r="157">
          <cell r="C157">
            <v>200061054</v>
          </cell>
        </row>
        <row r="158">
          <cell r="C158">
            <v>200061157</v>
          </cell>
        </row>
        <row r="159">
          <cell r="C159">
            <v>200061314</v>
          </cell>
        </row>
        <row r="160">
          <cell r="C160">
            <v>200061519</v>
          </cell>
        </row>
        <row r="161">
          <cell r="C161">
            <v>200061534</v>
          </cell>
        </row>
        <row r="162">
          <cell r="C162">
            <v>200061558</v>
          </cell>
        </row>
        <row r="163">
          <cell r="C163">
            <v>200061574</v>
          </cell>
        </row>
        <row r="164">
          <cell r="C164">
            <v>200061576</v>
          </cell>
        </row>
        <row r="165">
          <cell r="C165">
            <v>200061580</v>
          </cell>
        </row>
        <row r="166">
          <cell r="C166">
            <v>200061582</v>
          </cell>
        </row>
        <row r="167">
          <cell r="C167">
            <v>200061588</v>
          </cell>
        </row>
        <row r="168">
          <cell r="C168">
            <v>200061599</v>
          </cell>
        </row>
        <row r="169">
          <cell r="C169">
            <v>200061603</v>
          </cell>
        </row>
        <row r="170">
          <cell r="C170">
            <v>200061669</v>
          </cell>
        </row>
        <row r="171">
          <cell r="C171">
            <v>200061859</v>
          </cell>
        </row>
        <row r="172">
          <cell r="C172">
            <v>200061863</v>
          </cell>
        </row>
        <row r="173">
          <cell r="C173">
            <v>200061876</v>
          </cell>
        </row>
        <row r="174">
          <cell r="C174">
            <v>200061930</v>
          </cell>
        </row>
        <row r="175">
          <cell r="C175">
            <v>200061966</v>
          </cell>
        </row>
        <row r="176">
          <cell r="C176">
            <v>200061967</v>
          </cell>
        </row>
        <row r="177">
          <cell r="C177">
            <v>200062019</v>
          </cell>
        </row>
        <row r="178">
          <cell r="C178">
            <v>200062020</v>
          </cell>
        </row>
        <row r="179">
          <cell r="C179">
            <v>200062101</v>
          </cell>
        </row>
        <row r="180">
          <cell r="C180">
            <v>200062171</v>
          </cell>
        </row>
        <row r="181">
          <cell r="C181">
            <v>200062203</v>
          </cell>
        </row>
        <row r="182">
          <cell r="C182">
            <v>200062212</v>
          </cell>
        </row>
        <row r="183">
          <cell r="C183">
            <v>200062241</v>
          </cell>
        </row>
        <row r="184">
          <cell r="C184">
            <v>200062329</v>
          </cell>
        </row>
        <row r="185">
          <cell r="C185">
            <v>200062437</v>
          </cell>
        </row>
        <row r="186">
          <cell r="C186">
            <v>200062445</v>
          </cell>
        </row>
        <row r="187">
          <cell r="C187">
            <v>200062477</v>
          </cell>
        </row>
        <row r="188">
          <cell r="C188">
            <v>200062557</v>
          </cell>
        </row>
        <row r="189">
          <cell r="C189">
            <v>200062875</v>
          </cell>
        </row>
        <row r="190">
          <cell r="C190">
            <v>200063022</v>
          </cell>
        </row>
        <row r="191">
          <cell r="C191">
            <v>200063050</v>
          </cell>
        </row>
        <row r="192">
          <cell r="C192">
            <v>200063088</v>
          </cell>
        </row>
        <row r="193">
          <cell r="C193">
            <v>200063121</v>
          </cell>
        </row>
        <row r="194">
          <cell r="C194">
            <v>200063122</v>
          </cell>
        </row>
        <row r="195">
          <cell r="C195">
            <v>200063137</v>
          </cell>
        </row>
        <row r="196">
          <cell r="C196">
            <v>200063139</v>
          </cell>
        </row>
        <row r="197">
          <cell r="C197">
            <v>200063207</v>
          </cell>
        </row>
        <row r="198">
          <cell r="C198">
            <v>200063211</v>
          </cell>
        </row>
        <row r="199">
          <cell r="C199">
            <v>200063215</v>
          </cell>
        </row>
        <row r="200">
          <cell r="C200">
            <v>200063262</v>
          </cell>
        </row>
        <row r="201">
          <cell r="C201">
            <v>200063280</v>
          </cell>
        </row>
        <row r="202">
          <cell r="C202">
            <v>200063296</v>
          </cell>
        </row>
        <row r="203">
          <cell r="C203">
            <v>200063307</v>
          </cell>
        </row>
        <row r="204">
          <cell r="C204">
            <v>200063370</v>
          </cell>
        </row>
        <row r="205">
          <cell r="C205">
            <v>200063444</v>
          </cell>
        </row>
        <row r="206">
          <cell r="C206">
            <v>200063519</v>
          </cell>
        </row>
        <row r="207">
          <cell r="C207">
            <v>200063542</v>
          </cell>
        </row>
        <row r="208">
          <cell r="C208">
            <v>200063587</v>
          </cell>
        </row>
        <row r="209">
          <cell r="C209">
            <v>200063590</v>
          </cell>
        </row>
        <row r="210">
          <cell r="C210">
            <v>200063635</v>
          </cell>
        </row>
        <row r="211">
          <cell r="C211">
            <v>200063638</v>
          </cell>
        </row>
        <row r="212">
          <cell r="C212">
            <v>200063650</v>
          </cell>
        </row>
        <row r="213">
          <cell r="C213">
            <v>200063666</v>
          </cell>
        </row>
        <row r="214">
          <cell r="C214">
            <v>200063679</v>
          </cell>
        </row>
        <row r="215">
          <cell r="C215">
            <v>200063684</v>
          </cell>
        </row>
        <row r="216">
          <cell r="C216">
            <v>200063690</v>
          </cell>
        </row>
        <row r="217">
          <cell r="C217">
            <v>200063692</v>
          </cell>
        </row>
        <row r="218">
          <cell r="C218">
            <v>200063745</v>
          </cell>
        </row>
        <row r="219">
          <cell r="C219">
            <v>200063768</v>
          </cell>
        </row>
        <row r="220">
          <cell r="C220">
            <v>200063926</v>
          </cell>
        </row>
        <row r="221">
          <cell r="C221">
            <v>200063928</v>
          </cell>
        </row>
        <row r="222">
          <cell r="C222">
            <v>200063988</v>
          </cell>
        </row>
        <row r="223">
          <cell r="C223">
            <v>200064015</v>
          </cell>
        </row>
        <row r="224">
          <cell r="C224">
            <v>200064042</v>
          </cell>
        </row>
        <row r="225">
          <cell r="C225">
            <v>200064124</v>
          </cell>
        </row>
        <row r="226">
          <cell r="C226">
            <v>200064133</v>
          </cell>
        </row>
        <row r="227">
          <cell r="C227">
            <v>200064149</v>
          </cell>
        </row>
        <row r="228">
          <cell r="C228">
            <v>200064174</v>
          </cell>
        </row>
        <row r="229">
          <cell r="C229">
            <v>200064193</v>
          </cell>
        </row>
        <row r="230">
          <cell r="C230">
            <v>200064197</v>
          </cell>
        </row>
        <row r="231">
          <cell r="C231">
            <v>200064201</v>
          </cell>
        </row>
        <row r="232">
          <cell r="C232">
            <v>200064262</v>
          </cell>
        </row>
        <row r="233">
          <cell r="C233">
            <v>200064272</v>
          </cell>
        </row>
        <row r="234">
          <cell r="C234">
            <v>200064273</v>
          </cell>
        </row>
        <row r="235">
          <cell r="C235">
            <v>200064321</v>
          </cell>
        </row>
        <row r="236">
          <cell r="C236">
            <v>200064360</v>
          </cell>
        </row>
        <row r="237">
          <cell r="C237">
            <v>200064382</v>
          </cell>
        </row>
        <row r="238">
          <cell r="C238">
            <v>200064387</v>
          </cell>
        </row>
        <row r="239">
          <cell r="C239">
            <v>200064391</v>
          </cell>
        </row>
        <row r="240">
          <cell r="C240">
            <v>200064429</v>
          </cell>
        </row>
        <row r="241">
          <cell r="C241">
            <v>200064471</v>
          </cell>
        </row>
        <row r="242">
          <cell r="C242">
            <v>200064491</v>
          </cell>
        </row>
        <row r="243">
          <cell r="C243">
            <v>200064509</v>
          </cell>
        </row>
        <row r="244">
          <cell r="C244">
            <v>200064533</v>
          </cell>
        </row>
        <row r="245">
          <cell r="C245">
            <v>200064556</v>
          </cell>
        </row>
        <row r="246">
          <cell r="C246">
            <v>200064568</v>
          </cell>
        </row>
        <row r="247">
          <cell r="C247">
            <v>200064574</v>
          </cell>
        </row>
        <row r="248">
          <cell r="C248">
            <v>200064790</v>
          </cell>
        </row>
        <row r="249">
          <cell r="C249">
            <v>200064856</v>
          </cell>
        </row>
        <row r="250">
          <cell r="C250">
            <v>200064857</v>
          </cell>
        </row>
        <row r="251">
          <cell r="C251">
            <v>200064859</v>
          </cell>
        </row>
        <row r="252">
          <cell r="C252">
            <v>200064888</v>
          </cell>
        </row>
        <row r="253">
          <cell r="C253">
            <v>200064903</v>
          </cell>
        </row>
        <row r="254">
          <cell r="C254">
            <v>200064956</v>
          </cell>
        </row>
        <row r="255">
          <cell r="C255">
            <v>200064983</v>
          </cell>
        </row>
        <row r="256">
          <cell r="C256">
            <v>200065127</v>
          </cell>
        </row>
        <row r="257">
          <cell r="C257">
            <v>200065201</v>
          </cell>
        </row>
        <row r="258">
          <cell r="C258">
            <v>200065757</v>
          </cell>
        </row>
        <row r="259">
          <cell r="C259">
            <v>200065794</v>
          </cell>
        </row>
        <row r="260">
          <cell r="C260">
            <v>200065953</v>
          </cell>
        </row>
        <row r="261">
          <cell r="C261">
            <v>200066003</v>
          </cell>
        </row>
        <row r="262">
          <cell r="C262">
            <v>200066047</v>
          </cell>
        </row>
        <row r="263">
          <cell r="C263">
            <v>200066295</v>
          </cell>
        </row>
        <row r="264">
          <cell r="C264">
            <v>200066549</v>
          </cell>
        </row>
        <row r="265">
          <cell r="C265">
            <v>200066879</v>
          </cell>
        </row>
        <row r="266">
          <cell r="C266">
            <v>200067644</v>
          </cell>
        </row>
        <row r="267">
          <cell r="C267">
            <v>200067703</v>
          </cell>
        </row>
        <row r="268">
          <cell r="C268">
            <v>200067723</v>
          </cell>
        </row>
        <row r="269">
          <cell r="C269">
            <v>200067760</v>
          </cell>
        </row>
        <row r="270">
          <cell r="C270">
            <v>200067761</v>
          </cell>
        </row>
        <row r="271">
          <cell r="C271">
            <v>200067767</v>
          </cell>
        </row>
        <row r="272">
          <cell r="C272">
            <v>200067817</v>
          </cell>
        </row>
        <row r="273">
          <cell r="C273">
            <v>200067856</v>
          </cell>
        </row>
        <row r="274">
          <cell r="C274">
            <v>200068036</v>
          </cell>
        </row>
        <row r="275">
          <cell r="C275">
            <v>200068050</v>
          </cell>
        </row>
        <row r="276">
          <cell r="C276">
            <v>200068051</v>
          </cell>
        </row>
        <row r="277">
          <cell r="C277">
            <v>200068108</v>
          </cell>
        </row>
        <row r="278">
          <cell r="C278">
            <v>200068128</v>
          </cell>
        </row>
        <row r="279">
          <cell r="C279">
            <v>200068130</v>
          </cell>
        </row>
        <row r="280">
          <cell r="C280">
            <v>200068145</v>
          </cell>
        </row>
        <row r="281">
          <cell r="C281">
            <v>200068169</v>
          </cell>
        </row>
        <row r="282">
          <cell r="C282">
            <v>200068200</v>
          </cell>
        </row>
        <row r="283">
          <cell r="C283">
            <v>200068259</v>
          </cell>
        </row>
        <row r="284">
          <cell r="C284">
            <v>200068324</v>
          </cell>
        </row>
        <row r="285">
          <cell r="C285">
            <v>200068327</v>
          </cell>
        </row>
        <row r="286">
          <cell r="C286">
            <v>200068328</v>
          </cell>
        </row>
        <row r="287">
          <cell r="C287">
            <v>200068374</v>
          </cell>
        </row>
        <row r="288">
          <cell r="C288">
            <v>200068463</v>
          </cell>
        </row>
        <row r="289">
          <cell r="C289">
            <v>200068497</v>
          </cell>
        </row>
        <row r="290">
          <cell r="C290">
            <v>200068573</v>
          </cell>
        </row>
        <row r="291">
          <cell r="C291">
            <v>200068587</v>
          </cell>
        </row>
        <row r="292">
          <cell r="C292">
            <v>200068615</v>
          </cell>
        </row>
        <row r="293">
          <cell r="C293">
            <v>200068665</v>
          </cell>
        </row>
        <row r="294">
          <cell r="C294">
            <v>200068710</v>
          </cell>
        </row>
        <row r="295">
          <cell r="C295">
            <v>200068747</v>
          </cell>
        </row>
        <row r="296">
          <cell r="C296">
            <v>200068910</v>
          </cell>
        </row>
        <row r="297">
          <cell r="C297">
            <v>200068920</v>
          </cell>
        </row>
        <row r="298">
          <cell r="C298">
            <v>200068926</v>
          </cell>
        </row>
        <row r="299">
          <cell r="C299">
            <v>200068932</v>
          </cell>
        </row>
        <row r="300">
          <cell r="C300">
            <v>200068948</v>
          </cell>
        </row>
        <row r="301">
          <cell r="C301">
            <v>200068949</v>
          </cell>
        </row>
        <row r="302">
          <cell r="C302">
            <v>200068973</v>
          </cell>
        </row>
        <row r="303">
          <cell r="C303">
            <v>200068992</v>
          </cell>
        </row>
        <row r="304">
          <cell r="C304">
            <v>200069032</v>
          </cell>
        </row>
        <row r="305">
          <cell r="C305">
            <v>200069101</v>
          </cell>
        </row>
        <row r="306">
          <cell r="C306">
            <v>200069112</v>
          </cell>
        </row>
        <row r="307">
          <cell r="C307">
            <v>200069116</v>
          </cell>
        </row>
        <row r="308">
          <cell r="C308">
            <v>200069124</v>
          </cell>
        </row>
        <row r="309">
          <cell r="C309">
            <v>200069143</v>
          </cell>
        </row>
        <row r="310">
          <cell r="C310">
            <v>200069146</v>
          </cell>
        </row>
        <row r="311">
          <cell r="C311">
            <v>200069147</v>
          </cell>
        </row>
        <row r="312">
          <cell r="C312">
            <v>200069149</v>
          </cell>
        </row>
        <row r="313">
          <cell r="C313">
            <v>200069153</v>
          </cell>
        </row>
        <row r="314">
          <cell r="C314">
            <v>200069223</v>
          </cell>
        </row>
        <row r="315">
          <cell r="C315">
            <v>200069235</v>
          </cell>
        </row>
        <row r="316">
          <cell r="C316">
            <v>200069302</v>
          </cell>
        </row>
        <row r="317">
          <cell r="C317">
            <v>200069314</v>
          </cell>
        </row>
        <row r="318">
          <cell r="C318">
            <v>200069333</v>
          </cell>
        </row>
        <row r="319">
          <cell r="C319">
            <v>200069346</v>
          </cell>
        </row>
        <row r="320">
          <cell r="C320">
            <v>200069379</v>
          </cell>
        </row>
        <row r="321">
          <cell r="C321">
            <v>200069389</v>
          </cell>
        </row>
        <row r="322">
          <cell r="C322">
            <v>200069397</v>
          </cell>
        </row>
        <row r="323">
          <cell r="C323">
            <v>200069406</v>
          </cell>
        </row>
        <row r="324">
          <cell r="C324">
            <v>200069430</v>
          </cell>
        </row>
        <row r="325">
          <cell r="C325">
            <v>200069438</v>
          </cell>
        </row>
        <row r="326">
          <cell r="C326">
            <v>200069441</v>
          </cell>
        </row>
        <row r="327">
          <cell r="C327">
            <v>200069503</v>
          </cell>
        </row>
        <row r="328">
          <cell r="C328">
            <v>200069504</v>
          </cell>
        </row>
        <row r="329">
          <cell r="C329">
            <v>200069529</v>
          </cell>
        </row>
        <row r="330">
          <cell r="C330">
            <v>200069533</v>
          </cell>
        </row>
        <row r="331">
          <cell r="C331">
            <v>200069535</v>
          </cell>
        </row>
        <row r="332">
          <cell r="C332">
            <v>200069541</v>
          </cell>
        </row>
        <row r="333">
          <cell r="C333">
            <v>200069557</v>
          </cell>
        </row>
        <row r="334">
          <cell r="C334">
            <v>200069585</v>
          </cell>
        </row>
        <row r="335">
          <cell r="C335">
            <v>200069713</v>
          </cell>
        </row>
        <row r="336">
          <cell r="C336">
            <v>200069727</v>
          </cell>
        </row>
        <row r="337">
          <cell r="C337">
            <v>200069741</v>
          </cell>
        </row>
        <row r="338">
          <cell r="C338">
            <v>200069782</v>
          </cell>
        </row>
        <row r="339">
          <cell r="C339">
            <v>200069818</v>
          </cell>
        </row>
        <row r="340">
          <cell r="C340">
            <v>200070208</v>
          </cell>
        </row>
        <row r="341">
          <cell r="C341">
            <v>200070229</v>
          </cell>
        </row>
        <row r="342">
          <cell r="C342">
            <v>200070245</v>
          </cell>
        </row>
        <row r="343">
          <cell r="C343">
            <v>200070337</v>
          </cell>
        </row>
        <row r="344">
          <cell r="C344">
            <v>200070652</v>
          </cell>
        </row>
        <row r="345">
          <cell r="C345">
            <v>200070656</v>
          </cell>
        </row>
        <row r="346">
          <cell r="C346">
            <v>200070661</v>
          </cell>
        </row>
        <row r="347">
          <cell r="C347">
            <v>200070665</v>
          </cell>
        </row>
        <row r="348">
          <cell r="C348">
            <v>200070673</v>
          </cell>
        </row>
        <row r="349">
          <cell r="C349">
            <v>200070685</v>
          </cell>
        </row>
        <row r="350">
          <cell r="C350">
            <v>200070688</v>
          </cell>
        </row>
        <row r="351">
          <cell r="C351">
            <v>200070699</v>
          </cell>
        </row>
        <row r="352">
          <cell r="C352">
            <v>200070720</v>
          </cell>
        </row>
        <row r="353">
          <cell r="C353">
            <v>200070726</v>
          </cell>
        </row>
        <row r="354">
          <cell r="C354">
            <v>200070781</v>
          </cell>
        </row>
        <row r="355">
          <cell r="C355">
            <v>200070784</v>
          </cell>
        </row>
        <row r="356">
          <cell r="C356">
            <v>200070801</v>
          </cell>
        </row>
        <row r="357">
          <cell r="C357">
            <v>200070802</v>
          </cell>
        </row>
        <row r="358">
          <cell r="C358">
            <v>200070803</v>
          </cell>
        </row>
        <row r="359">
          <cell r="C359">
            <v>200070810</v>
          </cell>
        </row>
        <row r="360">
          <cell r="C360">
            <v>200070814</v>
          </cell>
        </row>
        <row r="361">
          <cell r="C361">
            <v>200070817</v>
          </cell>
        </row>
        <row r="362">
          <cell r="C362">
            <v>200070837</v>
          </cell>
        </row>
        <row r="363">
          <cell r="C363">
            <v>200070847</v>
          </cell>
        </row>
        <row r="364">
          <cell r="C364">
            <v>200070850</v>
          </cell>
        </row>
        <row r="365">
          <cell r="C365">
            <v>200070862</v>
          </cell>
        </row>
        <row r="366">
          <cell r="C366">
            <v>200070890</v>
          </cell>
        </row>
        <row r="367">
          <cell r="C367">
            <v>200070904</v>
          </cell>
        </row>
        <row r="368">
          <cell r="C368">
            <v>200070907</v>
          </cell>
        </row>
        <row r="369">
          <cell r="C369">
            <v>200070911</v>
          </cell>
        </row>
        <row r="370">
          <cell r="C370">
            <v>200070916</v>
          </cell>
        </row>
        <row r="371">
          <cell r="C371">
            <v>200070925</v>
          </cell>
        </row>
        <row r="372">
          <cell r="C372">
            <v>200070937</v>
          </cell>
        </row>
        <row r="373">
          <cell r="C373">
            <v>200070971</v>
          </cell>
        </row>
        <row r="374">
          <cell r="C374">
            <v>200070990</v>
          </cell>
        </row>
        <row r="375">
          <cell r="C375">
            <v>200070992</v>
          </cell>
        </row>
        <row r="376">
          <cell r="C376">
            <v>200070993</v>
          </cell>
        </row>
        <row r="377">
          <cell r="C377">
            <v>200071030</v>
          </cell>
        </row>
        <row r="378">
          <cell r="C378">
            <v>200071037</v>
          </cell>
        </row>
        <row r="379">
          <cell r="C379">
            <v>200071078</v>
          </cell>
        </row>
        <row r="380">
          <cell r="C380">
            <v>200071084</v>
          </cell>
        </row>
        <row r="381">
          <cell r="C381">
            <v>200071094</v>
          </cell>
        </row>
        <row r="382">
          <cell r="C382">
            <v>200071102</v>
          </cell>
        </row>
        <row r="383">
          <cell r="C383">
            <v>200071148</v>
          </cell>
        </row>
        <row r="384">
          <cell r="C384">
            <v>200071157</v>
          </cell>
        </row>
        <row r="385">
          <cell r="C385">
            <v>200071159</v>
          </cell>
        </row>
        <row r="386">
          <cell r="C386">
            <v>200071160</v>
          </cell>
        </row>
        <row r="387">
          <cell r="C387">
            <v>200071175</v>
          </cell>
        </row>
        <row r="388">
          <cell r="C388">
            <v>200071179</v>
          </cell>
        </row>
        <row r="389">
          <cell r="C389">
            <v>200071184</v>
          </cell>
        </row>
        <row r="390">
          <cell r="C390">
            <v>200071186</v>
          </cell>
        </row>
        <row r="391">
          <cell r="C391">
            <v>200071188</v>
          </cell>
        </row>
        <row r="392">
          <cell r="C392">
            <v>200071223</v>
          </cell>
        </row>
        <row r="393">
          <cell r="C393">
            <v>200071229</v>
          </cell>
        </row>
        <row r="394">
          <cell r="C394">
            <v>200071233</v>
          </cell>
        </row>
        <row r="395">
          <cell r="C395">
            <v>200071238</v>
          </cell>
        </row>
        <row r="396">
          <cell r="C396">
            <v>200071239</v>
          </cell>
        </row>
        <row r="397">
          <cell r="C397">
            <v>200071265</v>
          </cell>
        </row>
        <row r="398">
          <cell r="C398">
            <v>200071309</v>
          </cell>
        </row>
        <row r="399">
          <cell r="C399">
            <v>200071323</v>
          </cell>
        </row>
        <row r="400">
          <cell r="C400">
            <v>200071325</v>
          </cell>
        </row>
        <row r="401">
          <cell r="C401">
            <v>200071347</v>
          </cell>
        </row>
        <row r="402">
          <cell r="C402">
            <v>200071353</v>
          </cell>
        </row>
        <row r="403">
          <cell r="C403">
            <v>200071357</v>
          </cell>
        </row>
        <row r="404">
          <cell r="C404">
            <v>200071372</v>
          </cell>
        </row>
        <row r="405">
          <cell r="C405">
            <v>200071374</v>
          </cell>
        </row>
        <row r="406">
          <cell r="C406">
            <v>200071380</v>
          </cell>
        </row>
        <row r="407">
          <cell r="C407">
            <v>200071393</v>
          </cell>
        </row>
        <row r="408">
          <cell r="C408">
            <v>200071397</v>
          </cell>
        </row>
        <row r="409">
          <cell r="C409">
            <v>200071407</v>
          </cell>
        </row>
        <row r="410">
          <cell r="C410">
            <v>200071409</v>
          </cell>
        </row>
        <row r="411">
          <cell r="C411">
            <v>200071410</v>
          </cell>
        </row>
        <row r="412">
          <cell r="C412">
            <v>200071413</v>
          </cell>
        </row>
        <row r="413">
          <cell r="C413">
            <v>200071420</v>
          </cell>
        </row>
        <row r="414">
          <cell r="C414">
            <v>200071426</v>
          </cell>
        </row>
        <row r="415">
          <cell r="C415">
            <v>200071433</v>
          </cell>
        </row>
        <row r="416">
          <cell r="C416">
            <v>200071450</v>
          </cell>
        </row>
        <row r="417">
          <cell r="C417">
            <v>200071453</v>
          </cell>
        </row>
        <row r="418">
          <cell r="C418">
            <v>200071466</v>
          </cell>
        </row>
        <row r="419">
          <cell r="C419">
            <v>200071470</v>
          </cell>
        </row>
        <row r="420">
          <cell r="C420">
            <v>200071475</v>
          </cell>
        </row>
        <row r="421">
          <cell r="C421">
            <v>200071485</v>
          </cell>
        </row>
        <row r="422">
          <cell r="C422">
            <v>200071509</v>
          </cell>
        </row>
        <row r="423">
          <cell r="C423">
            <v>200071514</v>
          </cell>
        </row>
        <row r="424">
          <cell r="C424">
            <v>200071527</v>
          </cell>
        </row>
        <row r="425">
          <cell r="C425">
            <v>200071532</v>
          </cell>
        </row>
        <row r="426">
          <cell r="C426">
            <v>200071543</v>
          </cell>
        </row>
        <row r="427">
          <cell r="C427">
            <v>200071546</v>
          </cell>
        </row>
        <row r="428">
          <cell r="C428">
            <v>200071550</v>
          </cell>
        </row>
        <row r="429">
          <cell r="C429">
            <v>200071560</v>
          </cell>
        </row>
        <row r="430">
          <cell r="C430">
            <v>200071562</v>
          </cell>
        </row>
        <row r="431">
          <cell r="C431">
            <v>200071563</v>
          </cell>
        </row>
        <row r="432">
          <cell r="C432">
            <v>200071572</v>
          </cell>
        </row>
        <row r="433">
          <cell r="C433">
            <v>200071574</v>
          </cell>
        </row>
        <row r="434">
          <cell r="C434">
            <v>200071577</v>
          </cell>
        </row>
        <row r="435">
          <cell r="C435">
            <v>200071588</v>
          </cell>
        </row>
        <row r="436">
          <cell r="C436">
            <v>200071618</v>
          </cell>
        </row>
        <row r="437">
          <cell r="C437">
            <v>200071621</v>
          </cell>
        </row>
        <row r="438">
          <cell r="C438">
            <v>200071624</v>
          </cell>
        </row>
        <row r="439">
          <cell r="C439">
            <v>200071640</v>
          </cell>
        </row>
        <row r="440">
          <cell r="C440">
            <v>200071654</v>
          </cell>
        </row>
        <row r="441">
          <cell r="C441">
            <v>200071678</v>
          </cell>
        </row>
        <row r="442">
          <cell r="C442">
            <v>200071680</v>
          </cell>
        </row>
        <row r="443">
          <cell r="C443">
            <v>200071705</v>
          </cell>
        </row>
        <row r="444">
          <cell r="C444">
            <v>200071714</v>
          </cell>
        </row>
        <row r="445">
          <cell r="C445">
            <v>200071720</v>
          </cell>
        </row>
        <row r="446">
          <cell r="C446">
            <v>200071722</v>
          </cell>
        </row>
        <row r="447">
          <cell r="C447">
            <v>200071727</v>
          </cell>
        </row>
        <row r="448">
          <cell r="C448">
            <v>200071749</v>
          </cell>
        </row>
        <row r="449">
          <cell r="C449">
            <v>200071776</v>
          </cell>
        </row>
        <row r="450">
          <cell r="C450">
            <v>200071783</v>
          </cell>
        </row>
        <row r="451">
          <cell r="C451">
            <v>200071793</v>
          </cell>
        </row>
        <row r="452">
          <cell r="C452">
            <v>200071800</v>
          </cell>
        </row>
        <row r="453">
          <cell r="C453">
            <v>200071816</v>
          </cell>
        </row>
        <row r="454">
          <cell r="C454">
            <v>200071837</v>
          </cell>
        </row>
        <row r="455">
          <cell r="C455">
            <v>200071851</v>
          </cell>
        </row>
        <row r="456">
          <cell r="C456">
            <v>200071853</v>
          </cell>
        </row>
        <row r="457">
          <cell r="C457">
            <v>200071859</v>
          </cell>
        </row>
        <row r="458">
          <cell r="C458">
            <v>200071860</v>
          </cell>
        </row>
        <row r="459">
          <cell r="C459">
            <v>200071871</v>
          </cell>
        </row>
        <row r="460">
          <cell r="C460">
            <v>200071880</v>
          </cell>
        </row>
        <row r="461">
          <cell r="C461">
            <v>200071890</v>
          </cell>
        </row>
        <row r="462">
          <cell r="C462">
            <v>200071892</v>
          </cell>
        </row>
        <row r="463">
          <cell r="C463">
            <v>200071896</v>
          </cell>
        </row>
        <row r="464">
          <cell r="C464">
            <v>200071911</v>
          </cell>
        </row>
        <row r="465">
          <cell r="C465">
            <v>200071928</v>
          </cell>
        </row>
        <row r="466">
          <cell r="C466">
            <v>200071934</v>
          </cell>
        </row>
        <row r="467">
          <cell r="C467">
            <v>200071937</v>
          </cell>
        </row>
        <row r="468">
          <cell r="C468">
            <v>200071939</v>
          </cell>
        </row>
        <row r="469">
          <cell r="C469">
            <v>200071949</v>
          </cell>
        </row>
        <row r="470">
          <cell r="C470">
            <v>200071960</v>
          </cell>
        </row>
        <row r="471">
          <cell r="C471">
            <v>200071964</v>
          </cell>
        </row>
        <row r="472">
          <cell r="C472">
            <v>200071976</v>
          </cell>
        </row>
        <row r="473">
          <cell r="C473">
            <v>200071979</v>
          </cell>
        </row>
        <row r="474">
          <cell r="C474">
            <v>200072005</v>
          </cell>
        </row>
        <row r="475">
          <cell r="C475">
            <v>200072014</v>
          </cell>
        </row>
        <row r="476">
          <cell r="C476">
            <v>200072043</v>
          </cell>
        </row>
        <row r="477">
          <cell r="C477">
            <v>200072055</v>
          </cell>
        </row>
        <row r="478">
          <cell r="C478">
            <v>200072061</v>
          </cell>
        </row>
        <row r="479">
          <cell r="C479">
            <v>200072064</v>
          </cell>
        </row>
        <row r="480">
          <cell r="C480">
            <v>200072067</v>
          </cell>
        </row>
        <row r="481">
          <cell r="C481">
            <v>200072092</v>
          </cell>
        </row>
        <row r="482">
          <cell r="C482">
            <v>200072094</v>
          </cell>
        </row>
        <row r="483">
          <cell r="C483">
            <v>200072115</v>
          </cell>
        </row>
        <row r="484">
          <cell r="C484">
            <v>200072121</v>
          </cell>
        </row>
        <row r="485">
          <cell r="C485">
            <v>200072129</v>
          </cell>
        </row>
        <row r="486">
          <cell r="C486">
            <v>200072132</v>
          </cell>
        </row>
        <row r="487">
          <cell r="C487">
            <v>200072143</v>
          </cell>
        </row>
        <row r="488">
          <cell r="C488">
            <v>200072151</v>
          </cell>
        </row>
        <row r="489">
          <cell r="C489">
            <v>200072154</v>
          </cell>
        </row>
        <row r="490">
          <cell r="C490">
            <v>200072165</v>
          </cell>
        </row>
        <row r="491">
          <cell r="C491">
            <v>200072176</v>
          </cell>
        </row>
        <row r="492">
          <cell r="C492">
            <v>200072179</v>
          </cell>
        </row>
        <row r="493">
          <cell r="C493">
            <v>200072182</v>
          </cell>
        </row>
        <row r="494">
          <cell r="C494">
            <v>200072191</v>
          </cell>
        </row>
        <row r="495">
          <cell r="C495">
            <v>200072195</v>
          </cell>
        </row>
        <row r="496">
          <cell r="C496">
            <v>200072200</v>
          </cell>
        </row>
        <row r="497">
          <cell r="C497">
            <v>200072202</v>
          </cell>
        </row>
        <row r="498">
          <cell r="C498">
            <v>200072218</v>
          </cell>
        </row>
        <row r="499">
          <cell r="C499">
            <v>200072221</v>
          </cell>
        </row>
        <row r="500">
          <cell r="C500">
            <v>200072279</v>
          </cell>
        </row>
        <row r="501">
          <cell r="C501">
            <v>200072283</v>
          </cell>
        </row>
        <row r="502">
          <cell r="C502">
            <v>200072290</v>
          </cell>
        </row>
        <row r="503">
          <cell r="C503">
            <v>200072291</v>
          </cell>
        </row>
        <row r="504">
          <cell r="C504">
            <v>200072305</v>
          </cell>
        </row>
        <row r="505">
          <cell r="C505">
            <v>200072309</v>
          </cell>
        </row>
        <row r="506">
          <cell r="C506">
            <v>200072310</v>
          </cell>
        </row>
        <row r="507">
          <cell r="C507">
            <v>200072321</v>
          </cell>
        </row>
        <row r="508">
          <cell r="C508">
            <v>200072324</v>
          </cell>
        </row>
        <row r="509">
          <cell r="C509">
            <v>200072349</v>
          </cell>
        </row>
        <row r="510">
          <cell r="C510">
            <v>200072354</v>
          </cell>
        </row>
        <row r="511">
          <cell r="C511">
            <v>200072369</v>
          </cell>
        </row>
        <row r="512">
          <cell r="C512">
            <v>200072403</v>
          </cell>
        </row>
        <row r="513">
          <cell r="C513">
            <v>200072411</v>
          </cell>
        </row>
        <row r="514">
          <cell r="C514">
            <v>200072420</v>
          </cell>
        </row>
        <row r="515">
          <cell r="C515">
            <v>200072421</v>
          </cell>
        </row>
        <row r="516">
          <cell r="C516">
            <v>200072422</v>
          </cell>
        </row>
        <row r="517">
          <cell r="C517">
            <v>200072433</v>
          </cell>
        </row>
        <row r="518">
          <cell r="C518">
            <v>200072436</v>
          </cell>
        </row>
        <row r="519">
          <cell r="C519">
            <v>200072445</v>
          </cell>
        </row>
        <row r="520">
          <cell r="C520">
            <v>200072463</v>
          </cell>
        </row>
        <row r="521">
          <cell r="C521">
            <v>200072470</v>
          </cell>
        </row>
        <row r="522">
          <cell r="C522">
            <v>200072488</v>
          </cell>
        </row>
        <row r="523">
          <cell r="C523">
            <v>200072512</v>
          </cell>
        </row>
        <row r="524">
          <cell r="C524">
            <v>200072531</v>
          </cell>
        </row>
        <row r="525">
          <cell r="C525">
            <v>200072545</v>
          </cell>
        </row>
        <row r="526">
          <cell r="C526">
            <v>200072546</v>
          </cell>
        </row>
        <row r="527">
          <cell r="C527">
            <v>200072547</v>
          </cell>
        </row>
        <row r="528">
          <cell r="C528">
            <v>200072549</v>
          </cell>
        </row>
        <row r="529">
          <cell r="C529">
            <v>200072555</v>
          </cell>
        </row>
        <row r="530">
          <cell r="C530">
            <v>200072572</v>
          </cell>
        </row>
        <row r="531">
          <cell r="C531">
            <v>200072574</v>
          </cell>
        </row>
        <row r="532">
          <cell r="C532">
            <v>200072588</v>
          </cell>
        </row>
        <row r="533">
          <cell r="C533">
            <v>200072603</v>
          </cell>
        </row>
        <row r="534">
          <cell r="C534">
            <v>200072696</v>
          </cell>
        </row>
        <row r="535">
          <cell r="C535">
            <v>200072697</v>
          </cell>
        </row>
        <row r="536">
          <cell r="C536">
            <v>200072709</v>
          </cell>
        </row>
        <row r="537">
          <cell r="C537">
            <v>200072715</v>
          </cell>
        </row>
        <row r="538">
          <cell r="C538">
            <v>200072716</v>
          </cell>
        </row>
        <row r="539">
          <cell r="C539">
            <v>200072727</v>
          </cell>
        </row>
        <row r="540">
          <cell r="C540">
            <v>200072731</v>
          </cell>
        </row>
        <row r="541">
          <cell r="C541">
            <v>200072735</v>
          </cell>
        </row>
        <row r="542">
          <cell r="C542">
            <v>200072744</v>
          </cell>
        </row>
        <row r="543">
          <cell r="C543">
            <v>200072765</v>
          </cell>
        </row>
        <row r="544">
          <cell r="C544">
            <v>200072774</v>
          </cell>
        </row>
        <row r="545">
          <cell r="C545">
            <v>200072783</v>
          </cell>
        </row>
        <row r="546">
          <cell r="C546">
            <v>200072792</v>
          </cell>
        </row>
        <row r="547">
          <cell r="C547">
            <v>200072794</v>
          </cell>
        </row>
        <row r="548">
          <cell r="C548">
            <v>200072798</v>
          </cell>
        </row>
        <row r="549">
          <cell r="C549">
            <v>200072809</v>
          </cell>
        </row>
        <row r="550">
          <cell r="C550">
            <v>200072821</v>
          </cell>
        </row>
        <row r="551">
          <cell r="C551">
            <v>200072833</v>
          </cell>
        </row>
        <row r="552">
          <cell r="C552">
            <v>200072840</v>
          </cell>
        </row>
        <row r="553">
          <cell r="C553">
            <v>200072843</v>
          </cell>
        </row>
        <row r="554">
          <cell r="C554">
            <v>200072845</v>
          </cell>
        </row>
        <row r="555">
          <cell r="C555">
            <v>200072846</v>
          </cell>
        </row>
        <row r="556">
          <cell r="C556">
            <v>200072847</v>
          </cell>
        </row>
        <row r="557">
          <cell r="C557">
            <v>200072861</v>
          </cell>
        </row>
        <row r="558">
          <cell r="C558">
            <v>200072863</v>
          </cell>
        </row>
        <row r="559">
          <cell r="C559">
            <v>200072870</v>
          </cell>
        </row>
        <row r="560">
          <cell r="C560">
            <v>200072874</v>
          </cell>
        </row>
        <row r="561">
          <cell r="C561">
            <v>200072879</v>
          </cell>
        </row>
        <row r="562">
          <cell r="C562">
            <v>200072904</v>
          </cell>
        </row>
        <row r="563">
          <cell r="C563">
            <v>200072908</v>
          </cell>
        </row>
        <row r="564">
          <cell r="C564">
            <v>200072911</v>
          </cell>
        </row>
        <row r="565">
          <cell r="C565">
            <v>200072932</v>
          </cell>
        </row>
        <row r="566">
          <cell r="C566">
            <v>200072935</v>
          </cell>
        </row>
        <row r="567">
          <cell r="C567">
            <v>200072941</v>
          </cell>
        </row>
        <row r="568">
          <cell r="C568">
            <v>200072944</v>
          </cell>
        </row>
        <row r="569">
          <cell r="C569">
            <v>200072956</v>
          </cell>
        </row>
        <row r="570">
          <cell r="C570">
            <v>200072958</v>
          </cell>
        </row>
        <row r="571">
          <cell r="C571">
            <v>200072961</v>
          </cell>
        </row>
        <row r="572">
          <cell r="C572">
            <v>200072999</v>
          </cell>
        </row>
        <row r="573">
          <cell r="C573">
            <v>200073030</v>
          </cell>
        </row>
        <row r="574">
          <cell r="C574">
            <v>200073033</v>
          </cell>
        </row>
        <row r="575">
          <cell r="C575">
            <v>200073038</v>
          </cell>
        </row>
        <row r="576">
          <cell r="C576">
            <v>200073041</v>
          </cell>
        </row>
        <row r="577">
          <cell r="C577">
            <v>200073045</v>
          </cell>
        </row>
        <row r="578">
          <cell r="C578">
            <v>200073051</v>
          </cell>
        </row>
        <row r="579">
          <cell r="C579">
            <v>200073055</v>
          </cell>
        </row>
        <row r="580">
          <cell r="C580">
            <v>200073088</v>
          </cell>
        </row>
        <row r="581">
          <cell r="C581">
            <v>200073091</v>
          </cell>
        </row>
        <row r="582">
          <cell r="C582">
            <v>200073094</v>
          </cell>
        </row>
        <row r="583">
          <cell r="C583">
            <v>200073141</v>
          </cell>
        </row>
        <row r="584">
          <cell r="C584">
            <v>200073167</v>
          </cell>
        </row>
        <row r="585">
          <cell r="C585">
            <v>200073180</v>
          </cell>
        </row>
        <row r="586">
          <cell r="C586">
            <v>200073184</v>
          </cell>
        </row>
        <row r="587">
          <cell r="C587">
            <v>200073198</v>
          </cell>
        </row>
        <row r="588">
          <cell r="C588">
            <v>200073199</v>
          </cell>
        </row>
        <row r="589">
          <cell r="C589">
            <v>200073212</v>
          </cell>
        </row>
        <row r="590">
          <cell r="C590">
            <v>200073216</v>
          </cell>
        </row>
        <row r="591">
          <cell r="C591">
            <v>200073217</v>
          </cell>
        </row>
        <row r="592">
          <cell r="C592">
            <v>200073218</v>
          </cell>
        </row>
        <row r="593">
          <cell r="C593">
            <v>200073219</v>
          </cell>
        </row>
        <row r="594">
          <cell r="C594">
            <v>200073225</v>
          </cell>
        </row>
        <row r="595">
          <cell r="C595">
            <v>200073232</v>
          </cell>
        </row>
        <row r="596">
          <cell r="C596">
            <v>200073262</v>
          </cell>
        </row>
        <row r="597">
          <cell r="C597">
            <v>200073280</v>
          </cell>
        </row>
        <row r="598">
          <cell r="C598">
            <v>200073287</v>
          </cell>
        </row>
        <row r="599">
          <cell r="C599">
            <v>200073295</v>
          </cell>
        </row>
        <row r="600">
          <cell r="C600">
            <v>200073302</v>
          </cell>
        </row>
        <row r="601">
          <cell r="C601">
            <v>200073304</v>
          </cell>
        </row>
        <row r="602">
          <cell r="C602">
            <v>200073307</v>
          </cell>
        </row>
        <row r="603">
          <cell r="C603">
            <v>200073325</v>
          </cell>
        </row>
        <row r="604">
          <cell r="C604">
            <v>200073329</v>
          </cell>
        </row>
        <row r="605">
          <cell r="C605">
            <v>200073334</v>
          </cell>
        </row>
        <row r="606">
          <cell r="C606">
            <v>200073342</v>
          </cell>
        </row>
        <row r="607">
          <cell r="C607">
            <v>200073346</v>
          </cell>
        </row>
        <row r="608">
          <cell r="C608">
            <v>200073351</v>
          </cell>
        </row>
        <row r="609">
          <cell r="C609">
            <v>200073359</v>
          </cell>
        </row>
        <row r="610">
          <cell r="C610">
            <v>200073375</v>
          </cell>
        </row>
        <row r="611">
          <cell r="C611">
            <v>200073395</v>
          </cell>
        </row>
        <row r="612">
          <cell r="C612">
            <v>200073400</v>
          </cell>
        </row>
        <row r="613">
          <cell r="C613">
            <v>200073402</v>
          </cell>
        </row>
        <row r="614">
          <cell r="C614">
            <v>200073412</v>
          </cell>
        </row>
        <row r="615">
          <cell r="C615">
            <v>200073416</v>
          </cell>
        </row>
        <row r="616">
          <cell r="C616">
            <v>200073419</v>
          </cell>
        </row>
        <row r="617">
          <cell r="C617">
            <v>200073437</v>
          </cell>
        </row>
        <row r="618">
          <cell r="C618">
            <v>200073466</v>
          </cell>
        </row>
        <row r="619">
          <cell r="C619">
            <v>200073470</v>
          </cell>
        </row>
        <row r="620">
          <cell r="C620">
            <v>200073479</v>
          </cell>
        </row>
        <row r="621">
          <cell r="C621">
            <v>200073483</v>
          </cell>
        </row>
        <row r="622">
          <cell r="C622">
            <v>200073488</v>
          </cell>
        </row>
        <row r="623">
          <cell r="C623">
            <v>200073500</v>
          </cell>
        </row>
        <row r="624">
          <cell r="C624">
            <v>200073509</v>
          </cell>
        </row>
        <row r="625">
          <cell r="C625">
            <v>200073511</v>
          </cell>
        </row>
        <row r="626">
          <cell r="C626">
            <v>200073516</v>
          </cell>
        </row>
        <row r="627">
          <cell r="C627">
            <v>200073522</v>
          </cell>
        </row>
        <row r="628">
          <cell r="C628">
            <v>200073524</v>
          </cell>
        </row>
        <row r="629">
          <cell r="C629">
            <v>200073533</v>
          </cell>
        </row>
        <row r="630">
          <cell r="C630">
            <v>200073544</v>
          </cell>
        </row>
        <row r="631">
          <cell r="C631">
            <v>200073553</v>
          </cell>
        </row>
        <row r="632">
          <cell r="C632">
            <v>200073573</v>
          </cell>
        </row>
        <row r="633">
          <cell r="C633">
            <v>200073576</v>
          </cell>
        </row>
        <row r="634">
          <cell r="C634">
            <v>200073579</v>
          </cell>
        </row>
        <row r="635">
          <cell r="C635">
            <v>200073581</v>
          </cell>
        </row>
        <row r="636">
          <cell r="C636">
            <v>200073594</v>
          </cell>
        </row>
        <row r="637">
          <cell r="C637">
            <v>200073595</v>
          </cell>
        </row>
        <row r="638">
          <cell r="C638">
            <v>200073600</v>
          </cell>
        </row>
        <row r="639">
          <cell r="C639">
            <v>200073603</v>
          </cell>
        </row>
        <row r="640">
          <cell r="C640">
            <v>200073615</v>
          </cell>
        </row>
        <row r="641">
          <cell r="C641">
            <v>200073616</v>
          </cell>
        </row>
        <row r="642">
          <cell r="C642">
            <v>200073617</v>
          </cell>
        </row>
        <row r="643">
          <cell r="C643">
            <v>200073634</v>
          </cell>
        </row>
        <row r="644">
          <cell r="C644">
            <v>200073643</v>
          </cell>
        </row>
        <row r="645">
          <cell r="C645">
            <v>200073648</v>
          </cell>
        </row>
        <row r="646">
          <cell r="C646">
            <v>200073653</v>
          </cell>
        </row>
        <row r="647">
          <cell r="C647">
            <v>200073661</v>
          </cell>
        </row>
        <row r="648">
          <cell r="C648">
            <v>200073695</v>
          </cell>
        </row>
        <row r="649">
          <cell r="C649">
            <v>200073696</v>
          </cell>
        </row>
        <row r="650">
          <cell r="C650">
            <v>200073698</v>
          </cell>
        </row>
        <row r="651">
          <cell r="C651">
            <v>200073725</v>
          </cell>
        </row>
        <row r="652">
          <cell r="C652">
            <v>200073726</v>
          </cell>
        </row>
        <row r="653">
          <cell r="C653">
            <v>200073733</v>
          </cell>
        </row>
        <row r="654">
          <cell r="C654">
            <v>200073738</v>
          </cell>
        </row>
        <row r="655">
          <cell r="C655">
            <v>200073743</v>
          </cell>
        </row>
        <row r="656">
          <cell r="C656">
            <v>200073753</v>
          </cell>
        </row>
        <row r="657">
          <cell r="C657">
            <v>200073756</v>
          </cell>
        </row>
        <row r="658">
          <cell r="C658">
            <v>200073768</v>
          </cell>
        </row>
        <row r="659">
          <cell r="C659">
            <v>200073780</v>
          </cell>
        </row>
        <row r="660">
          <cell r="C660">
            <v>200073792</v>
          </cell>
        </row>
        <row r="661">
          <cell r="C661">
            <v>200073818</v>
          </cell>
        </row>
        <row r="662">
          <cell r="C662">
            <v>200073839</v>
          </cell>
        </row>
        <row r="663">
          <cell r="C663">
            <v>200073840</v>
          </cell>
        </row>
        <row r="664">
          <cell r="C664">
            <v>200073842</v>
          </cell>
        </row>
        <row r="665">
          <cell r="C665">
            <v>200073853</v>
          </cell>
        </row>
        <row r="666">
          <cell r="C666">
            <v>200073879</v>
          </cell>
        </row>
        <row r="667">
          <cell r="C667">
            <v>200073884</v>
          </cell>
        </row>
        <row r="668">
          <cell r="C668">
            <v>200073893</v>
          </cell>
        </row>
        <row r="669">
          <cell r="C669">
            <v>200073907</v>
          </cell>
        </row>
        <row r="670">
          <cell r="C670">
            <v>200073911</v>
          </cell>
        </row>
        <row r="671">
          <cell r="C671">
            <v>200073914</v>
          </cell>
        </row>
        <row r="672">
          <cell r="C672">
            <v>200073943</v>
          </cell>
        </row>
        <row r="673">
          <cell r="C673">
            <v>200073951</v>
          </cell>
        </row>
        <row r="674">
          <cell r="C674">
            <v>200073982</v>
          </cell>
        </row>
        <row r="675">
          <cell r="C675">
            <v>200074007</v>
          </cell>
        </row>
        <row r="676">
          <cell r="C676">
            <v>200074009</v>
          </cell>
        </row>
        <row r="677">
          <cell r="C677">
            <v>200074010</v>
          </cell>
        </row>
        <row r="678">
          <cell r="C678">
            <v>200074014</v>
          </cell>
        </row>
        <row r="679">
          <cell r="C679">
            <v>200074025</v>
          </cell>
        </row>
        <row r="680">
          <cell r="C680">
            <v>200074026</v>
          </cell>
        </row>
        <row r="681">
          <cell r="C681">
            <v>200074037</v>
          </cell>
        </row>
        <row r="682">
          <cell r="C682">
            <v>200074038</v>
          </cell>
        </row>
        <row r="683">
          <cell r="C683">
            <v>200074050</v>
          </cell>
        </row>
        <row r="684">
          <cell r="C684">
            <v>200074053</v>
          </cell>
        </row>
        <row r="685">
          <cell r="C685">
            <v>200074055</v>
          </cell>
        </row>
        <row r="686">
          <cell r="C686">
            <v>200074105</v>
          </cell>
        </row>
        <row r="687">
          <cell r="C687">
            <v>200074115</v>
          </cell>
        </row>
        <row r="688">
          <cell r="C688">
            <v>200074147</v>
          </cell>
        </row>
        <row r="689">
          <cell r="C689">
            <v>200074151</v>
          </cell>
        </row>
        <row r="690">
          <cell r="C690">
            <v>200074171</v>
          </cell>
        </row>
        <row r="691">
          <cell r="C691">
            <v>200074174</v>
          </cell>
        </row>
        <row r="692">
          <cell r="C692">
            <v>200074177</v>
          </cell>
        </row>
        <row r="693">
          <cell r="C693">
            <v>200074186</v>
          </cell>
        </row>
        <row r="694">
          <cell r="C694">
            <v>200074199</v>
          </cell>
        </row>
        <row r="695">
          <cell r="C695">
            <v>200074200</v>
          </cell>
        </row>
        <row r="696">
          <cell r="C696">
            <v>200074255</v>
          </cell>
        </row>
        <row r="697">
          <cell r="C697">
            <v>200074266</v>
          </cell>
        </row>
        <row r="698">
          <cell r="C698">
            <v>200074267</v>
          </cell>
        </row>
        <row r="699">
          <cell r="C699">
            <v>200074277</v>
          </cell>
        </row>
        <row r="700">
          <cell r="C700">
            <v>200074282</v>
          </cell>
        </row>
        <row r="701">
          <cell r="C701">
            <v>200074286</v>
          </cell>
        </row>
        <row r="702">
          <cell r="C702">
            <v>200074313</v>
          </cell>
        </row>
        <row r="703">
          <cell r="C703">
            <v>200074314</v>
          </cell>
        </row>
        <row r="704">
          <cell r="C704">
            <v>200074318</v>
          </cell>
        </row>
        <row r="705">
          <cell r="C705">
            <v>200074322</v>
          </cell>
        </row>
        <row r="706">
          <cell r="C706">
            <v>200074328</v>
          </cell>
        </row>
        <row r="707">
          <cell r="C707">
            <v>200074341</v>
          </cell>
        </row>
        <row r="708">
          <cell r="C708">
            <v>200074347</v>
          </cell>
        </row>
        <row r="709">
          <cell r="C709">
            <v>200074347</v>
          </cell>
        </row>
        <row r="710">
          <cell r="C710">
            <v>200074353</v>
          </cell>
        </row>
        <row r="711">
          <cell r="C711">
            <v>200074371</v>
          </cell>
        </row>
        <row r="712">
          <cell r="C712">
            <v>200074372</v>
          </cell>
        </row>
        <row r="713">
          <cell r="C713">
            <v>200074374</v>
          </cell>
        </row>
        <row r="714">
          <cell r="C714">
            <v>200074375</v>
          </cell>
        </row>
        <row r="715">
          <cell r="C715">
            <v>200074389</v>
          </cell>
        </row>
        <row r="716">
          <cell r="C716">
            <v>200074399</v>
          </cell>
        </row>
        <row r="717">
          <cell r="C717">
            <v>200074402</v>
          </cell>
        </row>
        <row r="718">
          <cell r="C718">
            <v>200074408</v>
          </cell>
        </row>
        <row r="719">
          <cell r="C719">
            <v>200074439</v>
          </cell>
        </row>
        <row r="720">
          <cell r="C720">
            <v>200074458</v>
          </cell>
        </row>
        <row r="721">
          <cell r="C721">
            <v>200074459</v>
          </cell>
        </row>
        <row r="722">
          <cell r="C722">
            <v>200074467</v>
          </cell>
        </row>
        <row r="723">
          <cell r="C723">
            <v>200074473</v>
          </cell>
        </row>
        <row r="724">
          <cell r="C724">
            <v>200074475</v>
          </cell>
        </row>
        <row r="725">
          <cell r="C725">
            <v>200074493</v>
          </cell>
        </row>
        <row r="726">
          <cell r="C726">
            <v>200074497</v>
          </cell>
        </row>
        <row r="727">
          <cell r="C727">
            <v>200074504</v>
          </cell>
        </row>
        <row r="728">
          <cell r="C728">
            <v>200074545</v>
          </cell>
        </row>
        <row r="729">
          <cell r="C729">
            <v>200074557</v>
          </cell>
        </row>
        <row r="730">
          <cell r="C730">
            <v>200074559</v>
          </cell>
        </row>
        <row r="731">
          <cell r="C731">
            <v>200074584</v>
          </cell>
        </row>
        <row r="732">
          <cell r="C732">
            <v>200074595</v>
          </cell>
        </row>
        <row r="733">
          <cell r="C733">
            <v>200074599</v>
          </cell>
        </row>
        <row r="734">
          <cell r="C734">
            <v>200074600</v>
          </cell>
        </row>
        <row r="735">
          <cell r="C735">
            <v>200074619</v>
          </cell>
        </row>
        <row r="736">
          <cell r="C736">
            <v>200074624</v>
          </cell>
        </row>
        <row r="737">
          <cell r="C737">
            <v>200074630</v>
          </cell>
        </row>
        <row r="738">
          <cell r="C738">
            <v>200074638</v>
          </cell>
        </row>
        <row r="739">
          <cell r="C739">
            <v>200074655</v>
          </cell>
        </row>
        <row r="740">
          <cell r="C740">
            <v>200074686</v>
          </cell>
        </row>
        <row r="741">
          <cell r="C741">
            <v>200074689</v>
          </cell>
        </row>
        <row r="742">
          <cell r="C742">
            <v>200074692</v>
          </cell>
        </row>
        <row r="743">
          <cell r="C743">
            <v>200074712</v>
          </cell>
        </row>
        <row r="744">
          <cell r="C744">
            <v>200074732</v>
          </cell>
        </row>
        <row r="745">
          <cell r="C745">
            <v>200074755</v>
          </cell>
        </row>
        <row r="746">
          <cell r="C746">
            <v>200074775</v>
          </cell>
        </row>
        <row r="747">
          <cell r="C747">
            <v>200074795</v>
          </cell>
        </row>
        <row r="748">
          <cell r="C748">
            <v>200074797</v>
          </cell>
        </row>
        <row r="749">
          <cell r="C749">
            <v>200074808</v>
          </cell>
        </row>
        <row r="750">
          <cell r="C750">
            <v>200074819</v>
          </cell>
        </row>
        <row r="751">
          <cell r="C751">
            <v>200074834</v>
          </cell>
        </row>
        <row r="752">
          <cell r="C752">
            <v>200074835</v>
          </cell>
        </row>
        <row r="753">
          <cell r="C753">
            <v>200074836</v>
          </cell>
        </row>
        <row r="754">
          <cell r="C754">
            <v>200074839</v>
          </cell>
        </row>
        <row r="755">
          <cell r="C755">
            <v>200074862</v>
          </cell>
        </row>
        <row r="756">
          <cell r="C756">
            <v>200074880</v>
          </cell>
        </row>
        <row r="757">
          <cell r="C757">
            <v>200074895</v>
          </cell>
        </row>
        <row r="758">
          <cell r="C758">
            <v>200074897</v>
          </cell>
        </row>
        <row r="759">
          <cell r="C759">
            <v>200074911</v>
          </cell>
        </row>
        <row r="760">
          <cell r="C760">
            <v>200074932</v>
          </cell>
        </row>
        <row r="761">
          <cell r="C761">
            <v>200074946</v>
          </cell>
        </row>
        <row r="762">
          <cell r="C762">
            <v>200074955</v>
          </cell>
        </row>
        <row r="763">
          <cell r="C763">
            <v>200074968</v>
          </cell>
        </row>
        <row r="764">
          <cell r="C764">
            <v>200074980</v>
          </cell>
        </row>
        <row r="765">
          <cell r="C765">
            <v>200074984</v>
          </cell>
        </row>
        <row r="766">
          <cell r="C766">
            <v>200074987</v>
          </cell>
        </row>
        <row r="767">
          <cell r="C767">
            <v>200075008</v>
          </cell>
        </row>
        <row r="768">
          <cell r="C768">
            <v>200075015</v>
          </cell>
        </row>
        <row r="769">
          <cell r="C769">
            <v>200075047</v>
          </cell>
        </row>
        <row r="770">
          <cell r="C770">
            <v>200075072</v>
          </cell>
        </row>
        <row r="771">
          <cell r="C771">
            <v>200075076</v>
          </cell>
        </row>
        <row r="772">
          <cell r="C772">
            <v>200075120</v>
          </cell>
        </row>
        <row r="773">
          <cell r="C773">
            <v>200075136</v>
          </cell>
        </row>
        <row r="774">
          <cell r="C774">
            <v>200075137</v>
          </cell>
        </row>
        <row r="775">
          <cell r="C775">
            <v>200075216</v>
          </cell>
        </row>
        <row r="776">
          <cell r="C776">
            <v>200075247</v>
          </cell>
        </row>
        <row r="777">
          <cell r="C777">
            <v>200075258</v>
          </cell>
        </row>
        <row r="778">
          <cell r="C778">
            <v>200075307</v>
          </cell>
        </row>
        <row r="779">
          <cell r="C779">
            <v>200075359</v>
          </cell>
        </row>
        <row r="780">
          <cell r="C780">
            <v>200075372</v>
          </cell>
        </row>
        <row r="781">
          <cell r="C781">
            <v>200075379</v>
          </cell>
        </row>
        <row r="782">
          <cell r="C782">
            <v>200075384</v>
          </cell>
        </row>
        <row r="783">
          <cell r="C783">
            <v>200075390</v>
          </cell>
        </row>
        <row r="784">
          <cell r="C784">
            <v>200075438</v>
          </cell>
        </row>
        <row r="785">
          <cell r="C785">
            <v>200075446</v>
          </cell>
        </row>
        <row r="786">
          <cell r="C786">
            <v>200075467</v>
          </cell>
        </row>
        <row r="787">
          <cell r="C787">
            <v>200075468</v>
          </cell>
        </row>
        <row r="788">
          <cell r="C788">
            <v>200075475</v>
          </cell>
        </row>
        <row r="789">
          <cell r="C789">
            <v>200075477</v>
          </cell>
        </row>
        <row r="790">
          <cell r="C790">
            <v>200075492</v>
          </cell>
        </row>
        <row r="791">
          <cell r="C791">
            <v>200075504</v>
          </cell>
        </row>
        <row r="792">
          <cell r="C792">
            <v>200075514</v>
          </cell>
        </row>
        <row r="793">
          <cell r="C793">
            <v>200075527</v>
          </cell>
        </row>
        <row r="794">
          <cell r="C794">
            <v>200075539</v>
          </cell>
        </row>
        <row r="795">
          <cell r="C795">
            <v>200075553</v>
          </cell>
        </row>
        <row r="796">
          <cell r="C796">
            <v>200075556</v>
          </cell>
        </row>
        <row r="797">
          <cell r="C797">
            <v>200075580</v>
          </cell>
        </row>
        <row r="798">
          <cell r="C798">
            <v>200075585</v>
          </cell>
        </row>
        <row r="799">
          <cell r="C799">
            <v>200075586</v>
          </cell>
        </row>
        <row r="800">
          <cell r="C800">
            <v>200075612</v>
          </cell>
        </row>
        <row r="801">
          <cell r="C801">
            <v>200075615</v>
          </cell>
        </row>
        <row r="802">
          <cell r="C802">
            <v>200075620</v>
          </cell>
        </row>
        <row r="803">
          <cell r="C803">
            <v>200075631</v>
          </cell>
        </row>
        <row r="804">
          <cell r="C804">
            <v>200075661</v>
          </cell>
        </row>
        <row r="805">
          <cell r="C805">
            <v>200075668</v>
          </cell>
        </row>
        <row r="806">
          <cell r="C806">
            <v>200075687</v>
          </cell>
        </row>
        <row r="807">
          <cell r="C807">
            <v>200075689</v>
          </cell>
        </row>
        <row r="808">
          <cell r="C808">
            <v>200075720</v>
          </cell>
        </row>
        <row r="809">
          <cell r="C809">
            <v>200075721</v>
          </cell>
        </row>
        <row r="810">
          <cell r="C810">
            <v>200075726</v>
          </cell>
        </row>
        <row r="811">
          <cell r="C811">
            <v>200075756</v>
          </cell>
        </row>
        <row r="812">
          <cell r="C812">
            <v>200075757</v>
          </cell>
        </row>
        <row r="813">
          <cell r="C813">
            <v>200075769</v>
          </cell>
        </row>
        <row r="814">
          <cell r="C814">
            <v>200075770</v>
          </cell>
        </row>
        <row r="815">
          <cell r="C815">
            <v>200075798</v>
          </cell>
        </row>
        <row r="816">
          <cell r="C816">
            <v>200075799</v>
          </cell>
        </row>
        <row r="817">
          <cell r="C817">
            <v>200075821</v>
          </cell>
        </row>
        <row r="818">
          <cell r="C818">
            <v>200075822</v>
          </cell>
        </row>
        <row r="819">
          <cell r="C819">
            <v>200075828</v>
          </cell>
        </row>
        <row r="820">
          <cell r="C820">
            <v>200075840</v>
          </cell>
        </row>
        <row r="821">
          <cell r="C821">
            <v>200075848</v>
          </cell>
        </row>
        <row r="822">
          <cell r="C822">
            <v>200075851</v>
          </cell>
        </row>
        <row r="823">
          <cell r="C823">
            <v>200075878</v>
          </cell>
        </row>
        <row r="824">
          <cell r="C824">
            <v>200075909</v>
          </cell>
        </row>
        <row r="825">
          <cell r="C825">
            <v>200075913</v>
          </cell>
        </row>
        <row r="826">
          <cell r="C826">
            <v>200075926</v>
          </cell>
        </row>
        <row r="827">
          <cell r="C827">
            <v>200075941</v>
          </cell>
        </row>
        <row r="828">
          <cell r="C828">
            <v>200075942</v>
          </cell>
        </row>
        <row r="829">
          <cell r="C829">
            <v>200075948</v>
          </cell>
        </row>
        <row r="830">
          <cell r="C830">
            <v>200075957</v>
          </cell>
        </row>
        <row r="831">
          <cell r="C831">
            <v>200075964</v>
          </cell>
        </row>
        <row r="832">
          <cell r="C832">
            <v>200075971</v>
          </cell>
        </row>
        <row r="833">
          <cell r="C833">
            <v>200075982</v>
          </cell>
        </row>
        <row r="834">
          <cell r="C834">
            <v>200075986</v>
          </cell>
        </row>
        <row r="835">
          <cell r="C835">
            <v>200075990</v>
          </cell>
        </row>
        <row r="836">
          <cell r="C836">
            <v>200076031</v>
          </cell>
        </row>
        <row r="837">
          <cell r="C837">
            <v>200076050</v>
          </cell>
        </row>
        <row r="838">
          <cell r="C838">
            <v>200076118</v>
          </cell>
        </row>
        <row r="839">
          <cell r="C839">
            <v>200076160</v>
          </cell>
        </row>
        <row r="840">
          <cell r="C840">
            <v>200076161</v>
          </cell>
        </row>
        <row r="841">
          <cell r="C841">
            <v>200076172</v>
          </cell>
        </row>
        <row r="842">
          <cell r="C842">
            <v>200076186</v>
          </cell>
        </row>
        <row r="843">
          <cell r="C843">
            <v>200076193</v>
          </cell>
        </row>
        <row r="844">
          <cell r="C844">
            <v>200076228</v>
          </cell>
        </row>
        <row r="845">
          <cell r="C845">
            <v>200076236</v>
          </cell>
        </row>
        <row r="846">
          <cell r="C846">
            <v>200076237</v>
          </cell>
        </row>
        <row r="847">
          <cell r="C847">
            <v>200076272</v>
          </cell>
        </row>
        <row r="848">
          <cell r="C848">
            <v>200076278</v>
          </cell>
        </row>
        <row r="849">
          <cell r="C849">
            <v>200076297</v>
          </cell>
        </row>
        <row r="850">
          <cell r="C850">
            <v>200076301</v>
          </cell>
        </row>
        <row r="851">
          <cell r="C851">
            <v>200076324</v>
          </cell>
        </row>
        <row r="852">
          <cell r="C852">
            <v>200076357</v>
          </cell>
        </row>
        <row r="853">
          <cell r="C853">
            <v>200076366</v>
          </cell>
        </row>
        <row r="854">
          <cell r="C854">
            <v>200076387</v>
          </cell>
        </row>
        <row r="855">
          <cell r="C855">
            <v>200076389</v>
          </cell>
        </row>
        <row r="856">
          <cell r="C856">
            <v>200076401</v>
          </cell>
        </row>
        <row r="857">
          <cell r="C857">
            <v>200076463</v>
          </cell>
        </row>
        <row r="858">
          <cell r="C858">
            <v>200076476</v>
          </cell>
        </row>
        <row r="859">
          <cell r="C859">
            <v>200076498</v>
          </cell>
        </row>
        <row r="860">
          <cell r="C860">
            <v>200076501</v>
          </cell>
        </row>
        <row r="861">
          <cell r="C861">
            <v>200076549</v>
          </cell>
        </row>
        <row r="862">
          <cell r="C862">
            <v>200076562</v>
          </cell>
        </row>
        <row r="863">
          <cell r="C863">
            <v>200076568</v>
          </cell>
        </row>
        <row r="864">
          <cell r="C864">
            <v>200076579</v>
          </cell>
        </row>
        <row r="865">
          <cell r="C865">
            <v>200076580</v>
          </cell>
        </row>
        <row r="866">
          <cell r="C866">
            <v>200076598</v>
          </cell>
        </row>
        <row r="867">
          <cell r="C867">
            <v>200076628</v>
          </cell>
        </row>
        <row r="868">
          <cell r="C868">
            <v>200076654</v>
          </cell>
        </row>
        <row r="869">
          <cell r="C869">
            <v>200076656</v>
          </cell>
        </row>
        <row r="870">
          <cell r="C870">
            <v>200076661</v>
          </cell>
        </row>
        <row r="871">
          <cell r="C871">
            <v>200076687</v>
          </cell>
        </row>
        <row r="872">
          <cell r="C872">
            <v>200076705</v>
          </cell>
        </row>
        <row r="873">
          <cell r="C873">
            <v>200076731</v>
          </cell>
        </row>
        <row r="874">
          <cell r="C874">
            <v>200076744</v>
          </cell>
        </row>
        <row r="875">
          <cell r="C875">
            <v>200076752</v>
          </cell>
        </row>
        <row r="876">
          <cell r="C876">
            <v>200076770</v>
          </cell>
        </row>
        <row r="877">
          <cell r="C877">
            <v>200076772</v>
          </cell>
        </row>
        <row r="878">
          <cell r="C878">
            <v>200076794</v>
          </cell>
        </row>
        <row r="879">
          <cell r="C879">
            <v>200076814</v>
          </cell>
        </row>
        <row r="880">
          <cell r="C880">
            <v>200076842</v>
          </cell>
        </row>
        <row r="881">
          <cell r="C881">
            <v>200076845</v>
          </cell>
        </row>
        <row r="882">
          <cell r="C882">
            <v>200076851</v>
          </cell>
        </row>
        <row r="883">
          <cell r="C883">
            <v>200076864</v>
          </cell>
        </row>
        <row r="884">
          <cell r="C884">
            <v>200076968</v>
          </cell>
        </row>
        <row r="885">
          <cell r="C885">
            <v>200076971</v>
          </cell>
        </row>
        <row r="886">
          <cell r="C886">
            <v>200077008</v>
          </cell>
        </row>
        <row r="887">
          <cell r="C887">
            <v>200077023</v>
          </cell>
        </row>
        <row r="888">
          <cell r="C888">
            <v>200077170</v>
          </cell>
        </row>
        <row r="889">
          <cell r="C889">
            <v>200077180</v>
          </cell>
        </row>
        <row r="890">
          <cell r="C890">
            <v>200077183</v>
          </cell>
        </row>
        <row r="891">
          <cell r="C891">
            <v>200077237</v>
          </cell>
        </row>
        <row r="892">
          <cell r="C892">
            <v>200077251</v>
          </cell>
        </row>
        <row r="893">
          <cell r="C893">
            <v>200077326</v>
          </cell>
        </row>
        <row r="894">
          <cell r="C894">
            <v>200077366</v>
          </cell>
        </row>
        <row r="895">
          <cell r="C895">
            <v>200077373</v>
          </cell>
        </row>
        <row r="896">
          <cell r="C896">
            <v>200077479</v>
          </cell>
        </row>
        <row r="897">
          <cell r="C897">
            <v>200077619</v>
          </cell>
        </row>
        <row r="898">
          <cell r="C898">
            <v>200077746</v>
          </cell>
        </row>
        <row r="899">
          <cell r="C899">
            <v>200077812</v>
          </cell>
        </row>
        <row r="900">
          <cell r="C900">
            <v>200077842</v>
          </cell>
        </row>
        <row r="901">
          <cell r="C901">
            <v>200077870</v>
          </cell>
        </row>
        <row r="902">
          <cell r="C902">
            <v>200078148</v>
          </cell>
        </row>
        <row r="903">
          <cell r="C903">
            <v>200078185</v>
          </cell>
        </row>
        <row r="904">
          <cell r="C904">
            <v>200078190</v>
          </cell>
        </row>
        <row r="905">
          <cell r="C905">
            <v>200078195</v>
          </cell>
        </row>
        <row r="906">
          <cell r="C906">
            <v>200078224</v>
          </cell>
        </row>
        <row r="907">
          <cell r="C907">
            <v>200078272</v>
          </cell>
        </row>
        <row r="908">
          <cell r="C908">
            <v>200078281</v>
          </cell>
        </row>
        <row r="909">
          <cell r="C909">
            <v>200078332</v>
          </cell>
        </row>
        <row r="910">
          <cell r="C910">
            <v>200078370</v>
          </cell>
        </row>
        <row r="911">
          <cell r="C911">
            <v>200078585</v>
          </cell>
        </row>
        <row r="912">
          <cell r="C912">
            <v>200078596</v>
          </cell>
        </row>
        <row r="913">
          <cell r="C913">
            <v>200078770</v>
          </cell>
        </row>
        <row r="914">
          <cell r="C914">
            <v>200079997</v>
          </cell>
        </row>
        <row r="915">
          <cell r="C915">
            <v>200080150</v>
          </cell>
        </row>
        <row r="916">
          <cell r="C916">
            <v>200080170</v>
          </cell>
        </row>
        <row r="917">
          <cell r="C917">
            <v>200080178</v>
          </cell>
        </row>
        <row r="918">
          <cell r="C918">
            <v>200080202</v>
          </cell>
        </row>
        <row r="919">
          <cell r="C919">
            <v>200080361</v>
          </cell>
        </row>
        <row r="920">
          <cell r="C920">
            <v>200080368</v>
          </cell>
        </row>
        <row r="921">
          <cell r="C921">
            <v>200080371</v>
          </cell>
        </row>
        <row r="922">
          <cell r="C922">
            <v>200080372</v>
          </cell>
        </row>
        <row r="923">
          <cell r="C923">
            <v>200080382</v>
          </cell>
        </row>
        <row r="924">
          <cell r="C924">
            <v>200080385</v>
          </cell>
        </row>
        <row r="925">
          <cell r="C925">
            <v>200080393</v>
          </cell>
        </row>
        <row r="926">
          <cell r="C926">
            <v>200080396</v>
          </cell>
        </row>
        <row r="927">
          <cell r="C927">
            <v>200080402</v>
          </cell>
        </row>
        <row r="928">
          <cell r="C928">
            <v>200080405</v>
          </cell>
        </row>
        <row r="929">
          <cell r="C929">
            <v>200080415</v>
          </cell>
        </row>
        <row r="930">
          <cell r="C930">
            <v>200080417</v>
          </cell>
        </row>
        <row r="931">
          <cell r="C931">
            <v>200080420</v>
          </cell>
        </row>
        <row r="932">
          <cell r="C932">
            <v>200080421</v>
          </cell>
        </row>
        <row r="933">
          <cell r="C933">
            <v>200080424</v>
          </cell>
        </row>
        <row r="934">
          <cell r="C934">
            <v>200080426</v>
          </cell>
        </row>
        <row r="935">
          <cell r="C935">
            <v>200080450</v>
          </cell>
        </row>
        <row r="936">
          <cell r="C936">
            <v>200080472</v>
          </cell>
        </row>
        <row r="937">
          <cell r="C937">
            <v>200080611</v>
          </cell>
        </row>
        <row r="938">
          <cell r="C938">
            <v>200080614</v>
          </cell>
        </row>
        <row r="939">
          <cell r="C939">
            <v>200080619</v>
          </cell>
        </row>
        <row r="940">
          <cell r="C940">
            <v>200080626</v>
          </cell>
        </row>
        <row r="941">
          <cell r="C941">
            <v>200080632</v>
          </cell>
        </row>
        <row r="942">
          <cell r="C942">
            <v>200080647</v>
          </cell>
        </row>
        <row r="943">
          <cell r="C943">
            <v>200080651</v>
          </cell>
        </row>
        <row r="944">
          <cell r="C944">
            <v>200080672</v>
          </cell>
        </row>
        <row r="945">
          <cell r="C945">
            <v>200080713</v>
          </cell>
        </row>
        <row r="946">
          <cell r="C946">
            <v>200080742</v>
          </cell>
        </row>
        <row r="947">
          <cell r="C947">
            <v>200080746</v>
          </cell>
        </row>
        <row r="948">
          <cell r="C948">
            <v>200080749</v>
          </cell>
        </row>
        <row r="949">
          <cell r="C949">
            <v>200080801</v>
          </cell>
        </row>
        <row r="950">
          <cell r="C950">
            <v>200080805</v>
          </cell>
        </row>
        <row r="951">
          <cell r="C951">
            <v>200080850</v>
          </cell>
        </row>
        <row r="952">
          <cell r="C952">
            <v>200080851</v>
          </cell>
        </row>
        <row r="953">
          <cell r="C953">
            <v>200080856</v>
          </cell>
        </row>
        <row r="954">
          <cell r="C954">
            <v>200080857</v>
          </cell>
        </row>
        <row r="955">
          <cell r="C955">
            <v>200080880</v>
          </cell>
        </row>
        <row r="956">
          <cell r="C956">
            <v>200080883</v>
          </cell>
        </row>
        <row r="957">
          <cell r="C957">
            <v>200080893</v>
          </cell>
        </row>
        <row r="958">
          <cell r="C958">
            <v>200080908</v>
          </cell>
        </row>
        <row r="959">
          <cell r="C959">
            <v>200080910</v>
          </cell>
        </row>
        <row r="960">
          <cell r="C960">
            <v>200080917</v>
          </cell>
        </row>
        <row r="961">
          <cell r="C961">
            <v>200080931</v>
          </cell>
        </row>
        <row r="962">
          <cell r="C962">
            <v>200081055</v>
          </cell>
        </row>
        <row r="963">
          <cell r="C963">
            <v>200081057</v>
          </cell>
        </row>
        <row r="964">
          <cell r="C964">
            <v>200081076</v>
          </cell>
        </row>
        <row r="965">
          <cell r="C965">
            <v>200081080</v>
          </cell>
        </row>
        <row r="966">
          <cell r="C966">
            <v>200081098</v>
          </cell>
        </row>
        <row r="967">
          <cell r="C967">
            <v>200081107</v>
          </cell>
        </row>
        <row r="968">
          <cell r="C968">
            <v>200081210</v>
          </cell>
        </row>
        <row r="969">
          <cell r="C969">
            <v>200081211</v>
          </cell>
        </row>
        <row r="970">
          <cell r="C970">
            <v>200081221</v>
          </cell>
        </row>
        <row r="971">
          <cell r="C971">
            <v>200081355</v>
          </cell>
        </row>
        <row r="972">
          <cell r="C972">
            <v>200081426</v>
          </cell>
        </row>
        <row r="973">
          <cell r="C973">
            <v>200081624</v>
          </cell>
        </row>
        <row r="974">
          <cell r="C974">
            <v>200081627</v>
          </cell>
        </row>
        <row r="975">
          <cell r="C975">
            <v>200081695</v>
          </cell>
        </row>
        <row r="976">
          <cell r="C976">
            <v>200081697</v>
          </cell>
        </row>
        <row r="977">
          <cell r="C977">
            <v>200081761</v>
          </cell>
        </row>
        <row r="978">
          <cell r="C978">
            <v>200081776</v>
          </cell>
        </row>
        <row r="979">
          <cell r="C979">
            <v>200081866</v>
          </cell>
        </row>
        <row r="980">
          <cell r="C980">
            <v>200081912</v>
          </cell>
        </row>
        <row r="981">
          <cell r="C981">
            <v>200081915</v>
          </cell>
        </row>
        <row r="982">
          <cell r="C982">
            <v>200082002</v>
          </cell>
        </row>
        <row r="983">
          <cell r="C983">
            <v>200082090</v>
          </cell>
        </row>
        <row r="984">
          <cell r="C984">
            <v>200082107</v>
          </cell>
        </row>
        <row r="985">
          <cell r="C985">
            <v>200082115</v>
          </cell>
        </row>
        <row r="986">
          <cell r="C986">
            <v>200082120</v>
          </cell>
        </row>
        <row r="987">
          <cell r="C987">
            <v>200082169</v>
          </cell>
        </row>
        <row r="988">
          <cell r="C988">
            <v>200082263</v>
          </cell>
        </row>
        <row r="989">
          <cell r="C989">
            <v>200082266</v>
          </cell>
        </row>
        <row r="990">
          <cell r="C990">
            <v>200082276</v>
          </cell>
        </row>
        <row r="991">
          <cell r="C991">
            <v>200082290</v>
          </cell>
        </row>
        <row r="992">
          <cell r="C992">
            <v>200082368</v>
          </cell>
        </row>
        <row r="993">
          <cell r="C993">
            <v>200082377</v>
          </cell>
        </row>
        <row r="994">
          <cell r="C994">
            <v>200082378</v>
          </cell>
        </row>
        <row r="995">
          <cell r="C995">
            <v>200082385</v>
          </cell>
        </row>
        <row r="996">
          <cell r="C996">
            <v>200082492</v>
          </cell>
        </row>
        <row r="997">
          <cell r="C997">
            <v>200082496</v>
          </cell>
        </row>
        <row r="998">
          <cell r="C998">
            <v>200082500</v>
          </cell>
        </row>
        <row r="999">
          <cell r="C999">
            <v>200082509</v>
          </cell>
        </row>
        <row r="1000">
          <cell r="C1000">
            <v>200082511</v>
          </cell>
        </row>
        <row r="1001">
          <cell r="C1001">
            <v>200082517</v>
          </cell>
        </row>
        <row r="1002">
          <cell r="C1002">
            <v>200082521</v>
          </cell>
        </row>
        <row r="1003">
          <cell r="C1003">
            <v>200082691</v>
          </cell>
        </row>
        <row r="1004">
          <cell r="C1004">
            <v>200082709</v>
          </cell>
        </row>
        <row r="1005">
          <cell r="C1005">
            <v>200082722</v>
          </cell>
        </row>
        <row r="1006">
          <cell r="C1006">
            <v>200082724</v>
          </cell>
        </row>
        <row r="1007">
          <cell r="C1007">
            <v>200082726</v>
          </cell>
        </row>
        <row r="1008">
          <cell r="C1008">
            <v>200082727</v>
          </cell>
        </row>
        <row r="1009">
          <cell r="C1009">
            <v>200082741</v>
          </cell>
        </row>
        <row r="1010">
          <cell r="C1010">
            <v>200082742</v>
          </cell>
        </row>
        <row r="1011">
          <cell r="C1011">
            <v>200082753</v>
          </cell>
        </row>
        <row r="1012">
          <cell r="C1012">
            <v>200082797</v>
          </cell>
        </row>
        <row r="1013">
          <cell r="C1013">
            <v>200082922</v>
          </cell>
        </row>
        <row r="1014">
          <cell r="C1014">
            <v>200082987</v>
          </cell>
        </row>
        <row r="1015">
          <cell r="C1015">
            <v>200083002</v>
          </cell>
        </row>
        <row r="1016">
          <cell r="C1016">
            <v>200083014</v>
          </cell>
        </row>
        <row r="1017">
          <cell r="C1017">
            <v>200083020</v>
          </cell>
        </row>
        <row r="1018">
          <cell r="C1018">
            <v>200083080</v>
          </cell>
        </row>
        <row r="1019">
          <cell r="C1019">
            <v>200083259</v>
          </cell>
        </row>
        <row r="1020">
          <cell r="C1020">
            <v>200083317</v>
          </cell>
        </row>
        <row r="1021">
          <cell r="C1021">
            <v>200083323</v>
          </cell>
        </row>
        <row r="1022">
          <cell r="C1022">
            <v>200083521</v>
          </cell>
        </row>
        <row r="1023">
          <cell r="C1023">
            <v>200083601</v>
          </cell>
        </row>
        <row r="1024">
          <cell r="C1024">
            <v>200083671</v>
          </cell>
        </row>
        <row r="1025">
          <cell r="C1025">
            <v>200084156</v>
          </cell>
        </row>
        <row r="1026">
          <cell r="C1026">
            <v>200084165</v>
          </cell>
        </row>
        <row r="1027">
          <cell r="C1027">
            <v>200084229</v>
          </cell>
        </row>
        <row r="1028">
          <cell r="C1028">
            <v>200086483</v>
          </cell>
        </row>
        <row r="1029">
          <cell r="C1029">
            <v>200086490</v>
          </cell>
        </row>
        <row r="1030">
          <cell r="C1030">
            <v>200086518</v>
          </cell>
        </row>
        <row r="1031">
          <cell r="C1031">
            <v>200086529</v>
          </cell>
        </row>
        <row r="1032">
          <cell r="C1032">
            <v>200086531</v>
          </cell>
        </row>
        <row r="1033">
          <cell r="C1033">
            <v>200086540</v>
          </cell>
        </row>
        <row r="1034">
          <cell r="C1034">
            <v>200086551</v>
          </cell>
        </row>
        <row r="1035">
          <cell r="C1035">
            <v>200086635</v>
          </cell>
        </row>
        <row r="1036">
          <cell r="C1036">
            <v>200086649</v>
          </cell>
        </row>
        <row r="1037">
          <cell r="C1037">
            <v>200086703</v>
          </cell>
        </row>
        <row r="1038">
          <cell r="C1038">
            <v>200086706</v>
          </cell>
        </row>
        <row r="1039">
          <cell r="C1039">
            <v>200086716</v>
          </cell>
        </row>
        <row r="1040">
          <cell r="C1040">
            <v>200086759</v>
          </cell>
        </row>
        <row r="1041">
          <cell r="C1041">
            <v>200086766</v>
          </cell>
        </row>
        <row r="1042">
          <cell r="C1042">
            <v>200086789</v>
          </cell>
        </row>
        <row r="1043">
          <cell r="C1043">
            <v>200086817</v>
          </cell>
        </row>
        <row r="1044">
          <cell r="C1044">
            <v>200086823</v>
          </cell>
        </row>
        <row r="1045">
          <cell r="C1045">
            <v>200086894</v>
          </cell>
        </row>
        <row r="1046">
          <cell r="C1046">
            <v>200086896</v>
          </cell>
        </row>
        <row r="1047">
          <cell r="C1047">
            <v>200086932</v>
          </cell>
        </row>
        <row r="1048">
          <cell r="C1048">
            <v>200087003</v>
          </cell>
        </row>
        <row r="1049">
          <cell r="C1049">
            <v>200087022</v>
          </cell>
        </row>
        <row r="1050">
          <cell r="C1050">
            <v>200087024</v>
          </cell>
        </row>
        <row r="1051">
          <cell r="C1051">
            <v>200087026</v>
          </cell>
        </row>
        <row r="1052">
          <cell r="C1052">
            <v>200087028</v>
          </cell>
        </row>
        <row r="1053">
          <cell r="C1053">
            <v>200087030</v>
          </cell>
        </row>
        <row r="1054">
          <cell r="C1054">
            <v>200087044</v>
          </cell>
        </row>
        <row r="1055">
          <cell r="C1055">
            <v>200087061</v>
          </cell>
        </row>
        <row r="1056">
          <cell r="C1056">
            <v>200087065</v>
          </cell>
        </row>
        <row r="1057">
          <cell r="C1057">
            <v>200087091</v>
          </cell>
        </row>
        <row r="1058">
          <cell r="C1058">
            <v>200087140</v>
          </cell>
        </row>
        <row r="1059">
          <cell r="C1059">
            <v>200087152</v>
          </cell>
        </row>
        <row r="1060">
          <cell r="C1060">
            <v>200087189</v>
          </cell>
        </row>
        <row r="1061">
          <cell r="C1061">
            <v>200087208</v>
          </cell>
        </row>
        <row r="1062">
          <cell r="C1062">
            <v>200087217</v>
          </cell>
        </row>
        <row r="1063">
          <cell r="C1063">
            <v>200087223</v>
          </cell>
        </row>
        <row r="1064">
          <cell r="C1064">
            <v>200087241</v>
          </cell>
        </row>
        <row r="1065">
          <cell r="C1065">
            <v>200087251</v>
          </cell>
        </row>
        <row r="1066">
          <cell r="C1066">
            <v>200087275</v>
          </cell>
        </row>
        <row r="1067">
          <cell r="C1067">
            <v>200087293</v>
          </cell>
        </row>
        <row r="1068">
          <cell r="C1068">
            <v>200087296</v>
          </cell>
        </row>
        <row r="1069">
          <cell r="C1069">
            <v>200087357</v>
          </cell>
        </row>
        <row r="1070">
          <cell r="C1070">
            <v>200087360</v>
          </cell>
        </row>
        <row r="1071">
          <cell r="C1071">
            <v>200087367</v>
          </cell>
        </row>
        <row r="1072">
          <cell r="C1072">
            <v>200087397</v>
          </cell>
        </row>
        <row r="1073">
          <cell r="C1073">
            <v>200087403</v>
          </cell>
        </row>
        <row r="1074">
          <cell r="C1074">
            <v>200087404</v>
          </cell>
        </row>
        <row r="1075">
          <cell r="C1075">
            <v>200087405</v>
          </cell>
        </row>
        <row r="1076">
          <cell r="C1076">
            <v>200087499</v>
          </cell>
        </row>
        <row r="1077">
          <cell r="C1077">
            <v>200087529</v>
          </cell>
        </row>
        <row r="1078">
          <cell r="C1078">
            <v>200087556</v>
          </cell>
        </row>
        <row r="1079">
          <cell r="C1079">
            <v>200087588</v>
          </cell>
        </row>
        <row r="1080">
          <cell r="C1080">
            <v>200087656</v>
          </cell>
        </row>
        <row r="1081">
          <cell r="C1081">
            <v>200087684</v>
          </cell>
        </row>
        <row r="1082">
          <cell r="C1082">
            <v>200087688</v>
          </cell>
        </row>
        <row r="1083">
          <cell r="C1083">
            <v>200087726</v>
          </cell>
        </row>
        <row r="1084">
          <cell r="C1084">
            <v>200087782</v>
          </cell>
        </row>
        <row r="1085">
          <cell r="C1085">
            <v>200087818</v>
          </cell>
        </row>
        <row r="1086">
          <cell r="C1086">
            <v>200087853</v>
          </cell>
        </row>
        <row r="1087">
          <cell r="C1087">
            <v>200087867</v>
          </cell>
        </row>
        <row r="1088">
          <cell r="C1088">
            <v>200087892</v>
          </cell>
        </row>
        <row r="1089">
          <cell r="C1089">
            <v>200087894</v>
          </cell>
        </row>
        <row r="1090">
          <cell r="C1090">
            <v>200087984</v>
          </cell>
        </row>
        <row r="1091">
          <cell r="C1091">
            <v>200088032</v>
          </cell>
        </row>
        <row r="1092">
          <cell r="C1092">
            <v>200088045</v>
          </cell>
        </row>
        <row r="1093">
          <cell r="C1093">
            <v>200088058</v>
          </cell>
        </row>
        <row r="1094">
          <cell r="C1094">
            <v>200088074</v>
          </cell>
        </row>
        <row r="1095">
          <cell r="C1095">
            <v>200088082</v>
          </cell>
        </row>
        <row r="1096">
          <cell r="C1096">
            <v>200088111</v>
          </cell>
        </row>
        <row r="1097">
          <cell r="C1097">
            <v>200088118</v>
          </cell>
        </row>
        <row r="1098">
          <cell r="C1098">
            <v>200088129</v>
          </cell>
        </row>
        <row r="1099">
          <cell r="C1099">
            <v>200088135</v>
          </cell>
        </row>
        <row r="1100">
          <cell r="C1100">
            <v>200088149</v>
          </cell>
        </row>
        <row r="1101">
          <cell r="C1101">
            <v>200088192</v>
          </cell>
        </row>
        <row r="1102">
          <cell r="C1102">
            <v>200088242</v>
          </cell>
        </row>
        <row r="1103">
          <cell r="C1103">
            <v>200088280</v>
          </cell>
        </row>
        <row r="1104">
          <cell r="C1104">
            <v>200088297</v>
          </cell>
        </row>
        <row r="1105">
          <cell r="C1105">
            <v>200088313</v>
          </cell>
        </row>
        <row r="1106">
          <cell r="C1106">
            <v>200088337</v>
          </cell>
        </row>
        <row r="1107">
          <cell r="C1107">
            <v>200088384</v>
          </cell>
        </row>
        <row r="1108">
          <cell r="C1108">
            <v>200088397</v>
          </cell>
        </row>
        <row r="1109">
          <cell r="C1109">
            <v>200088442</v>
          </cell>
        </row>
        <row r="1110">
          <cell r="C1110">
            <v>200088443</v>
          </cell>
        </row>
        <row r="1111">
          <cell r="C1111">
            <v>200088447</v>
          </cell>
        </row>
        <row r="1112">
          <cell r="C1112">
            <v>200088459</v>
          </cell>
        </row>
        <row r="1113">
          <cell r="C1113">
            <v>200088530</v>
          </cell>
        </row>
        <row r="1114">
          <cell r="C1114">
            <v>200088539</v>
          </cell>
        </row>
        <row r="1115">
          <cell r="C1115">
            <v>200088543</v>
          </cell>
        </row>
        <row r="1116">
          <cell r="C1116">
            <v>200088558</v>
          </cell>
        </row>
        <row r="1117">
          <cell r="C1117">
            <v>200088613</v>
          </cell>
        </row>
        <row r="1118">
          <cell r="C1118">
            <v>200088618</v>
          </cell>
        </row>
        <row r="1119">
          <cell r="C1119">
            <v>200088640</v>
          </cell>
        </row>
        <row r="1120">
          <cell r="C1120">
            <v>200088643</v>
          </cell>
        </row>
        <row r="1121">
          <cell r="C1121">
            <v>200088658</v>
          </cell>
        </row>
        <row r="1122">
          <cell r="C1122">
            <v>200088714</v>
          </cell>
        </row>
        <row r="1123">
          <cell r="C1123">
            <v>200088718</v>
          </cell>
        </row>
        <row r="1124">
          <cell r="C1124">
            <v>200088732</v>
          </cell>
        </row>
        <row r="1125">
          <cell r="C1125">
            <v>200088744</v>
          </cell>
        </row>
        <row r="1126">
          <cell r="C1126">
            <v>200088771</v>
          </cell>
        </row>
        <row r="1127">
          <cell r="C1127">
            <v>200088816</v>
          </cell>
        </row>
        <row r="1128">
          <cell r="C1128">
            <v>200088845</v>
          </cell>
        </row>
        <row r="1129">
          <cell r="C1129">
            <v>200088862</v>
          </cell>
        </row>
        <row r="1130">
          <cell r="C1130">
            <v>200088864</v>
          </cell>
        </row>
        <row r="1131">
          <cell r="C1131">
            <v>200088889</v>
          </cell>
        </row>
        <row r="1132">
          <cell r="C1132">
            <v>200088911</v>
          </cell>
        </row>
        <row r="1133">
          <cell r="C1133">
            <v>200088922</v>
          </cell>
        </row>
        <row r="1134">
          <cell r="C1134">
            <v>200088923</v>
          </cell>
        </row>
        <row r="1135">
          <cell r="C1135">
            <v>200088946</v>
          </cell>
        </row>
        <row r="1136">
          <cell r="C1136">
            <v>200088948</v>
          </cell>
        </row>
        <row r="1137">
          <cell r="C1137">
            <v>200088951</v>
          </cell>
        </row>
        <row r="1138">
          <cell r="C1138">
            <v>200088969</v>
          </cell>
        </row>
        <row r="1139">
          <cell r="C1139">
            <v>200088973</v>
          </cell>
        </row>
        <row r="1140">
          <cell r="C1140">
            <v>200088985</v>
          </cell>
        </row>
        <row r="1141">
          <cell r="C1141">
            <v>200089033</v>
          </cell>
        </row>
        <row r="1142">
          <cell r="C1142">
            <v>200089037</v>
          </cell>
        </row>
        <row r="1143">
          <cell r="C1143">
            <v>200089074</v>
          </cell>
        </row>
        <row r="1144">
          <cell r="C1144">
            <v>200089075</v>
          </cell>
        </row>
        <row r="1145">
          <cell r="C1145">
            <v>200089085</v>
          </cell>
        </row>
        <row r="1146">
          <cell r="C1146">
            <v>200089088</v>
          </cell>
        </row>
        <row r="1147">
          <cell r="C1147">
            <v>200089090</v>
          </cell>
        </row>
        <row r="1148">
          <cell r="C1148">
            <v>200089127</v>
          </cell>
        </row>
        <row r="1149">
          <cell r="C1149">
            <v>200089135</v>
          </cell>
        </row>
        <row r="1150">
          <cell r="C1150">
            <v>200089140</v>
          </cell>
        </row>
        <row r="1151">
          <cell r="C1151">
            <v>200089151</v>
          </cell>
        </row>
        <row r="1152">
          <cell r="C1152">
            <v>200089200</v>
          </cell>
        </row>
        <row r="1153">
          <cell r="C1153">
            <v>200089213</v>
          </cell>
        </row>
        <row r="1154">
          <cell r="C1154">
            <v>200089214</v>
          </cell>
        </row>
        <row r="1155">
          <cell r="C1155">
            <v>200089252</v>
          </cell>
        </row>
        <row r="1156">
          <cell r="C1156">
            <v>200089253</v>
          </cell>
        </row>
        <row r="1157">
          <cell r="C1157">
            <v>200089262</v>
          </cell>
        </row>
        <row r="1158">
          <cell r="C1158">
            <v>200089278</v>
          </cell>
        </row>
        <row r="1159">
          <cell r="C1159">
            <v>200089286</v>
          </cell>
        </row>
        <row r="1160">
          <cell r="C1160">
            <v>200089292</v>
          </cell>
        </row>
        <row r="1161">
          <cell r="C1161">
            <v>200089317</v>
          </cell>
        </row>
        <row r="1162">
          <cell r="C1162">
            <v>200089336</v>
          </cell>
        </row>
        <row r="1163">
          <cell r="C1163">
            <v>200089348</v>
          </cell>
        </row>
        <row r="1164">
          <cell r="C1164">
            <v>200089357</v>
          </cell>
        </row>
        <row r="1165">
          <cell r="C1165">
            <v>200089360</v>
          </cell>
        </row>
        <row r="1166">
          <cell r="C1166">
            <v>200089361</v>
          </cell>
        </row>
        <row r="1167">
          <cell r="C1167">
            <v>200089366</v>
          </cell>
        </row>
        <row r="1168">
          <cell r="C1168">
            <v>200089374</v>
          </cell>
        </row>
        <row r="1169">
          <cell r="C1169">
            <v>200089378</v>
          </cell>
        </row>
        <row r="1170">
          <cell r="C1170">
            <v>200089384</v>
          </cell>
        </row>
        <row r="1171">
          <cell r="C1171">
            <v>200089419</v>
          </cell>
        </row>
        <row r="1172">
          <cell r="C1172">
            <v>200089421</v>
          </cell>
        </row>
        <row r="1173">
          <cell r="C1173">
            <v>200089430</v>
          </cell>
        </row>
        <row r="1174">
          <cell r="C1174">
            <v>200089437</v>
          </cell>
        </row>
        <row r="1175">
          <cell r="C1175">
            <v>200089461</v>
          </cell>
        </row>
        <row r="1176">
          <cell r="C1176">
            <v>200089463</v>
          </cell>
        </row>
        <row r="1177">
          <cell r="C1177">
            <v>200089478</v>
          </cell>
        </row>
        <row r="1178">
          <cell r="C1178">
            <v>200089481</v>
          </cell>
        </row>
        <row r="1179">
          <cell r="C1179">
            <v>200089485</v>
          </cell>
        </row>
        <row r="1180">
          <cell r="C1180">
            <v>200089499</v>
          </cell>
        </row>
        <row r="1181">
          <cell r="C1181">
            <v>200089541</v>
          </cell>
        </row>
        <row r="1182">
          <cell r="C1182">
            <v>200089607</v>
          </cell>
        </row>
        <row r="1183">
          <cell r="C1183">
            <v>200089636</v>
          </cell>
        </row>
        <row r="1184">
          <cell r="C1184">
            <v>200089650</v>
          </cell>
        </row>
        <row r="1185">
          <cell r="C1185">
            <v>200089654</v>
          </cell>
        </row>
        <row r="1186">
          <cell r="C1186">
            <v>200089663</v>
          </cell>
        </row>
        <row r="1187">
          <cell r="C1187">
            <v>200089682</v>
          </cell>
        </row>
        <row r="1188">
          <cell r="C1188">
            <v>200089690</v>
          </cell>
        </row>
        <row r="1189">
          <cell r="C1189">
            <v>200089707</v>
          </cell>
        </row>
        <row r="1190">
          <cell r="C1190">
            <v>200089710</v>
          </cell>
        </row>
        <row r="1191">
          <cell r="C1191">
            <v>200089711</v>
          </cell>
        </row>
        <row r="1192">
          <cell r="C1192">
            <v>200089716</v>
          </cell>
        </row>
        <row r="1193">
          <cell r="C1193">
            <v>200089734</v>
          </cell>
        </row>
        <row r="1194">
          <cell r="C1194">
            <v>200089759</v>
          </cell>
        </row>
        <row r="1195">
          <cell r="C1195">
            <v>200089765</v>
          </cell>
        </row>
        <row r="1196">
          <cell r="C1196">
            <v>200089831</v>
          </cell>
        </row>
        <row r="1197">
          <cell r="C1197">
            <v>200089838</v>
          </cell>
        </row>
        <row r="1198">
          <cell r="C1198">
            <v>200089862</v>
          </cell>
        </row>
        <row r="1199">
          <cell r="C1199">
            <v>200089870</v>
          </cell>
        </row>
        <row r="1200">
          <cell r="C1200">
            <v>200089901</v>
          </cell>
        </row>
        <row r="1201">
          <cell r="C1201">
            <v>200089941</v>
          </cell>
        </row>
        <row r="1202">
          <cell r="C1202">
            <v>200089951</v>
          </cell>
        </row>
        <row r="1203">
          <cell r="C1203">
            <v>200089954</v>
          </cell>
        </row>
        <row r="1204">
          <cell r="C1204">
            <v>200089986</v>
          </cell>
        </row>
        <row r="1205">
          <cell r="C1205">
            <v>200089992</v>
          </cell>
        </row>
        <row r="1206">
          <cell r="C1206">
            <v>200090047</v>
          </cell>
        </row>
        <row r="1207">
          <cell r="C1207">
            <v>200090059</v>
          </cell>
        </row>
        <row r="1208">
          <cell r="C1208">
            <v>200090077</v>
          </cell>
        </row>
        <row r="1209">
          <cell r="C1209">
            <v>200090095</v>
          </cell>
        </row>
        <row r="1210">
          <cell r="C1210">
            <v>200090101</v>
          </cell>
        </row>
        <row r="1211">
          <cell r="C1211">
            <v>200090114</v>
          </cell>
        </row>
        <row r="1212">
          <cell r="C1212">
            <v>200090115</v>
          </cell>
        </row>
        <row r="1213">
          <cell r="C1213">
            <v>200090145</v>
          </cell>
        </row>
        <row r="1214">
          <cell r="C1214">
            <v>200090147</v>
          </cell>
        </row>
        <row r="1215">
          <cell r="C1215">
            <v>200090164</v>
          </cell>
        </row>
        <row r="1216">
          <cell r="C1216">
            <v>200090171</v>
          </cell>
        </row>
        <row r="1217">
          <cell r="C1217">
            <v>200090186</v>
          </cell>
        </row>
        <row r="1218">
          <cell r="C1218">
            <v>200090221</v>
          </cell>
        </row>
        <row r="1219">
          <cell r="C1219">
            <v>200090242</v>
          </cell>
        </row>
        <row r="1220">
          <cell r="C1220">
            <v>200090258</v>
          </cell>
        </row>
        <row r="1221">
          <cell r="C1221">
            <v>200090294</v>
          </cell>
        </row>
        <row r="1222">
          <cell r="C1222">
            <v>200090297</v>
          </cell>
        </row>
        <row r="1223">
          <cell r="C1223">
            <v>200090310</v>
          </cell>
        </row>
        <row r="1224">
          <cell r="C1224">
            <v>200090318</v>
          </cell>
        </row>
        <row r="1225">
          <cell r="C1225">
            <v>200090336</v>
          </cell>
        </row>
        <row r="1226">
          <cell r="C1226">
            <v>200090415</v>
          </cell>
        </row>
        <row r="1227">
          <cell r="C1227">
            <v>200090539</v>
          </cell>
        </row>
        <row r="1228">
          <cell r="C1228">
            <v>200090573</v>
          </cell>
        </row>
        <row r="1229">
          <cell r="C1229">
            <v>200090615</v>
          </cell>
        </row>
        <row r="1230">
          <cell r="C1230">
            <v>200090677</v>
          </cell>
        </row>
        <row r="1231">
          <cell r="C1231">
            <v>200090712</v>
          </cell>
        </row>
        <row r="1232">
          <cell r="C1232">
            <v>200090723</v>
          </cell>
        </row>
        <row r="1233">
          <cell r="C1233">
            <v>200090736</v>
          </cell>
        </row>
        <row r="1234">
          <cell r="C1234">
            <v>200090768</v>
          </cell>
        </row>
        <row r="1235">
          <cell r="C1235">
            <v>200090779</v>
          </cell>
        </row>
        <row r="1236">
          <cell r="C1236">
            <v>200090785</v>
          </cell>
        </row>
        <row r="1237">
          <cell r="C1237">
            <v>200090800</v>
          </cell>
        </row>
        <row r="1238">
          <cell r="C1238">
            <v>200090865</v>
          </cell>
        </row>
        <row r="1239">
          <cell r="C1239">
            <v>200090872</v>
          </cell>
        </row>
        <row r="1240">
          <cell r="C1240">
            <v>200090883</v>
          </cell>
        </row>
        <row r="1241">
          <cell r="C1241">
            <v>200090896</v>
          </cell>
        </row>
        <row r="1242">
          <cell r="C1242">
            <v>200090906</v>
          </cell>
        </row>
        <row r="1243">
          <cell r="C1243">
            <v>200090915</v>
          </cell>
        </row>
        <row r="1244">
          <cell r="C1244">
            <v>200090922</v>
          </cell>
        </row>
        <row r="1245">
          <cell r="C1245">
            <v>200090930</v>
          </cell>
        </row>
        <row r="1246">
          <cell r="C1246">
            <v>200090939</v>
          </cell>
        </row>
        <row r="1247">
          <cell r="C1247">
            <v>200090950</v>
          </cell>
        </row>
        <row r="1248">
          <cell r="C1248">
            <v>200090962</v>
          </cell>
        </row>
        <row r="1249">
          <cell r="C1249">
            <v>200090965</v>
          </cell>
        </row>
        <row r="1250">
          <cell r="C1250">
            <v>200091008</v>
          </cell>
        </row>
        <row r="1251">
          <cell r="C1251">
            <v>200091038</v>
          </cell>
        </row>
        <row r="1252">
          <cell r="C1252">
            <v>200091053</v>
          </cell>
        </row>
        <row r="1253">
          <cell r="C1253">
            <v>200091056</v>
          </cell>
        </row>
        <row r="1254">
          <cell r="C1254">
            <v>200091060</v>
          </cell>
        </row>
        <row r="1255">
          <cell r="C1255">
            <v>200091062</v>
          </cell>
        </row>
        <row r="1256">
          <cell r="C1256">
            <v>200091143</v>
          </cell>
        </row>
        <row r="1257">
          <cell r="C1257">
            <v>200091145</v>
          </cell>
        </row>
        <row r="1258">
          <cell r="C1258">
            <v>200091202</v>
          </cell>
        </row>
        <row r="1259">
          <cell r="C1259">
            <v>200091204</v>
          </cell>
        </row>
        <row r="1260">
          <cell r="C1260">
            <v>200091258</v>
          </cell>
        </row>
        <row r="1261">
          <cell r="C1261">
            <v>200091289</v>
          </cell>
        </row>
        <row r="1262">
          <cell r="C1262">
            <v>200091351</v>
          </cell>
        </row>
        <row r="1263">
          <cell r="C1263">
            <v>200091370</v>
          </cell>
        </row>
        <row r="1264">
          <cell r="C1264">
            <v>200091381</v>
          </cell>
        </row>
        <row r="1265">
          <cell r="C1265">
            <v>200091410</v>
          </cell>
        </row>
        <row r="1266">
          <cell r="C1266">
            <v>200091419</v>
          </cell>
        </row>
        <row r="1267">
          <cell r="C1267">
            <v>200091431</v>
          </cell>
        </row>
        <row r="1268">
          <cell r="C1268">
            <v>200091512</v>
          </cell>
        </row>
        <row r="1269">
          <cell r="C1269">
            <v>200091525</v>
          </cell>
        </row>
        <row r="1270">
          <cell r="C1270">
            <v>200091536</v>
          </cell>
        </row>
        <row r="1271">
          <cell r="C1271">
            <v>200091540</v>
          </cell>
        </row>
        <row r="1272">
          <cell r="C1272">
            <v>200091550</v>
          </cell>
        </row>
        <row r="1273">
          <cell r="C1273">
            <v>200091568</v>
          </cell>
        </row>
        <row r="1274">
          <cell r="C1274">
            <v>200091579</v>
          </cell>
        </row>
        <row r="1275">
          <cell r="C1275">
            <v>200091606</v>
          </cell>
        </row>
        <row r="1276">
          <cell r="C1276">
            <v>200091621</v>
          </cell>
        </row>
        <row r="1277">
          <cell r="C1277">
            <v>200091623</v>
          </cell>
        </row>
        <row r="1278">
          <cell r="C1278">
            <v>200091624</v>
          </cell>
        </row>
        <row r="1279">
          <cell r="C1279">
            <v>200091638</v>
          </cell>
        </row>
        <row r="1280">
          <cell r="C1280">
            <v>200091639</v>
          </cell>
        </row>
        <row r="1281">
          <cell r="C1281">
            <v>200091642</v>
          </cell>
        </row>
        <row r="1282">
          <cell r="C1282">
            <v>200091644</v>
          </cell>
        </row>
        <row r="1283">
          <cell r="C1283">
            <v>200091649</v>
          </cell>
        </row>
        <row r="1284">
          <cell r="C1284">
            <v>200091720</v>
          </cell>
        </row>
        <row r="1285">
          <cell r="C1285">
            <v>200091782</v>
          </cell>
        </row>
        <row r="1286">
          <cell r="C1286">
            <v>200091788</v>
          </cell>
        </row>
        <row r="1287">
          <cell r="C1287">
            <v>200091807</v>
          </cell>
        </row>
        <row r="1288">
          <cell r="C1288">
            <v>200091811</v>
          </cell>
        </row>
        <row r="1289">
          <cell r="C1289">
            <v>200091819</v>
          </cell>
        </row>
        <row r="1290">
          <cell r="C1290">
            <v>200091876</v>
          </cell>
        </row>
        <row r="1291">
          <cell r="C1291">
            <v>200091886</v>
          </cell>
        </row>
        <row r="1292">
          <cell r="C1292">
            <v>200091911</v>
          </cell>
        </row>
        <row r="1293">
          <cell r="C1293">
            <v>200091967</v>
          </cell>
        </row>
        <row r="1294">
          <cell r="C1294">
            <v>200091994</v>
          </cell>
        </row>
        <row r="1295">
          <cell r="C1295">
            <v>200091996</v>
          </cell>
        </row>
        <row r="1296">
          <cell r="C1296">
            <v>200092014</v>
          </cell>
        </row>
        <row r="1297">
          <cell r="C1297">
            <v>200092023</v>
          </cell>
        </row>
        <row r="1298">
          <cell r="C1298">
            <v>200092039</v>
          </cell>
        </row>
        <row r="1299">
          <cell r="C1299">
            <v>200092044</v>
          </cell>
        </row>
        <row r="1300">
          <cell r="C1300">
            <v>200092066</v>
          </cell>
        </row>
        <row r="1301">
          <cell r="C1301">
            <v>200092076</v>
          </cell>
        </row>
        <row r="1302">
          <cell r="C1302">
            <v>200092106</v>
          </cell>
        </row>
        <row r="1303">
          <cell r="C1303">
            <v>200092154</v>
          </cell>
        </row>
        <row r="1304">
          <cell r="C1304">
            <v>200092160</v>
          </cell>
        </row>
        <row r="1305">
          <cell r="C1305">
            <v>200092168</v>
          </cell>
        </row>
        <row r="1306">
          <cell r="C1306">
            <v>200092209</v>
          </cell>
        </row>
        <row r="1307">
          <cell r="C1307">
            <v>200092210</v>
          </cell>
        </row>
        <row r="1308">
          <cell r="C1308">
            <v>200092254</v>
          </cell>
        </row>
        <row r="1309">
          <cell r="C1309">
            <v>200092311</v>
          </cell>
        </row>
        <row r="1310">
          <cell r="C1310">
            <v>200092390</v>
          </cell>
        </row>
        <row r="1311">
          <cell r="C1311">
            <v>200092444</v>
          </cell>
        </row>
        <row r="1312">
          <cell r="C1312">
            <v>200092462</v>
          </cell>
        </row>
        <row r="1313">
          <cell r="C1313">
            <v>200092477</v>
          </cell>
        </row>
        <row r="1314">
          <cell r="C1314">
            <v>200092509</v>
          </cell>
        </row>
        <row r="1315">
          <cell r="C1315">
            <v>200092520</v>
          </cell>
        </row>
        <row r="1316">
          <cell r="C1316">
            <v>200092567</v>
          </cell>
        </row>
        <row r="1317">
          <cell r="C1317">
            <v>200092586</v>
          </cell>
        </row>
        <row r="1318">
          <cell r="C1318">
            <v>200092594</v>
          </cell>
        </row>
        <row r="1319">
          <cell r="C1319">
            <v>200092617</v>
          </cell>
        </row>
        <row r="1320">
          <cell r="C1320">
            <v>200092618</v>
          </cell>
        </row>
        <row r="1321">
          <cell r="C1321">
            <v>200092656</v>
          </cell>
        </row>
        <row r="1322">
          <cell r="C1322">
            <v>200092679</v>
          </cell>
        </row>
        <row r="1323">
          <cell r="C1323">
            <v>200092709</v>
          </cell>
        </row>
        <row r="1324">
          <cell r="C1324">
            <v>200092756</v>
          </cell>
        </row>
        <row r="1325">
          <cell r="C1325">
            <v>200092838</v>
          </cell>
        </row>
        <row r="1326">
          <cell r="C1326">
            <v>200092844</v>
          </cell>
        </row>
        <row r="1327">
          <cell r="C1327">
            <v>200092845</v>
          </cell>
        </row>
        <row r="1328">
          <cell r="C1328">
            <v>200092925</v>
          </cell>
        </row>
        <row r="1329">
          <cell r="C1329">
            <v>200092953</v>
          </cell>
        </row>
        <row r="1330">
          <cell r="C1330">
            <v>200092967</v>
          </cell>
        </row>
        <row r="1331">
          <cell r="C1331">
            <v>200092983</v>
          </cell>
        </row>
        <row r="1332">
          <cell r="C1332">
            <v>200093003</v>
          </cell>
        </row>
        <row r="1333">
          <cell r="C1333">
            <v>200093249</v>
          </cell>
        </row>
        <row r="1334">
          <cell r="C1334">
            <v>200093260</v>
          </cell>
        </row>
        <row r="1335">
          <cell r="C1335">
            <v>200093289</v>
          </cell>
        </row>
        <row r="1336">
          <cell r="C1336">
            <v>200093298</v>
          </cell>
        </row>
        <row r="1337">
          <cell r="C1337">
            <v>200093306</v>
          </cell>
        </row>
        <row r="1338">
          <cell r="C1338">
            <v>200093315</v>
          </cell>
        </row>
        <row r="1339">
          <cell r="C1339">
            <v>200093320</v>
          </cell>
        </row>
        <row r="1340">
          <cell r="C1340">
            <v>200093335</v>
          </cell>
        </row>
        <row r="1341">
          <cell r="C1341">
            <v>200093344</v>
          </cell>
        </row>
        <row r="1342">
          <cell r="C1342">
            <v>200093503</v>
          </cell>
        </row>
        <row r="1343">
          <cell r="C1343">
            <v>200093516</v>
          </cell>
        </row>
        <row r="1344">
          <cell r="C1344">
            <v>200093536</v>
          </cell>
        </row>
        <row r="1345">
          <cell r="C1345">
            <v>200093656</v>
          </cell>
        </row>
        <row r="1346">
          <cell r="C1346">
            <v>200093957</v>
          </cell>
        </row>
        <row r="1347">
          <cell r="C1347">
            <v>200093975</v>
          </cell>
        </row>
        <row r="1348">
          <cell r="C1348">
            <v>200094054</v>
          </cell>
        </row>
        <row r="1349">
          <cell r="C1349">
            <v>200094059</v>
          </cell>
        </row>
        <row r="1350">
          <cell r="C1350">
            <v>200094081</v>
          </cell>
        </row>
        <row r="1351">
          <cell r="C1351">
            <v>200094251</v>
          </cell>
        </row>
        <row r="1352">
          <cell r="C1352">
            <v>200094495</v>
          </cell>
        </row>
        <row r="1353">
          <cell r="C1353">
            <v>200094823</v>
          </cell>
        </row>
        <row r="1354">
          <cell r="C1354">
            <v>200095111</v>
          </cell>
        </row>
        <row r="1355">
          <cell r="C1355">
            <v>200095369</v>
          </cell>
        </row>
        <row r="1356">
          <cell r="C1356">
            <v>200095383</v>
          </cell>
        </row>
        <row r="1357">
          <cell r="C1357">
            <v>200095390</v>
          </cell>
        </row>
        <row r="1358">
          <cell r="C1358">
            <v>200095542</v>
          </cell>
        </row>
        <row r="1359">
          <cell r="C1359">
            <v>200095672</v>
          </cell>
        </row>
        <row r="1360">
          <cell r="C1360">
            <v>200095749</v>
          </cell>
        </row>
        <row r="1361">
          <cell r="C1361">
            <v>200098215</v>
          </cell>
        </row>
        <row r="1362">
          <cell r="C1362">
            <v>200098347</v>
          </cell>
        </row>
        <row r="1363">
          <cell r="C1363">
            <v>200098350</v>
          </cell>
        </row>
        <row r="1364">
          <cell r="C1364">
            <v>200098512</v>
          </cell>
        </row>
        <row r="1365">
          <cell r="C1365">
            <v>200098590</v>
          </cell>
        </row>
        <row r="1366">
          <cell r="C1366">
            <v>200098615</v>
          </cell>
        </row>
        <row r="1367">
          <cell r="C1367">
            <v>200098621</v>
          </cell>
        </row>
        <row r="1368">
          <cell r="C1368">
            <v>200098763</v>
          </cell>
        </row>
        <row r="1369">
          <cell r="C1369">
            <v>200099058</v>
          </cell>
        </row>
        <row r="1370">
          <cell r="C1370">
            <v>200099154</v>
          </cell>
        </row>
        <row r="1371">
          <cell r="C1371">
            <v>200099219</v>
          </cell>
        </row>
        <row r="1372">
          <cell r="C1372">
            <v>200099411</v>
          </cell>
        </row>
        <row r="1373">
          <cell r="C1373">
            <v>200099906</v>
          </cell>
        </row>
        <row r="1374">
          <cell r="C1374">
            <v>200100162</v>
          </cell>
        </row>
        <row r="1375">
          <cell r="C1375">
            <v>200100354</v>
          </cell>
        </row>
        <row r="1376">
          <cell r="C1376">
            <v>200100381</v>
          </cell>
        </row>
        <row r="1377">
          <cell r="C1377">
            <v>200101256</v>
          </cell>
        </row>
        <row r="1378">
          <cell r="C1378">
            <v>200101821</v>
          </cell>
        </row>
        <row r="1379">
          <cell r="C1379">
            <v>200104501</v>
          </cell>
        </row>
        <row r="1380">
          <cell r="C1380">
            <v>200117307</v>
          </cell>
        </row>
        <row r="1381">
          <cell r="C1381">
            <v>200129345</v>
          </cell>
        </row>
        <row r="1382">
          <cell r="C1382">
            <v>200067777</v>
          </cell>
        </row>
        <row r="1383">
          <cell r="C1383">
            <v>200068538</v>
          </cell>
        </row>
        <row r="1384">
          <cell r="C1384">
            <v>200071789</v>
          </cell>
        </row>
        <row r="1385">
          <cell r="C1385">
            <v>200071441</v>
          </cell>
        </row>
        <row r="1386">
          <cell r="C1386">
            <v>200069139</v>
          </cell>
        </row>
        <row r="1387">
          <cell r="C1387">
            <v>200075594</v>
          </cell>
        </row>
        <row r="1388">
          <cell r="C1388">
            <v>200051936</v>
          </cell>
        </row>
        <row r="1389">
          <cell r="C1389">
            <v>200063376</v>
          </cell>
        </row>
        <row r="1390">
          <cell r="C1390">
            <v>200075177</v>
          </cell>
        </row>
        <row r="1391">
          <cell r="C1391">
            <v>200068167</v>
          </cell>
        </row>
        <row r="1392">
          <cell r="C1392">
            <v>200069679</v>
          </cell>
        </row>
        <row r="1393">
          <cell r="C1393">
            <v>200067811</v>
          </cell>
        </row>
        <row r="1394">
          <cell r="C1394">
            <v>200075604</v>
          </cell>
        </row>
        <row r="1395">
          <cell r="C1395">
            <v>200076743</v>
          </cell>
        </row>
        <row r="1396">
          <cell r="C1396">
            <v>200059119</v>
          </cell>
        </row>
        <row r="1397">
          <cell r="C1397">
            <v>200078563</v>
          </cell>
        </row>
        <row r="1398">
          <cell r="C1398">
            <v>200080395</v>
          </cell>
        </row>
        <row r="1399">
          <cell r="C1399">
            <v>200060333</v>
          </cell>
        </row>
        <row r="1400">
          <cell r="C1400">
            <v>200044895</v>
          </cell>
        </row>
        <row r="1401">
          <cell r="C1401">
            <v>200072828</v>
          </cell>
        </row>
        <row r="1402">
          <cell r="C1402">
            <v>200072372</v>
          </cell>
        </row>
        <row r="1403">
          <cell r="C1403">
            <v>200074754</v>
          </cell>
        </row>
        <row r="1404">
          <cell r="C1404">
            <v>200068814</v>
          </cell>
        </row>
        <row r="1405">
          <cell r="C1405">
            <v>200042897</v>
          </cell>
        </row>
        <row r="1406">
          <cell r="C1406">
            <v>200069551</v>
          </cell>
        </row>
        <row r="1407">
          <cell r="C1407">
            <v>200082345</v>
          </cell>
        </row>
        <row r="1408">
          <cell r="C1408">
            <v>200064543</v>
          </cell>
        </row>
        <row r="1409">
          <cell r="C1409">
            <v>200063742</v>
          </cell>
        </row>
        <row r="1410">
          <cell r="C1410">
            <v>200069468</v>
          </cell>
        </row>
        <row r="1411">
          <cell r="C1411">
            <v>200081220</v>
          </cell>
        </row>
        <row r="1412">
          <cell r="C1412">
            <v>200066454</v>
          </cell>
        </row>
        <row r="1413">
          <cell r="C1413">
            <v>200065309</v>
          </cell>
        </row>
        <row r="1414">
          <cell r="C1414">
            <v>200063120</v>
          </cell>
        </row>
        <row r="1415">
          <cell r="C1415">
            <v>200068397</v>
          </cell>
        </row>
        <row r="1416">
          <cell r="C1416">
            <v>200082291</v>
          </cell>
        </row>
        <row r="1417">
          <cell r="C1417">
            <v>200070788</v>
          </cell>
        </row>
        <row r="1418">
          <cell r="C1418">
            <v>200060010</v>
          </cell>
        </row>
        <row r="1419">
          <cell r="C1419">
            <v>200066444</v>
          </cell>
        </row>
        <row r="1420">
          <cell r="C1420">
            <v>200039759</v>
          </cell>
        </row>
        <row r="1421">
          <cell r="C1421">
            <v>200072859</v>
          </cell>
        </row>
        <row r="1422">
          <cell r="C1422">
            <v>200071224</v>
          </cell>
        </row>
        <row r="1423">
          <cell r="C1423">
            <v>200049105</v>
          </cell>
        </row>
        <row r="1424">
          <cell r="C1424">
            <v>200075949</v>
          </cell>
        </row>
        <row r="1425">
          <cell r="C1425">
            <v>200145182</v>
          </cell>
        </row>
        <row r="1426">
          <cell r="C1426">
            <v>200075165</v>
          </cell>
        </row>
        <row r="1427">
          <cell r="C1427">
            <v>200063459</v>
          </cell>
        </row>
        <row r="1428">
          <cell r="C1428">
            <v>200081898</v>
          </cell>
        </row>
        <row r="1429">
          <cell r="C1429">
            <v>200068014</v>
          </cell>
        </row>
        <row r="1430">
          <cell r="C1430">
            <v>200080657</v>
          </cell>
        </row>
        <row r="1431">
          <cell r="C1431">
            <v>200064274</v>
          </cell>
        </row>
        <row r="1432">
          <cell r="C1432">
            <v>200082825</v>
          </cell>
        </row>
        <row r="1433">
          <cell r="C1433">
            <v>200068532</v>
          </cell>
        </row>
        <row r="1434">
          <cell r="C1434">
            <v>200056586</v>
          </cell>
        </row>
        <row r="1435">
          <cell r="C1435">
            <v>200064431</v>
          </cell>
        </row>
        <row r="1436">
          <cell r="C1436">
            <v>200068613</v>
          </cell>
        </row>
        <row r="1437">
          <cell r="C1437">
            <v>200088182</v>
          </cell>
        </row>
        <row r="1438">
          <cell r="C1438">
            <v>200145183</v>
          </cell>
        </row>
        <row r="1439">
          <cell r="C1439">
            <v>200065071</v>
          </cell>
        </row>
        <row r="1440">
          <cell r="C1440">
            <v>200054087</v>
          </cell>
        </row>
        <row r="1441">
          <cell r="C1441">
            <v>200072561</v>
          </cell>
        </row>
        <row r="1442">
          <cell r="C1442">
            <v>200046590</v>
          </cell>
        </row>
        <row r="1443">
          <cell r="C1443">
            <v>200034542</v>
          </cell>
        </row>
        <row r="1444">
          <cell r="C1444">
            <v>200081010</v>
          </cell>
        </row>
        <row r="1445">
          <cell r="C1445">
            <v>200069495</v>
          </cell>
        </row>
        <row r="1446">
          <cell r="C1446">
            <v>200076412</v>
          </cell>
        </row>
        <row r="1447">
          <cell r="C1447">
            <v>200062119</v>
          </cell>
        </row>
        <row r="1448">
          <cell r="C1448">
            <v>200068316</v>
          </cell>
        </row>
        <row r="1449">
          <cell r="C1449">
            <v>200071098</v>
          </cell>
        </row>
        <row r="1450">
          <cell r="C1450">
            <v>200069419</v>
          </cell>
        </row>
        <row r="1451">
          <cell r="C1451">
            <v>200063403</v>
          </cell>
        </row>
        <row r="1452">
          <cell r="C1452">
            <v>200071581</v>
          </cell>
        </row>
        <row r="1453">
          <cell r="C1453">
            <v>200072294</v>
          </cell>
        </row>
        <row r="1454">
          <cell r="C1454">
            <v>200069820</v>
          </cell>
        </row>
        <row r="1455">
          <cell r="C1455">
            <v>200069395</v>
          </cell>
        </row>
        <row r="1456">
          <cell r="C1456">
            <v>200046917</v>
          </cell>
        </row>
        <row r="1457">
          <cell r="C1457">
            <v>200064283</v>
          </cell>
        </row>
        <row r="1458">
          <cell r="C1458">
            <v>200067987</v>
          </cell>
        </row>
        <row r="1459">
          <cell r="C1459">
            <v>200064595</v>
          </cell>
        </row>
        <row r="1460">
          <cell r="C1460">
            <v>200031508</v>
          </cell>
        </row>
        <row r="1461">
          <cell r="C1461">
            <v>200052328</v>
          </cell>
        </row>
        <row r="1462">
          <cell r="C1462">
            <v>200064117</v>
          </cell>
        </row>
        <row r="1463">
          <cell r="C1463">
            <v>200071774</v>
          </cell>
        </row>
        <row r="1464">
          <cell r="C1464">
            <v>200067925</v>
          </cell>
        </row>
        <row r="1465">
          <cell r="C1465">
            <v>200071104</v>
          </cell>
        </row>
        <row r="1466">
          <cell r="C1466">
            <v>200064517</v>
          </cell>
        </row>
        <row r="1467">
          <cell r="C1467">
            <v>200063249</v>
          </cell>
        </row>
        <row r="1468">
          <cell r="C1468">
            <v>200080814</v>
          </cell>
        </row>
        <row r="1469">
          <cell r="C1469">
            <v>200076854</v>
          </cell>
        </row>
        <row r="1470">
          <cell r="C1470">
            <v>200073958</v>
          </cell>
        </row>
        <row r="1471">
          <cell r="C1471">
            <v>200068985</v>
          </cell>
        </row>
        <row r="1472">
          <cell r="C1472">
            <v>200080193</v>
          </cell>
        </row>
        <row r="1473">
          <cell r="C1473">
            <v>200071787</v>
          </cell>
        </row>
        <row r="1474">
          <cell r="C1474">
            <v>200072743</v>
          </cell>
        </row>
        <row r="1475">
          <cell r="C1475">
            <v>200088324</v>
          </cell>
        </row>
        <row r="1476">
          <cell r="C1476">
            <v>200091301</v>
          </cell>
        </row>
        <row r="1477">
          <cell r="C1477">
            <v>200090195</v>
          </cell>
        </row>
        <row r="1478">
          <cell r="C1478">
            <v>200063649</v>
          </cell>
        </row>
        <row r="1479">
          <cell r="C1479">
            <v>200053387</v>
          </cell>
        </row>
        <row r="1480">
          <cell r="C1480">
            <v>200090301</v>
          </cell>
        </row>
        <row r="1481">
          <cell r="C1481">
            <v>200063697</v>
          </cell>
        </row>
        <row r="1482">
          <cell r="C1482">
            <v>200099926</v>
          </cell>
        </row>
        <row r="1483">
          <cell r="C1483">
            <v>200090617</v>
          </cell>
        </row>
        <row r="1484">
          <cell r="C1484">
            <v>200092610</v>
          </cell>
        </row>
        <row r="1485">
          <cell r="C1485">
            <v>200080739</v>
          </cell>
        </row>
        <row r="1486">
          <cell r="C1486">
            <v>200089251</v>
          </cell>
        </row>
        <row r="1487">
          <cell r="C1487">
            <v>200089626</v>
          </cell>
        </row>
        <row r="1488">
          <cell r="C1488">
            <v>200088515</v>
          </cell>
        </row>
        <row r="1489">
          <cell r="C1489">
            <v>200087370</v>
          </cell>
        </row>
        <row r="1490">
          <cell r="C1490">
            <v>200088298</v>
          </cell>
        </row>
        <row r="1491">
          <cell r="C1491">
            <v>200091989</v>
          </cell>
        </row>
        <row r="1492">
          <cell r="C1492">
            <v>200087077</v>
          </cell>
        </row>
        <row r="1493">
          <cell r="C1493">
            <v>200093362</v>
          </cell>
        </row>
        <row r="1494">
          <cell r="C1494">
            <v>200070532</v>
          </cell>
        </row>
        <row r="1495">
          <cell r="C1495">
            <v>200092001</v>
          </cell>
        </row>
        <row r="1496">
          <cell r="C1496">
            <v>200073625</v>
          </cell>
        </row>
        <row r="1497">
          <cell r="C1497">
            <v>200082760</v>
          </cell>
        </row>
        <row r="1498">
          <cell r="C1498">
            <v>200087040</v>
          </cell>
        </row>
        <row r="1499">
          <cell r="C1499">
            <v>200078189</v>
          </cell>
        </row>
        <row r="1500">
          <cell r="C1500">
            <v>200038580</v>
          </cell>
        </row>
        <row r="1501">
          <cell r="C1501">
            <v>200091383</v>
          </cell>
        </row>
        <row r="1502">
          <cell r="C1502">
            <v>200090031</v>
          </cell>
        </row>
        <row r="1503">
          <cell r="C1503">
            <v>200098853</v>
          </cell>
        </row>
        <row r="1504">
          <cell r="C1504">
            <v>200084728</v>
          </cell>
        </row>
        <row r="1505">
          <cell r="C1505">
            <v>200089099</v>
          </cell>
        </row>
        <row r="1506">
          <cell r="C1506">
            <v>200067606</v>
          </cell>
        </row>
        <row r="1507">
          <cell r="C1507">
            <v>200088284</v>
          </cell>
        </row>
        <row r="1508">
          <cell r="C1508">
            <v>200090244</v>
          </cell>
        </row>
        <row r="1509">
          <cell r="C1509">
            <v>200075412</v>
          </cell>
        </row>
        <row r="1510">
          <cell r="C1510">
            <v>200073567</v>
          </cell>
        </row>
        <row r="1511">
          <cell r="C1511">
            <v>200075161</v>
          </cell>
        </row>
        <row r="1512">
          <cell r="C1512">
            <v>200071868</v>
          </cell>
        </row>
        <row r="1513">
          <cell r="C1513">
            <v>200044617</v>
          </cell>
        </row>
        <row r="1514">
          <cell r="C1514">
            <v>200073656</v>
          </cell>
        </row>
        <row r="1515">
          <cell r="C1515">
            <v>200069390</v>
          </cell>
        </row>
        <row r="1516">
          <cell r="C1516">
            <v>200086639</v>
          </cell>
        </row>
        <row r="1517">
          <cell r="C1517">
            <v>200080745</v>
          </cell>
        </row>
        <row r="1518">
          <cell r="C1518">
            <v>200080465</v>
          </cell>
        </row>
        <row r="1519">
          <cell r="C1519">
            <v>200090590</v>
          </cell>
        </row>
        <row r="1520">
          <cell r="C1520">
            <v>200044243</v>
          </cell>
        </row>
        <row r="1521">
          <cell r="C1521">
            <v>200080384</v>
          </cell>
        </row>
        <row r="1522">
          <cell r="C1522">
            <v>200065299</v>
          </cell>
        </row>
        <row r="1523">
          <cell r="C1523">
            <v>200080471</v>
          </cell>
        </row>
        <row r="1524">
          <cell r="C1524">
            <v>200064228</v>
          </cell>
        </row>
        <row r="1525">
          <cell r="C1525">
            <v>200086714</v>
          </cell>
        </row>
        <row r="1526">
          <cell r="C1526">
            <v>200083074</v>
          </cell>
        </row>
        <row r="1527">
          <cell r="C1527">
            <v>200071019</v>
          </cell>
        </row>
        <row r="1528">
          <cell r="C1528">
            <v>200078137</v>
          </cell>
        </row>
        <row r="1529">
          <cell r="C1529">
            <v>200048561</v>
          </cell>
        </row>
        <row r="1530">
          <cell r="C1530">
            <v>200092225</v>
          </cell>
        </row>
        <row r="1531">
          <cell r="C1531">
            <v>200080162</v>
          </cell>
        </row>
        <row r="1532">
          <cell r="C1532">
            <v>200073608</v>
          </cell>
        </row>
        <row r="1533">
          <cell r="C1533">
            <v>200093023</v>
          </cell>
        </row>
        <row r="1534">
          <cell r="C1534">
            <v>200077051</v>
          </cell>
        </row>
        <row r="1535">
          <cell r="C1535">
            <v>200088837</v>
          </cell>
        </row>
        <row r="1536">
          <cell r="C1536">
            <v>200080815</v>
          </cell>
        </row>
        <row r="1537">
          <cell r="C1537">
            <v>200082267</v>
          </cell>
        </row>
        <row r="1538">
          <cell r="C1538">
            <v>200066172</v>
          </cell>
        </row>
        <row r="1539">
          <cell r="C1539">
            <v>200064560</v>
          </cell>
        </row>
        <row r="1540">
          <cell r="C1540">
            <v>200092624</v>
          </cell>
        </row>
        <row r="1541">
          <cell r="C1541">
            <v>200082731</v>
          </cell>
        </row>
        <row r="1542">
          <cell r="C1542">
            <v>200073047</v>
          </cell>
        </row>
        <row r="1543">
          <cell r="C1543">
            <v>200074329</v>
          </cell>
        </row>
        <row r="1544">
          <cell r="C1544">
            <v>200080758</v>
          </cell>
        </row>
        <row r="1545">
          <cell r="C1545">
            <v>200092079</v>
          </cell>
        </row>
        <row r="1546">
          <cell r="C1546">
            <v>200081096</v>
          </cell>
        </row>
        <row r="1547">
          <cell r="C1547">
            <v>200091073</v>
          </cell>
        </row>
        <row r="1548">
          <cell r="C1548">
            <v>200086735</v>
          </cell>
        </row>
        <row r="1549">
          <cell r="C1549">
            <v>200080172</v>
          </cell>
        </row>
        <row r="1550">
          <cell r="C1550">
            <v>200092637</v>
          </cell>
        </row>
        <row r="1551">
          <cell r="C1551">
            <v>200088190</v>
          </cell>
        </row>
        <row r="1552">
          <cell r="C1552">
            <v>200088356</v>
          </cell>
        </row>
        <row r="1553">
          <cell r="C1553">
            <v>200064234</v>
          </cell>
        </row>
        <row r="1554">
          <cell r="C1554">
            <v>200038150</v>
          </cell>
        </row>
        <row r="1555">
          <cell r="C1555">
            <v>200061566</v>
          </cell>
        </row>
        <row r="1556">
          <cell r="C1556">
            <v>200092461</v>
          </cell>
        </row>
        <row r="1557">
          <cell r="C1557">
            <v>200081034</v>
          </cell>
        </row>
        <row r="1558">
          <cell r="C1558">
            <v>200092107</v>
          </cell>
        </row>
        <row r="1559">
          <cell r="C1559">
            <v>200054615</v>
          </cell>
        </row>
        <row r="1560">
          <cell r="C1560">
            <v>200037166</v>
          </cell>
        </row>
        <row r="1561">
          <cell r="C1561">
            <v>200060582</v>
          </cell>
        </row>
        <row r="1562">
          <cell r="C1562">
            <v>200090766</v>
          </cell>
        </row>
        <row r="1563">
          <cell r="C1563">
            <v>200081035</v>
          </cell>
        </row>
        <row r="1564">
          <cell r="C1564">
            <v>200076036</v>
          </cell>
        </row>
        <row r="1565">
          <cell r="C1565">
            <v>200093368</v>
          </cell>
        </row>
        <row r="1566">
          <cell r="C1566">
            <v>200094058</v>
          </cell>
        </row>
        <row r="1567">
          <cell r="C1567">
            <v>200072516</v>
          </cell>
        </row>
        <row r="1568">
          <cell r="C1568">
            <v>200080630</v>
          </cell>
        </row>
        <row r="1569">
          <cell r="C1569">
            <v>200068178</v>
          </cell>
        </row>
        <row r="1570">
          <cell r="C1570">
            <v>200080615</v>
          </cell>
        </row>
        <row r="1571">
          <cell r="C1571">
            <v>200081282</v>
          </cell>
        </row>
        <row r="1572">
          <cell r="C1572">
            <v>200067996</v>
          </cell>
        </row>
        <row r="1573">
          <cell r="C1573">
            <v>200077877</v>
          </cell>
        </row>
        <row r="1574">
          <cell r="C1574">
            <v>200092682</v>
          </cell>
        </row>
        <row r="1575">
          <cell r="C1575">
            <v>200048419</v>
          </cell>
        </row>
        <row r="1576">
          <cell r="C1576">
            <v>200065185</v>
          </cell>
        </row>
        <row r="1577">
          <cell r="C1577">
            <v>200080186</v>
          </cell>
        </row>
        <row r="1578">
          <cell r="C1578">
            <v>200093414</v>
          </cell>
        </row>
        <row r="1579">
          <cell r="C1579">
            <v>200091291</v>
          </cell>
        </row>
        <row r="1580">
          <cell r="C1580">
            <v>200060311</v>
          </cell>
        </row>
        <row r="1581">
          <cell r="C1581">
            <v>200075398</v>
          </cell>
        </row>
        <row r="1582">
          <cell r="C1582">
            <v>200081114</v>
          </cell>
        </row>
        <row r="1583">
          <cell r="C1583">
            <v>200054242</v>
          </cell>
        </row>
        <row r="1584">
          <cell r="C1584">
            <v>200082101</v>
          </cell>
        </row>
        <row r="1585">
          <cell r="C1585">
            <v>200064257</v>
          </cell>
        </row>
        <row r="1586">
          <cell r="C1586">
            <v>200033666</v>
          </cell>
        </row>
        <row r="1587">
          <cell r="C1587">
            <v>200069377</v>
          </cell>
        </row>
        <row r="1588">
          <cell r="C1588">
            <v>200081612</v>
          </cell>
        </row>
        <row r="1589">
          <cell r="C1589">
            <v>200075879</v>
          </cell>
        </row>
        <row r="1590">
          <cell r="C1590">
            <v>200060835</v>
          </cell>
        </row>
        <row r="1591">
          <cell r="C1591">
            <v>200088683</v>
          </cell>
        </row>
        <row r="1592">
          <cell r="C1592">
            <v>200082408</v>
          </cell>
        </row>
        <row r="1593">
          <cell r="C1593">
            <v>200072359</v>
          </cell>
        </row>
        <row r="1594">
          <cell r="C1594">
            <v>200098498</v>
          </cell>
        </row>
        <row r="1595">
          <cell r="C1595">
            <v>200063968</v>
          </cell>
        </row>
        <row r="1596">
          <cell r="C1596">
            <v>200039610</v>
          </cell>
        </row>
        <row r="1597">
          <cell r="C1597">
            <v>200092917</v>
          </cell>
        </row>
        <row r="1598">
          <cell r="C1598">
            <v>200092508</v>
          </cell>
        </row>
        <row r="1599">
          <cell r="C1599">
            <v>200092439</v>
          </cell>
        </row>
        <row r="1600">
          <cell r="C1600">
            <v>200089182</v>
          </cell>
        </row>
        <row r="1601">
          <cell r="C1601">
            <v>200078122</v>
          </cell>
        </row>
        <row r="1602">
          <cell r="C1602">
            <v>200089396</v>
          </cell>
        </row>
        <row r="1603">
          <cell r="C1603">
            <v>200091574</v>
          </cell>
        </row>
        <row r="1604">
          <cell r="C1604">
            <v>200065226</v>
          </cell>
        </row>
        <row r="1605">
          <cell r="C1605">
            <v>200095371</v>
          </cell>
        </row>
        <row r="1606">
          <cell r="C1606">
            <v>200087080</v>
          </cell>
        </row>
        <row r="1607">
          <cell r="C1607">
            <v>200076586</v>
          </cell>
        </row>
        <row r="1608">
          <cell r="C1608">
            <v>200063636</v>
          </cell>
        </row>
        <row r="1609">
          <cell r="C1609">
            <v>200077042</v>
          </cell>
        </row>
        <row r="1610">
          <cell r="C1610">
            <v>200087400</v>
          </cell>
        </row>
        <row r="1611">
          <cell r="C1611">
            <v>200089674</v>
          </cell>
        </row>
        <row r="1612">
          <cell r="C1612">
            <v>200089982</v>
          </cell>
        </row>
        <row r="1613">
          <cell r="C1613">
            <v>200074101</v>
          </cell>
        </row>
        <row r="1614">
          <cell r="C1614">
            <v>200073442</v>
          </cell>
        </row>
        <row r="1615">
          <cell r="C1615">
            <v>200080744</v>
          </cell>
        </row>
        <row r="1616">
          <cell r="C1616">
            <v>200071302</v>
          </cell>
        </row>
        <row r="1617">
          <cell r="C1617">
            <v>200071801</v>
          </cell>
        </row>
        <row r="1618">
          <cell r="C1618">
            <v>200054459</v>
          </cell>
        </row>
        <row r="1619">
          <cell r="C1619">
            <v>200075699</v>
          </cell>
        </row>
        <row r="1620">
          <cell r="C1620">
            <v>200080599</v>
          </cell>
        </row>
        <row r="1621">
          <cell r="C1621">
            <v>200070966</v>
          </cell>
        </row>
        <row r="1622">
          <cell r="C1622">
            <v>200071011</v>
          </cell>
        </row>
        <row r="1623">
          <cell r="C1623">
            <v>200071886</v>
          </cell>
        </row>
        <row r="1624">
          <cell r="C1624">
            <v>200034107</v>
          </cell>
        </row>
        <row r="1625">
          <cell r="C1625">
            <v>200068340</v>
          </cell>
        </row>
        <row r="1626">
          <cell r="C1626">
            <v>200059195</v>
          </cell>
        </row>
        <row r="1627">
          <cell r="C1627">
            <v>200073450</v>
          </cell>
        </row>
        <row r="1628">
          <cell r="C1628">
            <v>200062435</v>
          </cell>
        </row>
        <row r="1629">
          <cell r="C1629">
            <v>200071903</v>
          </cell>
        </row>
        <row r="1630">
          <cell r="C1630">
            <v>200021552</v>
          </cell>
        </row>
        <row r="1631">
          <cell r="C1631">
            <v>200071813</v>
          </cell>
        </row>
        <row r="1632">
          <cell r="C1632">
            <v>200073890</v>
          </cell>
        </row>
        <row r="1633">
          <cell r="C1633">
            <v>200078279</v>
          </cell>
        </row>
        <row r="1634">
          <cell r="C1634">
            <v>200078036</v>
          </cell>
        </row>
        <row r="1635">
          <cell r="C1635">
            <v>200073176</v>
          </cell>
        </row>
        <row r="1636">
          <cell r="C1636">
            <v>200071456</v>
          </cell>
        </row>
        <row r="1637">
          <cell r="C1637">
            <v>200076733</v>
          </cell>
        </row>
        <row r="1638">
          <cell r="C1638">
            <v>200073179</v>
          </cell>
        </row>
        <row r="1639">
          <cell r="C1639">
            <v>200064185</v>
          </cell>
        </row>
        <row r="1640">
          <cell r="C1640">
            <v>200070825</v>
          </cell>
        </row>
        <row r="1641">
          <cell r="C1641">
            <v>200063053</v>
          </cell>
        </row>
        <row r="1642">
          <cell r="C1642">
            <v>200080377</v>
          </cell>
        </row>
        <row r="1643">
          <cell r="C1643">
            <v>200073462</v>
          </cell>
        </row>
        <row r="1644">
          <cell r="C1644">
            <v>200052318</v>
          </cell>
        </row>
        <row r="1645">
          <cell r="C1645">
            <v>200076167</v>
          </cell>
        </row>
        <row r="1646">
          <cell r="C1646">
            <v>200059242</v>
          </cell>
        </row>
        <row r="1647">
          <cell r="C1647">
            <v>200077136</v>
          </cell>
        </row>
        <row r="1648">
          <cell r="C1648">
            <v>200070671</v>
          </cell>
        </row>
        <row r="1649">
          <cell r="C1649">
            <v>200074134</v>
          </cell>
        </row>
        <row r="1650">
          <cell r="C1650">
            <v>200073575</v>
          </cell>
        </row>
        <row r="1651">
          <cell r="C1651">
            <v>200073344</v>
          </cell>
        </row>
        <row r="1652">
          <cell r="C1652">
            <v>200053956</v>
          </cell>
        </row>
        <row r="1653">
          <cell r="C1653">
            <v>200071975</v>
          </cell>
        </row>
        <row r="1654">
          <cell r="C1654">
            <v>200063133</v>
          </cell>
        </row>
        <row r="1655">
          <cell r="C1655">
            <v>200071642</v>
          </cell>
        </row>
        <row r="1656">
          <cell r="C1656">
            <v>200080156</v>
          </cell>
        </row>
        <row r="1657">
          <cell r="C1657">
            <v>200062209</v>
          </cell>
        </row>
        <row r="1658">
          <cell r="C1658">
            <v>200086508</v>
          </cell>
        </row>
        <row r="1659">
          <cell r="C1659">
            <v>200068928</v>
          </cell>
        </row>
        <row r="1660">
          <cell r="C1660">
            <v>200062515</v>
          </cell>
        </row>
        <row r="1661">
          <cell r="C1661">
            <v>200078138</v>
          </cell>
        </row>
        <row r="1662">
          <cell r="C1662">
            <v>200056615</v>
          </cell>
        </row>
        <row r="1663">
          <cell r="C1663">
            <v>200072368</v>
          </cell>
        </row>
        <row r="1664">
          <cell r="C1664">
            <v>200070898</v>
          </cell>
        </row>
        <row r="1665">
          <cell r="C1665">
            <v>200072378</v>
          </cell>
        </row>
        <row r="1666">
          <cell r="C1666">
            <v>200064959</v>
          </cell>
        </row>
        <row r="1667">
          <cell r="C1667">
            <v>200076195</v>
          </cell>
        </row>
        <row r="1668">
          <cell r="C1668">
            <v>200077526</v>
          </cell>
        </row>
        <row r="1669">
          <cell r="C1669">
            <v>200031510</v>
          </cell>
        </row>
        <row r="1670">
          <cell r="C1670">
            <v>200082357</v>
          </cell>
        </row>
        <row r="1671">
          <cell r="C1671">
            <v>200014723</v>
          </cell>
        </row>
        <row r="1672">
          <cell r="C1672">
            <v>200064474</v>
          </cell>
        </row>
        <row r="1673">
          <cell r="C1673">
            <v>200035998</v>
          </cell>
        </row>
        <row r="1674">
          <cell r="C1674">
            <v>200071338</v>
          </cell>
        </row>
        <row r="1675">
          <cell r="C1675">
            <v>200072405</v>
          </cell>
        </row>
        <row r="1676">
          <cell r="C1676">
            <v>200072074</v>
          </cell>
        </row>
        <row r="1677">
          <cell r="C1677">
            <v>200071340</v>
          </cell>
        </row>
        <row r="1678">
          <cell r="C1678">
            <v>200062703</v>
          </cell>
        </row>
        <row r="1679">
          <cell r="C1679">
            <v>200072755</v>
          </cell>
        </row>
        <row r="1680">
          <cell r="C1680">
            <v>200072419</v>
          </cell>
        </row>
        <row r="1681">
          <cell r="C1681">
            <v>200063769</v>
          </cell>
        </row>
        <row r="1682">
          <cell r="C1682">
            <v>200059033</v>
          </cell>
        </row>
        <row r="1683">
          <cell r="C1683">
            <v>200080897</v>
          </cell>
        </row>
        <row r="1684">
          <cell r="C1684">
            <v>200070903</v>
          </cell>
        </row>
        <row r="1685">
          <cell r="C1685">
            <v>200074330</v>
          </cell>
        </row>
        <row r="1686">
          <cell r="C1686">
            <v>200051992</v>
          </cell>
        </row>
        <row r="1687">
          <cell r="C1687">
            <v>200051771</v>
          </cell>
        </row>
        <row r="1688">
          <cell r="C1688">
            <v>200081961</v>
          </cell>
        </row>
        <row r="1689">
          <cell r="C1689">
            <v>200075762</v>
          </cell>
        </row>
        <row r="1690">
          <cell r="C1690">
            <v>200071518</v>
          </cell>
        </row>
        <row r="1691">
          <cell r="C1691">
            <v>200071212</v>
          </cell>
        </row>
        <row r="1692">
          <cell r="C1692">
            <v>200072096</v>
          </cell>
        </row>
        <row r="1693">
          <cell r="C1693">
            <v>200054323</v>
          </cell>
        </row>
        <row r="1694">
          <cell r="C1694">
            <v>200062874</v>
          </cell>
        </row>
        <row r="1695">
          <cell r="C1695">
            <v>200074953</v>
          </cell>
        </row>
        <row r="1696">
          <cell r="C1696">
            <v>200070293</v>
          </cell>
        </row>
        <row r="1697">
          <cell r="C1697">
            <v>200072109</v>
          </cell>
        </row>
        <row r="1698">
          <cell r="C1698">
            <v>200051345</v>
          </cell>
        </row>
        <row r="1699">
          <cell r="C1699">
            <v>200080734</v>
          </cell>
        </row>
        <row r="1700">
          <cell r="C1700">
            <v>200074771</v>
          </cell>
        </row>
        <row r="1701">
          <cell r="C1701">
            <v>200075352</v>
          </cell>
        </row>
        <row r="1702">
          <cell r="C1702">
            <v>200053238</v>
          </cell>
        </row>
        <row r="1703">
          <cell r="C1703">
            <v>200067005</v>
          </cell>
        </row>
        <row r="1704">
          <cell r="C1704">
            <v>200070718</v>
          </cell>
        </row>
        <row r="1705">
          <cell r="C1705">
            <v>200063175</v>
          </cell>
        </row>
        <row r="1706">
          <cell r="C1706">
            <v>200074694</v>
          </cell>
        </row>
        <row r="1707">
          <cell r="C1707">
            <v>200074981</v>
          </cell>
        </row>
        <row r="1708">
          <cell r="C1708">
            <v>200069494</v>
          </cell>
        </row>
        <row r="1709">
          <cell r="C1709">
            <v>200073514</v>
          </cell>
        </row>
        <row r="1710">
          <cell r="C1710">
            <v>200074696</v>
          </cell>
        </row>
        <row r="1711">
          <cell r="C1711">
            <v>200064418</v>
          </cell>
        </row>
        <row r="1712">
          <cell r="C1712">
            <v>200070858</v>
          </cell>
        </row>
        <row r="1713">
          <cell r="C1713">
            <v>200074823</v>
          </cell>
        </row>
        <row r="1714">
          <cell r="C1714">
            <v>200063200</v>
          </cell>
        </row>
        <row r="1715">
          <cell r="C1715">
            <v>200082532</v>
          </cell>
        </row>
        <row r="1716">
          <cell r="C1716">
            <v>200072529</v>
          </cell>
        </row>
        <row r="1717">
          <cell r="C1717">
            <v>200070922</v>
          </cell>
        </row>
        <row r="1718">
          <cell r="C1718">
            <v>200080525</v>
          </cell>
        </row>
        <row r="1719">
          <cell r="C1719">
            <v>200063920</v>
          </cell>
        </row>
        <row r="1720">
          <cell r="C1720">
            <v>200071244</v>
          </cell>
        </row>
        <row r="1721">
          <cell r="C1721">
            <v>200074536</v>
          </cell>
        </row>
        <row r="1722">
          <cell r="C1722">
            <v>200080427</v>
          </cell>
        </row>
        <row r="1723">
          <cell r="C1723">
            <v>200072234</v>
          </cell>
        </row>
        <row r="1724">
          <cell r="C1724">
            <v>200074541</v>
          </cell>
        </row>
        <row r="1725">
          <cell r="C1725">
            <v>200064469</v>
          </cell>
        </row>
        <row r="1726">
          <cell r="C1726">
            <v>200075965</v>
          </cell>
        </row>
        <row r="1727">
          <cell r="C1727">
            <v>200073538</v>
          </cell>
        </row>
        <row r="1728">
          <cell r="C1728">
            <v>200072248</v>
          </cell>
        </row>
        <row r="1729">
          <cell r="C1729">
            <v>200073994</v>
          </cell>
        </row>
        <row r="1730">
          <cell r="C1730">
            <v>200081626</v>
          </cell>
        </row>
        <row r="1731">
          <cell r="C1731">
            <v>200073998</v>
          </cell>
        </row>
        <row r="1732">
          <cell r="C1732">
            <v>200080187</v>
          </cell>
        </row>
        <row r="1733">
          <cell r="C1733">
            <v>200071386</v>
          </cell>
        </row>
        <row r="1734">
          <cell r="C1734">
            <v>200071096</v>
          </cell>
        </row>
        <row r="1735">
          <cell r="C1735">
            <v>200037903</v>
          </cell>
        </row>
        <row r="1736">
          <cell r="C1736">
            <v>200035427</v>
          </cell>
        </row>
        <row r="1737">
          <cell r="C1737">
            <v>200057327</v>
          </cell>
        </row>
        <row r="1738">
          <cell r="C1738">
            <v>200070936</v>
          </cell>
        </row>
        <row r="1739">
          <cell r="C1739">
            <v>200058120</v>
          </cell>
        </row>
        <row r="1740">
          <cell r="C1740">
            <v>200080625</v>
          </cell>
        </row>
        <row r="1741">
          <cell r="C1741">
            <v>200049547</v>
          </cell>
        </row>
        <row r="1742">
          <cell r="C1742">
            <v>200071047</v>
          </cell>
        </row>
        <row r="1743">
          <cell r="C1743">
            <v>200053847</v>
          </cell>
        </row>
        <row r="1744">
          <cell r="C1744">
            <v>200076675</v>
          </cell>
        </row>
        <row r="1745">
          <cell r="C1745">
            <v>200068431</v>
          </cell>
        </row>
        <row r="1746">
          <cell r="C1746">
            <v>200075038</v>
          </cell>
        </row>
        <row r="1747">
          <cell r="C1747">
            <v>200064582</v>
          </cell>
        </row>
        <row r="1748">
          <cell r="C1748">
            <v>200080729</v>
          </cell>
        </row>
        <row r="1749">
          <cell r="C1749">
            <v>200053369</v>
          </cell>
        </row>
        <row r="1750">
          <cell r="C1750">
            <v>200061494</v>
          </cell>
        </row>
        <row r="1751">
          <cell r="C1751">
            <v>200074390</v>
          </cell>
        </row>
        <row r="1752">
          <cell r="C1752">
            <v>200074570</v>
          </cell>
        </row>
        <row r="1753">
          <cell r="C1753">
            <v>200064716</v>
          </cell>
        </row>
        <row r="1754">
          <cell r="C1754">
            <v>200072584</v>
          </cell>
        </row>
        <row r="1755">
          <cell r="C1755">
            <v>200053651</v>
          </cell>
        </row>
        <row r="1756">
          <cell r="C1756">
            <v>200075980</v>
          </cell>
        </row>
        <row r="1757">
          <cell r="C1757">
            <v>200060566</v>
          </cell>
        </row>
        <row r="1758">
          <cell r="C1758">
            <v>200076502</v>
          </cell>
        </row>
        <row r="1759">
          <cell r="C1759">
            <v>200076328</v>
          </cell>
        </row>
        <row r="1760">
          <cell r="C1760">
            <v>200071276</v>
          </cell>
        </row>
        <row r="1761">
          <cell r="C1761">
            <v>200076681</v>
          </cell>
        </row>
        <row r="1762">
          <cell r="C1762">
            <v>200074683</v>
          </cell>
        </row>
        <row r="1763">
          <cell r="C1763">
            <v>200069586</v>
          </cell>
        </row>
        <row r="1764">
          <cell r="C1764">
            <v>200051761</v>
          </cell>
        </row>
        <row r="1765">
          <cell r="C1765">
            <v>200038065</v>
          </cell>
        </row>
        <row r="1766">
          <cell r="C1766">
            <v>200068570</v>
          </cell>
        </row>
        <row r="1767">
          <cell r="C1767">
            <v>200059484</v>
          </cell>
        </row>
        <row r="1768">
          <cell r="C1768">
            <v>200032839</v>
          </cell>
        </row>
        <row r="1769">
          <cell r="C1769">
            <v>200065601</v>
          </cell>
        </row>
        <row r="1770">
          <cell r="C1770">
            <v>200068141</v>
          </cell>
        </row>
        <row r="1771">
          <cell r="C1771">
            <v>200073117</v>
          </cell>
        </row>
        <row r="1772">
          <cell r="C1772">
            <v>200073121</v>
          </cell>
        </row>
        <row r="1773">
          <cell r="C1773">
            <v>200072357</v>
          </cell>
        </row>
        <row r="1774">
          <cell r="C1774">
            <v>200037812</v>
          </cell>
        </row>
        <row r="1775">
          <cell r="C1775">
            <v>200044589</v>
          </cell>
        </row>
        <row r="1776">
          <cell r="C1776">
            <v>200051568</v>
          </cell>
        </row>
        <row r="1777">
          <cell r="C1777">
            <v>200072907</v>
          </cell>
        </row>
        <row r="1778">
          <cell r="C1778">
            <v>200064034</v>
          </cell>
        </row>
        <row r="1779">
          <cell r="C1779">
            <v>200090957</v>
          </cell>
        </row>
        <row r="1780">
          <cell r="C1780">
            <v>200056413</v>
          </cell>
        </row>
        <row r="1781">
          <cell r="C1781">
            <v>200043588</v>
          </cell>
        </row>
        <row r="1782">
          <cell r="C1782">
            <v>200064577</v>
          </cell>
        </row>
        <row r="1783">
          <cell r="C1783">
            <v>200086552</v>
          </cell>
        </row>
        <row r="1784">
          <cell r="C1784">
            <v>200086696</v>
          </cell>
        </row>
        <row r="1785">
          <cell r="C1785">
            <v>200091697</v>
          </cell>
        </row>
        <row r="1786">
          <cell r="C1786">
            <v>200092148</v>
          </cell>
        </row>
        <row r="1787">
          <cell r="C1787">
            <v>200089807</v>
          </cell>
        </row>
        <row r="1788">
          <cell r="C1788">
            <v>200075512</v>
          </cell>
        </row>
        <row r="1789">
          <cell r="C1789">
            <v>200052409</v>
          </cell>
        </row>
        <row r="1790">
          <cell r="C1790">
            <v>200086729</v>
          </cell>
        </row>
        <row r="1791">
          <cell r="C1791">
            <v>200087265</v>
          </cell>
        </row>
        <row r="1792">
          <cell r="C1792">
            <v>200045678</v>
          </cell>
        </row>
        <row r="1793">
          <cell r="C1793">
            <v>200069445</v>
          </cell>
        </row>
        <row r="1794">
          <cell r="C1794">
            <v>200026710</v>
          </cell>
        </row>
        <row r="1795">
          <cell r="C1795">
            <v>200070439</v>
          </cell>
        </row>
        <row r="1796">
          <cell r="C1796">
            <v>200064933</v>
          </cell>
        </row>
        <row r="1797">
          <cell r="C1797">
            <v>200086691</v>
          </cell>
        </row>
        <row r="1798">
          <cell r="C1798">
            <v>200075173</v>
          </cell>
        </row>
        <row r="1799">
          <cell r="C1799">
            <v>200089854</v>
          </cell>
        </row>
        <row r="1800">
          <cell r="C1800">
            <v>200074463</v>
          </cell>
        </row>
        <row r="1801">
          <cell r="C1801">
            <v>200037674</v>
          </cell>
        </row>
        <row r="1802">
          <cell r="C1802">
            <v>200061709</v>
          </cell>
        </row>
        <row r="1803">
          <cell r="C1803">
            <v>200073129</v>
          </cell>
        </row>
        <row r="1804">
          <cell r="C1804">
            <v>200056345</v>
          </cell>
        </row>
        <row r="1805">
          <cell r="C1805">
            <v>200087273</v>
          </cell>
        </row>
        <row r="1806">
          <cell r="C1806">
            <v>200084354</v>
          </cell>
        </row>
        <row r="1807">
          <cell r="C1807">
            <v>200080639</v>
          </cell>
        </row>
        <row r="1808">
          <cell r="C1808">
            <v>200095115</v>
          </cell>
        </row>
        <row r="1809">
          <cell r="C1809">
            <v>200089061</v>
          </cell>
        </row>
        <row r="1810">
          <cell r="C1810">
            <v>200090082</v>
          </cell>
        </row>
        <row r="1811">
          <cell r="C1811">
            <v>200089526</v>
          </cell>
        </row>
        <row r="1812">
          <cell r="C1812">
            <v>200090522</v>
          </cell>
        </row>
        <row r="1813">
          <cell r="C1813">
            <v>200090727</v>
          </cell>
        </row>
        <row r="1814">
          <cell r="C1814">
            <v>200073341</v>
          </cell>
        </row>
        <row r="1815">
          <cell r="C1815">
            <v>200091511</v>
          </cell>
        </row>
        <row r="1816">
          <cell r="C1816">
            <v>200058991</v>
          </cell>
        </row>
        <row r="1817">
          <cell r="C1817">
            <v>200046039</v>
          </cell>
        </row>
        <row r="1818">
          <cell r="C1818">
            <v>200091276</v>
          </cell>
        </row>
        <row r="1819">
          <cell r="C1819">
            <v>200092457</v>
          </cell>
        </row>
        <row r="1820">
          <cell r="C1820">
            <v>200088357</v>
          </cell>
        </row>
        <row r="1821">
          <cell r="C1821">
            <v>200090109</v>
          </cell>
        </row>
        <row r="1822">
          <cell r="C1822">
            <v>200074716</v>
          </cell>
        </row>
        <row r="1823">
          <cell r="C1823">
            <v>200072749</v>
          </cell>
        </row>
        <row r="1824">
          <cell r="C1824">
            <v>200064544</v>
          </cell>
        </row>
        <row r="1825">
          <cell r="C1825">
            <v>200071878</v>
          </cell>
        </row>
        <row r="1826">
          <cell r="C1826">
            <v>200088108</v>
          </cell>
        </row>
        <row r="1827">
          <cell r="C1827">
            <v>200054171</v>
          </cell>
        </row>
        <row r="1828">
          <cell r="C1828">
            <v>200074440</v>
          </cell>
        </row>
        <row r="1829">
          <cell r="C1829">
            <v>200072568</v>
          </cell>
        </row>
        <row r="1830">
          <cell r="C1830">
            <v>200071158</v>
          </cell>
        </row>
        <row r="1831">
          <cell r="C1831">
            <v>200076735</v>
          </cell>
        </row>
        <row r="1832">
          <cell r="C1832">
            <v>200071824</v>
          </cell>
        </row>
        <row r="1833">
          <cell r="C1833">
            <v>200071308</v>
          </cell>
        </row>
        <row r="1834">
          <cell r="C1834">
            <v>200075715</v>
          </cell>
        </row>
        <row r="1835">
          <cell r="C1835">
            <v>200051572</v>
          </cell>
        </row>
        <row r="1836">
          <cell r="C1836">
            <v>200053223</v>
          </cell>
        </row>
        <row r="1837">
          <cell r="C1837">
            <v>200071169</v>
          </cell>
        </row>
        <row r="1838">
          <cell r="C1838">
            <v>200076524</v>
          </cell>
        </row>
        <row r="1839">
          <cell r="C1839">
            <v>200061641</v>
          </cell>
        </row>
        <row r="1840">
          <cell r="C1840">
            <v>200073578</v>
          </cell>
        </row>
        <row r="1841">
          <cell r="C1841">
            <v>200075997</v>
          </cell>
        </row>
        <row r="1842">
          <cell r="C1842">
            <v>200071983</v>
          </cell>
        </row>
        <row r="1843">
          <cell r="C1843">
            <v>200056083</v>
          </cell>
        </row>
        <row r="1844">
          <cell r="C1844">
            <v>200078367</v>
          </cell>
        </row>
        <row r="1845">
          <cell r="C1845">
            <v>200075998</v>
          </cell>
        </row>
        <row r="1846">
          <cell r="C1846">
            <v>200074309</v>
          </cell>
        </row>
        <row r="1847">
          <cell r="C1847">
            <v>200072002</v>
          </cell>
        </row>
        <row r="1848">
          <cell r="C1848">
            <v>200072007</v>
          </cell>
        </row>
        <row r="1849">
          <cell r="C1849">
            <v>200063059</v>
          </cell>
        </row>
        <row r="1850">
          <cell r="C1850">
            <v>200071852</v>
          </cell>
        </row>
        <row r="1851">
          <cell r="C1851">
            <v>200076184</v>
          </cell>
        </row>
        <row r="1852">
          <cell r="C1852">
            <v>200074468</v>
          </cell>
        </row>
        <row r="1853">
          <cell r="C1853">
            <v>200045228</v>
          </cell>
        </row>
        <row r="1854">
          <cell r="C1854">
            <v>200053853</v>
          </cell>
        </row>
        <row r="1855">
          <cell r="C1855">
            <v>200081379</v>
          </cell>
        </row>
        <row r="1856">
          <cell r="C1856">
            <v>200081892</v>
          </cell>
        </row>
        <row r="1857">
          <cell r="C1857">
            <v>200076536</v>
          </cell>
        </row>
        <row r="1858">
          <cell r="C1858">
            <v>200070703</v>
          </cell>
        </row>
        <row r="1859">
          <cell r="C1859">
            <v>200071488</v>
          </cell>
        </row>
        <row r="1860">
          <cell r="C1860">
            <v>200070838</v>
          </cell>
        </row>
        <row r="1861">
          <cell r="C1861">
            <v>200074485</v>
          </cell>
        </row>
        <row r="1862">
          <cell r="C1862">
            <v>200064062</v>
          </cell>
        </row>
        <row r="1863">
          <cell r="C1863">
            <v>200071023</v>
          </cell>
        </row>
        <row r="1864">
          <cell r="C1864">
            <v>200082269</v>
          </cell>
        </row>
        <row r="1865">
          <cell r="C1865">
            <v>200074348</v>
          </cell>
        </row>
        <row r="1866">
          <cell r="C1866">
            <v>200072860</v>
          </cell>
        </row>
        <row r="1867">
          <cell r="C1867">
            <v>200092379</v>
          </cell>
        </row>
        <row r="1868">
          <cell r="C1868">
            <v>200073074</v>
          </cell>
        </row>
        <row r="1869">
          <cell r="C1869">
            <v>200075857</v>
          </cell>
        </row>
        <row r="1870">
          <cell r="C1870">
            <v>200080177</v>
          </cell>
        </row>
        <row r="1871">
          <cell r="C1871">
            <v>200080864</v>
          </cell>
        </row>
        <row r="1872">
          <cell r="C1872">
            <v>200074811</v>
          </cell>
        </row>
        <row r="1873">
          <cell r="C1873">
            <v>200075886</v>
          </cell>
        </row>
        <row r="1874">
          <cell r="C1874">
            <v>200070853</v>
          </cell>
        </row>
        <row r="1875">
          <cell r="C1875">
            <v>200075000</v>
          </cell>
        </row>
        <row r="1876">
          <cell r="C1876">
            <v>200075649</v>
          </cell>
        </row>
        <row r="1877">
          <cell r="C1877">
            <v>200072522</v>
          </cell>
        </row>
        <row r="1878">
          <cell r="C1878">
            <v>200072523</v>
          </cell>
        </row>
        <row r="1879">
          <cell r="C1879">
            <v>200081773</v>
          </cell>
        </row>
        <row r="1880">
          <cell r="C1880">
            <v>200074529</v>
          </cell>
        </row>
        <row r="1881">
          <cell r="C1881">
            <v>200082272</v>
          </cell>
        </row>
        <row r="1882">
          <cell r="C1882">
            <v>200072214</v>
          </cell>
        </row>
        <row r="1883">
          <cell r="C1883">
            <v>200075790</v>
          </cell>
        </row>
        <row r="1884">
          <cell r="C1884">
            <v>200075797</v>
          </cell>
        </row>
        <row r="1885">
          <cell r="C1885">
            <v>200068922</v>
          </cell>
        </row>
        <row r="1886">
          <cell r="C1886">
            <v>200082139</v>
          </cell>
        </row>
        <row r="1887">
          <cell r="C1887">
            <v>200070740</v>
          </cell>
        </row>
        <row r="1888">
          <cell r="C1888">
            <v>200065043</v>
          </cell>
        </row>
        <row r="1889">
          <cell r="C1889">
            <v>200082541</v>
          </cell>
        </row>
        <row r="1890">
          <cell r="C1890">
            <v>200080882</v>
          </cell>
        </row>
        <row r="1891">
          <cell r="C1891">
            <v>200073105</v>
          </cell>
        </row>
        <row r="1892">
          <cell r="C1892">
            <v>200080624</v>
          </cell>
        </row>
        <row r="1893">
          <cell r="C1893">
            <v>200080192</v>
          </cell>
        </row>
        <row r="1894">
          <cell r="C1894">
            <v>200075403</v>
          </cell>
        </row>
        <row r="1895">
          <cell r="C1895">
            <v>200072703</v>
          </cell>
        </row>
        <row r="1896">
          <cell r="C1896">
            <v>200073110</v>
          </cell>
        </row>
        <row r="1897">
          <cell r="C1897">
            <v>200064473</v>
          </cell>
        </row>
        <row r="1898">
          <cell r="C1898">
            <v>200063908</v>
          </cell>
        </row>
        <row r="1899">
          <cell r="C1899">
            <v>200077269</v>
          </cell>
        </row>
        <row r="1900">
          <cell r="C1900">
            <v>200053827</v>
          </cell>
        </row>
        <row r="1901">
          <cell r="C1901">
            <v>200072940</v>
          </cell>
        </row>
        <row r="1902">
          <cell r="C1902">
            <v>200081368</v>
          </cell>
        </row>
        <row r="1903">
          <cell r="C1903">
            <v>200059406</v>
          </cell>
        </row>
        <row r="1904">
          <cell r="C1904">
            <v>200071435</v>
          </cell>
        </row>
        <row r="1905">
          <cell r="C1905">
            <v>200073323</v>
          </cell>
        </row>
        <row r="1906">
          <cell r="C1906">
            <v>200068470</v>
          </cell>
        </row>
        <row r="1907">
          <cell r="C1907">
            <v>200060997</v>
          </cell>
        </row>
        <row r="1908">
          <cell r="C1908">
            <v>200068764</v>
          </cell>
        </row>
        <row r="1909">
          <cell r="C1909">
            <v>200082896</v>
          </cell>
        </row>
        <row r="1910">
          <cell r="C1910">
            <v>200071162</v>
          </cell>
        </row>
        <row r="1911">
          <cell r="C1911">
            <v>200063578</v>
          </cell>
        </row>
        <row r="1912">
          <cell r="C1912">
            <v>200072027</v>
          </cell>
        </row>
        <row r="1913">
          <cell r="C1913">
            <v>200074047</v>
          </cell>
        </row>
        <row r="1914">
          <cell r="C1914">
            <v>200074764</v>
          </cell>
        </row>
        <row r="1915">
          <cell r="C1915">
            <v>200059146</v>
          </cell>
        </row>
        <row r="1916">
          <cell r="C1916">
            <v>200072085</v>
          </cell>
        </row>
        <row r="1917">
          <cell r="C1917">
            <v>200074188</v>
          </cell>
        </row>
        <row r="1918">
          <cell r="C1918">
            <v>200074494</v>
          </cell>
        </row>
        <row r="1919">
          <cell r="C1919">
            <v>200063873</v>
          </cell>
        </row>
        <row r="1920">
          <cell r="C1920">
            <v>200073692</v>
          </cell>
        </row>
        <row r="1921">
          <cell r="C1921">
            <v>200059006</v>
          </cell>
        </row>
        <row r="1922">
          <cell r="C1922">
            <v>200082749</v>
          </cell>
        </row>
        <row r="1923">
          <cell r="C1923">
            <v>200088075</v>
          </cell>
        </row>
        <row r="1924">
          <cell r="C1924">
            <v>200072533</v>
          </cell>
        </row>
        <row r="1925">
          <cell r="C1925">
            <v>200063181</v>
          </cell>
        </row>
        <row r="1926">
          <cell r="C1926">
            <v>200064218</v>
          </cell>
        </row>
        <row r="1927">
          <cell r="C1927">
            <v>200073286</v>
          </cell>
        </row>
        <row r="1928">
          <cell r="C1928">
            <v>200073106</v>
          </cell>
        </row>
        <row r="1929">
          <cell r="C1929">
            <v>200072278</v>
          </cell>
        </row>
        <row r="1930">
          <cell r="C1930">
            <v>200091399</v>
          </cell>
        </row>
        <row r="1931">
          <cell r="C1931">
            <v>200076679</v>
          </cell>
        </row>
        <row r="1932">
          <cell r="C1932">
            <v>200071770</v>
          </cell>
        </row>
        <row r="1933">
          <cell r="C1933">
            <v>200077273</v>
          </cell>
        </row>
        <row r="1934">
          <cell r="C1934">
            <v>200073332</v>
          </cell>
        </row>
        <row r="1935">
          <cell r="C1935">
            <v>200071910</v>
          </cell>
        </row>
        <row r="1936">
          <cell r="C1936">
            <v>200074601</v>
          </cell>
        </row>
        <row r="1937">
          <cell r="C1937">
            <v>200038048</v>
          </cell>
        </row>
        <row r="1938">
          <cell r="C1938">
            <v>200072571</v>
          </cell>
        </row>
        <row r="1939">
          <cell r="C1939">
            <v>200038160</v>
          </cell>
        </row>
        <row r="1940">
          <cell r="C1940">
            <v>200074710</v>
          </cell>
        </row>
        <row r="1941">
          <cell r="C1941">
            <v>200062695</v>
          </cell>
        </row>
        <row r="1942">
          <cell r="C1942">
            <v>200073366</v>
          </cell>
        </row>
        <row r="1943">
          <cell r="C1943">
            <v>200071074</v>
          </cell>
        </row>
        <row r="1944">
          <cell r="C1944">
            <v>200065162</v>
          </cell>
        </row>
        <row r="1945">
          <cell r="C1945">
            <v>200073493</v>
          </cell>
        </row>
        <row r="1946">
          <cell r="C1946">
            <v>200071668</v>
          </cell>
        </row>
        <row r="1947">
          <cell r="C1947">
            <v>200071025</v>
          </cell>
        </row>
        <row r="1948">
          <cell r="C1948">
            <v>200037791</v>
          </cell>
        </row>
        <row r="1949">
          <cell r="C1949">
            <v>200070728</v>
          </cell>
        </row>
        <row r="1950">
          <cell r="C1950">
            <v>200073012</v>
          </cell>
        </row>
        <row r="1951">
          <cell r="C1951">
            <v>200071580</v>
          </cell>
        </row>
        <row r="1952">
          <cell r="C1952">
            <v>200071760</v>
          </cell>
        </row>
        <row r="1953">
          <cell r="C1953">
            <v>200060397</v>
          </cell>
        </row>
        <row r="1954">
          <cell r="C1954">
            <v>200071959</v>
          </cell>
        </row>
        <row r="1955">
          <cell r="C1955">
            <v>200080802</v>
          </cell>
        </row>
        <row r="1956">
          <cell r="C1956">
            <v>200073772</v>
          </cell>
        </row>
        <row r="1957">
          <cell r="C1957">
            <v>200082302</v>
          </cell>
        </row>
        <row r="1958">
          <cell r="C1958">
            <v>200069875</v>
          </cell>
        </row>
        <row r="1959">
          <cell r="C1959">
            <v>200071194</v>
          </cell>
        </row>
        <row r="1960">
          <cell r="C1960">
            <v>200071661</v>
          </cell>
        </row>
        <row r="1961">
          <cell r="C1961">
            <v>200071487</v>
          </cell>
        </row>
        <row r="1962">
          <cell r="C1962">
            <v>200071493</v>
          </cell>
        </row>
        <row r="1963">
          <cell r="C1963">
            <v>200074325</v>
          </cell>
        </row>
        <row r="1964">
          <cell r="C1964">
            <v>200072836</v>
          </cell>
        </row>
        <row r="1965">
          <cell r="C1965">
            <v>200080410</v>
          </cell>
        </row>
        <row r="1966">
          <cell r="C1966">
            <v>200055351</v>
          </cell>
        </row>
        <row r="1967">
          <cell r="C1967">
            <v>200070876</v>
          </cell>
        </row>
        <row r="1968">
          <cell r="C1968">
            <v>200071881</v>
          </cell>
        </row>
        <row r="1969">
          <cell r="C1969">
            <v>200082703</v>
          </cell>
        </row>
        <row r="1970">
          <cell r="C1970">
            <v>200073453</v>
          </cell>
        </row>
        <row r="1971">
          <cell r="C1971">
            <v>200052692</v>
          </cell>
        </row>
        <row r="1972">
          <cell r="C1972">
            <v>200071915</v>
          </cell>
        </row>
        <row r="1973">
          <cell r="C1973">
            <v>200076275</v>
          </cell>
        </row>
        <row r="1974">
          <cell r="C1974">
            <v>200061552</v>
          </cell>
        </row>
        <row r="1975">
          <cell r="C1975">
            <v>200071153</v>
          </cell>
        </row>
        <row r="1976">
          <cell r="C1976">
            <v>200074726</v>
          </cell>
        </row>
        <row r="1977">
          <cell r="C1977">
            <v>200076829</v>
          </cell>
        </row>
        <row r="1978">
          <cell r="C1978">
            <v>200071155</v>
          </cell>
        </row>
        <row r="1979">
          <cell r="C1979">
            <v>200038158</v>
          </cell>
        </row>
        <row r="1980">
          <cell r="C1980">
            <v>200073014</v>
          </cell>
        </row>
        <row r="1981">
          <cell r="C1981">
            <v>200074882</v>
          </cell>
        </row>
        <row r="1982">
          <cell r="C1982">
            <v>200064386</v>
          </cell>
        </row>
        <row r="1983">
          <cell r="C1983">
            <v>200056540</v>
          </cell>
        </row>
        <row r="1984">
          <cell r="C1984">
            <v>200063921</v>
          </cell>
        </row>
        <row r="1985">
          <cell r="C1985">
            <v>200071841</v>
          </cell>
        </row>
        <row r="1986">
          <cell r="C1986">
            <v>200071464</v>
          </cell>
        </row>
        <row r="1987">
          <cell r="C1987">
            <v>200073020</v>
          </cell>
        </row>
        <row r="1988">
          <cell r="C1988">
            <v>200075834</v>
          </cell>
        </row>
        <row r="1989">
          <cell r="C1989">
            <v>200056025</v>
          </cell>
        </row>
        <row r="1990">
          <cell r="C1990">
            <v>200071846</v>
          </cell>
        </row>
        <row r="1991">
          <cell r="C1991">
            <v>200072006</v>
          </cell>
        </row>
        <row r="1992">
          <cell r="C1992">
            <v>200074310</v>
          </cell>
        </row>
        <row r="1993">
          <cell r="C1993">
            <v>200071326</v>
          </cell>
        </row>
        <row r="1994">
          <cell r="C1994">
            <v>200071183</v>
          </cell>
        </row>
        <row r="1995">
          <cell r="C1995">
            <v>200074914</v>
          </cell>
        </row>
        <row r="1996">
          <cell r="C1996">
            <v>200072023</v>
          </cell>
        </row>
        <row r="1997">
          <cell r="C1997">
            <v>200069279</v>
          </cell>
        </row>
        <row r="1998">
          <cell r="C1998">
            <v>200058830</v>
          </cell>
        </row>
        <row r="1999">
          <cell r="C1999">
            <v>200072057</v>
          </cell>
        </row>
        <row r="2000">
          <cell r="C2000">
            <v>200062595</v>
          </cell>
        </row>
        <row r="2001">
          <cell r="C2001">
            <v>200073671</v>
          </cell>
        </row>
        <row r="2002">
          <cell r="C2002">
            <v>200080171</v>
          </cell>
        </row>
        <row r="2003">
          <cell r="C2003">
            <v>200067854</v>
          </cell>
        </row>
        <row r="2004">
          <cell r="C2004">
            <v>200070841</v>
          </cell>
        </row>
        <row r="2005">
          <cell r="C2005">
            <v>200072432</v>
          </cell>
        </row>
        <row r="2006">
          <cell r="C2006">
            <v>200028092</v>
          </cell>
        </row>
        <row r="2007">
          <cell r="C2007">
            <v>200068457</v>
          </cell>
        </row>
        <row r="2008">
          <cell r="C2008">
            <v>200057690</v>
          </cell>
        </row>
        <row r="2009">
          <cell r="C2009">
            <v>200067961</v>
          </cell>
        </row>
        <row r="2010">
          <cell r="C2010">
            <v>200051265</v>
          </cell>
        </row>
        <row r="2011">
          <cell r="C2011">
            <v>200068653</v>
          </cell>
        </row>
        <row r="2012">
          <cell r="C2012">
            <v>200080173</v>
          </cell>
        </row>
        <row r="2013">
          <cell r="C2013">
            <v>200082526</v>
          </cell>
        </row>
        <row r="2014">
          <cell r="C2014">
            <v>200073811</v>
          </cell>
        </row>
        <row r="2015">
          <cell r="C2015">
            <v>200071355</v>
          </cell>
        </row>
        <row r="2016">
          <cell r="C2016">
            <v>200027654</v>
          </cell>
        </row>
        <row r="2017">
          <cell r="C2017">
            <v>200065050</v>
          </cell>
        </row>
        <row r="2018">
          <cell r="C2018">
            <v>200073393</v>
          </cell>
        </row>
        <row r="2019">
          <cell r="C2019">
            <v>200073934</v>
          </cell>
        </row>
        <row r="2020">
          <cell r="C2020">
            <v>200063291</v>
          </cell>
        </row>
        <row r="2021">
          <cell r="C2021">
            <v>200071529</v>
          </cell>
        </row>
        <row r="2022">
          <cell r="C2022">
            <v>200073249</v>
          </cell>
        </row>
        <row r="2023">
          <cell r="C2023">
            <v>200072482</v>
          </cell>
        </row>
        <row r="2024">
          <cell r="C2024">
            <v>200071702</v>
          </cell>
        </row>
        <row r="2025">
          <cell r="C2025">
            <v>200077535</v>
          </cell>
        </row>
        <row r="2026">
          <cell r="C2026">
            <v>200075224</v>
          </cell>
        </row>
        <row r="2027">
          <cell r="C2027">
            <v>200072580</v>
          </cell>
        </row>
        <row r="2028">
          <cell r="C2028">
            <v>200060334</v>
          </cell>
        </row>
        <row r="2029">
          <cell r="C2029">
            <v>200061710</v>
          </cell>
        </row>
        <row r="2030">
          <cell r="C2030">
            <v>200062208</v>
          </cell>
        </row>
        <row r="2031">
          <cell r="C2031">
            <v>200069045</v>
          </cell>
        </row>
        <row r="2032">
          <cell r="C2032">
            <v>200071365</v>
          </cell>
        </row>
        <row r="2033">
          <cell r="C2033">
            <v>200077550</v>
          </cell>
        </row>
        <row r="2034">
          <cell r="C2034">
            <v>200068913</v>
          </cell>
        </row>
        <row r="2035">
          <cell r="C2035">
            <v>200072190</v>
          </cell>
        </row>
        <row r="2036">
          <cell r="C2036">
            <v>200073415</v>
          </cell>
        </row>
        <row r="2037">
          <cell r="C2037">
            <v>200075782</v>
          </cell>
        </row>
        <row r="2038">
          <cell r="C2038">
            <v>200062449</v>
          </cell>
        </row>
        <row r="2039">
          <cell r="C2039">
            <v>200074827</v>
          </cell>
        </row>
        <row r="2040">
          <cell r="C2040">
            <v>200089273</v>
          </cell>
        </row>
        <row r="2041">
          <cell r="C2041">
            <v>200075244</v>
          </cell>
        </row>
        <row r="2042">
          <cell r="C2042">
            <v>200073092</v>
          </cell>
        </row>
        <row r="2043">
          <cell r="C2043">
            <v>200072889</v>
          </cell>
        </row>
        <row r="2044">
          <cell r="C2044">
            <v>200071559</v>
          </cell>
        </row>
        <row r="2045">
          <cell r="C2045">
            <v>200076438</v>
          </cell>
        </row>
        <row r="2046">
          <cell r="C2046">
            <v>200070738</v>
          </cell>
        </row>
        <row r="2047">
          <cell r="C2047">
            <v>200090269</v>
          </cell>
        </row>
        <row r="2048">
          <cell r="C2048">
            <v>200048414</v>
          </cell>
        </row>
        <row r="2049">
          <cell r="C2049">
            <v>200065735</v>
          </cell>
        </row>
        <row r="2050">
          <cell r="C2050">
            <v>200077817</v>
          </cell>
        </row>
        <row r="2051">
          <cell r="C2051">
            <v>200057502</v>
          </cell>
        </row>
        <row r="2052">
          <cell r="C2052">
            <v>200072905</v>
          </cell>
        </row>
        <row r="2053">
          <cell r="C2053">
            <v>200073438</v>
          </cell>
        </row>
        <row r="2054">
          <cell r="C2054">
            <v>200068666</v>
          </cell>
        </row>
        <row r="2055">
          <cell r="C2055">
            <v>200076057</v>
          </cell>
        </row>
        <row r="2056">
          <cell r="C2056">
            <v>200075874</v>
          </cell>
        </row>
        <row r="2057">
          <cell r="C2057">
            <v>200051824</v>
          </cell>
        </row>
        <row r="2058">
          <cell r="C2058">
            <v>200061584</v>
          </cell>
        </row>
        <row r="2059">
          <cell r="C2059">
            <v>200080439</v>
          </cell>
        </row>
        <row r="2060">
          <cell r="C2060">
            <v>200071050</v>
          </cell>
        </row>
        <row r="2061">
          <cell r="C2061">
            <v>200065188</v>
          </cell>
        </row>
        <row r="2062">
          <cell r="C2062">
            <v>200074681</v>
          </cell>
        </row>
        <row r="2063">
          <cell r="C2063">
            <v>200071400</v>
          </cell>
        </row>
        <row r="2064">
          <cell r="C2064">
            <v>200073875</v>
          </cell>
        </row>
        <row r="2065">
          <cell r="C2065">
            <v>200081646</v>
          </cell>
        </row>
        <row r="2066">
          <cell r="C2066">
            <v>200073324</v>
          </cell>
        </row>
        <row r="2067">
          <cell r="C2067">
            <v>200075068</v>
          </cell>
        </row>
        <row r="2068">
          <cell r="C2068">
            <v>200074688</v>
          </cell>
        </row>
        <row r="2069">
          <cell r="C2069">
            <v>200072358</v>
          </cell>
        </row>
        <row r="2070">
          <cell r="C2070">
            <v>200071439</v>
          </cell>
        </row>
        <row r="2071">
          <cell r="C2071">
            <v>200075592</v>
          </cell>
        </row>
        <row r="2072">
          <cell r="C2072">
            <v>200076722</v>
          </cell>
        </row>
        <row r="2073">
          <cell r="C2073">
            <v>200073340</v>
          </cell>
        </row>
        <row r="2074">
          <cell r="C2074">
            <v>200080367</v>
          </cell>
        </row>
        <row r="2075">
          <cell r="C2075">
            <v>200071814</v>
          </cell>
        </row>
        <row r="2076">
          <cell r="C2076">
            <v>200060247</v>
          </cell>
        </row>
        <row r="2077">
          <cell r="C2077">
            <v>200070681</v>
          </cell>
        </row>
        <row r="2078">
          <cell r="C2078">
            <v>200073742</v>
          </cell>
        </row>
        <row r="2079">
          <cell r="C2079">
            <v>200075179</v>
          </cell>
        </row>
        <row r="2080">
          <cell r="C2080">
            <v>200071957</v>
          </cell>
        </row>
        <row r="2081">
          <cell r="C2081">
            <v>200073464</v>
          </cell>
        </row>
        <row r="2082">
          <cell r="C2082">
            <v>200074141</v>
          </cell>
        </row>
        <row r="2083">
          <cell r="C2083">
            <v>200062287</v>
          </cell>
        </row>
        <row r="2084">
          <cell r="C2084">
            <v>200071469</v>
          </cell>
        </row>
        <row r="2085">
          <cell r="C2085">
            <v>200082075</v>
          </cell>
        </row>
        <row r="2086">
          <cell r="C2086">
            <v>200056128</v>
          </cell>
        </row>
        <row r="2087">
          <cell r="C2087">
            <v>200064883</v>
          </cell>
        </row>
        <row r="2088">
          <cell r="C2088">
            <v>200072066</v>
          </cell>
        </row>
        <row r="2089">
          <cell r="C2089">
            <v>200060765</v>
          </cell>
        </row>
        <row r="2090">
          <cell r="C2090">
            <v>200068557</v>
          </cell>
        </row>
        <row r="2091">
          <cell r="C2091">
            <v>200072081</v>
          </cell>
        </row>
        <row r="2092">
          <cell r="C2092">
            <v>200063034</v>
          </cell>
        </row>
        <row r="2093">
          <cell r="C2093">
            <v>200046170</v>
          </cell>
        </row>
        <row r="2094">
          <cell r="C2094">
            <v>200070791</v>
          </cell>
        </row>
        <row r="2095">
          <cell r="C2095">
            <v>200063232</v>
          </cell>
        </row>
        <row r="2096">
          <cell r="C2096">
            <v>200070955</v>
          </cell>
        </row>
        <row r="2097">
          <cell r="C2097">
            <v>200076352</v>
          </cell>
        </row>
        <row r="2098">
          <cell r="C2098">
            <v>200145012</v>
          </cell>
        </row>
        <row r="2099">
          <cell r="C2099">
            <v>200073256</v>
          </cell>
        </row>
        <row r="2100">
          <cell r="C2100">
            <v>200072511</v>
          </cell>
        </row>
        <row r="2101">
          <cell r="C2101">
            <v>200072519</v>
          </cell>
        </row>
        <row r="2102">
          <cell r="C2102">
            <v>200081647</v>
          </cell>
        </row>
        <row r="2103">
          <cell r="C2103">
            <v>200073090</v>
          </cell>
        </row>
        <row r="2104">
          <cell r="C2104">
            <v>200072211</v>
          </cell>
        </row>
        <row r="2105">
          <cell r="C2105">
            <v>200055237</v>
          </cell>
        </row>
        <row r="2106">
          <cell r="C2106">
            <v>200073970</v>
          </cell>
        </row>
        <row r="2107">
          <cell r="C2107">
            <v>200080184</v>
          </cell>
        </row>
        <row r="2108">
          <cell r="C2108">
            <v>200074415</v>
          </cell>
        </row>
        <row r="2109">
          <cell r="C2109">
            <v>200057571</v>
          </cell>
        </row>
        <row r="2110">
          <cell r="C2110">
            <v>200060342</v>
          </cell>
        </row>
        <row r="2111">
          <cell r="C2111">
            <v>200070866</v>
          </cell>
        </row>
        <row r="2112">
          <cell r="C2112">
            <v>200062330</v>
          </cell>
        </row>
        <row r="2113">
          <cell r="C2113">
            <v>200064340</v>
          </cell>
        </row>
        <row r="2114">
          <cell r="C2114">
            <v>200072694</v>
          </cell>
        </row>
        <row r="2115">
          <cell r="C2115">
            <v>200074553</v>
          </cell>
        </row>
        <row r="2116">
          <cell r="C2116">
            <v>200072910</v>
          </cell>
        </row>
        <row r="2117">
          <cell r="C2117">
            <v>200076671</v>
          </cell>
        </row>
        <row r="2118">
          <cell r="C2118">
            <v>200081995</v>
          </cell>
        </row>
        <row r="2119">
          <cell r="C2119">
            <v>200073306</v>
          </cell>
        </row>
        <row r="2120">
          <cell r="C2120">
            <v>200072327</v>
          </cell>
        </row>
        <row r="2121">
          <cell r="C2121">
            <v>200063302</v>
          </cell>
        </row>
        <row r="2122">
          <cell r="C2122">
            <v>200072335</v>
          </cell>
        </row>
        <row r="2123">
          <cell r="C2123">
            <v>200088957</v>
          </cell>
        </row>
        <row r="2124">
          <cell r="C2124">
            <v>200080188</v>
          </cell>
        </row>
        <row r="2125">
          <cell r="C2125">
            <v>200090705</v>
          </cell>
        </row>
        <row r="2126">
          <cell r="C2126">
            <v>200072145</v>
          </cell>
        </row>
        <row r="2127">
          <cell r="C2127">
            <v>200039888</v>
          </cell>
        </row>
        <row r="2128">
          <cell r="C2128">
            <v>200068173</v>
          </cell>
        </row>
        <row r="2129">
          <cell r="C2129">
            <v>200068656</v>
          </cell>
        </row>
        <row r="2130">
          <cell r="C2130">
            <v>200068476</v>
          </cell>
        </row>
        <row r="2131">
          <cell r="C2131">
            <v>200071178</v>
          </cell>
        </row>
        <row r="2132">
          <cell r="C2132">
            <v>200068415</v>
          </cell>
        </row>
        <row r="2133">
          <cell r="C2133">
            <v>200069114</v>
          </cell>
        </row>
        <row r="2134">
          <cell r="C2134">
            <v>200064930</v>
          </cell>
        </row>
        <row r="2135">
          <cell r="C2135">
            <v>200068025</v>
          </cell>
        </row>
        <row r="2136">
          <cell r="C2136">
            <v>200064587</v>
          </cell>
        </row>
        <row r="2137">
          <cell r="C2137">
            <v>200068931</v>
          </cell>
        </row>
        <row r="2138">
          <cell r="C2138">
            <v>200059400</v>
          </cell>
        </row>
        <row r="2139">
          <cell r="C2139">
            <v>200067765</v>
          </cell>
        </row>
        <row r="2140">
          <cell r="C2140">
            <v>200069165</v>
          </cell>
        </row>
        <row r="2141">
          <cell r="C2141">
            <v>200069348</v>
          </cell>
        </row>
        <row r="2142">
          <cell r="C2142">
            <v>200059021</v>
          </cell>
        </row>
        <row r="2143">
          <cell r="C2143">
            <v>200063572</v>
          </cell>
        </row>
        <row r="2144">
          <cell r="C2144">
            <v>200068194</v>
          </cell>
        </row>
        <row r="2145">
          <cell r="C2145">
            <v>200064057</v>
          </cell>
        </row>
        <row r="2146">
          <cell r="C2146">
            <v>200068165</v>
          </cell>
        </row>
        <row r="2147">
          <cell r="C2147">
            <v>200072730</v>
          </cell>
        </row>
        <row r="2148">
          <cell r="C2148">
            <v>200059856</v>
          </cell>
        </row>
        <row r="2149">
          <cell r="C2149">
            <v>200082064</v>
          </cell>
        </row>
        <row r="2150">
          <cell r="C2150">
            <v>200064936</v>
          </cell>
        </row>
        <row r="2151">
          <cell r="C2151">
            <v>200098557</v>
          </cell>
        </row>
        <row r="2152">
          <cell r="C2152">
            <v>200090197</v>
          </cell>
        </row>
        <row r="2153">
          <cell r="C2153">
            <v>200075443</v>
          </cell>
        </row>
        <row r="2154">
          <cell r="C2154">
            <v>200089815</v>
          </cell>
        </row>
        <row r="2155">
          <cell r="C2155">
            <v>200061711</v>
          </cell>
        </row>
        <row r="2156">
          <cell r="C2156">
            <v>200070843</v>
          </cell>
        </row>
        <row r="2157">
          <cell r="C2157">
            <v>200087032</v>
          </cell>
        </row>
        <row r="2158">
          <cell r="C2158">
            <v>200070846</v>
          </cell>
        </row>
        <row r="2159">
          <cell r="C2159">
            <v>200090078</v>
          </cell>
        </row>
        <row r="2160">
          <cell r="C2160">
            <v>200081283</v>
          </cell>
        </row>
        <row r="2161">
          <cell r="C2161">
            <v>200082382</v>
          </cell>
        </row>
        <row r="2162">
          <cell r="C2162">
            <v>200071257</v>
          </cell>
        </row>
        <row r="2163">
          <cell r="C2163">
            <v>200091664</v>
          </cell>
        </row>
        <row r="2164">
          <cell r="C2164">
            <v>200074567</v>
          </cell>
        </row>
        <row r="2165">
          <cell r="C2165">
            <v>200069510</v>
          </cell>
        </row>
        <row r="2166">
          <cell r="C2166">
            <v>200080449</v>
          </cell>
        </row>
        <row r="2167">
          <cell r="C2167">
            <v>200076441</v>
          </cell>
        </row>
        <row r="2168">
          <cell r="C2168">
            <v>200075302</v>
          </cell>
        </row>
        <row r="2169">
          <cell r="C2169">
            <v>200082705</v>
          </cell>
        </row>
        <row r="2170">
          <cell r="C2170">
            <v>200070684</v>
          </cell>
        </row>
        <row r="2171">
          <cell r="C2171">
            <v>200065151</v>
          </cell>
        </row>
        <row r="2172">
          <cell r="C2172">
            <v>200080605</v>
          </cell>
        </row>
        <row r="2173">
          <cell r="C2173">
            <v>200070291</v>
          </cell>
        </row>
        <row r="2174">
          <cell r="C2174">
            <v>200071198</v>
          </cell>
        </row>
        <row r="2175">
          <cell r="C2175">
            <v>200071490</v>
          </cell>
        </row>
        <row r="2176">
          <cell r="C2176">
            <v>200076290</v>
          </cell>
        </row>
        <row r="2177">
          <cell r="C2177">
            <v>200072408</v>
          </cell>
        </row>
        <row r="2178">
          <cell r="C2178">
            <v>200072426</v>
          </cell>
        </row>
        <row r="2179">
          <cell r="C2179">
            <v>200069751</v>
          </cell>
        </row>
        <row r="2180">
          <cell r="C2180">
            <v>200074343</v>
          </cell>
        </row>
        <row r="2181">
          <cell r="C2181">
            <v>200068270</v>
          </cell>
        </row>
        <row r="2182">
          <cell r="C2182">
            <v>200073502</v>
          </cell>
        </row>
        <row r="2183">
          <cell r="C2183">
            <v>200072858</v>
          </cell>
        </row>
        <row r="2184">
          <cell r="C2184">
            <v>200055144</v>
          </cell>
        </row>
        <row r="2185">
          <cell r="C2185">
            <v>200062497</v>
          </cell>
        </row>
        <row r="2186">
          <cell r="C2186">
            <v>200071378</v>
          </cell>
        </row>
        <row r="2187">
          <cell r="C2187">
            <v>200080425</v>
          </cell>
        </row>
        <row r="2188">
          <cell r="C2188">
            <v>200071248</v>
          </cell>
        </row>
        <row r="2189">
          <cell r="C2189">
            <v>200021793</v>
          </cell>
        </row>
        <row r="2190">
          <cell r="C2190">
            <v>200074454</v>
          </cell>
        </row>
        <row r="2191">
          <cell r="C2191">
            <v>200063436</v>
          </cell>
        </row>
        <row r="2192">
          <cell r="C2192">
            <v>200067933</v>
          </cell>
        </row>
        <row r="2193">
          <cell r="C2193">
            <v>200069453</v>
          </cell>
        </row>
        <row r="2194">
          <cell r="C2194">
            <v>200069506</v>
          </cell>
        </row>
        <row r="2195">
          <cell r="C2195">
            <v>200082106</v>
          </cell>
        </row>
        <row r="2196">
          <cell r="C2196">
            <v>200051274</v>
          </cell>
        </row>
        <row r="2197">
          <cell r="C2197">
            <v>200073757</v>
          </cell>
        </row>
        <row r="2198">
          <cell r="C2198">
            <v>200077306</v>
          </cell>
        </row>
        <row r="2199">
          <cell r="C2199">
            <v>200082673</v>
          </cell>
        </row>
        <row r="2200">
          <cell r="C2200">
            <v>200080871</v>
          </cell>
        </row>
        <row r="2201">
          <cell r="C2201">
            <v>200078338</v>
          </cell>
        </row>
        <row r="2202">
          <cell r="C2202">
            <v>200083387</v>
          </cell>
        </row>
        <row r="2203">
          <cell r="C2203">
            <v>200070264</v>
          </cell>
        </row>
        <row r="2204">
          <cell r="C2204">
            <v>200073586</v>
          </cell>
        </row>
        <row r="2205">
          <cell r="C2205">
            <v>200071785</v>
          </cell>
        </row>
        <row r="2206">
          <cell r="C2206">
            <v>200065325</v>
          </cell>
        </row>
        <row r="2207">
          <cell r="C2207">
            <v>200071862</v>
          </cell>
        </row>
        <row r="2208">
          <cell r="C2208">
            <v>200071797</v>
          </cell>
        </row>
        <row r="2209">
          <cell r="C2209">
            <v>200064507</v>
          </cell>
        </row>
        <row r="2210">
          <cell r="C2210">
            <v>200071006</v>
          </cell>
        </row>
        <row r="2211">
          <cell r="C2211">
            <v>200070678</v>
          </cell>
        </row>
        <row r="2212">
          <cell r="C2212">
            <v>200078336</v>
          </cell>
        </row>
        <row r="2213">
          <cell r="C2213">
            <v>200046839</v>
          </cell>
        </row>
        <row r="2214">
          <cell r="C2214">
            <v>200059156</v>
          </cell>
        </row>
        <row r="2215">
          <cell r="C2215">
            <v>200071818</v>
          </cell>
        </row>
        <row r="2216">
          <cell r="C2216">
            <v>200071620</v>
          </cell>
        </row>
        <row r="2217">
          <cell r="C2217">
            <v>200074526</v>
          </cell>
        </row>
        <row r="2218">
          <cell r="C2218">
            <v>200071822</v>
          </cell>
        </row>
        <row r="2219">
          <cell r="C2219">
            <v>200080376</v>
          </cell>
        </row>
        <row r="2220">
          <cell r="C2220">
            <v>200074603</v>
          </cell>
        </row>
        <row r="2221">
          <cell r="C2221">
            <v>200047955</v>
          </cell>
        </row>
        <row r="2222">
          <cell r="C2222">
            <v>200076368</v>
          </cell>
        </row>
        <row r="2223">
          <cell r="C2223">
            <v>200074448</v>
          </cell>
        </row>
        <row r="2224">
          <cell r="C2224">
            <v>200041007</v>
          </cell>
        </row>
        <row r="2225">
          <cell r="C2225">
            <v>200071978</v>
          </cell>
        </row>
        <row r="2226">
          <cell r="C2226">
            <v>200073350</v>
          </cell>
        </row>
        <row r="2227">
          <cell r="C2227">
            <v>200019104</v>
          </cell>
        </row>
        <row r="2228">
          <cell r="C2228">
            <v>200074150</v>
          </cell>
        </row>
        <row r="2229">
          <cell r="C2229">
            <v>200071848</v>
          </cell>
        </row>
        <row r="2230">
          <cell r="C2230">
            <v>200083299</v>
          </cell>
        </row>
        <row r="2231">
          <cell r="C2231">
            <v>200076183</v>
          </cell>
        </row>
        <row r="2232">
          <cell r="C2232">
            <v>200069190</v>
          </cell>
        </row>
        <row r="2233">
          <cell r="C2233">
            <v>200044134</v>
          </cell>
        </row>
        <row r="2234">
          <cell r="C2234">
            <v>200072018</v>
          </cell>
        </row>
        <row r="2235">
          <cell r="C2235">
            <v>200070775</v>
          </cell>
        </row>
        <row r="2236">
          <cell r="C2236">
            <v>200071652</v>
          </cell>
        </row>
        <row r="2237">
          <cell r="C2237">
            <v>200111547</v>
          </cell>
        </row>
        <row r="2238">
          <cell r="C2238">
            <v>200073784</v>
          </cell>
        </row>
        <row r="2239">
          <cell r="C2239">
            <v>200072379</v>
          </cell>
        </row>
        <row r="2240">
          <cell r="C2240">
            <v>200072829</v>
          </cell>
        </row>
        <row r="2241">
          <cell r="C2241">
            <v>200067855</v>
          </cell>
        </row>
        <row r="2242">
          <cell r="C2242">
            <v>200072046</v>
          </cell>
        </row>
        <row r="2243">
          <cell r="C2243">
            <v>200057051</v>
          </cell>
        </row>
        <row r="2244">
          <cell r="C2244">
            <v>200071662</v>
          </cell>
        </row>
        <row r="2245">
          <cell r="C2245">
            <v>200072399</v>
          </cell>
        </row>
        <row r="2246">
          <cell r="C2246">
            <v>200073371</v>
          </cell>
        </row>
        <row r="2247">
          <cell r="C2247">
            <v>200069619</v>
          </cell>
        </row>
        <row r="2248">
          <cell r="C2248">
            <v>200075338</v>
          </cell>
        </row>
        <row r="2249">
          <cell r="C2249">
            <v>200080406</v>
          </cell>
        </row>
        <row r="2250">
          <cell r="C2250">
            <v>200068923</v>
          </cell>
        </row>
        <row r="2251">
          <cell r="C2251">
            <v>200064398</v>
          </cell>
        </row>
        <row r="2252">
          <cell r="C2252">
            <v>200073050</v>
          </cell>
        </row>
        <row r="2253">
          <cell r="C2253">
            <v>200070842</v>
          </cell>
        </row>
        <row r="2254">
          <cell r="C2254">
            <v>200083374</v>
          </cell>
        </row>
        <row r="2255">
          <cell r="C2255">
            <v>200073382</v>
          </cell>
        </row>
        <row r="2256">
          <cell r="C2256">
            <v>200074420</v>
          </cell>
        </row>
        <row r="2257">
          <cell r="C2257">
            <v>200076208</v>
          </cell>
        </row>
        <row r="2258">
          <cell r="C2258">
            <v>200070908</v>
          </cell>
        </row>
        <row r="2259">
          <cell r="C2259">
            <v>200060413</v>
          </cell>
        </row>
        <row r="2260">
          <cell r="C2260">
            <v>200047196</v>
          </cell>
        </row>
        <row r="2261">
          <cell r="C2261">
            <v>200072118</v>
          </cell>
        </row>
        <row r="2262">
          <cell r="C2262">
            <v>200081778</v>
          </cell>
        </row>
        <row r="2263">
          <cell r="C2263">
            <v>200073503</v>
          </cell>
        </row>
        <row r="2264">
          <cell r="C2264">
            <v>200074701</v>
          </cell>
        </row>
        <row r="2265">
          <cell r="C2265">
            <v>200081868</v>
          </cell>
        </row>
        <row r="2266">
          <cell r="C2266">
            <v>200061718</v>
          </cell>
        </row>
        <row r="2267">
          <cell r="C2267">
            <v>200082270</v>
          </cell>
        </row>
        <row r="2268">
          <cell r="C2268">
            <v>200073243</v>
          </cell>
        </row>
        <row r="2269">
          <cell r="C2269">
            <v>200082750</v>
          </cell>
        </row>
        <row r="2270">
          <cell r="C2270">
            <v>200069491</v>
          </cell>
        </row>
        <row r="2271">
          <cell r="C2271">
            <v>200083016</v>
          </cell>
        </row>
        <row r="2272">
          <cell r="C2272">
            <v>200074203</v>
          </cell>
        </row>
        <row r="2273">
          <cell r="C2273">
            <v>200052583</v>
          </cell>
        </row>
        <row r="2274">
          <cell r="C2274">
            <v>200036820</v>
          </cell>
        </row>
        <row r="2275">
          <cell r="C2275">
            <v>200070794</v>
          </cell>
        </row>
        <row r="2276">
          <cell r="C2276">
            <v>200070722</v>
          </cell>
        </row>
        <row r="2277">
          <cell r="C2277">
            <v>200023868</v>
          </cell>
        </row>
        <row r="2278">
          <cell r="C2278">
            <v>200075365</v>
          </cell>
        </row>
        <row r="2279">
          <cell r="C2279">
            <v>200070851</v>
          </cell>
        </row>
        <row r="2280">
          <cell r="C2280">
            <v>200077760</v>
          </cell>
        </row>
        <row r="2281">
          <cell r="C2281">
            <v>200070957</v>
          </cell>
        </row>
        <row r="2282">
          <cell r="C2282">
            <v>200077038</v>
          </cell>
        </row>
        <row r="2283">
          <cell r="C2283">
            <v>200072201</v>
          </cell>
        </row>
        <row r="2284">
          <cell r="C2284">
            <v>200072528</v>
          </cell>
        </row>
        <row r="2285">
          <cell r="C2285">
            <v>200075955</v>
          </cell>
        </row>
        <row r="2286">
          <cell r="C2286">
            <v>200072887</v>
          </cell>
        </row>
        <row r="2287">
          <cell r="C2287">
            <v>200044165</v>
          </cell>
        </row>
        <row r="2288">
          <cell r="C2288">
            <v>200077193</v>
          </cell>
        </row>
        <row r="2289">
          <cell r="C2289">
            <v>200072538</v>
          </cell>
        </row>
        <row r="2290">
          <cell r="C2290">
            <v>200072548</v>
          </cell>
        </row>
        <row r="2291">
          <cell r="C2291">
            <v>200073095</v>
          </cell>
        </row>
        <row r="2292">
          <cell r="C2292">
            <v>200073989</v>
          </cell>
        </row>
        <row r="2293">
          <cell r="C2293">
            <v>200083107</v>
          </cell>
        </row>
        <row r="2294">
          <cell r="C2294">
            <v>200061856</v>
          </cell>
        </row>
        <row r="2295">
          <cell r="C2295">
            <v>200069528</v>
          </cell>
        </row>
        <row r="2296">
          <cell r="C2296">
            <v>200077258</v>
          </cell>
        </row>
        <row r="2297">
          <cell r="C2297">
            <v>200073861</v>
          </cell>
        </row>
        <row r="2298">
          <cell r="C2298">
            <v>200076249</v>
          </cell>
        </row>
        <row r="2299">
          <cell r="C2299">
            <v>200073865</v>
          </cell>
        </row>
        <row r="2300">
          <cell r="C2300">
            <v>200081694</v>
          </cell>
        </row>
        <row r="2301">
          <cell r="C2301">
            <v>200073297</v>
          </cell>
        </row>
        <row r="2302">
          <cell r="C2302">
            <v>200077204</v>
          </cell>
        </row>
        <row r="2303">
          <cell r="C2303">
            <v>200066091</v>
          </cell>
        </row>
        <row r="2304">
          <cell r="C2304">
            <v>200076500</v>
          </cell>
        </row>
        <row r="2305">
          <cell r="C2305">
            <v>200073870</v>
          </cell>
        </row>
        <row r="2306">
          <cell r="C2306">
            <v>200074018</v>
          </cell>
        </row>
        <row r="2307">
          <cell r="C2307">
            <v>200073310</v>
          </cell>
        </row>
        <row r="2308">
          <cell r="C2308">
            <v>200052808</v>
          </cell>
        </row>
        <row r="2309">
          <cell r="C2309">
            <v>200057454</v>
          </cell>
        </row>
        <row r="2310">
          <cell r="C2310">
            <v>200076816</v>
          </cell>
        </row>
        <row r="2311">
          <cell r="C2311">
            <v>200070989</v>
          </cell>
        </row>
        <row r="2312">
          <cell r="C2312">
            <v>200060037</v>
          </cell>
        </row>
        <row r="2313">
          <cell r="C2313">
            <v>200074029</v>
          </cell>
        </row>
        <row r="2314">
          <cell r="C2314">
            <v>200063647</v>
          </cell>
        </row>
        <row r="2315">
          <cell r="C2315">
            <v>200044751</v>
          </cell>
        </row>
        <row r="2316">
          <cell r="C2316">
            <v>200057532</v>
          </cell>
        </row>
        <row r="2317">
          <cell r="C2317">
            <v>200052104</v>
          </cell>
        </row>
        <row r="2318">
          <cell r="C2318">
            <v>200072740</v>
          </cell>
        </row>
        <row r="2319">
          <cell r="C2319">
            <v>200037671</v>
          </cell>
        </row>
        <row r="2320">
          <cell r="C2320">
            <v>200057442</v>
          </cell>
        </row>
        <row r="2321">
          <cell r="C2321">
            <v>200086693</v>
          </cell>
        </row>
        <row r="2322">
          <cell r="C2322">
            <v>200088267</v>
          </cell>
        </row>
        <row r="2323">
          <cell r="C2323">
            <v>200087534</v>
          </cell>
        </row>
        <row r="2324">
          <cell r="C2324">
            <v>200087001</v>
          </cell>
        </row>
        <row r="2325">
          <cell r="C2325">
            <v>200087848</v>
          </cell>
        </row>
        <row r="2326">
          <cell r="C2326">
            <v>200091820</v>
          </cell>
        </row>
        <row r="2327">
          <cell r="C2327">
            <v>200090194</v>
          </cell>
        </row>
        <row r="2328">
          <cell r="C2328">
            <v>200093178</v>
          </cell>
        </row>
        <row r="2329">
          <cell r="C2329">
            <v>200015076</v>
          </cell>
        </row>
        <row r="2330">
          <cell r="C2330">
            <v>200081067</v>
          </cell>
        </row>
        <row r="2331">
          <cell r="C2331">
            <v>200061554</v>
          </cell>
        </row>
        <row r="2332">
          <cell r="C2332">
            <v>200092584</v>
          </cell>
        </row>
        <row r="2333">
          <cell r="C2333">
            <v>200061625</v>
          </cell>
        </row>
        <row r="2334">
          <cell r="C2334">
            <v>200089801</v>
          </cell>
        </row>
        <row r="2335">
          <cell r="C2335">
            <v>200081354</v>
          </cell>
        </row>
        <row r="2336">
          <cell r="C2336">
            <v>200071172</v>
          </cell>
        </row>
        <row r="2337">
          <cell r="C2337">
            <v>200080748</v>
          </cell>
        </row>
        <row r="2338">
          <cell r="C2338">
            <v>200088768</v>
          </cell>
        </row>
        <row r="2339">
          <cell r="C2339">
            <v>200078511</v>
          </cell>
        </row>
        <row r="2340">
          <cell r="C2340">
            <v>200074746</v>
          </cell>
        </row>
        <row r="2341">
          <cell r="C2341">
            <v>200031398</v>
          </cell>
        </row>
        <row r="2342">
          <cell r="C2342">
            <v>200080387</v>
          </cell>
        </row>
        <row r="2343">
          <cell r="C2343">
            <v>200078021</v>
          </cell>
        </row>
        <row r="2344">
          <cell r="C2344">
            <v>200075322</v>
          </cell>
        </row>
        <row r="2345">
          <cell r="C2345">
            <v>200062618</v>
          </cell>
        </row>
        <row r="2346">
          <cell r="C2346">
            <v>200031403</v>
          </cell>
        </row>
        <row r="2347">
          <cell r="C2347">
            <v>200086508</v>
          </cell>
        </row>
        <row r="2348">
          <cell r="C2348">
            <v>200088057</v>
          </cell>
        </row>
        <row r="2349">
          <cell r="C2349">
            <v>200088788</v>
          </cell>
        </row>
        <row r="2350">
          <cell r="C2350">
            <v>200090841</v>
          </cell>
        </row>
        <row r="2351">
          <cell r="C2351">
            <v>200091321</v>
          </cell>
        </row>
        <row r="2352">
          <cell r="C2352">
            <v>200072573</v>
          </cell>
        </row>
        <row r="2353">
          <cell r="C2353">
            <v>200074478</v>
          </cell>
        </row>
        <row r="2354">
          <cell r="C2354">
            <v>200080712</v>
          </cell>
        </row>
        <row r="2355">
          <cell r="C2355">
            <v>200075113</v>
          </cell>
        </row>
        <row r="2356">
          <cell r="C2356">
            <v>200069608</v>
          </cell>
        </row>
        <row r="2357">
          <cell r="C2357">
            <v>200086520</v>
          </cell>
        </row>
        <row r="2358">
          <cell r="C2358">
            <v>200072842</v>
          </cell>
        </row>
        <row r="2359">
          <cell r="C2359">
            <v>200087975</v>
          </cell>
        </row>
        <row r="2360">
          <cell r="C2360">
            <v>200080638</v>
          </cell>
        </row>
        <row r="2361">
          <cell r="C2361">
            <v>200071677</v>
          </cell>
        </row>
        <row r="2362">
          <cell r="C2362">
            <v>200081704</v>
          </cell>
        </row>
        <row r="2363">
          <cell r="C2363">
            <v>200057538</v>
          </cell>
        </row>
        <row r="2364">
          <cell r="C2364">
            <v>200087931</v>
          </cell>
        </row>
        <row r="2365">
          <cell r="C2365">
            <v>200075347</v>
          </cell>
        </row>
        <row r="2366">
          <cell r="C2366">
            <v>200092969</v>
          </cell>
        </row>
        <row r="2367">
          <cell r="C2367">
            <v>200078493</v>
          </cell>
        </row>
        <row r="2368">
          <cell r="C2368">
            <v>200061535</v>
          </cell>
        </row>
        <row r="2369">
          <cell r="C2369">
            <v>200054358</v>
          </cell>
        </row>
        <row r="2370">
          <cell r="C2370">
            <v>200089770</v>
          </cell>
        </row>
        <row r="2371">
          <cell r="C2371">
            <v>200074201</v>
          </cell>
        </row>
        <row r="2372">
          <cell r="C2372">
            <v>200088900</v>
          </cell>
        </row>
        <row r="2373">
          <cell r="C2373">
            <v>200080715</v>
          </cell>
        </row>
        <row r="2374">
          <cell r="C2374">
            <v>200092558</v>
          </cell>
        </row>
        <row r="2375">
          <cell r="C2375">
            <v>200089408</v>
          </cell>
        </row>
        <row r="2376">
          <cell r="C2376">
            <v>200063320</v>
          </cell>
        </row>
        <row r="2377">
          <cell r="C2377">
            <v>200089930</v>
          </cell>
        </row>
        <row r="2378">
          <cell r="C2378">
            <v>200087732</v>
          </cell>
        </row>
        <row r="2379">
          <cell r="C2379">
            <v>200071423</v>
          </cell>
        </row>
        <row r="2380">
          <cell r="C2380">
            <v>200072496</v>
          </cell>
        </row>
        <row r="2381">
          <cell r="C2381">
            <v>200145181</v>
          </cell>
        </row>
        <row r="2382">
          <cell r="C2382">
            <v>200064162</v>
          </cell>
        </row>
        <row r="2383">
          <cell r="C2383">
            <v>200082761</v>
          </cell>
        </row>
        <row r="2384">
          <cell r="C2384">
            <v>200073832</v>
          </cell>
        </row>
        <row r="2385">
          <cell r="C2385">
            <v>200033860</v>
          </cell>
        </row>
        <row r="2386">
          <cell r="C2386">
            <v>200080616</v>
          </cell>
        </row>
        <row r="2387">
          <cell r="C2387">
            <v>200080423</v>
          </cell>
        </row>
        <row r="2388">
          <cell r="C2388">
            <v>200071425</v>
          </cell>
        </row>
        <row r="2389">
          <cell r="C2389">
            <v>200088599</v>
          </cell>
        </row>
        <row r="2390">
          <cell r="C2390">
            <v>200087388</v>
          </cell>
        </row>
        <row r="2391">
          <cell r="C2391">
            <v>200048267</v>
          </cell>
        </row>
        <row r="2392">
          <cell r="C2392">
            <v>200087764</v>
          </cell>
        </row>
        <row r="2393">
          <cell r="C2393">
            <v>200033766</v>
          </cell>
        </row>
        <row r="2394">
          <cell r="C2394">
            <v>200073426</v>
          </cell>
        </row>
        <row r="2395">
          <cell r="C2395">
            <v>200046279</v>
          </cell>
        </row>
        <row r="2396">
          <cell r="C2396">
            <v>200087822</v>
          </cell>
        </row>
        <row r="2397">
          <cell r="C2397">
            <v>200086773</v>
          </cell>
        </row>
        <row r="2398">
          <cell r="C2398">
            <v>200087185</v>
          </cell>
        </row>
        <row r="2399">
          <cell r="C2399">
            <v>200038062</v>
          </cell>
        </row>
        <row r="2400">
          <cell r="C2400">
            <v>200071255</v>
          </cell>
        </row>
        <row r="2401">
          <cell r="C2401">
            <v>200087085</v>
          </cell>
        </row>
        <row r="2402">
          <cell r="C2402">
            <v>200090132</v>
          </cell>
        </row>
        <row r="2403">
          <cell r="C2403">
            <v>200086775</v>
          </cell>
        </row>
        <row r="2404">
          <cell r="C2404">
            <v>200071259</v>
          </cell>
        </row>
        <row r="2405">
          <cell r="C2405">
            <v>200051162</v>
          </cell>
        </row>
        <row r="2406">
          <cell r="C2406">
            <v>200062069</v>
          </cell>
        </row>
        <row r="2407">
          <cell r="C2407">
            <v>200089661</v>
          </cell>
        </row>
        <row r="2408">
          <cell r="C2408">
            <v>200092487</v>
          </cell>
        </row>
        <row r="2409">
          <cell r="C2409">
            <v>200075265</v>
          </cell>
        </row>
        <row r="2410">
          <cell r="C2410">
            <v>200060071</v>
          </cell>
        </row>
        <row r="2411">
          <cell r="C2411">
            <v>200088662</v>
          </cell>
        </row>
        <row r="2412">
          <cell r="C2412">
            <v>200056390</v>
          </cell>
        </row>
        <row r="2413">
          <cell r="C2413">
            <v>200140219</v>
          </cell>
        </row>
        <row r="2414">
          <cell r="C2414">
            <v>200080040</v>
          </cell>
        </row>
        <row r="2415">
          <cell r="C2415">
            <v>200063689</v>
          </cell>
        </row>
        <row r="2416">
          <cell r="C2416">
            <v>200069308</v>
          </cell>
        </row>
        <row r="2417">
          <cell r="C2417">
            <v>200089358</v>
          </cell>
        </row>
        <row r="2418">
          <cell r="C2418">
            <v>200064912</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vier Mauricio Kleber Espinosa" refreshedDate="43717.83848726852" createdVersion="5" refreshedVersion="5" minRefreshableVersion="3" recordCount="1405">
  <cacheSource type="worksheet">
    <worksheetSource ref="A1:AA1404" sheet="Resultados Individuales"/>
  </cacheSource>
  <cacheFields count="27">
    <cacheField name="ID de alumno" numFmtId="0">
      <sharedItems containsMixedTypes="1" containsNumber="1" containsInteger="1" minValue="20004659" maxValue="200129345"/>
    </cacheField>
    <cacheField name="Apellidos" numFmtId="0">
      <sharedItems/>
    </cacheField>
    <cacheField name="Nombre" numFmtId="0">
      <sharedItems/>
    </cacheField>
    <cacheField name="Correo Uninorte" numFmtId="0">
      <sharedItems containsBlank="1"/>
    </cacheField>
    <cacheField name="Programa" numFmtId="0">
      <sharedItems containsBlank="1" count="27">
        <s v="Medicina"/>
        <s v="Comunicación Social y Periodismo"/>
        <s v="Negocios Internacionales"/>
        <s v="Administración de Empresas"/>
        <s v="Diseño Gráfico"/>
        <s v="Ingeniería Civil"/>
        <s v="Contaduría Pública"/>
        <s v="Economía"/>
        <s v="Ingeniería de Sistemas"/>
        <s v="Matemáticas"/>
        <s v="Ingeniería Eléctrica"/>
        <s v="Ingeniería Electrónica"/>
        <s v="Arquitectura"/>
        <s v="Ingeniería Industrial"/>
        <s v="Psicología"/>
        <s v="Filosofía y Humanidades"/>
        <s v="Enfermería"/>
        <s v="Ingeniería Mecánica"/>
        <s v="Lic. Pedagogía Infantil"/>
        <s v="Diseño Industrial"/>
        <s v="Música"/>
        <s v="Geología"/>
        <s v="Odontología"/>
        <e v="#N/A"/>
        <m/>
        <s v="Lic. Matemáticas"/>
        <s v="Lic. Filosofía y Humanidades"/>
      </sharedItems>
    </cacheField>
    <cacheField name="División" numFmtId="0">
      <sharedItems containsBlank="1"/>
    </cacheField>
    <cacheField name="Fecha" numFmtId="0">
      <sharedItems containsNonDate="0" containsDate="1" containsString="0" containsBlank="1" minDate="2019-07-29T00:00:00" maxDate="2019-08-24T00:00:00"/>
    </cacheField>
    <cacheField name="NRC" numFmtId="0">
      <sharedItems containsString="0" containsBlank="1" containsNumber="1" containsInteger="1" minValue="1283" maxValue="8439"/>
    </cacheField>
    <cacheField name="Comunicación Escrita" numFmtId="0">
      <sharedItems containsString="0" containsBlank="1" containsNumber="1" containsInteger="1" minValue="15" maxValue="300"/>
    </cacheField>
    <cacheField name="Razonamiento Cuantitativo" numFmtId="0">
      <sharedItems containsString="0" containsBlank="1" containsNumber="1" containsInteger="1" minValue="30" maxValue="290"/>
    </cacheField>
    <cacheField name="Lectura Crítica" numFmtId="0">
      <sharedItems containsString="0" containsBlank="1" containsNumber="1" containsInteger="1" minValue="20" maxValue="280"/>
    </cacheField>
    <cacheField name="Competencias Ciudadanas" numFmtId="0">
      <sharedItems containsString="0" containsBlank="1" containsNumber="1" containsInteger="1" minValue="10" maxValue="300"/>
    </cacheField>
    <cacheField name="Inglés" numFmtId="0">
      <sharedItems containsString="0" containsBlank="1" containsNumber="1" containsInteger="1" minValue="0" maxValue="300"/>
    </cacheField>
    <cacheField name="Puntaje Global" numFmtId="1">
      <sharedItems containsString="0" containsBlank="1" containsNumber="1" minValue="15" maxValue="287.5"/>
    </cacheField>
    <cacheField name="Percentil CE" numFmtId="0">
      <sharedItems containsNonDate="0" containsString="0" containsBlank="1"/>
    </cacheField>
    <cacheField name="Percentil RC" numFmtId="0">
      <sharedItems containsString="0" containsBlank="1" containsNumber="1" containsInteger="1" minValue="1" maxValue="100"/>
    </cacheField>
    <cacheField name="Percentil LC" numFmtId="0">
      <sharedItems containsString="0" containsBlank="1" containsNumber="1" containsInteger="1" minValue="1" maxValue="100"/>
    </cacheField>
    <cacheField name="Percentil CC" numFmtId="0">
      <sharedItems containsBlank="1" containsMixedTypes="1" containsNumber="1" containsInteger="1" minValue="2" maxValue="98"/>
    </cacheField>
    <cacheField name="Percentil IGL" numFmtId="0">
      <sharedItems containsBlank="1" containsMixedTypes="1" containsNumber="1" containsInteger="1" minValue="1" maxValue="100"/>
    </cacheField>
    <cacheField name="Percentil PGLOBAL" numFmtId="0">
      <sharedItems containsBlank="1" containsMixedTypes="1" containsNumber="1" containsInteger="1" minValue="1" maxValue="100"/>
    </cacheField>
    <cacheField name="Nivel CE" numFmtId="0">
      <sharedItems containsString="0" containsBlank="1" containsNumber="1" containsInteger="1" minValue="1" maxValue="4"/>
    </cacheField>
    <cacheField name="Nivel RC" numFmtId="0">
      <sharedItems containsString="0" containsBlank="1" containsNumber="1" containsInteger="1" minValue="1" maxValue="4"/>
    </cacheField>
    <cacheField name="Nivel LC" numFmtId="0">
      <sharedItems containsString="0" containsBlank="1" containsNumber="1" containsInteger="1" minValue="1" maxValue="4"/>
    </cacheField>
    <cacheField name="Nivel CC" numFmtId="0">
      <sharedItems containsString="0" containsBlank="1" containsNumber="1" containsInteger="1" minValue="1" maxValue="4"/>
    </cacheField>
    <cacheField name="Nivel IGL" numFmtId="0">
      <sharedItems containsBlank="1"/>
    </cacheField>
    <cacheField name="Comentario del Evaluador CE" numFmtId="0">
      <sharedItems containsNonDate="0" containsString="0" containsBlank="1"/>
    </cacheField>
    <cacheField name="PRISM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05">
  <r>
    <n v="200076161"/>
    <s v="Bello Julio"/>
    <s v="Maria"/>
    <s v="mfbello@uninorte.edu.co"/>
    <x v="0"/>
    <s v="Ciencias de la Salud"/>
    <d v="2019-08-11T00:00:00"/>
    <n v="8438"/>
    <n v="282"/>
    <n v="231"/>
    <n v="206"/>
    <n v="300"/>
    <n v="278"/>
    <n v="254"/>
    <m/>
    <n v="95"/>
    <n v="90"/>
    <e v="#N/A"/>
    <n v="88"/>
    <n v="100"/>
    <n v="4"/>
    <n v="4"/>
    <n v="4"/>
    <n v="4"/>
    <s v="B2"/>
    <m/>
    <s v="1-OK"/>
  </r>
  <r>
    <n v="200074026"/>
    <s v="Velasquez Zora"/>
    <s v="Laura"/>
    <s v="zoral@uninorte.edu.co"/>
    <x v="0"/>
    <s v="Ciencias de la Salud"/>
    <d v="2019-08-11T00:00:00"/>
    <n v="8438"/>
    <n v="145"/>
    <n v="214"/>
    <n v="197"/>
    <n v="291"/>
    <n v="289"/>
    <n v="248"/>
    <m/>
    <n v="88"/>
    <n v="84"/>
    <e v="#N/A"/>
    <n v="95"/>
    <n v="100"/>
    <n v="2"/>
    <n v="4"/>
    <n v="3"/>
    <n v="4"/>
    <s v="B2"/>
    <m/>
    <s v="1-OK"/>
  </r>
  <r>
    <n v="200063666"/>
    <s v="Cepeda Emiliani"/>
    <s v="Alfonso"/>
    <s v="amcepeda@uninorte.edu.co"/>
    <x v="0"/>
    <s v="Ciencias de la Salud"/>
    <d v="2019-08-11T00:00:00"/>
    <n v="8439"/>
    <n v="181"/>
    <n v="86"/>
    <n v="189"/>
    <n v="291"/>
    <n v="295"/>
    <n v="215"/>
    <m/>
    <n v="7"/>
    <n v="76"/>
    <e v="#N/A"/>
    <n v="99"/>
    <n v="83"/>
    <n v="3"/>
    <n v="1"/>
    <n v="3"/>
    <n v="4"/>
    <s v="B2"/>
    <m/>
    <s v="1-OK"/>
  </r>
  <r>
    <n v="200064471"/>
    <s v="Espitia De La Hoz"/>
    <s v="Juan"/>
    <s v="jespitiaj@uninorte.edu.co"/>
    <x v="0"/>
    <s v="Ciencias de la Salud"/>
    <d v="2019-08-11T00:00:00"/>
    <n v="8438"/>
    <n v="264"/>
    <n v="240"/>
    <n v="163"/>
    <n v="283"/>
    <n v="295"/>
    <n v="245"/>
    <m/>
    <n v="98"/>
    <n v="51"/>
    <e v="#N/A"/>
    <n v="99"/>
    <n v="100"/>
    <n v="4"/>
    <n v="4"/>
    <n v="3"/>
    <n v="4"/>
    <s v="B2"/>
    <m/>
    <s v="1-OK"/>
  </r>
  <r>
    <n v="200060697"/>
    <s v="Molina Gomez"/>
    <s v="Diana"/>
    <s v="dobredor@uninorte.edu.co"/>
    <x v="1"/>
    <s v="Humanidades y Ciencias Sociales"/>
    <d v="2019-08-11T00:00:00"/>
    <n v="8438"/>
    <n v="262"/>
    <n v="171"/>
    <n v="163"/>
    <n v="283"/>
    <n v="284"/>
    <n v="225"/>
    <m/>
    <n v="60"/>
    <n v="51"/>
    <e v="#N/A"/>
    <n v="93"/>
    <n v="91"/>
    <n v="4"/>
    <n v="3"/>
    <n v="3"/>
    <n v="4"/>
    <s v="B2"/>
    <m/>
    <s v="1-OK"/>
  </r>
  <r>
    <n v="200074408"/>
    <s v="Villadiego Estrada"/>
    <s v="Mirlhey"/>
    <s v="mirlheyv@uninorte.edu.co"/>
    <x v="2"/>
    <s v="Escuela de Negocios"/>
    <d v="2019-08-23T00:00:00"/>
    <n v="1283"/>
    <m/>
    <n v="290"/>
    <n v="280"/>
    <n v="280"/>
    <n v="300"/>
    <n v="287.5"/>
    <m/>
    <n v="100"/>
    <n v="100"/>
    <e v="#N/A"/>
    <m/>
    <m/>
    <m/>
    <n v="4"/>
    <n v="4"/>
    <n v="4"/>
    <s v="B2"/>
    <m/>
    <m/>
  </r>
  <r>
    <n v="200080626"/>
    <s v="Segebre Abudinen"/>
    <s v="Carolina"/>
    <s v="segebrec@uninorte.edu.co"/>
    <x v="3"/>
    <s v="Escuela de Negocios"/>
    <d v="2019-08-23T00:00:00"/>
    <n v="1283"/>
    <m/>
    <n v="240"/>
    <n v="270"/>
    <n v="280"/>
    <n v="280"/>
    <n v="267.5"/>
    <m/>
    <n v="98"/>
    <n v="100"/>
    <e v="#N/A"/>
    <m/>
    <m/>
    <m/>
    <n v="4"/>
    <n v="4"/>
    <n v="4"/>
    <s v="B2"/>
    <m/>
    <m/>
  </r>
  <r>
    <n v="200072061"/>
    <s v="Garcia Palacio"/>
    <s v="Geronimo"/>
    <s v="geronimog@uninorte.edu.co"/>
    <x v="2"/>
    <s v="Escuela de Negocios"/>
    <d v="2019-08-23T00:00:00"/>
    <n v="1283"/>
    <m/>
    <n v="200"/>
    <n v="240"/>
    <n v="280"/>
    <n v="270"/>
    <n v="247.5"/>
    <m/>
    <n v="79"/>
    <n v="99"/>
    <e v="#N/A"/>
    <m/>
    <m/>
    <m/>
    <n v="3"/>
    <n v="4"/>
    <n v="4"/>
    <s v="B2"/>
    <m/>
    <s v="1-OK"/>
  </r>
  <r>
    <n v="200076297"/>
    <s v="Lopez Hoyos"/>
    <s v="Jesus"/>
    <s v="ejhoyos@uninorte.edu.co"/>
    <x v="2"/>
    <s v="Escuela de Negocios"/>
    <d v="2019-08-23T00:00:00"/>
    <n v="1283"/>
    <m/>
    <n v="170"/>
    <n v="240"/>
    <n v="280"/>
    <n v="300"/>
    <n v="247.5"/>
    <m/>
    <n v="55"/>
    <n v="99"/>
    <e v="#N/A"/>
    <m/>
    <m/>
    <m/>
    <n v="3"/>
    <n v="4"/>
    <n v="4"/>
    <s v="B2"/>
    <m/>
    <m/>
  </r>
  <r>
    <n v="200089419"/>
    <s v="Reyes Rodriguez"/>
    <s v="Jhon"/>
    <s v="jhonar@uninorte.edu.co"/>
    <x v="4"/>
    <s v="Escuela de Arquitectura, Urbanismo y Diseño"/>
    <d v="2019-08-11T00:00:00"/>
    <n v="8438"/>
    <n v="175"/>
    <n v="206"/>
    <n v="206"/>
    <n v="274"/>
    <n v="256"/>
    <n v="236"/>
    <m/>
    <n v="82"/>
    <n v="90"/>
    <e v="#N/A"/>
    <n v="63"/>
    <e v="#N/A"/>
    <n v="3"/>
    <n v="4"/>
    <n v="4"/>
    <n v="4"/>
    <s v="B2"/>
    <m/>
    <s v="1-OK"/>
  </r>
  <r>
    <n v="200072798"/>
    <s v="Bustamante Ruiz"/>
    <s v="Yendris"/>
    <s v="yendrisb@uninorte.edu.co"/>
    <x v="2"/>
    <s v="Escuela de Negocios"/>
    <d v="2019-08-23T00:00:00"/>
    <n v="1283"/>
    <m/>
    <n v="280"/>
    <n v="260"/>
    <n v="270"/>
    <n v="290"/>
    <n v="275"/>
    <m/>
    <n v="100"/>
    <n v="100"/>
    <e v="#N/A"/>
    <m/>
    <m/>
    <m/>
    <n v="4"/>
    <n v="4"/>
    <n v="4"/>
    <s v="B2"/>
    <m/>
    <s v="1-OK"/>
  </r>
  <r>
    <n v="200070665"/>
    <s v="Bernal Maury"/>
    <s v="Daniel"/>
    <s v="adbernal@uninorte.edu.co"/>
    <x v="2"/>
    <s v="Escuela de Negocios"/>
    <d v="2019-08-23T00:00:00"/>
    <n v="1283"/>
    <m/>
    <n v="210"/>
    <n v="220"/>
    <n v="270"/>
    <n v="280"/>
    <n v="245"/>
    <m/>
    <n v="83"/>
    <n v="96"/>
    <e v="#N/A"/>
    <m/>
    <m/>
    <m/>
    <n v="4"/>
    <n v="4"/>
    <n v="4"/>
    <s v="B2"/>
    <m/>
    <m/>
  </r>
  <r>
    <n v="200044823"/>
    <s v="Ospino Cahuana"/>
    <s v="Marlys"/>
    <s v="marlyso@uninorte.edu.co"/>
    <x v="2"/>
    <s v="Escuela de Negocios"/>
    <d v="2019-08-23T00:00:00"/>
    <n v="1283"/>
    <m/>
    <n v="200"/>
    <n v="210"/>
    <n v="270"/>
    <n v="290"/>
    <n v="242.5"/>
    <m/>
    <n v="79"/>
    <n v="92"/>
    <e v="#N/A"/>
    <m/>
    <m/>
    <m/>
    <n v="3"/>
    <n v="4"/>
    <n v="4"/>
    <s v="B2"/>
    <m/>
    <m/>
  </r>
  <r>
    <n v="200072488"/>
    <s v="Montero Ariza"/>
    <s v="Rossycela"/>
    <s v="rossycelam@uninorte.edu.co"/>
    <x v="0"/>
    <s v="Ciencias de la Salud"/>
    <d v="2019-08-11T00:00:00"/>
    <n v="8439"/>
    <n v="48"/>
    <n v="206"/>
    <n v="214"/>
    <n v="266"/>
    <n v="256"/>
    <n v="236"/>
    <m/>
    <n v="82"/>
    <n v="94"/>
    <e v="#N/A"/>
    <n v="63"/>
    <e v="#N/A"/>
    <n v="1"/>
    <n v="4"/>
    <n v="4"/>
    <n v="4"/>
    <s v="B2"/>
    <m/>
    <s v="1-OK"/>
  </r>
  <r>
    <n v="200075631"/>
    <s v="Jimenez Arrieta"/>
    <s v="Carlos"/>
    <s v="jcarlosa@uninorte.edu.co"/>
    <x v="5"/>
    <s v="Ingenierías"/>
    <d v="2019-08-11T00:00:00"/>
    <n v="8438"/>
    <n v="131"/>
    <n v="231"/>
    <n v="171"/>
    <n v="266"/>
    <n v="273"/>
    <n v="235"/>
    <m/>
    <n v="95"/>
    <n v="61"/>
    <e v="#N/A"/>
    <n v="85"/>
    <n v="96"/>
    <n v="2"/>
    <n v="4"/>
    <n v="3"/>
    <n v="4"/>
    <s v="B2"/>
    <m/>
    <s v="1-OK"/>
  </r>
  <r>
    <n v="200091540"/>
    <s v="De Avila Roca"/>
    <s v="Sixto"/>
    <s v="sixtod@uninorte.edu.co"/>
    <x v="6"/>
    <s v="Escuela de Negocios"/>
    <d v="2019-08-23T00:00:00"/>
    <n v="1283"/>
    <m/>
    <n v="240"/>
    <n v="230"/>
    <n v="260"/>
    <n v="230"/>
    <n v="240"/>
    <m/>
    <n v="98"/>
    <n v="98"/>
    <e v="#N/A"/>
    <m/>
    <m/>
    <m/>
    <n v="4"/>
    <n v="4"/>
    <n v="4"/>
    <s v="B2"/>
    <m/>
    <s v="1-OK"/>
  </r>
  <r>
    <n v="200060993"/>
    <s v="Rojas Amaris"/>
    <s v="Natalia"/>
    <s v="nmrojas@uninorte.edu.co"/>
    <x v="0"/>
    <s v="Ciencias de la Salud"/>
    <d v="2019-07-29T00:00:00"/>
    <m/>
    <n v="81"/>
    <n v="180"/>
    <n v="230"/>
    <n v="260"/>
    <n v="270"/>
    <n v="204"/>
    <m/>
    <n v="67"/>
    <n v="98"/>
    <e v="#N/A"/>
    <n v="80"/>
    <n v="69"/>
    <n v="1"/>
    <n v="3"/>
    <n v="4"/>
    <n v="4"/>
    <s v="B2"/>
    <m/>
    <s v="1-OK"/>
  </r>
  <r>
    <n v="200091381"/>
    <s v="Perez Barrios"/>
    <s v="Karina"/>
    <s v="kiperez@uninorte.edu.co"/>
    <x v="6"/>
    <s v="Escuela de Negocios"/>
    <d v="2019-08-23T00:00:00"/>
    <n v="1283"/>
    <m/>
    <n v="130"/>
    <n v="230"/>
    <n v="260"/>
    <n v="290"/>
    <n v="227.5"/>
    <m/>
    <n v="30"/>
    <n v="98"/>
    <e v="#N/A"/>
    <m/>
    <m/>
    <m/>
    <n v="2"/>
    <n v="4"/>
    <n v="4"/>
    <s v="B2"/>
    <m/>
    <s v="1-OK"/>
  </r>
  <r>
    <n v="200071896"/>
    <s v="Arrieta Velasco"/>
    <s v="Thalia"/>
    <s v="tvelasco@uninorte.edu.co"/>
    <x v="2"/>
    <s v="Escuela de Negocios"/>
    <d v="2019-08-23T00:00:00"/>
    <n v="1283"/>
    <m/>
    <n v="200"/>
    <n v="220"/>
    <n v="260"/>
    <n v="300"/>
    <n v="245"/>
    <m/>
    <n v="79"/>
    <n v="96"/>
    <e v="#N/A"/>
    <m/>
    <m/>
    <m/>
    <n v="3"/>
    <n v="4"/>
    <n v="4"/>
    <s v="B2"/>
    <m/>
    <m/>
  </r>
  <r>
    <n v="200080426"/>
    <s v="Pichon Zambrano"/>
    <s v="Cristina"/>
    <s v="cristinapichon@uninorte.edu.co"/>
    <x v="3"/>
    <s v="Escuela de Negocios"/>
    <d v="2019-08-23T00:00:00"/>
    <n v="1283"/>
    <m/>
    <n v="210"/>
    <n v="200"/>
    <n v="260"/>
    <n v="280"/>
    <n v="237.5"/>
    <m/>
    <n v="83"/>
    <n v="87"/>
    <e v="#N/A"/>
    <m/>
    <m/>
    <m/>
    <n v="4"/>
    <n v="4"/>
    <n v="4"/>
    <s v="B2"/>
    <m/>
    <m/>
  </r>
  <r>
    <n v="200072436"/>
    <s v="Herrera Mendez"/>
    <s v="Juan"/>
    <s v="herreradj@uninorte.edu.co"/>
    <x v="2"/>
    <s v="Escuela de Negocios"/>
    <d v="2019-08-23T00:00:00"/>
    <n v="1283"/>
    <m/>
    <n v="90"/>
    <n v="200"/>
    <n v="260"/>
    <n v="270"/>
    <n v="205"/>
    <m/>
    <n v="8"/>
    <n v="87"/>
    <e v="#N/A"/>
    <m/>
    <m/>
    <m/>
    <n v="1"/>
    <n v="4"/>
    <n v="4"/>
    <s v="B2"/>
    <m/>
    <m/>
  </r>
  <r>
    <n v="200072932"/>
    <s v="Tobio Mejia"/>
    <s v="Karin"/>
    <s v="ktobio@uninorte.edu.co"/>
    <x v="6"/>
    <s v="Escuela de Negocios"/>
    <d v="2019-08-23T00:00:00"/>
    <n v="1283"/>
    <m/>
    <n v="220"/>
    <n v="190"/>
    <n v="260"/>
    <n v="240"/>
    <n v="227.5"/>
    <m/>
    <n v="89"/>
    <n v="79"/>
    <e v="#N/A"/>
    <m/>
    <m/>
    <m/>
    <n v="4"/>
    <n v="3"/>
    <n v="4"/>
    <s v="B2"/>
    <m/>
    <s v="1-OK"/>
  </r>
  <r>
    <n v="200073419"/>
    <s v="Pereira Anaya"/>
    <s v="Luis"/>
    <s v="flpereira@uninorte.edu.co"/>
    <x v="2"/>
    <s v="Escuela de Negocios"/>
    <d v="2019-08-23T00:00:00"/>
    <n v="1283"/>
    <m/>
    <n v="160"/>
    <n v="190"/>
    <n v="260"/>
    <n v="270"/>
    <n v="220"/>
    <m/>
    <n v="48"/>
    <n v="79"/>
    <e v="#N/A"/>
    <m/>
    <m/>
    <m/>
    <n v="3"/>
    <n v="3"/>
    <n v="4"/>
    <s v="B2"/>
    <m/>
    <s v="1-OK"/>
  </r>
  <r>
    <n v="200061966"/>
    <s v="Perez Zarza"/>
    <s v="Deilis"/>
    <s v="dzarza@uninorte.edu.co"/>
    <x v="0"/>
    <s v="Ciencias de la Salud"/>
    <d v="2019-08-11T00:00:00"/>
    <n v="8438"/>
    <n v="175"/>
    <n v="171"/>
    <n v="231"/>
    <n v="257"/>
    <m/>
    <n v="165"/>
    <m/>
    <n v="60"/>
    <n v="99"/>
    <n v="98"/>
    <m/>
    <n v="24"/>
    <n v="3"/>
    <n v="3"/>
    <n v="4"/>
    <n v="4"/>
    <s v="-A1"/>
    <m/>
    <s v="1-OK"/>
  </r>
  <r>
    <n v="200074318"/>
    <s v="Fernandez Taborda"/>
    <s v="Federico"/>
    <s v="federicof@uninorte.edu.co"/>
    <x v="0"/>
    <s v="Ciencias de la Salud"/>
    <d v="2019-08-11T00:00:00"/>
    <n v="8438"/>
    <n v="129"/>
    <n v="180"/>
    <n v="223"/>
    <n v="257"/>
    <n v="273"/>
    <n v="233"/>
    <m/>
    <n v="67"/>
    <n v="97"/>
    <n v="98"/>
    <n v="85"/>
    <n v="96"/>
    <n v="2"/>
    <n v="3"/>
    <n v="4"/>
    <n v="4"/>
    <s v="B2"/>
    <m/>
    <s v="1-OK"/>
  </r>
  <r>
    <n v="200072369"/>
    <s v="Dominguez Guzman"/>
    <s v="David"/>
    <s v="ddomingueza@uninorte.edu.co"/>
    <x v="0"/>
    <s v="Ciencias de la Salud"/>
    <d v="2019-08-11T00:00:00"/>
    <n v="8438"/>
    <n v="185"/>
    <n v="206"/>
    <n v="214"/>
    <n v="257"/>
    <n v="284"/>
    <n v="240"/>
    <m/>
    <n v="82"/>
    <n v="94"/>
    <n v="98"/>
    <n v="93"/>
    <n v="98"/>
    <n v="3"/>
    <n v="4"/>
    <n v="4"/>
    <n v="4"/>
    <s v="B2"/>
    <m/>
    <s v="1-OK"/>
  </r>
  <r>
    <n v="200073091"/>
    <s v="Palmera Carcamo"/>
    <s v="Ruben"/>
    <s v="drpalmera@uninorte.edu.co"/>
    <x v="0"/>
    <s v="Ciencias de la Salud"/>
    <d v="2019-08-11T00:00:00"/>
    <n v="8438"/>
    <n v="135"/>
    <n v="223"/>
    <n v="206"/>
    <n v="257"/>
    <n v="267"/>
    <n v="238"/>
    <m/>
    <n v="92"/>
    <n v="90"/>
    <n v="98"/>
    <n v="76"/>
    <n v="98"/>
    <n v="2"/>
    <n v="4"/>
    <n v="4"/>
    <n v="4"/>
    <s v="B2"/>
    <m/>
    <s v="1-OK"/>
  </r>
  <r>
    <n v="200073516"/>
    <s v="Ochoa Agamez"/>
    <s v="Cesar"/>
    <s v="cjochoa@uninorte.edu.co"/>
    <x v="7"/>
    <s v="Humanidades y Ciencias Sociales"/>
    <d v="2019-08-11T00:00:00"/>
    <n v="8438"/>
    <n v="178"/>
    <n v="171"/>
    <n v="206"/>
    <n v="257"/>
    <n v="185"/>
    <n v="205"/>
    <m/>
    <n v="60"/>
    <n v="90"/>
    <n v="98"/>
    <n v="14"/>
    <n v="72"/>
    <n v="3"/>
    <n v="3"/>
    <n v="4"/>
    <n v="4"/>
    <s v="B1"/>
    <m/>
    <s v="1-OK"/>
  </r>
  <r>
    <n v="200037995"/>
    <s v="De La Hoz Peña"/>
    <s v="Sharon"/>
    <s v="dsharon@uninorte.edu.co"/>
    <x v="0"/>
    <s v="Ciencias de la Salud"/>
    <d v="2019-08-11T00:00:00"/>
    <n v="8438"/>
    <n v="288"/>
    <n v="163"/>
    <n v="206"/>
    <n v="257"/>
    <n v="251"/>
    <n v="219"/>
    <m/>
    <n v="53"/>
    <n v="90"/>
    <n v="98"/>
    <n v="59"/>
    <n v="86"/>
    <n v="4"/>
    <n v="3"/>
    <n v="4"/>
    <n v="4"/>
    <s v="B2"/>
    <m/>
    <s v="1-OK"/>
  </r>
  <r>
    <n v="200073479"/>
    <s v="Escobar Castro"/>
    <s v="Dellanira"/>
    <s v="dellanirae@uninorte.edu.co"/>
    <x v="0"/>
    <s v="Ciencias de la Salud"/>
    <d v="2019-08-11T00:00:00"/>
    <n v="8438"/>
    <n v="179"/>
    <n v="223"/>
    <n v="197"/>
    <n v="257"/>
    <n v="218"/>
    <n v="224"/>
    <m/>
    <n v="92"/>
    <n v="84"/>
    <n v="98"/>
    <n v="30"/>
    <n v="90"/>
    <n v="3"/>
    <n v="4"/>
    <n v="3"/>
    <n v="4"/>
    <s v="B2"/>
    <m/>
    <s v="1-OK"/>
  </r>
  <r>
    <n v="200091204"/>
    <s v="Ramirez Sanchez"/>
    <s v="Brian"/>
    <s v="brians@uninorte.edu.co"/>
    <x v="8"/>
    <s v="Ingenierías"/>
    <d v="2019-08-11T00:00:00"/>
    <n v="8439"/>
    <n v="53"/>
    <n v="214"/>
    <n v="197"/>
    <n v="257"/>
    <n v="284"/>
    <n v="238"/>
    <m/>
    <n v="88"/>
    <n v="84"/>
    <n v="98"/>
    <n v="93"/>
    <n v="98"/>
    <n v="1"/>
    <n v="4"/>
    <n v="3"/>
    <n v="4"/>
    <s v="B2"/>
    <m/>
    <s v="1-OK"/>
  </r>
  <r>
    <n v="200069147"/>
    <s v="Del Castillo Rix"/>
    <s v="Daniel"/>
    <s v="delcastillod@uninorte.edu.co"/>
    <x v="0"/>
    <s v="Ciencias de la Salud"/>
    <d v="2019-08-11T00:00:00"/>
    <n v="8438"/>
    <n v="185"/>
    <n v="189"/>
    <n v="197"/>
    <n v="257"/>
    <n v="278"/>
    <n v="230"/>
    <m/>
    <n v="71"/>
    <n v="84"/>
    <n v="98"/>
    <n v="88"/>
    <n v="94"/>
    <n v="3"/>
    <n v="3"/>
    <n v="3"/>
    <n v="4"/>
    <s v="B2"/>
    <m/>
    <s v="1-OK"/>
  </r>
  <r>
    <n v="200073907"/>
    <s v="Fernandez Maldonado"/>
    <s v="Daniela"/>
    <s v="dfernandezp@uninorte.edu.co"/>
    <x v="7"/>
    <s v="Humanidades y Ciencias Sociales"/>
    <d v="2019-08-11T00:00:00"/>
    <n v="8438"/>
    <n v="179"/>
    <n v="154"/>
    <n v="197"/>
    <n v="257"/>
    <n v="262"/>
    <n v="218"/>
    <m/>
    <n v="46"/>
    <n v="84"/>
    <n v="98"/>
    <n v="71"/>
    <n v="85"/>
    <n v="3"/>
    <n v="3"/>
    <n v="3"/>
    <n v="4"/>
    <s v="B2"/>
    <m/>
    <s v="1-OK"/>
  </r>
  <r>
    <n v="200092845"/>
    <s v="Herrera Menase"/>
    <s v="Juan"/>
    <s v="jmenase@uninorte.edu.co"/>
    <x v="1"/>
    <s v="Humanidades y Ciencias Sociales"/>
    <d v="2019-08-11T00:00:00"/>
    <n v="8438"/>
    <n v="246"/>
    <n v="111"/>
    <n v="197"/>
    <n v="257"/>
    <n v="196"/>
    <n v="190"/>
    <m/>
    <n v="18"/>
    <n v="84"/>
    <n v="98"/>
    <n v="18"/>
    <n v="50"/>
    <n v="4"/>
    <n v="1"/>
    <n v="3"/>
    <n v="4"/>
    <s v="B1"/>
    <m/>
    <s v="1-OK"/>
  </r>
  <r>
    <n v="200063928"/>
    <s v="Mercado Florez"/>
    <s v="Sergio"/>
    <s v="sfmercado@uninorte.edu.co"/>
    <x v="5"/>
    <s v="Ingenierías"/>
    <d v="2019-08-11T00:00:00"/>
    <n v="8438"/>
    <n v="178"/>
    <n v="206"/>
    <n v="189"/>
    <n v="257"/>
    <n v="295"/>
    <n v="237"/>
    <m/>
    <n v="82"/>
    <n v="76"/>
    <n v="98"/>
    <n v="99"/>
    <n v="98"/>
    <n v="3"/>
    <n v="4"/>
    <n v="3"/>
    <n v="4"/>
    <s v="B2"/>
    <m/>
    <s v="1-OK"/>
  </r>
  <r>
    <n v="200092656"/>
    <s v="Morales Montoya"/>
    <s v="Santiago"/>
    <s v="santigom@uninorte.edu.co"/>
    <x v="9"/>
    <s v="Ciencias Básicas"/>
    <d v="2019-08-11T00:00:00"/>
    <n v="8438"/>
    <n v="178"/>
    <n v="197"/>
    <n v="189"/>
    <n v="257"/>
    <n v="273"/>
    <n v="229"/>
    <m/>
    <n v="77"/>
    <n v="76"/>
    <n v="98"/>
    <n v="85"/>
    <e v="#N/A"/>
    <n v="3"/>
    <n v="3"/>
    <n v="3"/>
    <n v="4"/>
    <s v="B2"/>
    <m/>
    <s v="1-OK"/>
  </r>
  <r>
    <n v="200075586"/>
    <s v="Yee Romero"/>
    <s v="Valentina"/>
    <s v="vyee@uninorte.edu.co"/>
    <x v="10"/>
    <s v="Ingenierías"/>
    <d v="2019-08-11T00:00:00"/>
    <n v="8439"/>
    <n v="168"/>
    <n v="146"/>
    <n v="189"/>
    <n v="257"/>
    <n v="262"/>
    <n v="214"/>
    <m/>
    <n v="40"/>
    <n v="76"/>
    <n v="98"/>
    <n v="71"/>
    <n v="82"/>
    <n v="3"/>
    <n v="2"/>
    <n v="3"/>
    <n v="4"/>
    <s v="B2"/>
    <m/>
    <s v="1-OK"/>
  </r>
  <r>
    <n v="200070847"/>
    <s v="Martinez Beltran"/>
    <s v="Wilson"/>
    <s v="dwmartinez@uninorte.edu.co"/>
    <x v="5"/>
    <s v="Ingenierías"/>
    <d v="2019-08-11T00:00:00"/>
    <n v="8438"/>
    <n v="133"/>
    <n v="223"/>
    <n v="180"/>
    <n v="257"/>
    <n v="273"/>
    <n v="233"/>
    <m/>
    <n v="92"/>
    <n v="71"/>
    <n v="98"/>
    <n v="85"/>
    <n v="96"/>
    <n v="2"/>
    <n v="4"/>
    <n v="3"/>
    <n v="4"/>
    <s v="B2"/>
    <m/>
    <s v="1-OK"/>
  </r>
  <r>
    <n v="200073302"/>
    <s v="Santis Venegas"/>
    <s v="Jonathan"/>
    <s v="jjsantis@uninorte.edu.co"/>
    <x v="11"/>
    <s v="Ingenierías"/>
    <d v="2019-08-11T00:00:00"/>
    <n v="8439"/>
    <n v="25"/>
    <n v="214"/>
    <n v="180"/>
    <n v="257"/>
    <n v="229"/>
    <n v="220"/>
    <m/>
    <n v="88"/>
    <n v="71"/>
    <n v="98"/>
    <n v="37"/>
    <n v="87"/>
    <n v="1"/>
    <n v="4"/>
    <n v="3"/>
    <n v="4"/>
    <s v="B2"/>
    <m/>
    <s v="1-OK"/>
  </r>
  <r>
    <n v="200061580"/>
    <s v="Otero Peña"/>
    <s v="Paola"/>
    <s v="paotero@uninorte.edu.co"/>
    <x v="12"/>
    <s v="Escuela de Arquitectura, Urbanismo y Diseño"/>
    <d v="2019-08-11T00:00:00"/>
    <n v="8438"/>
    <n v="131"/>
    <n v="171"/>
    <n v="180"/>
    <n v="257"/>
    <n v="284"/>
    <n v="223"/>
    <m/>
    <n v="60"/>
    <n v="71"/>
    <n v="98"/>
    <n v="93"/>
    <n v="90"/>
    <n v="2"/>
    <n v="3"/>
    <n v="3"/>
    <n v="4"/>
    <s v="B2"/>
    <m/>
    <s v="1-OK"/>
  </r>
  <r>
    <n v="200071393"/>
    <s v="Sierra Palencia"/>
    <s v="Daniel"/>
    <s v="danielsierra@uninorte.edu.co"/>
    <x v="5"/>
    <s v="Ingenierías"/>
    <d v="2019-08-11T00:00:00"/>
    <n v="8439"/>
    <n v="171"/>
    <n v="231"/>
    <n v="171"/>
    <n v="257"/>
    <n v="278"/>
    <n v="234"/>
    <m/>
    <n v="95"/>
    <n v="61"/>
    <n v="98"/>
    <n v="88"/>
    <n v="96"/>
    <n v="3"/>
    <n v="4"/>
    <n v="3"/>
    <n v="4"/>
    <s v="B2"/>
    <m/>
    <s v="1-OK"/>
  </r>
  <r>
    <n v="200075756"/>
    <s v="Guarin Ardila"/>
    <s v="Jhon"/>
    <s v="ajguarin@uninorte.edu.co"/>
    <x v="0"/>
    <s v="Ciencias de la Salud"/>
    <d v="2019-08-11T00:00:00"/>
    <n v="8438"/>
    <n v="137"/>
    <n v="214"/>
    <n v="171"/>
    <n v="257"/>
    <n v="273"/>
    <n v="229"/>
    <m/>
    <n v="88"/>
    <n v="61"/>
    <n v="98"/>
    <n v="85"/>
    <e v="#N/A"/>
    <n v="2"/>
    <n v="4"/>
    <n v="3"/>
    <n v="4"/>
    <s v="B2"/>
    <m/>
    <s v="1-OK"/>
  </r>
  <r>
    <n v="200072958"/>
    <s v="Alvarez Sanes"/>
    <s v="Daniela"/>
    <s v="sanesd@uninorte.edu.co"/>
    <x v="13"/>
    <s v="Ingenierías"/>
    <d v="2019-08-11T00:00:00"/>
    <n v="8439"/>
    <n v="282"/>
    <n v="197"/>
    <n v="171"/>
    <n v="257"/>
    <n v="235"/>
    <n v="215"/>
    <m/>
    <n v="77"/>
    <n v="61"/>
    <n v="98"/>
    <n v="42"/>
    <n v="83"/>
    <n v="4"/>
    <n v="3"/>
    <n v="3"/>
    <n v="4"/>
    <s v="B2"/>
    <m/>
    <s v="1-OK"/>
  </r>
  <r>
    <n v="200069585"/>
    <s v="Lafaurie Arzuaga"/>
    <s v="Carlos"/>
    <s v="arzuagac@uninorte.edu.co"/>
    <x v="0"/>
    <s v="Ciencias de la Salud"/>
    <d v="2019-08-11T00:00:00"/>
    <n v="8438"/>
    <n v="147"/>
    <n v="163"/>
    <n v="171"/>
    <n v="257"/>
    <n v="262"/>
    <n v="213"/>
    <m/>
    <n v="53"/>
    <n v="61"/>
    <n v="98"/>
    <n v="71"/>
    <n v="81"/>
    <n v="2"/>
    <n v="3"/>
    <n v="3"/>
    <n v="4"/>
    <s v="B2"/>
    <m/>
    <s v="1-OK"/>
  </r>
  <r>
    <n v="200074895"/>
    <s v="Cavadia Hernandez"/>
    <s v="Eduardo"/>
    <s v="ecavadia@uninorte.edu.co"/>
    <x v="14"/>
    <s v="Humanidades y Ciencias Sociales"/>
    <d v="2019-08-11T00:00:00"/>
    <n v="8438"/>
    <n v="282"/>
    <n v="146"/>
    <n v="171"/>
    <n v="257"/>
    <n v="185"/>
    <n v="190"/>
    <m/>
    <n v="40"/>
    <n v="61"/>
    <n v="98"/>
    <n v="14"/>
    <n v="50"/>
    <n v="4"/>
    <n v="2"/>
    <n v="3"/>
    <n v="4"/>
    <s v="B1"/>
    <m/>
    <s v="1-OK"/>
  </r>
  <r>
    <n v="200073033"/>
    <s v="Fuentes Cuadrado"/>
    <s v="Juan"/>
    <s v="jfuentesc@uninorte.edu.co"/>
    <x v="15"/>
    <s v="Humanidades y Ciencias Sociales"/>
    <d v="2019-08-11T00:00:00"/>
    <n v="8439"/>
    <n v="179"/>
    <n v="231"/>
    <n v="154"/>
    <n v="257"/>
    <n v="262"/>
    <n v="226"/>
    <m/>
    <n v="95"/>
    <n v="42"/>
    <n v="98"/>
    <n v="71"/>
    <n v="92"/>
    <n v="3"/>
    <n v="4"/>
    <n v="2"/>
    <n v="4"/>
    <s v="B2"/>
    <m/>
    <s v="1-OK"/>
  </r>
  <r>
    <n v="200069101"/>
    <s v="Acosta Salvadores"/>
    <s v="Adriana"/>
    <s v="asalvadores@uninorte.edu.co"/>
    <x v="12"/>
    <s v="Escuela de Arquitectura, Urbanismo y Diseño"/>
    <d v="2019-08-11T00:00:00"/>
    <n v="8438"/>
    <n v="171"/>
    <n v="111"/>
    <n v="146"/>
    <n v="257"/>
    <n v="273"/>
    <n v="197"/>
    <m/>
    <n v="18"/>
    <n v="32"/>
    <n v="98"/>
    <n v="85"/>
    <n v="58"/>
    <n v="3"/>
    <n v="1"/>
    <n v="2"/>
    <n v="4"/>
    <s v="B2"/>
    <m/>
    <s v="1-OK"/>
  </r>
  <r>
    <n v="200082169"/>
    <s v="Parejo Garizabalo"/>
    <s v="Jose"/>
    <s v="jgparejo@uninorte.edu.co"/>
    <x v="7"/>
    <s v="Humanidades y Ciencias Sociales"/>
    <d v="2019-08-11T00:00:00"/>
    <n v="8439"/>
    <n v="166"/>
    <n v="120"/>
    <n v="137"/>
    <n v="257"/>
    <m/>
    <n v="129"/>
    <m/>
    <n v="24"/>
    <n v="26"/>
    <n v="98"/>
    <m/>
    <n v="2"/>
    <n v="3"/>
    <n v="1"/>
    <n v="2"/>
    <n v="4"/>
    <s v="-A1"/>
    <m/>
    <s v="1-OK"/>
  </r>
  <r>
    <n v="200089862"/>
    <s v="Cortes Alarcon"/>
    <s v="Natalia"/>
    <s v="npcortes@uninorte.edu.co"/>
    <x v="1"/>
    <s v="Humanidades y Ciencias Sociales"/>
    <d v="2019-08-11T00:00:00"/>
    <n v="8438"/>
    <n v="172"/>
    <n v="120"/>
    <n v="129"/>
    <n v="257"/>
    <n v="289"/>
    <n v="199"/>
    <m/>
    <n v="24"/>
    <n v="20"/>
    <n v="98"/>
    <n v="95"/>
    <n v="61"/>
    <n v="3"/>
    <n v="1"/>
    <n v="2"/>
    <n v="4"/>
    <s v="B2"/>
    <m/>
    <s v="1-OK"/>
  </r>
  <r>
    <n v="200072870"/>
    <s v="Narvaez Colon"/>
    <s v="Belsy"/>
    <s v="bcolon@uninorte.edu.co"/>
    <x v="3"/>
    <s v="Escuela de Negocios"/>
    <d v="2019-08-23T00:00:00"/>
    <n v="1283"/>
    <m/>
    <n v="130"/>
    <n v="230"/>
    <n v="250"/>
    <n v="240"/>
    <n v="212.5"/>
    <m/>
    <n v="30"/>
    <n v="98"/>
    <n v="96"/>
    <m/>
    <m/>
    <m/>
    <n v="2"/>
    <n v="4"/>
    <n v="4"/>
    <s v="B2"/>
    <m/>
    <s v="1-OK"/>
  </r>
  <r>
    <n v="200086817"/>
    <s v="Echeverria Blanco"/>
    <s v="Cynthia"/>
    <s v="cynthiae@uninorte.edu.co"/>
    <x v="2"/>
    <s v="Escuela de Negocios"/>
    <d v="2019-08-23T00:00:00"/>
    <n v="1283"/>
    <m/>
    <n v="270"/>
    <n v="220"/>
    <n v="250"/>
    <n v="290"/>
    <n v="257.5"/>
    <m/>
    <n v="100"/>
    <n v="96"/>
    <m/>
    <m/>
    <m/>
    <m/>
    <n v="4"/>
    <n v="4"/>
    <n v="4"/>
    <s v="B2"/>
    <m/>
    <m/>
  </r>
  <r>
    <n v="200062557"/>
    <s v="Donado Rivera"/>
    <s v="Leidy"/>
    <s v="pldonado@uninorte.edu.co"/>
    <x v="2"/>
    <s v="Escuela de Negocios"/>
    <d v="2019-08-23T00:00:00"/>
    <n v="1283"/>
    <m/>
    <n v="200"/>
    <n v="220"/>
    <n v="250"/>
    <n v="280"/>
    <n v="237.5"/>
    <m/>
    <n v="79"/>
    <n v="96"/>
    <n v="96"/>
    <m/>
    <m/>
    <m/>
    <n v="3"/>
    <n v="4"/>
    <n v="4"/>
    <s v="B2"/>
    <m/>
    <s v="1-OK"/>
  </r>
  <r>
    <n v="200090115"/>
    <s v="Dominguez Escamilla"/>
    <s v="Luis"/>
    <s v="lhdominguez@uninorte.edu.co"/>
    <x v="6"/>
    <s v="Escuela de Negocios"/>
    <d v="2019-08-23T00:00:00"/>
    <n v="1283"/>
    <m/>
    <n v="60"/>
    <n v="220"/>
    <n v="250"/>
    <n v="260"/>
    <n v="197.5"/>
    <m/>
    <n v="1"/>
    <n v="96"/>
    <n v="96"/>
    <m/>
    <m/>
    <m/>
    <n v="1"/>
    <n v="4"/>
    <n v="4"/>
    <s v="B2"/>
    <m/>
    <s v="1-OK"/>
  </r>
  <r>
    <n v="200090513"/>
    <s v="Paternina Montiel"/>
    <s v="Jorge"/>
    <s v="jpaterninal@uninorte.edu.co"/>
    <x v="2"/>
    <s v="Escuela de Negocios"/>
    <d v="2019-08-23T00:00:00"/>
    <n v="1283"/>
    <m/>
    <n v="240"/>
    <n v="210"/>
    <n v="250"/>
    <n v="270"/>
    <n v="242.5"/>
    <m/>
    <n v="98"/>
    <n v="92"/>
    <n v="96"/>
    <m/>
    <m/>
    <m/>
    <n v="4"/>
    <n v="4"/>
    <n v="4"/>
    <s v="B2"/>
    <m/>
    <s v="0-NO"/>
  </r>
  <r>
    <n v="200045730"/>
    <s v="Guzman Barcelo"/>
    <s v="Edward"/>
    <s v="gedward@uninorte.edu.co"/>
    <x v="6"/>
    <s v="Escuela de Negocios"/>
    <d v="2019-08-23T00:00:00"/>
    <n v="1283"/>
    <m/>
    <n v="180"/>
    <n v="210"/>
    <n v="250"/>
    <n v="230"/>
    <n v="217.5"/>
    <m/>
    <n v="67"/>
    <n v="92"/>
    <m/>
    <m/>
    <m/>
    <m/>
    <n v="3"/>
    <n v="4"/>
    <n v="4"/>
    <s v="B2"/>
    <m/>
    <m/>
  </r>
  <r>
    <n v="200071560"/>
    <s v="Perez Ruiz"/>
    <s v="Isabella"/>
    <s v="perezai@uninorte.edu.co"/>
    <x v="2"/>
    <s v="Escuela de Negocios"/>
    <d v="2019-08-23T00:00:00"/>
    <n v="1283"/>
    <m/>
    <n v="110"/>
    <n v="210"/>
    <n v="250"/>
    <n v="280"/>
    <n v="212.5"/>
    <m/>
    <n v="16"/>
    <n v="92"/>
    <m/>
    <m/>
    <m/>
    <m/>
    <n v="1"/>
    <n v="4"/>
    <n v="4"/>
    <s v="B2"/>
    <m/>
    <m/>
  </r>
  <r>
    <n v="200091145"/>
    <s v="Gil Escobar"/>
    <s v="Julian"/>
    <s v="jegil@uninorte.edu.co"/>
    <x v="6"/>
    <s v="Escuela de Negocios"/>
    <d v="2019-08-23T00:00:00"/>
    <n v="1283"/>
    <m/>
    <n v="220"/>
    <n v="200"/>
    <n v="250"/>
    <n v="260"/>
    <n v="232.5"/>
    <m/>
    <n v="89"/>
    <n v="87"/>
    <m/>
    <m/>
    <m/>
    <m/>
    <n v="4"/>
    <n v="4"/>
    <n v="4"/>
    <s v="B2"/>
    <m/>
    <m/>
  </r>
  <r>
    <n v="200068973"/>
    <s v="Urbina Noriega"/>
    <s v="Sergio"/>
    <s v="saurbina@uninorte.edu.co"/>
    <x v="2"/>
    <s v="Escuela de Negocios"/>
    <d v="2019-08-23T00:00:00"/>
    <n v="1283"/>
    <m/>
    <n v="220"/>
    <n v="200"/>
    <n v="250"/>
    <n v="240"/>
    <n v="227.5"/>
    <m/>
    <n v="89"/>
    <n v="87"/>
    <n v="96"/>
    <m/>
    <m/>
    <m/>
    <n v="4"/>
    <n v="4"/>
    <n v="4"/>
    <s v="B2"/>
    <m/>
    <s v="1-OK"/>
  </r>
  <r>
    <n v="200063679"/>
    <s v="Celedon Rojano"/>
    <s v="Luis"/>
    <s v="ldceledon@uninorte.edu.co"/>
    <x v="0"/>
    <s v="Ciencias de la Salud"/>
    <d v="2019-07-29T00:00:00"/>
    <m/>
    <n v="300"/>
    <n v="200"/>
    <n v="200"/>
    <n v="250"/>
    <n v="210"/>
    <n v="232"/>
    <m/>
    <n v="79"/>
    <n v="87"/>
    <n v="96"/>
    <n v="26"/>
    <e v="#N/A"/>
    <n v="4"/>
    <n v="3"/>
    <n v="4"/>
    <n v="4"/>
    <s v="B2"/>
    <m/>
    <s v="1-OK"/>
  </r>
  <r>
    <n v="200089151"/>
    <s v="Guzman Meriño"/>
    <s v="Valentina"/>
    <s v="valentinamerino@uninorte.edu.co"/>
    <x v="6"/>
    <s v="Escuela de Negocios"/>
    <d v="2019-08-23T00:00:00"/>
    <n v="1283"/>
    <m/>
    <n v="140"/>
    <n v="200"/>
    <n v="250"/>
    <n v="210"/>
    <n v="200"/>
    <m/>
    <n v="36"/>
    <n v="87"/>
    <m/>
    <m/>
    <m/>
    <m/>
    <n v="2"/>
    <n v="4"/>
    <n v="4"/>
    <s v="B2"/>
    <m/>
    <m/>
  </r>
  <r>
    <n v="200074755"/>
    <s v="Echeverry Barrera"/>
    <s v="Maria"/>
    <s v="maecheverry@uninorte.edu.co"/>
    <x v="3"/>
    <s v="Escuela de Negocios"/>
    <d v="2019-08-23T00:00:00"/>
    <n v="1283"/>
    <m/>
    <n v="70"/>
    <n v="200"/>
    <n v="250"/>
    <n v="230"/>
    <n v="187.5"/>
    <m/>
    <n v="3"/>
    <n v="87"/>
    <n v="96"/>
    <m/>
    <m/>
    <m/>
    <n v="1"/>
    <n v="4"/>
    <n v="4"/>
    <s v="B2"/>
    <m/>
    <s v="1-OK"/>
  </r>
  <r>
    <n v="200048539"/>
    <s v="Rodriguez Pabon"/>
    <s v="Valerie"/>
    <s v="vpabon@uninorte.edu.co"/>
    <x v="2"/>
    <s v="Escuela de Negocios"/>
    <d v="2019-08-23T00:00:00"/>
    <n v="1283"/>
    <m/>
    <n v="250"/>
    <n v="190"/>
    <n v="250"/>
    <n v="290"/>
    <n v="245"/>
    <m/>
    <n v="99"/>
    <n v="79"/>
    <n v="96"/>
    <m/>
    <m/>
    <m/>
    <n v="4"/>
    <n v="3"/>
    <n v="4"/>
    <s v="B2"/>
    <m/>
    <s v="1-OK"/>
  </r>
  <r>
    <n v="200055029"/>
    <s v="Suarez Echavez"/>
    <s v="Andrea"/>
    <s v="acechavez@uninorte.edu.co"/>
    <x v="0"/>
    <s v="Ciencias de la Salud"/>
    <d v="2019-07-29T00:00:00"/>
    <m/>
    <n v="272"/>
    <n v="220"/>
    <n v="190"/>
    <n v="250"/>
    <n v="280"/>
    <n v="242"/>
    <m/>
    <n v="89"/>
    <n v="79"/>
    <n v="96"/>
    <n v="92"/>
    <e v="#N/A"/>
    <n v="4"/>
    <n v="4"/>
    <n v="3"/>
    <n v="4"/>
    <s v="B2"/>
    <m/>
    <s v="1-OK"/>
  </r>
  <r>
    <n v="200037687"/>
    <s v="Mendoza Bula"/>
    <s v="Luz"/>
    <s v="lkmendoza@uninorte.edu.co"/>
    <x v="2"/>
    <s v="Escuela de Negocios"/>
    <d v="2019-08-23T00:00:00"/>
    <n v="1283"/>
    <m/>
    <n v="220"/>
    <n v="190"/>
    <n v="250"/>
    <n v="230"/>
    <n v="222.5"/>
    <m/>
    <n v="89"/>
    <n v="79"/>
    <n v="96"/>
    <m/>
    <m/>
    <m/>
    <n v="4"/>
    <n v="3"/>
    <n v="4"/>
    <s v="B2"/>
    <m/>
    <s v="1-OK"/>
  </r>
  <r>
    <n v="200051213"/>
    <s v="Vergara Llinas"/>
    <s v="Maria"/>
    <s v="vergaracm@uninorte.edu.co"/>
    <x v="0"/>
    <s v="Ciencias de la Salud"/>
    <d v="2019-07-29T00:00:00"/>
    <m/>
    <n v="300"/>
    <n v="190"/>
    <n v="190"/>
    <n v="250"/>
    <n v="280"/>
    <n v="242"/>
    <m/>
    <n v="73"/>
    <n v="79"/>
    <n v="96"/>
    <n v="92"/>
    <e v="#N/A"/>
    <n v="4"/>
    <n v="3"/>
    <n v="3"/>
    <n v="4"/>
    <s v="B2"/>
    <m/>
    <s v="1-OK"/>
  </r>
  <r>
    <n v="200075941"/>
    <s v="Llerena Escobar"/>
    <s v="Adalberto"/>
    <s v="ladalberto@uninorte.edu.co"/>
    <x v="2"/>
    <s v="Escuela de Negocios"/>
    <d v="2019-08-23T00:00:00"/>
    <n v="1283"/>
    <m/>
    <n v="140"/>
    <n v="190"/>
    <n v="250"/>
    <n v="260"/>
    <n v="210"/>
    <m/>
    <n v="36"/>
    <n v="79"/>
    <n v="96"/>
    <m/>
    <m/>
    <m/>
    <n v="2"/>
    <n v="3"/>
    <n v="4"/>
    <s v="B2"/>
    <m/>
    <s v="1-OK"/>
  </r>
  <r>
    <n v="200053961"/>
    <s v="Plata Gomez"/>
    <s v="Kiara"/>
    <s v="kiarap@uninorte.edu.co"/>
    <x v="0"/>
    <s v="Ciencias de la Salud"/>
    <d v="2019-07-29T00:00:00"/>
    <m/>
    <n v="181"/>
    <n v="80"/>
    <n v="190"/>
    <n v="250"/>
    <n v="250"/>
    <n v="190"/>
    <m/>
    <n v="5"/>
    <n v="79"/>
    <n v="96"/>
    <n v="55"/>
    <n v="50"/>
    <n v="3"/>
    <n v="1"/>
    <n v="3"/>
    <n v="4"/>
    <s v="B2"/>
    <m/>
    <s v="1-OK"/>
  </r>
  <r>
    <n v="200069112"/>
    <s v="Reyes Saavedra"/>
    <s v="Jose"/>
    <s v="jasaavedra@uninorte.edu.co"/>
    <x v="0"/>
    <s v="Ciencias de la Salud"/>
    <d v="2019-07-29T00:00:00"/>
    <m/>
    <n v="81"/>
    <n v="250"/>
    <n v="180"/>
    <n v="250"/>
    <n v="240"/>
    <n v="200"/>
    <m/>
    <n v="99"/>
    <n v="71"/>
    <n v="96"/>
    <n v="47"/>
    <n v="64"/>
    <n v="1"/>
    <n v="4"/>
    <n v="3"/>
    <n v="4"/>
    <s v="B2"/>
    <m/>
    <s v="1-OK"/>
  </r>
  <r>
    <n v="200070245"/>
    <s v="Fernandez Cabrera"/>
    <s v="Maria"/>
    <s v="mariajf@uninorte.edu.co"/>
    <x v="2"/>
    <s v="Escuela de Negocios"/>
    <d v="2019-08-23T00:00:00"/>
    <n v="1283"/>
    <m/>
    <n v="150"/>
    <n v="170"/>
    <n v="250"/>
    <n v="240"/>
    <n v="202.5"/>
    <m/>
    <n v="42"/>
    <n v="53"/>
    <m/>
    <m/>
    <m/>
    <m/>
    <n v="2"/>
    <n v="3"/>
    <n v="4"/>
    <s v="B2"/>
    <m/>
    <m/>
  </r>
  <r>
    <n v="200080672"/>
    <s v="Rodriguez Rodriguez"/>
    <s v="Luis"/>
    <s v="rodriguezluis@uninorte.edu.co"/>
    <x v="3"/>
    <s v="Escuela de Negocios"/>
    <d v="2019-08-23T00:00:00"/>
    <n v="1283"/>
    <m/>
    <n v="140"/>
    <n v="170"/>
    <n v="250"/>
    <n v="260"/>
    <n v="205"/>
    <m/>
    <n v="36"/>
    <n v="53"/>
    <n v="96"/>
    <m/>
    <m/>
    <m/>
    <n v="2"/>
    <n v="3"/>
    <n v="4"/>
    <s v="B2"/>
    <m/>
    <s v="1-OK"/>
  </r>
  <r>
    <n v="200088618"/>
    <s v="Rangel Cohen"/>
    <s v="Diego"/>
    <s v="dfrangel@uninorte.edu.co"/>
    <x v="6"/>
    <s v="Escuela de Negocios"/>
    <d v="2019-08-23T00:00:00"/>
    <n v="1283"/>
    <m/>
    <n v="240"/>
    <n v="150"/>
    <n v="250"/>
    <n v="240"/>
    <n v="220"/>
    <m/>
    <n v="98"/>
    <n v="34"/>
    <n v="96"/>
    <m/>
    <m/>
    <m/>
    <n v="4"/>
    <n v="2"/>
    <n v="4"/>
    <s v="B2"/>
    <m/>
    <s v="1-OK"/>
  </r>
  <r>
    <n v="200069389"/>
    <s v="Thomen Ojeda"/>
    <s v="Olga"/>
    <s v="othomen@uninorte.edu.co"/>
    <x v="0"/>
    <s v="Ciencias de la Salud"/>
    <d v="2019-07-29T00:00:00"/>
    <m/>
    <n v="272"/>
    <n v="130"/>
    <n v="130"/>
    <n v="250"/>
    <n v="260"/>
    <n v="208"/>
    <m/>
    <n v="30"/>
    <n v="21"/>
    <n v="96"/>
    <n v="70"/>
    <n v="75"/>
    <n v="4"/>
    <n v="2"/>
    <n v="2"/>
    <n v="4"/>
    <s v="B2"/>
    <m/>
    <s v="1-OK"/>
  </r>
  <r>
    <n v="200038710"/>
    <s v="Moreno Rueda"/>
    <s v="Fredy"/>
    <s v="freddymoreno@uninorte.edu.co"/>
    <x v="16"/>
    <s v="Ciencias de la Salud"/>
    <m/>
    <m/>
    <m/>
    <n v="200"/>
    <n v="50"/>
    <n v="250"/>
    <n v="170"/>
    <n v="167.5"/>
    <m/>
    <n v="79"/>
    <n v="1"/>
    <n v="96"/>
    <m/>
    <m/>
    <m/>
    <n v="3"/>
    <n v="1"/>
    <n v="4"/>
    <s v="A2"/>
    <m/>
    <m/>
  </r>
  <r>
    <n v="200073030"/>
    <s v="Florez Marquez"/>
    <s v="Pamela"/>
    <s v="pamelaf@uninorte.edu.co"/>
    <x v="14"/>
    <s v="Humanidades y Ciencias Sociales"/>
    <d v="2019-08-11T00:00:00"/>
    <n v="8438"/>
    <n v="183"/>
    <n v="171"/>
    <n v="231"/>
    <n v="249"/>
    <n v="202"/>
    <n v="213"/>
    <m/>
    <n v="60"/>
    <n v="99"/>
    <n v="94"/>
    <n v="22"/>
    <n v="81"/>
    <n v="3"/>
    <n v="3"/>
    <n v="4"/>
    <n v="4"/>
    <s v="B2"/>
    <m/>
    <s v="1-OK"/>
  </r>
  <r>
    <n v="200042865"/>
    <s v="Gutierrez Pernia"/>
    <s v="Manuel"/>
    <s v="mpernia@uninorte.edu.co"/>
    <x v="17"/>
    <s v="Ingenierías"/>
    <d v="2019-08-11T00:00:00"/>
    <n v="8438"/>
    <n v="147"/>
    <n v="231"/>
    <n v="214"/>
    <n v="249"/>
    <n v="191"/>
    <n v="221"/>
    <m/>
    <n v="95"/>
    <n v="94"/>
    <n v="94"/>
    <n v="17"/>
    <n v="88"/>
    <n v="2"/>
    <n v="4"/>
    <n v="4"/>
    <n v="4"/>
    <s v="B1"/>
    <m/>
    <s v="1-OK"/>
  </r>
  <r>
    <n v="200074239"/>
    <s v="Parody De La Cruz"/>
    <s v="Hemel"/>
    <s v="hparody@uninorte.edu.co"/>
    <x v="11"/>
    <s v="Ingenierías"/>
    <d v="2019-08-11T00:00:00"/>
    <n v="8439"/>
    <n v="175"/>
    <n v="240"/>
    <n v="206"/>
    <n v="249"/>
    <n v="273"/>
    <n v="242"/>
    <m/>
    <n v="98"/>
    <n v="90"/>
    <n v="94"/>
    <n v="85"/>
    <e v="#N/A"/>
    <n v="3"/>
    <n v="4"/>
    <n v="4"/>
    <n v="4"/>
    <s v="B2"/>
    <m/>
    <s v="0-NO"/>
  </r>
  <r>
    <n v="200072512"/>
    <s v="Ortega Hernandez"/>
    <s v="Maria"/>
    <s v="ortegacm@uninorte.edu.co"/>
    <x v="0"/>
    <s v="Ciencias de la Salud"/>
    <d v="2019-08-11T00:00:00"/>
    <n v="8439"/>
    <n v="137"/>
    <n v="180"/>
    <n v="206"/>
    <n v="249"/>
    <n v="202"/>
    <n v="209"/>
    <m/>
    <n v="67"/>
    <n v="90"/>
    <n v="94"/>
    <n v="22"/>
    <n v="76"/>
    <n v="2"/>
    <n v="3"/>
    <n v="4"/>
    <n v="4"/>
    <s v="B2"/>
    <m/>
    <s v="1-OK"/>
  </r>
  <r>
    <n v="200073437"/>
    <s v="Romero Nuñez"/>
    <s v="Oscar"/>
    <s v="noscar@uninorte.edu.co"/>
    <x v="5"/>
    <s v="Ingenierías"/>
    <d v="2019-08-11T00:00:00"/>
    <n v="8438"/>
    <n v="40"/>
    <n v="231"/>
    <n v="197"/>
    <n v="249"/>
    <n v="262"/>
    <n v="235"/>
    <m/>
    <n v="95"/>
    <n v="84"/>
    <n v="94"/>
    <n v="71"/>
    <n v="96"/>
    <n v="1"/>
    <n v="4"/>
    <n v="3"/>
    <n v="4"/>
    <s v="B2"/>
    <m/>
    <s v="1-OK"/>
  </r>
  <r>
    <n v="200071860"/>
    <s v="Ahumada Sierra"/>
    <s v="Amram"/>
    <s v="amrama@uninorte.edu.co"/>
    <x v="5"/>
    <s v="Ingenierías"/>
    <d v="2019-08-11T00:00:00"/>
    <n v="8438"/>
    <n v="300"/>
    <n v="206"/>
    <n v="197"/>
    <n v="249"/>
    <m/>
    <n v="163"/>
    <m/>
    <n v="82"/>
    <n v="84"/>
    <n v="94"/>
    <m/>
    <n v="16"/>
    <n v="4"/>
    <n v="4"/>
    <n v="3"/>
    <n v="4"/>
    <s v="-A1"/>
    <m/>
    <s v="1-OK"/>
  </r>
  <r>
    <n v="200086932"/>
    <s v="Navarro Fang"/>
    <s v="Maria"/>
    <s v="fangf@uninorte.edu.co"/>
    <x v="1"/>
    <s v="Humanidades y Ciencias Sociales"/>
    <d v="2019-08-11T00:00:00"/>
    <n v="8438"/>
    <n v="262"/>
    <n v="197"/>
    <n v="197"/>
    <n v="249"/>
    <n v="256"/>
    <n v="225"/>
    <m/>
    <n v="77"/>
    <n v="84"/>
    <n v="94"/>
    <n v="63"/>
    <n v="91"/>
    <n v="4"/>
    <n v="3"/>
    <n v="3"/>
    <n v="4"/>
    <s v="B2"/>
    <m/>
    <s v="1-OK"/>
  </r>
  <r>
    <n v="200075072"/>
    <s v="Zarache Cardona"/>
    <s v="Daniel"/>
    <s v="dzarache@uninorte.edu.co"/>
    <x v="1"/>
    <s v="Humanidades y Ciencias Sociales"/>
    <d v="2019-08-11T00:00:00"/>
    <n v="8438"/>
    <n v="260"/>
    <n v="197"/>
    <n v="197"/>
    <n v="249"/>
    <n v="213"/>
    <n v="214"/>
    <m/>
    <n v="77"/>
    <n v="84"/>
    <n v="94"/>
    <n v="27"/>
    <n v="82"/>
    <n v="4"/>
    <n v="3"/>
    <n v="3"/>
    <n v="4"/>
    <s v="B2"/>
    <m/>
    <s v="1-OK"/>
  </r>
  <r>
    <n v="200073329"/>
    <s v="Zamora Romero"/>
    <s v="Alberto"/>
    <s v="amzamora@uninorte.edu.co"/>
    <x v="0"/>
    <s v="Ciencias de la Salud"/>
    <d v="2019-08-11T00:00:00"/>
    <n v="8438"/>
    <n v="145"/>
    <n v="180"/>
    <n v="197"/>
    <n v="249"/>
    <m/>
    <n v="157"/>
    <m/>
    <n v="67"/>
    <n v="84"/>
    <n v="94"/>
    <m/>
    <n v="12"/>
    <n v="2"/>
    <n v="3"/>
    <n v="3"/>
    <n v="4"/>
    <s v="-A1"/>
    <m/>
    <s v="1-OK"/>
  </r>
  <r>
    <n v="200091512"/>
    <s v="Martinez Fuentes"/>
    <s v="Maria"/>
    <s v="martinezmf@uninorte.edu.co"/>
    <x v="1"/>
    <s v="Humanidades y Ciencias Sociales"/>
    <d v="2019-08-11T00:00:00"/>
    <n v="8438"/>
    <n v="262"/>
    <n v="129"/>
    <n v="197"/>
    <n v="249"/>
    <n v="207"/>
    <n v="196"/>
    <m/>
    <n v="27"/>
    <n v="84"/>
    <n v="94"/>
    <n v="24"/>
    <n v="57"/>
    <n v="4"/>
    <n v="2"/>
    <n v="3"/>
    <n v="4"/>
    <s v="B2"/>
    <m/>
    <s v="1-OK"/>
  </r>
  <r>
    <n v="200076160"/>
    <s v="Bedoya Angulo"/>
    <s v="Sergio"/>
    <s v="sabedoya@uninorte.edu.co"/>
    <x v="13"/>
    <s v="Ingenierías"/>
    <d v="2019-08-11T00:00:00"/>
    <n v="8439"/>
    <n v="246"/>
    <n v="240"/>
    <n v="189"/>
    <n v="249"/>
    <n v="278"/>
    <n v="239"/>
    <m/>
    <n v="98"/>
    <n v="76"/>
    <n v="94"/>
    <n v="88"/>
    <n v="98"/>
    <n v="4"/>
    <n v="4"/>
    <n v="3"/>
    <n v="4"/>
    <s v="B2"/>
    <m/>
    <s v="1-OK"/>
  </r>
  <r>
    <n v="200076842"/>
    <s v="Garcia Reyes"/>
    <s v="Hernan"/>
    <s v="dhgarcia@uninorte.edu.co"/>
    <x v="0"/>
    <s v="Ciencias de la Salud"/>
    <d v="2019-08-11T00:00:00"/>
    <n v="8438"/>
    <n v="78"/>
    <n v="214"/>
    <n v="189"/>
    <n v="249"/>
    <n v="267"/>
    <n v="230"/>
    <m/>
    <n v="88"/>
    <n v="76"/>
    <n v="94"/>
    <n v="76"/>
    <n v="94"/>
    <n v="1"/>
    <n v="4"/>
    <n v="3"/>
    <n v="4"/>
    <s v="B2"/>
    <m/>
    <s v="1-OK"/>
  </r>
  <r>
    <n v="200076562"/>
    <s v="Ortega Lallemand"/>
    <s v="Keneth"/>
    <s v="klallemand@uninorte.edu.co"/>
    <x v="8"/>
    <s v="Ingenierías"/>
    <d v="2019-08-11T00:00:00"/>
    <n v="8439"/>
    <n v="138"/>
    <n v="197"/>
    <n v="189"/>
    <n v="249"/>
    <n v="256"/>
    <n v="223"/>
    <m/>
    <n v="77"/>
    <n v="76"/>
    <n v="94"/>
    <n v="63"/>
    <n v="90"/>
    <n v="2"/>
    <n v="3"/>
    <n v="3"/>
    <n v="4"/>
    <s v="B2"/>
    <m/>
    <s v="1-OK"/>
  </r>
  <r>
    <n v="200073533"/>
    <s v="Pertuz Orozco"/>
    <s v="Daniel"/>
    <s v="ddpertuz@uninorte.edu.co"/>
    <x v="12"/>
    <s v="Escuela de Arquitectura, Urbanismo y Diseño"/>
    <d v="2019-08-11T00:00:00"/>
    <n v="8438"/>
    <n v="167"/>
    <n v="154"/>
    <n v="189"/>
    <n v="249"/>
    <n v="245"/>
    <n v="209"/>
    <m/>
    <n v="46"/>
    <n v="76"/>
    <n v="94"/>
    <n v="52"/>
    <n v="76"/>
    <n v="3"/>
    <n v="3"/>
    <n v="3"/>
    <n v="4"/>
    <s v="B2"/>
    <m/>
    <s v="1-OK"/>
  </r>
  <r>
    <n v="200092106"/>
    <s v="Jimenez Macias"/>
    <s v="Alejandro"/>
    <s v="ajmacias@uninorte.edu.co"/>
    <x v="7"/>
    <s v="Humanidades y Ciencias Sociales"/>
    <d v="2019-08-11T00:00:00"/>
    <n v="8438"/>
    <n v="124"/>
    <n v="231"/>
    <n v="180"/>
    <n v="249"/>
    <n v="278"/>
    <n v="235"/>
    <m/>
    <n v="95"/>
    <n v="71"/>
    <n v="94"/>
    <n v="88"/>
    <n v="96"/>
    <n v="2"/>
    <n v="4"/>
    <n v="3"/>
    <n v="4"/>
    <s v="B2"/>
    <m/>
    <s v="1-OK"/>
  </r>
  <r>
    <n v="200070784"/>
    <s v="Gomez Bonilla"/>
    <s v="Javier"/>
    <s v="jrbonilla@uninorte.edu.co"/>
    <x v="13"/>
    <s v="Ingenierías"/>
    <d v="2019-08-11T00:00:00"/>
    <n v="8439"/>
    <n v="141"/>
    <n v="223"/>
    <n v="180"/>
    <n v="249"/>
    <n v="256"/>
    <n v="227"/>
    <m/>
    <n v="92"/>
    <n v="71"/>
    <n v="94"/>
    <n v="63"/>
    <e v="#N/A"/>
    <n v="2"/>
    <n v="4"/>
    <n v="3"/>
    <n v="4"/>
    <s v="B2"/>
    <m/>
    <s v="1-OK"/>
  </r>
  <r>
    <n v="200072121"/>
    <s v="Luna Paternina"/>
    <s v="Daniel"/>
    <s v="daluna@uninorte.edu.co"/>
    <x v="0"/>
    <s v="Ciencias de la Salud"/>
    <d v="2019-08-11T00:00:00"/>
    <n v="8438"/>
    <n v="147"/>
    <n v="223"/>
    <n v="180"/>
    <n v="249"/>
    <n v="245"/>
    <n v="224"/>
    <m/>
    <n v="92"/>
    <n v="71"/>
    <n v="94"/>
    <n v="52"/>
    <n v="90"/>
    <n v="2"/>
    <n v="4"/>
    <n v="3"/>
    <n v="4"/>
    <s v="B2"/>
    <m/>
    <s v="1-OK"/>
  </r>
  <r>
    <n v="200071409"/>
    <s v="Bermudez Rueda"/>
    <s v="Jesus"/>
    <s v="abermudezj@uninorte.edu.co"/>
    <x v="10"/>
    <s v="Ingenierías"/>
    <d v="2019-08-11T00:00:00"/>
    <n v="8438"/>
    <n v="166"/>
    <n v="214"/>
    <n v="180"/>
    <n v="249"/>
    <n v="295"/>
    <n v="235"/>
    <m/>
    <n v="88"/>
    <n v="71"/>
    <n v="94"/>
    <n v="99"/>
    <n v="96"/>
    <n v="3"/>
    <n v="4"/>
    <n v="3"/>
    <n v="4"/>
    <s v="B2"/>
    <m/>
    <s v="1-OK"/>
  </r>
  <r>
    <n v="200080421"/>
    <s v="Obregon Meza"/>
    <s v="Carlos"/>
    <s v="acobregon@uninorte.edu.co"/>
    <x v="5"/>
    <s v="Ingenierías"/>
    <d v="2019-08-11T00:00:00"/>
    <n v="8439"/>
    <n v="262"/>
    <n v="197"/>
    <n v="180"/>
    <n v="249"/>
    <n v="267"/>
    <n v="223"/>
    <m/>
    <n v="77"/>
    <n v="71"/>
    <n v="94"/>
    <n v="76"/>
    <n v="90"/>
    <n v="4"/>
    <n v="3"/>
    <n v="3"/>
    <n v="4"/>
    <s v="B2"/>
    <m/>
    <s v="1-OK"/>
  </r>
  <r>
    <n v="200076463"/>
    <s v="Escorcia Sanchez"/>
    <s v="Rafael"/>
    <s v="raescorcia@uninorte.edu.co"/>
    <x v="4"/>
    <s v="Escuela de Arquitectura, Urbanismo y Diseño"/>
    <d v="2019-08-11T00:00:00"/>
    <n v="8438"/>
    <n v="172"/>
    <n v="180"/>
    <n v="180"/>
    <n v="249"/>
    <n v="224"/>
    <n v="208"/>
    <m/>
    <n v="67"/>
    <n v="71"/>
    <n v="94"/>
    <n v="34"/>
    <n v="75"/>
    <n v="3"/>
    <n v="3"/>
    <n v="3"/>
    <n v="4"/>
    <s v="B2"/>
    <m/>
    <s v="1-OK"/>
  </r>
  <r>
    <n v="200083080"/>
    <s v="Manjarres Figueredo"/>
    <s v="Alvaro"/>
    <s v="manjarresja@uninorte.edu.co"/>
    <x v="5"/>
    <s v="Ingenierías"/>
    <d v="2019-08-11T00:00:00"/>
    <n v="8438"/>
    <n v="155"/>
    <n v="171"/>
    <n v="180"/>
    <n v="249"/>
    <n v="262"/>
    <n v="216"/>
    <m/>
    <n v="60"/>
    <n v="71"/>
    <n v="94"/>
    <n v="71"/>
    <n v="84"/>
    <n v="3"/>
    <n v="3"/>
    <n v="3"/>
    <n v="4"/>
    <s v="B2"/>
    <m/>
    <s v="1-OK"/>
  </r>
  <r>
    <n v="200076186"/>
    <s v="Donado Arguello"/>
    <s v="Alejandro"/>
    <s v="arguelloa@uninorte.edu.co"/>
    <x v="14"/>
    <s v="Humanidades y Ciencias Sociales"/>
    <d v="2019-08-11T00:00:00"/>
    <n v="8438"/>
    <n v="162"/>
    <n v="154"/>
    <n v="180"/>
    <n v="249"/>
    <n v="267"/>
    <n v="213"/>
    <m/>
    <n v="46"/>
    <n v="71"/>
    <n v="94"/>
    <n v="76"/>
    <n v="81"/>
    <n v="3"/>
    <n v="3"/>
    <n v="3"/>
    <n v="4"/>
    <s v="B2"/>
    <m/>
    <s v="1-OK"/>
  </r>
  <r>
    <n v="200072545"/>
    <s v="Perez Linares"/>
    <s v="Luis"/>
    <s v="lalinares@uninorte.edu.co"/>
    <x v="8"/>
    <s v="Ingenierías"/>
    <d v="2019-08-11T00:00:00"/>
    <n v="8438"/>
    <n v="125"/>
    <n v="214"/>
    <n v="171"/>
    <n v="249"/>
    <n v="256"/>
    <n v="223"/>
    <m/>
    <n v="88"/>
    <n v="61"/>
    <n v="94"/>
    <n v="63"/>
    <n v="90"/>
    <n v="2"/>
    <n v="4"/>
    <n v="3"/>
    <n v="4"/>
    <s v="B2"/>
    <m/>
    <s v="1-OK"/>
  </r>
  <r>
    <n v="200074010"/>
    <s v="Santiz Gutierrez"/>
    <s v="Hernando"/>
    <s v="hsantiz@uninorte.edu.co"/>
    <x v="0"/>
    <s v="Ciencias de la Salud"/>
    <d v="2019-08-11T00:00:00"/>
    <n v="8438"/>
    <n v="173"/>
    <n v="180"/>
    <n v="171"/>
    <n v="249"/>
    <n v="245"/>
    <n v="211"/>
    <m/>
    <n v="67"/>
    <n v="61"/>
    <n v="94"/>
    <n v="52"/>
    <e v="#N/A"/>
    <n v="3"/>
    <n v="3"/>
    <n v="3"/>
    <n v="4"/>
    <s v="B2"/>
    <m/>
    <s v="1-OK"/>
  </r>
  <r>
    <n v="200073103"/>
    <s v="Rodriguez Castillo"/>
    <s v="Reinel"/>
    <s v="reinelr@uninorte.edu.co"/>
    <x v="14"/>
    <s v="Humanidades y Ciencias Sociales"/>
    <d v="2019-08-11T00:00:00"/>
    <n v="8438"/>
    <n v="143"/>
    <n v="189"/>
    <n v="163"/>
    <n v="249"/>
    <n v="207"/>
    <n v="202"/>
    <m/>
    <n v="71"/>
    <n v="51"/>
    <n v="94"/>
    <n v="24"/>
    <n v="66"/>
    <n v="2"/>
    <n v="3"/>
    <n v="3"/>
    <n v="4"/>
    <s v="B2"/>
    <m/>
    <s v="0-NO"/>
  </r>
  <r>
    <n v="200070661"/>
    <s v="Ariza Lascarro"/>
    <s v="Maria"/>
    <s v="lascarrom@uninorte.edu.co"/>
    <x v="0"/>
    <s v="Ciencias de la Salud"/>
    <d v="2019-08-11T00:00:00"/>
    <n v="8438"/>
    <n v="300"/>
    <n v="171"/>
    <n v="163"/>
    <n v="249"/>
    <n v="267"/>
    <n v="213"/>
    <m/>
    <n v="60"/>
    <n v="51"/>
    <n v="94"/>
    <n v="76"/>
    <n v="81"/>
    <n v="4"/>
    <n v="3"/>
    <n v="3"/>
    <n v="4"/>
    <s v="B2"/>
    <m/>
    <s v="1-OK"/>
  </r>
  <r>
    <n v="200090310"/>
    <s v="Fontalvo Pastorizo"/>
    <s v="John"/>
    <s v="pastorizoj@uninorte.edu.co"/>
    <x v="8"/>
    <s v="Ingenierías"/>
    <d v="2019-08-11T00:00:00"/>
    <n v="8438"/>
    <n v="175"/>
    <n v="257"/>
    <n v="154"/>
    <n v="249"/>
    <n v="289"/>
    <n v="237"/>
    <m/>
    <n v="100"/>
    <n v="42"/>
    <n v="94"/>
    <n v="95"/>
    <n v="98"/>
    <n v="3"/>
    <n v="4"/>
    <n v="2"/>
    <n v="4"/>
    <s v="B2"/>
    <m/>
    <s v="1-OK"/>
  </r>
  <r>
    <n v="200073218"/>
    <s v="Gonzalez Martinez"/>
    <s v="Ruben"/>
    <s v="egonzalezr@uninorte.edu.co"/>
    <x v="17"/>
    <s v="Ingenierías"/>
    <d v="2019-08-11T00:00:00"/>
    <n v="8439"/>
    <n v="143"/>
    <n v="249"/>
    <n v="154"/>
    <n v="249"/>
    <n v="256"/>
    <n v="227"/>
    <m/>
    <n v="99"/>
    <n v="42"/>
    <n v="94"/>
    <n v="63"/>
    <e v="#N/A"/>
    <n v="2"/>
    <n v="4"/>
    <n v="2"/>
    <n v="4"/>
    <s v="B2"/>
    <m/>
    <s v="1-OK"/>
  </r>
  <r>
    <n v="200082726"/>
    <s v="Garcia Castellanos"/>
    <s v="Jose"/>
    <s v="jcastellanosa@uninorte.edu.co"/>
    <x v="10"/>
    <s v="Ingenierías"/>
    <d v="2019-08-11T00:00:00"/>
    <n v="8438"/>
    <n v="135"/>
    <n v="231"/>
    <n v="154"/>
    <n v="249"/>
    <n v="284"/>
    <n v="230"/>
    <m/>
    <n v="95"/>
    <n v="42"/>
    <n v="94"/>
    <n v="93"/>
    <n v="94"/>
    <n v="2"/>
    <n v="4"/>
    <n v="2"/>
    <n v="4"/>
    <s v="B2"/>
    <m/>
    <s v="1-OK"/>
  </r>
  <r>
    <n v="200073695"/>
    <s v="Martinez Alcazar"/>
    <s v="Luis"/>
    <s v="alcazarl@uninorte.edu.co"/>
    <x v="10"/>
    <s v="Ingenierías"/>
    <d v="2019-08-11T00:00:00"/>
    <n v="8439"/>
    <n v="178"/>
    <n v="214"/>
    <n v="154"/>
    <n v="249"/>
    <n v="207"/>
    <n v="206"/>
    <m/>
    <n v="88"/>
    <n v="42"/>
    <n v="94"/>
    <n v="24"/>
    <e v="#N/A"/>
    <n v="3"/>
    <n v="4"/>
    <n v="2"/>
    <n v="4"/>
    <s v="B2"/>
    <m/>
    <s v="1-OK"/>
  </r>
  <r>
    <n v="200082691"/>
    <s v="Diaz Pernett"/>
    <s v="Daniel"/>
    <s v="djpernett@uninorte.edu.co"/>
    <x v="13"/>
    <s v="Ingenierías"/>
    <d v="2019-08-11T00:00:00"/>
    <n v="8439"/>
    <n v="244"/>
    <n v="214"/>
    <n v="154"/>
    <n v="249"/>
    <n v="284"/>
    <n v="225"/>
    <m/>
    <n v="88"/>
    <n v="42"/>
    <n v="94"/>
    <n v="93"/>
    <n v="91"/>
    <n v="4"/>
    <n v="4"/>
    <n v="2"/>
    <n v="4"/>
    <s v="B2"/>
    <m/>
    <s v="1-OK"/>
  </r>
  <r>
    <n v="200073184"/>
    <s v="Cano Wilches"/>
    <s v="Beatriz"/>
    <s v="bwilches@uninorte.edu.co"/>
    <x v="0"/>
    <s v="Ciencias de la Salud"/>
    <d v="2019-08-11T00:00:00"/>
    <n v="8438"/>
    <n v="181"/>
    <n v="163"/>
    <n v="154"/>
    <n v="249"/>
    <n v="273"/>
    <n v="210"/>
    <m/>
    <n v="53"/>
    <n v="42"/>
    <n v="94"/>
    <n v="85"/>
    <n v="78"/>
    <n v="3"/>
    <n v="3"/>
    <n v="2"/>
    <n v="4"/>
    <s v="B2"/>
    <m/>
    <s v="1-OK"/>
  </r>
  <r>
    <n v="200087275"/>
    <s v="Jaramillo Gonzalez"/>
    <s v="Andrea"/>
    <s v="apjaramillo@uninorte.edu.co"/>
    <x v="18"/>
    <s v="IESE-Inst.de Estudios en Educ."/>
    <d v="2019-08-11T00:00:00"/>
    <n v="8438"/>
    <n v="185"/>
    <n v="129"/>
    <n v="154"/>
    <n v="249"/>
    <n v="218"/>
    <n v="188"/>
    <m/>
    <n v="27"/>
    <n v="42"/>
    <n v="94"/>
    <n v="30"/>
    <n v="46"/>
    <n v="3"/>
    <n v="2"/>
    <n v="2"/>
    <n v="4"/>
    <s v="B2"/>
    <m/>
    <s v="1-OK"/>
  </r>
  <r>
    <n v="200076549"/>
    <s v="Cantillo Trujillo"/>
    <s v="Wilmer"/>
    <s v="cwilmer@uninorte.edu.co"/>
    <x v="11"/>
    <s v="Ingenierías"/>
    <d v="2019-08-11T00:00:00"/>
    <n v="8439"/>
    <n v="282"/>
    <n v="240"/>
    <n v="146"/>
    <n v="249"/>
    <n v="273"/>
    <n v="227"/>
    <m/>
    <n v="98"/>
    <n v="32"/>
    <n v="94"/>
    <n v="85"/>
    <e v="#N/A"/>
    <n v="4"/>
    <n v="4"/>
    <n v="2"/>
    <n v="4"/>
    <s v="B2"/>
    <m/>
    <s v="1-OK"/>
  </r>
  <r>
    <n v="200091996"/>
    <s v="Lopez Ariza"/>
    <s v="Alixmary"/>
    <s v="alixmaryl@uninorte.edu.co"/>
    <x v="7"/>
    <s v="Humanidades y Ciencias Sociales"/>
    <d v="2019-08-11T00:00:00"/>
    <n v="8439"/>
    <n v="181"/>
    <n v="120"/>
    <n v="146"/>
    <n v="249"/>
    <n v="125"/>
    <n v="160"/>
    <m/>
    <n v="24"/>
    <n v="32"/>
    <n v="94"/>
    <n v="2"/>
    <e v="#N/A"/>
    <n v="3"/>
    <n v="1"/>
    <n v="2"/>
    <n v="4"/>
    <s v="A1"/>
    <m/>
    <s v="1-OK"/>
  </r>
  <r>
    <n v="200088969"/>
    <s v="Sarmiento Altamar"/>
    <s v="Carlos"/>
    <s v="altamarac@uninorte.edu.co"/>
    <x v="19"/>
    <s v="Escuela de Arquitectura, Urbanismo y Diseño"/>
    <d v="2019-08-11T00:00:00"/>
    <n v="8438"/>
    <n v="142"/>
    <n v="103"/>
    <n v="146"/>
    <n v="249"/>
    <n v="131"/>
    <n v="157"/>
    <m/>
    <n v="14"/>
    <n v="32"/>
    <n v="94"/>
    <n v="2"/>
    <n v="12"/>
    <n v="2"/>
    <n v="1"/>
    <n v="2"/>
    <n v="4"/>
    <s v="A1"/>
    <m/>
    <s v="1-OK"/>
  </r>
  <r>
    <n v="200071475"/>
    <s v="Diaz Andrade"/>
    <s v="Jairo"/>
    <s v="jandradej@uninorte.edu.co"/>
    <x v="8"/>
    <s v="Ingenierías"/>
    <d v="2019-08-11T00:00:00"/>
    <n v="8439"/>
    <n v="162"/>
    <n v="137"/>
    <n v="137"/>
    <n v="249"/>
    <n v="251"/>
    <n v="194"/>
    <m/>
    <n v="33"/>
    <n v="26"/>
    <n v="94"/>
    <n v="59"/>
    <n v="54"/>
    <n v="3"/>
    <n v="2"/>
    <n v="2"/>
    <n v="4"/>
    <s v="B2"/>
    <m/>
    <s v="1-OK"/>
  </r>
  <r>
    <n v="200092618"/>
    <s v="Florez Baena"/>
    <s v="Bladimir"/>
    <s v="bbaena@uninorte.edu.co"/>
    <x v="1"/>
    <s v="Humanidades y Ciencias Sociales"/>
    <d v="2019-08-11T00:00:00"/>
    <n v="8439"/>
    <n v="183"/>
    <n v="137"/>
    <n v="129"/>
    <n v="249"/>
    <n v="256"/>
    <n v="193"/>
    <m/>
    <n v="33"/>
    <n v="20"/>
    <n v="94"/>
    <n v="63"/>
    <n v="53"/>
    <n v="3"/>
    <n v="2"/>
    <n v="2"/>
    <n v="4"/>
    <s v="B2"/>
    <m/>
    <s v="1-OK"/>
  </r>
  <r>
    <n v="200038897"/>
    <s v="Correa Neira"/>
    <s v="Sandra"/>
    <s v="neira@uninorte.edu.co"/>
    <x v="1"/>
    <s v="Humanidades y Ciencias Sociales"/>
    <d v="2019-08-11T00:00:00"/>
    <n v="8438"/>
    <n v="269"/>
    <n v="129"/>
    <n v="129"/>
    <n v="249"/>
    <n v="224"/>
    <n v="183"/>
    <m/>
    <n v="27"/>
    <n v="20"/>
    <n v="94"/>
    <n v="34"/>
    <n v="40"/>
    <n v="4"/>
    <n v="2"/>
    <n v="2"/>
    <n v="4"/>
    <s v="B2"/>
    <m/>
    <s v="1-OK"/>
  </r>
  <r>
    <n v="200091788"/>
    <s v="Ramirez Ocampo"/>
    <s v="Anjie"/>
    <s v="anjier@uninorte.edu.co"/>
    <x v="6"/>
    <s v="Escuela de Negocios"/>
    <d v="2019-08-23T00:00:00"/>
    <n v="1283"/>
    <m/>
    <n v="230"/>
    <n v="250"/>
    <n v="240"/>
    <n v="230"/>
    <n v="237.5"/>
    <m/>
    <n v="93"/>
    <n v="100"/>
    <n v="91"/>
    <m/>
    <m/>
    <m/>
    <n v="4"/>
    <n v="4"/>
    <n v="4"/>
    <s v="B2"/>
    <m/>
    <s v="1-OK"/>
  </r>
  <r>
    <n v="200072291"/>
    <s v="Salas Redondo"/>
    <s v="Endhwyr"/>
    <s v="endhwyrs@uninorte.edu.co"/>
    <x v="3"/>
    <s v="Escuela de Negocios"/>
    <d v="2019-08-23T00:00:00"/>
    <n v="1283"/>
    <m/>
    <n v="160"/>
    <n v="250"/>
    <n v="240"/>
    <n v="270"/>
    <n v="230"/>
    <m/>
    <n v="48"/>
    <n v="100"/>
    <m/>
    <m/>
    <m/>
    <m/>
    <n v="3"/>
    <n v="4"/>
    <n v="4"/>
    <s v="B2"/>
    <m/>
    <m/>
  </r>
  <r>
    <n v="200038748"/>
    <s v="Agudelo Cantillo"/>
    <s v="Maria"/>
    <s v="mariateresaa@uninorte.edu.co"/>
    <x v="2"/>
    <s v="Escuela de Negocios"/>
    <d v="2019-08-23T00:00:00"/>
    <n v="1283"/>
    <m/>
    <n v="200"/>
    <n v="240"/>
    <n v="240"/>
    <n v="270"/>
    <n v="237.5"/>
    <m/>
    <n v="79"/>
    <n v="99"/>
    <n v="91"/>
    <m/>
    <m/>
    <m/>
    <n v="3"/>
    <n v="4"/>
    <n v="4"/>
    <s v="B2"/>
    <m/>
    <s v="1-OK"/>
  </r>
  <r>
    <n v="200053350"/>
    <s v="Hernandez Espitia"/>
    <s v="Andrea"/>
    <s v="acespitia@uninorte.edu.co"/>
    <x v="0"/>
    <s v="Ciencias de la Salud"/>
    <d v="2019-07-29T00:00:00"/>
    <m/>
    <n v="181"/>
    <n v="230"/>
    <n v="230"/>
    <n v="240"/>
    <n v="270"/>
    <n v="230"/>
    <m/>
    <n v="93"/>
    <n v="98"/>
    <n v="91"/>
    <n v="80"/>
    <n v="94"/>
    <n v="3"/>
    <n v="4"/>
    <n v="4"/>
    <n v="4"/>
    <s v="B2"/>
    <m/>
    <s v="1-OK"/>
  </r>
  <r>
    <n v="200073780"/>
    <s v="Delgado Garcia"/>
    <s v="Martin"/>
    <s v="msdelgado@uninorte.edu.co"/>
    <x v="0"/>
    <s v="Ciencias de la Salud"/>
    <d v="2019-08-11T00:00:00"/>
    <n v="8438"/>
    <n v="185"/>
    <n v="180"/>
    <n v="223"/>
    <n v="240"/>
    <n v="267"/>
    <n v="228"/>
    <m/>
    <n v="67"/>
    <n v="97"/>
    <n v="91"/>
    <n v="76"/>
    <n v="93"/>
    <n v="3"/>
    <n v="3"/>
    <n v="4"/>
    <n v="4"/>
    <s v="B2"/>
    <m/>
    <s v="1-OK"/>
  </r>
  <r>
    <n v="200080385"/>
    <s v="Chajin Badillo"/>
    <s v="Andrea"/>
    <s v="achajin@uninorte.edu.co"/>
    <x v="3"/>
    <s v="Escuela de Negocios"/>
    <d v="2019-08-23T00:00:00"/>
    <n v="1283"/>
    <m/>
    <n v="160"/>
    <n v="220"/>
    <n v="240"/>
    <n v="260"/>
    <n v="220"/>
    <m/>
    <n v="48"/>
    <n v="96"/>
    <n v="91"/>
    <m/>
    <m/>
    <m/>
    <n v="3"/>
    <n v="4"/>
    <n v="4"/>
    <s v="B2"/>
    <m/>
    <s v="1-OK"/>
  </r>
  <r>
    <n v="200070673"/>
    <s v="Aguirre De La Hoz"/>
    <s v="Randy"/>
    <s v="arandy@uninorte.edu.co"/>
    <x v="10"/>
    <s v="Ingenierías"/>
    <d v="2019-08-11T00:00:00"/>
    <n v="8439"/>
    <n v="172"/>
    <n v="197"/>
    <n v="214"/>
    <n v="240"/>
    <n v="273"/>
    <n v="231"/>
    <m/>
    <n v="77"/>
    <n v="94"/>
    <n v="91"/>
    <n v="85"/>
    <n v="95"/>
    <n v="3"/>
    <n v="3"/>
    <n v="4"/>
    <n v="4"/>
    <s v="B2"/>
    <m/>
    <s v="1-OK"/>
  </r>
  <r>
    <n v="200064859"/>
    <s v="De La Cruz Jabib"/>
    <s v="Abraham"/>
    <s v="ajabib@uninorte.edu.co"/>
    <x v="0"/>
    <s v="Ciencias de la Salud"/>
    <d v="2019-07-29T00:00:00"/>
    <m/>
    <n v="181"/>
    <n v="150"/>
    <n v="210"/>
    <n v="240"/>
    <n v="220"/>
    <n v="200"/>
    <m/>
    <n v="42"/>
    <n v="92"/>
    <n v="91"/>
    <n v="31"/>
    <n v="64"/>
    <n v="3"/>
    <n v="2"/>
    <n v="4"/>
    <n v="4"/>
    <s v="B2"/>
    <m/>
    <s v="1-OK"/>
  </r>
  <r>
    <n v="200072064"/>
    <s v="Garzon Loaiza"/>
    <s v="Vanessa"/>
    <s v="garzonv@uninorte.edu.co"/>
    <x v="2"/>
    <s v="Escuela de Negocios"/>
    <d v="2019-08-23T00:00:00"/>
    <n v="1283"/>
    <m/>
    <n v="150"/>
    <n v="210"/>
    <n v="240"/>
    <n v="280"/>
    <n v="220"/>
    <m/>
    <n v="42"/>
    <n v="92"/>
    <n v="91"/>
    <m/>
    <m/>
    <m/>
    <n v="2"/>
    <n v="4"/>
    <n v="4"/>
    <s v="B2"/>
    <m/>
    <s v="1-OK"/>
  </r>
  <r>
    <n v="200089992"/>
    <s v="Ariza Joleanes"/>
    <s v="Yelitza"/>
    <s v="joleanesy@uninorte.edu.co"/>
    <x v="6"/>
    <s v="Escuela de Negocios"/>
    <d v="2019-08-23T00:00:00"/>
    <n v="1283"/>
    <m/>
    <n v="120"/>
    <n v="210"/>
    <n v="240"/>
    <n v="240"/>
    <n v="202.5"/>
    <m/>
    <n v="24"/>
    <n v="92"/>
    <m/>
    <m/>
    <m/>
    <m/>
    <n v="1"/>
    <n v="4"/>
    <n v="4"/>
    <s v="B2"/>
    <m/>
    <m/>
  </r>
  <r>
    <n v="200076301"/>
    <s v="Morales Montes"/>
    <s v="Maria"/>
    <s v="montesmaria@uninorte.edu.co"/>
    <x v="10"/>
    <s v="Ingenierías"/>
    <d v="2019-08-11T00:00:00"/>
    <n v="8439"/>
    <n v="178"/>
    <n v="249"/>
    <n v="206"/>
    <n v="240"/>
    <n v="295"/>
    <n v="248"/>
    <m/>
    <n v="99"/>
    <n v="90"/>
    <n v="91"/>
    <n v="99"/>
    <n v="100"/>
    <n v="3"/>
    <n v="4"/>
    <n v="4"/>
    <n v="4"/>
    <s v="B2"/>
    <m/>
    <s v="1-OK"/>
  </r>
  <r>
    <n v="200072176"/>
    <s v="Navarro Bermejo"/>
    <s v="Pablo"/>
    <s v="pbermejo@uninorte.edu.co"/>
    <x v="8"/>
    <s v="Ingenierías"/>
    <d v="2019-08-11T00:00:00"/>
    <n v="8438"/>
    <n v="262"/>
    <n v="189"/>
    <n v="206"/>
    <n v="240"/>
    <n v="256"/>
    <n v="223"/>
    <m/>
    <n v="71"/>
    <n v="90"/>
    <n v="91"/>
    <n v="63"/>
    <n v="90"/>
    <n v="4"/>
    <n v="3"/>
    <n v="4"/>
    <n v="4"/>
    <s v="B2"/>
    <m/>
    <s v="1-OK"/>
  </r>
  <r>
    <n v="200089033"/>
    <s v="Cuentas Rodriguez"/>
    <s v="Valeria"/>
    <s v="valeriacuentas@uninorte.edu.co"/>
    <x v="9"/>
    <s v="Ciencias Básicas"/>
    <d v="2019-08-11T00:00:00"/>
    <n v="8438"/>
    <n v="174"/>
    <n v="180"/>
    <n v="206"/>
    <n v="240"/>
    <n v="213"/>
    <n v="210"/>
    <m/>
    <n v="67"/>
    <n v="90"/>
    <n v="91"/>
    <n v="27"/>
    <n v="78"/>
    <n v="3"/>
    <n v="3"/>
    <n v="4"/>
    <n v="4"/>
    <s v="B2"/>
    <m/>
    <s v="1-OK"/>
  </r>
  <r>
    <n v="200038582"/>
    <s v="Martinez Herrera"/>
    <s v="Alejandra"/>
    <s v="alejandrah@uninorte.edu.co"/>
    <x v="2"/>
    <s v="Escuela de Negocios"/>
    <d v="2019-08-23T00:00:00"/>
    <n v="1283"/>
    <m/>
    <n v="280"/>
    <n v="200"/>
    <n v="240"/>
    <n v="290"/>
    <n v="252.5"/>
    <m/>
    <n v="100"/>
    <n v="87"/>
    <m/>
    <m/>
    <m/>
    <m/>
    <n v="4"/>
    <n v="4"/>
    <n v="4"/>
    <s v="B2"/>
    <m/>
    <m/>
  </r>
  <r>
    <n v="200090171"/>
    <s v="Arrieta Rojas"/>
    <s v="Adriana"/>
    <s v="aarrietad@uninorte.edu.co"/>
    <x v="6"/>
    <s v="Escuela de Negocios"/>
    <d v="2019-08-23T00:00:00"/>
    <n v="1283"/>
    <m/>
    <n v="240"/>
    <n v="200"/>
    <n v="240"/>
    <n v="240"/>
    <n v="230"/>
    <m/>
    <n v="98"/>
    <n v="87"/>
    <n v="91"/>
    <m/>
    <m/>
    <m/>
    <n v="4"/>
    <n v="4"/>
    <n v="4"/>
    <s v="B2"/>
    <m/>
    <s v="1-OK"/>
  </r>
  <r>
    <n v="200071776"/>
    <s v="Villar Rodriguez"/>
    <s v="Yuleidy"/>
    <s v="yvillar@uninorte.edu.co"/>
    <x v="2"/>
    <s v="Escuela de Negocios"/>
    <d v="2019-08-23T00:00:00"/>
    <n v="1283"/>
    <m/>
    <n v="180"/>
    <n v="200"/>
    <n v="240"/>
    <n v="230"/>
    <n v="212.5"/>
    <m/>
    <n v="67"/>
    <n v="87"/>
    <m/>
    <m/>
    <m/>
    <m/>
    <n v="3"/>
    <n v="4"/>
    <n v="4"/>
    <s v="B2"/>
    <m/>
    <m/>
  </r>
  <r>
    <n v="200064429"/>
    <s v="Polo Ibarra"/>
    <s v="Javier"/>
    <s v="jibarraa@uninorte.edu.co"/>
    <x v="0"/>
    <s v="Ciencias de la Salud"/>
    <d v="2019-07-29T00:00:00"/>
    <m/>
    <n v="300"/>
    <n v="140"/>
    <n v="200"/>
    <n v="240"/>
    <n v="210"/>
    <n v="218"/>
    <m/>
    <n v="36"/>
    <n v="87"/>
    <n v="91"/>
    <n v="26"/>
    <n v="85"/>
    <n v="4"/>
    <n v="2"/>
    <n v="4"/>
    <n v="4"/>
    <s v="B2"/>
    <m/>
    <s v="1-OK"/>
  </r>
  <r>
    <n v="200077251"/>
    <s v="Navarro Sanchez"/>
    <s v="Luis"/>
    <s v="anluis@uninorte.edu.co"/>
    <x v="2"/>
    <s v="Escuela de Negocios"/>
    <d v="2019-08-23T00:00:00"/>
    <n v="1283"/>
    <m/>
    <m/>
    <n v="200"/>
    <n v="240"/>
    <n v="280"/>
    <n v="180"/>
    <m/>
    <m/>
    <n v="87"/>
    <m/>
    <m/>
    <m/>
    <m/>
    <n v="1"/>
    <n v="4"/>
    <n v="4"/>
    <s v="B2"/>
    <m/>
    <m/>
  </r>
  <r>
    <n v="200088058"/>
    <s v="Estrada Vargas"/>
    <s v="Juan"/>
    <s v="jsestrada@uninorte.edu.co"/>
    <x v="8"/>
    <s v="Ingenierías"/>
    <d v="2019-08-11T00:00:00"/>
    <n v="8438"/>
    <n v="179"/>
    <n v="240"/>
    <n v="197"/>
    <n v="240"/>
    <n v="289"/>
    <n v="242"/>
    <m/>
    <n v="98"/>
    <n v="84"/>
    <n v="91"/>
    <n v="95"/>
    <e v="#N/A"/>
    <n v="3"/>
    <n v="4"/>
    <n v="3"/>
    <n v="4"/>
    <s v="B2"/>
    <m/>
    <s v="1-OK"/>
  </r>
  <r>
    <n v="200071239"/>
    <s v="Osorio Correa"/>
    <s v="Julio"/>
    <s v="jrosorio@uninorte.edu.co"/>
    <x v="5"/>
    <s v="Ingenierías"/>
    <d v="2019-08-11T00:00:00"/>
    <n v="8438"/>
    <n v="135"/>
    <n v="214"/>
    <n v="197"/>
    <n v="240"/>
    <n v="207"/>
    <n v="215"/>
    <m/>
    <n v="88"/>
    <n v="84"/>
    <n v="91"/>
    <n v="24"/>
    <n v="83"/>
    <n v="2"/>
    <n v="4"/>
    <n v="3"/>
    <n v="4"/>
    <s v="B2"/>
    <m/>
    <s v="1-OK"/>
  </r>
  <r>
    <n v="200073219"/>
    <s v="Gordon Franco"/>
    <s v="Obed"/>
    <s v="gordono@uninorte.edu.co"/>
    <x v="11"/>
    <s v="Ingenierías"/>
    <d v="2019-08-11T00:00:00"/>
    <n v="8439"/>
    <n v="184"/>
    <n v="214"/>
    <n v="197"/>
    <n v="240"/>
    <n v="229"/>
    <n v="220"/>
    <m/>
    <n v="88"/>
    <n v="84"/>
    <n v="91"/>
    <n v="37"/>
    <n v="87"/>
    <n v="3"/>
    <n v="4"/>
    <n v="3"/>
    <n v="4"/>
    <s v="B2"/>
    <m/>
    <s v="1-OK"/>
  </r>
  <r>
    <n v="200074171"/>
    <s v="Espinosa Cepeda"/>
    <s v="Cindy"/>
    <s v="ecindy@uninorte.edu.co"/>
    <x v="0"/>
    <s v="Ciencias de la Salud"/>
    <d v="2019-08-11T00:00:00"/>
    <n v="8438"/>
    <n v="172"/>
    <n v="214"/>
    <n v="197"/>
    <n v="240"/>
    <n v="295"/>
    <n v="237"/>
    <m/>
    <n v="88"/>
    <n v="84"/>
    <n v="91"/>
    <n v="99"/>
    <n v="98"/>
    <n v="3"/>
    <n v="4"/>
    <n v="3"/>
    <n v="4"/>
    <s v="B2"/>
    <m/>
    <s v="1-OK"/>
  </r>
  <r>
    <n v="200093249"/>
    <s v="Bandera Sarabia"/>
    <s v="Andres"/>
    <s v="afbandera@uninorte.edu.co"/>
    <x v="1"/>
    <s v="Humanidades y Ciencias Sociales"/>
    <d v="2019-08-11T00:00:00"/>
    <n v="8438"/>
    <n v="300"/>
    <n v="197"/>
    <n v="197"/>
    <n v="240"/>
    <n v="256"/>
    <n v="223"/>
    <m/>
    <n v="77"/>
    <n v="84"/>
    <n v="91"/>
    <n v="63"/>
    <n v="90"/>
    <n v="4"/>
    <n v="3"/>
    <n v="3"/>
    <n v="4"/>
    <s v="B2"/>
    <m/>
    <s v="1-OK"/>
  </r>
  <r>
    <n v="200073500"/>
    <s v="Lopez Jimenez"/>
    <s v="Jhon"/>
    <s v="jwlopez@uninorte.edu.co"/>
    <x v="0"/>
    <s v="Ciencias de la Salud"/>
    <d v="2019-08-11T00:00:00"/>
    <n v="8438"/>
    <n v="147"/>
    <n v="189"/>
    <n v="197"/>
    <n v="240"/>
    <n v="235"/>
    <n v="215"/>
    <m/>
    <n v="71"/>
    <n v="84"/>
    <n v="91"/>
    <n v="42"/>
    <n v="83"/>
    <n v="2"/>
    <n v="3"/>
    <n v="3"/>
    <n v="4"/>
    <s v="B2"/>
    <m/>
    <s v="1-OK"/>
  </r>
  <r>
    <n v="200087091"/>
    <s v="Vega Padron"/>
    <s v="Andrea"/>
    <s v="acpadron@uninorte.edu.co"/>
    <x v="12"/>
    <s v="Escuela de Arquitectura, Urbanismo y Diseño"/>
    <d v="2019-08-11T00:00:00"/>
    <n v="8438"/>
    <n v="131"/>
    <n v="180"/>
    <n v="197"/>
    <n v="240"/>
    <n v="202"/>
    <n v="205"/>
    <m/>
    <n v="67"/>
    <n v="84"/>
    <n v="91"/>
    <n v="22"/>
    <n v="72"/>
    <n v="2"/>
    <n v="3"/>
    <n v="3"/>
    <n v="4"/>
    <s v="B2"/>
    <m/>
    <s v="1-OK"/>
  </r>
  <r>
    <n v="200076598"/>
    <s v="Garcia Diaz"/>
    <s v="Carlos"/>
    <s v="gcarlosm@uninorte.edu.co"/>
    <x v="10"/>
    <s v="Ingenierías"/>
    <d v="2019-08-11T00:00:00"/>
    <n v="8438"/>
    <n v="96"/>
    <n v="180"/>
    <n v="197"/>
    <n v="240"/>
    <n v="196"/>
    <n v="203"/>
    <m/>
    <n v="67"/>
    <n v="84"/>
    <n v="91"/>
    <n v="18"/>
    <n v="68"/>
    <n v="1"/>
    <n v="3"/>
    <n v="3"/>
    <n v="4"/>
    <s v="B1"/>
    <m/>
    <s v="1-OK"/>
  </r>
  <r>
    <n v="200071160"/>
    <s v="Caballero Hernandez"/>
    <s v="Anibal"/>
    <s v="acaballerog@uninorte.edu.co"/>
    <x v="3"/>
    <s v="Escuela de Negocios"/>
    <d v="2019-08-23T00:00:00"/>
    <n v="1283"/>
    <m/>
    <n v="210"/>
    <n v="190"/>
    <n v="240"/>
    <n v="270"/>
    <n v="227.5"/>
    <m/>
    <n v="83"/>
    <n v="79"/>
    <n v="91"/>
    <m/>
    <m/>
    <m/>
    <n v="4"/>
    <n v="3"/>
    <n v="4"/>
    <s v="B2"/>
    <m/>
    <s v="1-OK"/>
  </r>
  <r>
    <n v="200074808"/>
    <s v="Miranda Lozano"/>
    <s v="Jose"/>
    <s v="jmirandaa@uninorte.edu.co"/>
    <x v="2"/>
    <s v="Escuela de Negocios"/>
    <d v="2019-08-23T00:00:00"/>
    <n v="1283"/>
    <m/>
    <n v="140"/>
    <n v="190"/>
    <n v="240"/>
    <n v="270"/>
    <n v="210"/>
    <m/>
    <n v="36"/>
    <n v="79"/>
    <n v="91"/>
    <m/>
    <m/>
    <m/>
    <n v="2"/>
    <n v="3"/>
    <n v="4"/>
    <s v="B2"/>
    <m/>
    <s v="1-OK"/>
  </r>
  <r>
    <n v="200087061"/>
    <s v="Rocha Lemus"/>
    <s v="Lina"/>
    <s v="mlrocha@uninorte.edu.co"/>
    <x v="6"/>
    <s v="Escuela de Negocios"/>
    <d v="2019-08-23T00:00:00"/>
    <n v="1283"/>
    <m/>
    <n v="130"/>
    <n v="190"/>
    <n v="240"/>
    <n v="240"/>
    <n v="200"/>
    <m/>
    <n v="30"/>
    <n v="79"/>
    <n v="91"/>
    <m/>
    <m/>
    <m/>
    <n v="2"/>
    <n v="3"/>
    <n v="4"/>
    <s v="B2"/>
    <m/>
    <s v="1-OK"/>
  </r>
  <r>
    <n v="200054039"/>
    <s v="Paredes Alvarez"/>
    <s v="David"/>
    <s v="dsparedes@uninorte.edu.co"/>
    <x v="19"/>
    <s v="Escuela de Arquitectura, Urbanismo y Diseño"/>
    <d v="2019-08-11T00:00:00"/>
    <n v="8439"/>
    <n v="249"/>
    <n v="240"/>
    <n v="189"/>
    <n v="240"/>
    <n v="262"/>
    <n v="233"/>
    <m/>
    <n v="98"/>
    <n v="76"/>
    <n v="91"/>
    <n v="71"/>
    <n v="96"/>
    <n v="4"/>
    <n v="4"/>
    <n v="3"/>
    <n v="4"/>
    <s v="B2"/>
    <m/>
    <s v="1-OK"/>
  </r>
  <r>
    <n v="200081697"/>
    <s v="Hasselbrinck Macias"/>
    <s v="Paul"/>
    <s v="phasselbrinck@uninorte.edu.co"/>
    <x v="7"/>
    <s v="Humanidades y Ciencias Sociales"/>
    <d v="2019-08-11T00:00:00"/>
    <n v="8439"/>
    <n v="147"/>
    <n v="231"/>
    <n v="189"/>
    <n v="240"/>
    <n v="284"/>
    <n v="236"/>
    <m/>
    <n v="95"/>
    <n v="76"/>
    <n v="91"/>
    <n v="93"/>
    <e v="#N/A"/>
    <n v="2"/>
    <n v="4"/>
    <n v="3"/>
    <n v="4"/>
    <s v="B2"/>
    <m/>
    <s v="1-OK"/>
  </r>
  <r>
    <n v="200073743"/>
    <s v="Calvo Ortiz"/>
    <s v="Wendy"/>
    <s v="calvow@uninorte.edu.co"/>
    <x v="13"/>
    <s v="Ingenierías"/>
    <d v="2019-08-11T00:00:00"/>
    <n v="8439"/>
    <n v="282"/>
    <n v="231"/>
    <n v="189"/>
    <n v="240"/>
    <n v="278"/>
    <n v="235"/>
    <m/>
    <n v="95"/>
    <n v="76"/>
    <n v="91"/>
    <n v="88"/>
    <n v="96"/>
    <n v="4"/>
    <n v="4"/>
    <n v="3"/>
    <n v="4"/>
    <s v="B2"/>
    <m/>
    <s v="1-OK"/>
  </r>
  <r>
    <n v="200072735"/>
    <s v="Villarreal Ramos"/>
    <s v="Andres"/>
    <s v="advillareal@uninorte.edu.co"/>
    <x v="0"/>
    <s v="Ciencias de la Salud"/>
    <d v="2019-08-11T00:00:00"/>
    <n v="8438"/>
    <n v="75"/>
    <n v="223"/>
    <n v="189"/>
    <n v="240"/>
    <n v="273"/>
    <n v="231"/>
    <m/>
    <n v="92"/>
    <n v="76"/>
    <n v="91"/>
    <n v="85"/>
    <n v="95"/>
    <n v="1"/>
    <n v="4"/>
    <n v="3"/>
    <n v="4"/>
    <s v="B2"/>
    <m/>
    <s v="1-OK"/>
  </r>
  <r>
    <n v="200073342"/>
    <s v="Calderon Padilla"/>
    <s v="Maria"/>
    <s v="mcalderonf@uninorte.edu.co"/>
    <x v="11"/>
    <s v="Ingenierías"/>
    <d v="2019-08-11T00:00:00"/>
    <n v="8438"/>
    <n v="300"/>
    <n v="214"/>
    <n v="189"/>
    <n v="240"/>
    <n v="284"/>
    <n v="232"/>
    <m/>
    <n v="88"/>
    <n v="76"/>
    <n v="91"/>
    <n v="93"/>
    <e v="#N/A"/>
    <n v="4"/>
    <n v="4"/>
    <n v="3"/>
    <n v="4"/>
    <s v="B2"/>
    <m/>
    <s v="1-OK"/>
  </r>
  <r>
    <n v="200074619"/>
    <s v="Escobar Dizz"/>
    <s v="Jesus"/>
    <s v="jdizz@uninorte.edu.co"/>
    <x v="13"/>
    <s v="Ingenierías"/>
    <d v="2019-08-11T00:00:00"/>
    <n v="8439"/>
    <n v="244"/>
    <n v="206"/>
    <n v="189"/>
    <n v="240"/>
    <n v="245"/>
    <n v="220"/>
    <m/>
    <n v="82"/>
    <n v="76"/>
    <n v="91"/>
    <n v="52"/>
    <n v="87"/>
    <n v="4"/>
    <n v="4"/>
    <n v="3"/>
    <n v="4"/>
    <s v="B2"/>
    <m/>
    <s v="1-OK"/>
  </r>
  <r>
    <n v="200091638"/>
    <s v="Rosso Mestra"/>
    <s v="Camila"/>
    <s v="rossoc@uninorte.edu.co"/>
    <x v="7"/>
    <s v="Humanidades y Ciencias Sociales"/>
    <d v="2019-08-11T00:00:00"/>
    <n v="8438"/>
    <n v="137"/>
    <n v="197"/>
    <n v="189"/>
    <n v="240"/>
    <n v="229"/>
    <n v="214"/>
    <m/>
    <n v="77"/>
    <n v="76"/>
    <n v="91"/>
    <n v="37"/>
    <n v="82"/>
    <n v="2"/>
    <n v="3"/>
    <n v="3"/>
    <n v="4"/>
    <s v="B2"/>
    <m/>
    <s v="1-OK"/>
  </r>
  <r>
    <n v="200055484"/>
    <s v="Linero Gnecco"/>
    <s v="Alonso"/>
    <s v="ajlinero@uninorte.edu.co"/>
    <x v="7"/>
    <s v="Humanidades y Ciencias Sociales"/>
    <d v="2019-08-11T00:00:00"/>
    <n v="8438"/>
    <n v="163"/>
    <n v="171"/>
    <n v="189"/>
    <n v="240"/>
    <n v="278"/>
    <n v="220"/>
    <m/>
    <n v="60"/>
    <n v="76"/>
    <n v="91"/>
    <n v="88"/>
    <n v="87"/>
    <n v="3"/>
    <n v="3"/>
    <n v="3"/>
    <n v="4"/>
    <s v="B2"/>
    <m/>
    <s v="1-OK"/>
  </r>
  <r>
    <n v="200089759"/>
    <s v="Arrieta Rocha"/>
    <s v="Isabella"/>
    <s v="isabellaarrieta@uninorte.edu.co"/>
    <x v="19"/>
    <s v="Escuela de Arquitectura, Urbanismo y Diseño"/>
    <d v="2019-08-11T00:00:00"/>
    <n v="8438"/>
    <n v="300"/>
    <n v="163"/>
    <n v="189"/>
    <n v="240"/>
    <n v="240"/>
    <n v="208"/>
    <m/>
    <n v="53"/>
    <n v="76"/>
    <n v="91"/>
    <n v="47"/>
    <n v="75"/>
    <n v="4"/>
    <n v="3"/>
    <n v="3"/>
    <n v="4"/>
    <s v="B2"/>
    <m/>
    <s v="1-OK"/>
  </r>
  <r>
    <n v="200090736"/>
    <s v="Barboza Camargo"/>
    <s v="Omar"/>
    <s v="barbozao@uninorte.edu.co"/>
    <x v="12"/>
    <s v="Escuela de Arquitectura, Urbanismo y Diseño"/>
    <d v="2019-08-11T00:00:00"/>
    <n v="8438"/>
    <n v="300"/>
    <n v="137"/>
    <n v="189"/>
    <n v="240"/>
    <n v="267"/>
    <n v="208"/>
    <m/>
    <n v="33"/>
    <n v="76"/>
    <n v="91"/>
    <n v="76"/>
    <n v="75"/>
    <n v="4"/>
    <n v="2"/>
    <n v="3"/>
    <n v="4"/>
    <s v="B2"/>
    <m/>
    <s v="1-OK"/>
  </r>
  <r>
    <n v="200074955"/>
    <s v="Leon Pineda"/>
    <s v="Dara"/>
    <s v="daral@uninorte.edu.co"/>
    <x v="14"/>
    <s v="Humanidades y Ciencias Sociales"/>
    <d v="2019-08-11T00:00:00"/>
    <n v="8438"/>
    <n v="147"/>
    <n v="137"/>
    <n v="189"/>
    <n v="240"/>
    <n v="202"/>
    <n v="192"/>
    <m/>
    <n v="33"/>
    <n v="76"/>
    <n v="91"/>
    <n v="22"/>
    <n v="51"/>
    <n v="2"/>
    <n v="2"/>
    <n v="3"/>
    <n v="4"/>
    <s v="B2"/>
    <m/>
    <s v="1-OK"/>
  </r>
  <r>
    <n v="200104501"/>
    <s v="Naranjo Padilla"/>
    <s v="Valeria"/>
    <s v="valerianaranjo@uninorte.edu.co"/>
    <x v="1"/>
    <s v="Humanidades y Ciencias Sociales"/>
    <d v="2019-08-11T00:00:00"/>
    <n v="8438"/>
    <n v="178"/>
    <n v="111"/>
    <n v="189"/>
    <n v="240"/>
    <n v="240"/>
    <n v="195"/>
    <m/>
    <n v="18"/>
    <n v="76"/>
    <n v="91"/>
    <n v="47"/>
    <n v="55"/>
    <n v="3"/>
    <n v="1"/>
    <n v="3"/>
    <n v="4"/>
    <s v="B2"/>
    <m/>
    <s v="1-OK"/>
  </r>
  <r>
    <n v="200077870"/>
    <s v="Arango Suarez"/>
    <s v="Maria"/>
    <s v="marangoj@uninorte.edu.co"/>
    <x v="14"/>
    <s v="Humanidades y Ciencias Sociales"/>
    <d v="2019-08-11T00:00:00"/>
    <n v="8438"/>
    <n v="181"/>
    <n v="103"/>
    <n v="189"/>
    <n v="240"/>
    <n v="267"/>
    <n v="200"/>
    <m/>
    <n v="14"/>
    <n v="76"/>
    <n v="91"/>
    <n v="76"/>
    <n v="64"/>
    <n v="3"/>
    <n v="1"/>
    <n v="3"/>
    <n v="4"/>
    <s v="B2"/>
    <m/>
    <s v="1-OK"/>
  </r>
  <r>
    <n v="200074984"/>
    <s v="Molina Jimeno"/>
    <s v="Leidy"/>
    <s v="lmolinal@uninorte.edu.co"/>
    <x v="13"/>
    <s v="Ingenierías"/>
    <d v="2019-08-11T00:00:00"/>
    <n v="8438"/>
    <n v="262"/>
    <n v="240"/>
    <n v="180"/>
    <n v="240"/>
    <n v="278"/>
    <n v="235"/>
    <m/>
    <n v="98"/>
    <n v="71"/>
    <n v="91"/>
    <n v="88"/>
    <n v="96"/>
    <n v="4"/>
    <n v="4"/>
    <n v="3"/>
    <n v="4"/>
    <s v="B2"/>
    <m/>
    <s v="1-OK"/>
  </r>
  <r>
    <n v="200071937"/>
    <s v="Botett Diaz"/>
    <s v="Allyson"/>
    <s v="abotett@uninorte.edu.co"/>
    <x v="17"/>
    <s v="Ingenierías"/>
    <d v="2019-08-11T00:00:00"/>
    <n v="8439"/>
    <n v="300"/>
    <n v="240"/>
    <n v="180"/>
    <n v="240"/>
    <n v="278"/>
    <n v="235"/>
    <m/>
    <n v="98"/>
    <n v="71"/>
    <n v="91"/>
    <n v="88"/>
    <n v="96"/>
    <n v="4"/>
    <n v="4"/>
    <n v="3"/>
    <n v="4"/>
    <s v="B2"/>
    <m/>
    <s v="1-OK"/>
  </r>
  <r>
    <n v="200092154"/>
    <s v="Diaz Peinado"/>
    <s v="Sergio"/>
    <s v="peinado@uninorte.edu.co"/>
    <x v="7"/>
    <s v="Humanidades y Ciencias Sociales"/>
    <d v="2019-08-11T00:00:00"/>
    <n v="8438"/>
    <n v="246"/>
    <n v="223"/>
    <n v="180"/>
    <n v="240"/>
    <n v="267"/>
    <n v="228"/>
    <m/>
    <n v="92"/>
    <n v="71"/>
    <n v="91"/>
    <n v="76"/>
    <n v="93"/>
    <n v="4"/>
    <n v="4"/>
    <n v="3"/>
    <n v="4"/>
    <s v="B2"/>
    <m/>
    <s v="1-OK"/>
  </r>
  <r>
    <n v="200072821"/>
    <s v="De La Ossa Navarro"/>
    <s v="Andres"/>
    <s v="afdelaossa@uninorte.edu.co"/>
    <x v="11"/>
    <s v="Ingenierías"/>
    <d v="2019-08-11T00:00:00"/>
    <n v="8439"/>
    <n v="264"/>
    <n v="206"/>
    <n v="180"/>
    <n v="240"/>
    <n v="278"/>
    <n v="226"/>
    <m/>
    <n v="82"/>
    <n v="71"/>
    <n v="91"/>
    <n v="88"/>
    <n v="92"/>
    <n v="4"/>
    <n v="4"/>
    <n v="3"/>
    <n v="4"/>
    <s v="B2"/>
    <m/>
    <s v="1-OK"/>
  </r>
  <r>
    <n v="200072944"/>
    <s v="Vega Durango"/>
    <s v="Angel"/>
    <s v="advega@uninorte.edu.co"/>
    <x v="2"/>
    <s v="Escuela de Negocios"/>
    <d v="2019-08-23T00:00:00"/>
    <n v="1283"/>
    <m/>
    <n v="200"/>
    <n v="180"/>
    <n v="240"/>
    <n v="270"/>
    <n v="222.5"/>
    <m/>
    <n v="79"/>
    <n v="71"/>
    <n v="91"/>
    <m/>
    <m/>
    <m/>
    <n v="3"/>
    <n v="3"/>
    <n v="4"/>
    <s v="B2"/>
    <m/>
    <s v="1-OK"/>
  </r>
  <r>
    <n v="200063370"/>
    <s v="Perez Vergara"/>
    <s v="Valentina"/>
    <s v="vperezm@uninorte.edu.co"/>
    <x v="0"/>
    <s v="Ciencias de la Salud"/>
    <d v="2019-07-29T00:00:00"/>
    <m/>
    <n v="127"/>
    <n v="170"/>
    <n v="180"/>
    <n v="240"/>
    <n v="180"/>
    <n v="179"/>
    <m/>
    <n v="55"/>
    <n v="71"/>
    <n v="91"/>
    <n v="13"/>
    <n v="36"/>
    <n v="2"/>
    <n v="3"/>
    <n v="3"/>
    <n v="4"/>
    <s v="B1"/>
    <m/>
    <s v="1-OK"/>
  </r>
  <r>
    <n v="200070801"/>
    <s v="Parra Osorio"/>
    <s v="Maricel"/>
    <s v="maricelp@uninorte.edu.co"/>
    <x v="17"/>
    <s v="Ingenierías"/>
    <d v="2019-08-11T00:00:00"/>
    <n v="8439"/>
    <n v="175"/>
    <n v="163"/>
    <n v="180"/>
    <n v="240"/>
    <n v="169"/>
    <n v="188"/>
    <m/>
    <n v="53"/>
    <n v="71"/>
    <n v="91"/>
    <e v="#N/A"/>
    <n v="46"/>
    <n v="3"/>
    <n v="3"/>
    <n v="3"/>
    <n v="4"/>
    <s v="A2"/>
    <m/>
    <s v="1-OK"/>
  </r>
  <r>
    <n v="200092254"/>
    <s v="Jacome Florez"/>
    <s v="Isaac"/>
    <s v="fisaac@uninorte.edu.co"/>
    <x v="7"/>
    <s v="Humanidades y Ciencias Sociales"/>
    <d v="2019-08-11T00:00:00"/>
    <n v="8438"/>
    <n v="131"/>
    <n v="129"/>
    <n v="180"/>
    <n v="240"/>
    <n v="218"/>
    <n v="192"/>
    <m/>
    <n v="27"/>
    <n v="71"/>
    <n v="91"/>
    <n v="30"/>
    <n v="51"/>
    <n v="2"/>
    <n v="2"/>
    <n v="3"/>
    <n v="4"/>
    <s v="B2"/>
    <m/>
    <s v="1-OK"/>
  </r>
  <r>
    <n v="200075840"/>
    <s v="Gomez Orozco"/>
    <s v="Reiny"/>
    <s v="reinyg@uninorte.edu.co"/>
    <x v="14"/>
    <s v="Humanidades y Ciencias Sociales"/>
    <d v="2019-08-11T00:00:00"/>
    <n v="8438"/>
    <n v="40"/>
    <n v="120"/>
    <n v="180"/>
    <n v="240"/>
    <n v="207"/>
    <n v="187"/>
    <m/>
    <n v="24"/>
    <n v="71"/>
    <n v="91"/>
    <n v="24"/>
    <e v="#N/A"/>
    <n v="1"/>
    <n v="1"/>
    <n v="3"/>
    <n v="4"/>
    <s v="B2"/>
    <m/>
    <s v="1-OK"/>
  </r>
  <r>
    <n v="200087529"/>
    <s v="Aristizabal Martinez"/>
    <s v="Harold"/>
    <s v="haristizabal@uninorte.edu.co"/>
    <x v="6"/>
    <s v="Escuela de Negocios"/>
    <d v="2019-08-23T00:00:00"/>
    <n v="1283"/>
    <m/>
    <n v="80"/>
    <n v="180"/>
    <n v="240"/>
    <n v="210"/>
    <n v="177.5"/>
    <m/>
    <n v="5"/>
    <n v="71"/>
    <n v="91"/>
    <m/>
    <m/>
    <m/>
    <n v="1"/>
    <n v="3"/>
    <n v="4"/>
    <s v="B2"/>
    <m/>
    <s v="1-OK"/>
  </r>
  <r>
    <n v="200089734"/>
    <s v="Navarro Osorio"/>
    <s v="Liz"/>
    <s v="vlnavarro@uninorte.edu.co"/>
    <x v="6"/>
    <s v="Escuela de Negocios"/>
    <d v="2019-08-23T00:00:00"/>
    <n v="1283"/>
    <m/>
    <n v="80"/>
    <n v="180"/>
    <n v="240"/>
    <n v="270"/>
    <n v="192.5"/>
    <m/>
    <n v="5"/>
    <n v="71"/>
    <n v="91"/>
    <m/>
    <m/>
    <m/>
    <n v="1"/>
    <n v="3"/>
    <n v="4"/>
    <s v="B2"/>
    <m/>
    <s v="1-OK"/>
  </r>
  <r>
    <n v="200048637"/>
    <s v="Diaz Bermudez"/>
    <s v="Mary"/>
    <s v="cbermudezm@uninorte.edu.co"/>
    <x v="0"/>
    <s v="Ciencias de la Salud"/>
    <d v="2019-07-29T00:00:00"/>
    <m/>
    <n v="300"/>
    <n v="70"/>
    <n v="180"/>
    <n v="240"/>
    <n v="210"/>
    <n v="200"/>
    <m/>
    <n v="3"/>
    <n v="71"/>
    <n v="91"/>
    <n v="26"/>
    <n v="64"/>
    <n v="4"/>
    <n v="1"/>
    <n v="3"/>
    <n v="4"/>
    <s v="B2"/>
    <m/>
    <s v="1-OK"/>
  </r>
  <r>
    <n v="200073141"/>
    <s v="Escobar Porto"/>
    <s v="Lina"/>
    <s v="mlescobar@uninorte.edu.co"/>
    <x v="8"/>
    <s v="Ingenierías"/>
    <d v="2019-08-11T00:00:00"/>
    <n v="8438"/>
    <n v="172"/>
    <n v="223"/>
    <n v="171"/>
    <n v="240"/>
    <n v="273"/>
    <n v="227"/>
    <m/>
    <n v="92"/>
    <n v="61"/>
    <n v="91"/>
    <n v="85"/>
    <e v="#N/A"/>
    <n v="3"/>
    <n v="4"/>
    <n v="3"/>
    <n v="4"/>
    <s v="B2"/>
    <m/>
    <s v="1-OK"/>
  </r>
  <r>
    <n v="200064273"/>
    <s v="De La Hoz Castro"/>
    <s v="Andres"/>
    <s v="delahozda@uninorte.edu.co"/>
    <x v="0"/>
    <s v="Ciencias de la Salud"/>
    <d v="2019-08-11T00:00:00"/>
    <n v="8438"/>
    <n v="226"/>
    <n v="223"/>
    <n v="171"/>
    <n v="240"/>
    <n v="267"/>
    <n v="225"/>
    <m/>
    <n v="92"/>
    <n v="61"/>
    <n v="91"/>
    <n v="76"/>
    <n v="91"/>
    <n v="4"/>
    <n v="4"/>
    <n v="3"/>
    <n v="4"/>
    <s v="B2"/>
    <m/>
    <s v="1-OK"/>
  </r>
  <r>
    <n v="200071157"/>
    <s v="Buelvas Alvarez"/>
    <s v="Andres"/>
    <s v="afbuelvas@uninorte.edu.co"/>
    <x v="5"/>
    <s v="Ingenierías"/>
    <d v="2019-08-11T00:00:00"/>
    <n v="8439"/>
    <n v="114"/>
    <n v="197"/>
    <n v="171"/>
    <n v="240"/>
    <n v="240"/>
    <n v="212"/>
    <m/>
    <n v="77"/>
    <n v="61"/>
    <n v="91"/>
    <n v="47"/>
    <n v="79"/>
    <n v="1"/>
    <n v="3"/>
    <n v="3"/>
    <n v="4"/>
    <s v="B2"/>
    <m/>
    <s v="1-OK"/>
  </r>
  <r>
    <n v="200075076"/>
    <s v="Castañeda Diaz Granados"/>
    <s v="Carlos"/>
    <s v="cecastaneda@uninorte.edu.co"/>
    <x v="0"/>
    <s v="Ciencias de la Salud"/>
    <d v="2019-08-11T00:00:00"/>
    <n v="8438"/>
    <n v="300"/>
    <n v="197"/>
    <n v="171"/>
    <n v="240"/>
    <n v="235"/>
    <n v="211"/>
    <m/>
    <n v="77"/>
    <n v="61"/>
    <n v="91"/>
    <n v="42"/>
    <e v="#N/A"/>
    <n v="4"/>
    <n v="3"/>
    <n v="3"/>
    <n v="4"/>
    <s v="B2"/>
    <m/>
    <s v="1-OK"/>
  </r>
  <r>
    <n v="200074301"/>
    <s v="Carpio Silva"/>
    <s v="Luis"/>
    <s v="lecarpio@uninorte.edu.co"/>
    <x v="5"/>
    <s v="Ingenierías"/>
    <d v="2019-08-11T00:00:00"/>
    <n v="8438"/>
    <n v="129"/>
    <n v="154"/>
    <n v="171"/>
    <n v="240"/>
    <n v="267"/>
    <n v="208"/>
    <m/>
    <n v="46"/>
    <n v="61"/>
    <n v="91"/>
    <n v="76"/>
    <n v="75"/>
    <n v="2"/>
    <n v="3"/>
    <n v="3"/>
    <n v="4"/>
    <s v="B2"/>
    <m/>
    <s v="0-NO"/>
  </r>
  <r>
    <n v="200073088"/>
    <s v="Padilla Ramirez"/>
    <s v="Miguel"/>
    <s v="apmiguel@uninorte.edu.co"/>
    <x v="17"/>
    <s v="Ingenierías"/>
    <d v="2019-08-11T00:00:00"/>
    <n v="8439"/>
    <n v="173"/>
    <n v="154"/>
    <n v="171"/>
    <n v="240"/>
    <n v="229"/>
    <n v="199"/>
    <m/>
    <n v="46"/>
    <n v="61"/>
    <n v="91"/>
    <n v="37"/>
    <n v="61"/>
    <n v="3"/>
    <n v="3"/>
    <n v="3"/>
    <n v="4"/>
    <s v="B2"/>
    <m/>
    <s v="1-OK"/>
  </r>
  <r>
    <n v="200075822"/>
    <s v="Yepez Acosta"/>
    <s v="Maria"/>
    <s v="mjyepez@uninorte.edu.co"/>
    <x v="13"/>
    <s v="Ingenierías"/>
    <d v="2019-08-11T00:00:00"/>
    <n v="8438"/>
    <n v="170"/>
    <n v="146"/>
    <n v="171"/>
    <n v="240"/>
    <n v="202"/>
    <n v="190"/>
    <m/>
    <n v="40"/>
    <n v="61"/>
    <n v="91"/>
    <n v="22"/>
    <n v="50"/>
    <n v="3"/>
    <n v="2"/>
    <n v="3"/>
    <n v="4"/>
    <s v="B2"/>
    <m/>
    <s v="1-OK"/>
  </r>
  <r>
    <n v="200075615"/>
    <s v="Galvan Bertel"/>
    <s v="Benigno"/>
    <s v="galvanb@uninorte.edu.co"/>
    <x v="5"/>
    <s v="Ingenierías"/>
    <d v="2019-08-11T00:00:00"/>
    <n v="8439"/>
    <n v="139"/>
    <n v="240"/>
    <n v="163"/>
    <n v="240"/>
    <n v="267"/>
    <n v="228"/>
    <m/>
    <n v="98"/>
    <n v="51"/>
    <n v="91"/>
    <n v="76"/>
    <n v="93"/>
    <n v="2"/>
    <n v="4"/>
    <n v="3"/>
    <n v="4"/>
    <s v="B2"/>
    <m/>
    <s v="1-OK"/>
  </r>
  <r>
    <n v="200064857"/>
    <s v="Lopez Donado"/>
    <s v="Juan"/>
    <s v="jdonadod@uninorte.edu.co"/>
    <x v="0"/>
    <s v="Ciencias de la Salud"/>
    <d v="2019-08-11T00:00:00"/>
    <n v="8438"/>
    <n v="187"/>
    <n v="231"/>
    <n v="163"/>
    <n v="240"/>
    <n v="278"/>
    <n v="228"/>
    <m/>
    <n v="95"/>
    <n v="51"/>
    <n v="91"/>
    <n v="88"/>
    <n v="93"/>
    <n v="4"/>
    <n v="4"/>
    <n v="3"/>
    <n v="4"/>
    <s v="B2"/>
    <m/>
    <s v="1-OK"/>
  </r>
  <r>
    <n v="200088337"/>
    <s v="Camargo Rodriguez"/>
    <s v="Jesus"/>
    <s v="acjesus@uninorte.edu.co"/>
    <x v="8"/>
    <s v="Ingenierías"/>
    <d v="2019-08-11T00:00:00"/>
    <n v="8438"/>
    <n v="282"/>
    <n v="214"/>
    <n v="163"/>
    <n v="240"/>
    <n v="284"/>
    <n v="225"/>
    <m/>
    <n v="88"/>
    <n v="51"/>
    <n v="91"/>
    <n v="93"/>
    <n v="91"/>
    <n v="4"/>
    <n v="4"/>
    <n v="3"/>
    <n v="4"/>
    <s v="B2"/>
    <m/>
    <s v="1-OK"/>
  </r>
  <r>
    <n v="200076357"/>
    <s v="Albor Polo"/>
    <s v="Carlos"/>
    <s v="alborac@uninorte.edu.co"/>
    <x v="17"/>
    <s v="Ingenierías"/>
    <d v="2019-08-11T00:00:00"/>
    <n v="8438"/>
    <n v="300"/>
    <n v="206"/>
    <n v="163"/>
    <n v="240"/>
    <n v="235"/>
    <n v="211"/>
    <m/>
    <n v="82"/>
    <n v="51"/>
    <n v="91"/>
    <n v="42"/>
    <e v="#N/A"/>
    <n v="4"/>
    <n v="4"/>
    <n v="3"/>
    <n v="4"/>
    <s v="B2"/>
    <m/>
    <s v="1-OK"/>
  </r>
  <r>
    <n v="200099906"/>
    <s v="Gonzalez Oquendo"/>
    <s v="Eduardo"/>
    <s v="eduardogonzalez@uninorte.edu.co"/>
    <x v="19"/>
    <s v="Escuela de Arquitectura, Urbanismo y Diseño"/>
    <d v="2019-08-11T00:00:00"/>
    <n v="8438"/>
    <n v="141"/>
    <n v="197"/>
    <n v="163"/>
    <n v="240"/>
    <n v="262"/>
    <n v="216"/>
    <m/>
    <n v="77"/>
    <n v="51"/>
    <n v="91"/>
    <n v="71"/>
    <n v="84"/>
    <n v="2"/>
    <n v="3"/>
    <n v="3"/>
    <n v="4"/>
    <s v="B2"/>
    <m/>
    <s v="1-OK"/>
  </r>
  <r>
    <n v="200070890"/>
    <s v="Celedon Pizarro"/>
    <s v="Rosa"/>
    <s v="rcceledon@uninorte.edu.co"/>
    <x v="2"/>
    <s v="Escuela de Negocios"/>
    <d v="2019-08-23T00:00:00"/>
    <n v="1283"/>
    <m/>
    <n v="210"/>
    <n v="160"/>
    <n v="240"/>
    <n v="210"/>
    <n v="205"/>
    <m/>
    <n v="83"/>
    <n v="44"/>
    <n v="91"/>
    <m/>
    <m/>
    <m/>
    <n v="4"/>
    <n v="3"/>
    <n v="4"/>
    <s v="B2"/>
    <m/>
    <s v="1-OK"/>
  </r>
  <r>
    <n v="200075726"/>
    <s v="Castro Herrera"/>
    <s v="Darwin"/>
    <s v="darwinh@uninorte.edu.co"/>
    <x v="3"/>
    <s v="Escuela de Negocios"/>
    <d v="2019-08-23T00:00:00"/>
    <n v="1283"/>
    <m/>
    <n v="180"/>
    <n v="160"/>
    <n v="240"/>
    <n v="270"/>
    <n v="212.5"/>
    <m/>
    <n v="67"/>
    <n v="44"/>
    <m/>
    <m/>
    <m/>
    <m/>
    <m/>
    <m/>
    <m/>
    <m/>
    <m/>
    <m/>
  </r>
  <r>
    <n v="200098512"/>
    <s v="Abomohor Suarez"/>
    <s v="Sammy"/>
    <s v="abomohors@uninorte.edu.co"/>
    <x v="7"/>
    <s v="Humanidades y Ciencias Sociales"/>
    <d v="2019-08-11T00:00:00"/>
    <n v="8439"/>
    <n v="175"/>
    <n v="231"/>
    <n v="154"/>
    <n v="240"/>
    <n v="267"/>
    <n v="223"/>
    <m/>
    <n v="95"/>
    <n v="42"/>
    <n v="91"/>
    <n v="76"/>
    <n v="90"/>
    <n v="3"/>
    <n v="4"/>
    <n v="2"/>
    <n v="4"/>
    <s v="B2"/>
    <m/>
    <s v="1-OK"/>
  </r>
  <r>
    <n v="200072843"/>
    <s v="Hernandez Cardona"/>
    <s v="Anibal"/>
    <s v="acardonaa@uninorte.edu.co"/>
    <x v="17"/>
    <s v="Ingenierías"/>
    <d v="2019-08-11T00:00:00"/>
    <n v="8438"/>
    <n v="177"/>
    <n v="231"/>
    <n v="154"/>
    <n v="240"/>
    <n v="251"/>
    <n v="219"/>
    <m/>
    <n v="95"/>
    <n v="42"/>
    <n v="91"/>
    <n v="59"/>
    <n v="86"/>
    <n v="3"/>
    <n v="4"/>
    <n v="2"/>
    <n v="4"/>
    <s v="B2"/>
    <m/>
    <s v="1-OK"/>
  </r>
  <r>
    <n v="200088397"/>
    <s v="Afanador Pacheco"/>
    <s v="Emanuel"/>
    <s v="pemanuel@uninorte.edu.co"/>
    <x v="9"/>
    <s v="Ciencias Básicas"/>
    <d v="2019-08-11T00:00:00"/>
    <n v="8439"/>
    <n v="300"/>
    <n v="214"/>
    <n v="154"/>
    <n v="240"/>
    <n v="273"/>
    <n v="220"/>
    <m/>
    <n v="88"/>
    <n v="42"/>
    <n v="91"/>
    <n v="85"/>
    <n v="87"/>
    <n v="4"/>
    <n v="4"/>
    <n v="2"/>
    <n v="4"/>
    <s v="B2"/>
    <m/>
    <s v="1-OK"/>
  </r>
  <r>
    <n v="200082724"/>
    <s v="Garcia Camacho"/>
    <s v="Maximiliam"/>
    <s v="maximiliamg@uninorte.edu.co"/>
    <x v="8"/>
    <s v="Ingenierías"/>
    <d v="2019-08-11T00:00:00"/>
    <n v="8438"/>
    <n v="183"/>
    <n v="206"/>
    <n v="154"/>
    <n v="240"/>
    <n v="289"/>
    <n v="222"/>
    <m/>
    <n v="82"/>
    <n v="42"/>
    <n v="91"/>
    <n v="95"/>
    <n v="88"/>
    <n v="3"/>
    <n v="4"/>
    <n v="2"/>
    <n v="4"/>
    <s v="B2"/>
    <m/>
    <s v="1-OK"/>
  </r>
  <r>
    <n v="200074374"/>
    <s v="Perez Orozco"/>
    <s v="Andrea"/>
    <s v="pandreac@uninorte.edu.co"/>
    <x v="0"/>
    <s v="Ciencias de la Salud"/>
    <d v="2019-08-11T00:00:00"/>
    <n v="8438"/>
    <n v="231"/>
    <n v="206"/>
    <n v="154"/>
    <n v="240"/>
    <n v="202"/>
    <n v="201"/>
    <m/>
    <n v="82"/>
    <n v="42"/>
    <n v="91"/>
    <n v="22"/>
    <n v="65"/>
    <n v="4"/>
    <n v="4"/>
    <n v="2"/>
    <n v="4"/>
    <s v="B2"/>
    <m/>
    <s v="1-OK"/>
  </r>
  <r>
    <n v="200090939"/>
    <s v="Teran Figueroa"/>
    <s v="Rocio"/>
    <s v="rmteran@uninorte.edu.co"/>
    <x v="4"/>
    <s v="Escuela de Arquitectura, Urbanismo y Diseño"/>
    <d v="2019-08-11T00:00:00"/>
    <n v="8438"/>
    <n v="171"/>
    <n v="180"/>
    <n v="154"/>
    <n v="240"/>
    <n v="224"/>
    <n v="200"/>
    <m/>
    <n v="67"/>
    <n v="42"/>
    <n v="91"/>
    <n v="34"/>
    <n v="64"/>
    <n v="3"/>
    <n v="3"/>
    <n v="2"/>
    <n v="4"/>
    <s v="B2"/>
    <m/>
    <s v="1-OK"/>
  </r>
  <r>
    <n v="200052287"/>
    <s v="Almazo Mejia"/>
    <s v="Christian"/>
    <s v="calmazo@uninorte.edu.co"/>
    <x v="0"/>
    <s v="Ciencias de la Salud"/>
    <d v="2019-08-11T00:00:00"/>
    <n v="8438"/>
    <n v="300"/>
    <n v="180"/>
    <n v="154"/>
    <n v="240"/>
    <n v="213"/>
    <n v="197"/>
    <m/>
    <n v="67"/>
    <n v="42"/>
    <n v="91"/>
    <n v="27"/>
    <n v="58"/>
    <n v="4"/>
    <n v="3"/>
    <n v="2"/>
    <n v="4"/>
    <s v="B2"/>
    <m/>
    <s v="1-OK"/>
  </r>
  <r>
    <n v="200073842"/>
    <s v="Peña Andrade"/>
    <s v="Nathaly"/>
    <s v="nathalyp@uninorte.edu.co"/>
    <x v="13"/>
    <s v="Ingenierías"/>
    <d v="2019-08-11T00:00:00"/>
    <n v="8438"/>
    <n v="175"/>
    <n v="171"/>
    <n v="154"/>
    <n v="240"/>
    <n v="245"/>
    <n v="203"/>
    <m/>
    <n v="60"/>
    <n v="42"/>
    <n v="91"/>
    <n v="52"/>
    <n v="68"/>
    <n v="3"/>
    <n v="3"/>
    <n v="2"/>
    <n v="4"/>
    <s v="B2"/>
    <m/>
    <s v="1-OK"/>
  </r>
  <r>
    <n v="200068145"/>
    <s v="Massard Cabrera"/>
    <s v="Luis"/>
    <s v="massardl@uninorte.edu.co"/>
    <x v="5"/>
    <s v="Ingenierías"/>
    <d v="2019-08-11T00:00:00"/>
    <n v="8439"/>
    <n v="133"/>
    <n v="171"/>
    <n v="146"/>
    <n v="240"/>
    <n v="262"/>
    <n v="205"/>
    <m/>
    <n v="60"/>
    <n v="32"/>
    <n v="91"/>
    <n v="71"/>
    <n v="72"/>
    <n v="2"/>
    <n v="3"/>
    <n v="2"/>
    <n v="4"/>
    <s v="B2"/>
    <m/>
    <s v="1-OK"/>
  </r>
  <r>
    <n v="200090865"/>
    <s v="Lugo Suarez"/>
    <s v="Jesus"/>
    <s v="mjlugo@uninorte.edu.co"/>
    <x v="1"/>
    <s v="Humanidades y Ciencias Sociales"/>
    <d v="2019-08-11T00:00:00"/>
    <n v="8438"/>
    <n v="179"/>
    <n v="154"/>
    <n v="146"/>
    <n v="240"/>
    <n v="240"/>
    <n v="195"/>
    <m/>
    <n v="46"/>
    <n v="32"/>
    <n v="91"/>
    <n v="47"/>
    <n v="55"/>
    <n v="3"/>
    <n v="3"/>
    <n v="2"/>
    <n v="4"/>
    <s v="B2"/>
    <m/>
    <s v="1-OK"/>
  </r>
  <r>
    <n v="200073879"/>
    <s v="Zabaleta Simancas"/>
    <s v="Kiara"/>
    <s v="simancask@uninorte.edu.co"/>
    <x v="13"/>
    <s v="Ingenierías"/>
    <d v="2019-08-11T00:00:00"/>
    <n v="8438"/>
    <n v="158"/>
    <n v="240"/>
    <n v="137"/>
    <n v="240"/>
    <n v="229"/>
    <n v="212"/>
    <m/>
    <n v="98"/>
    <n v="26"/>
    <n v="91"/>
    <n v="37"/>
    <n v="79"/>
    <n v="3"/>
    <n v="4"/>
    <n v="2"/>
    <n v="4"/>
    <s v="B2"/>
    <m/>
    <s v="1-OK"/>
  </r>
  <r>
    <n v="200068036"/>
    <s v="Arroyo Movilla"/>
    <s v="Carlos"/>
    <s v="coarroyo@uninorte.edu.co"/>
    <x v="0"/>
    <s v="Ciencias de la Salud"/>
    <d v="2019-08-11T00:00:00"/>
    <n v="8438"/>
    <n v="181"/>
    <n v="197"/>
    <n v="137"/>
    <n v="240"/>
    <n v="202"/>
    <n v="194"/>
    <m/>
    <n v="77"/>
    <n v="26"/>
    <n v="91"/>
    <n v="22"/>
    <n v="54"/>
    <n v="3"/>
    <n v="3"/>
    <n v="2"/>
    <n v="4"/>
    <s v="B2"/>
    <m/>
    <s v="1-OK"/>
  </r>
  <r>
    <n v="200068948"/>
    <s v="Ojeda Ojeda"/>
    <s v="Juan"/>
    <s v="jfojeda@uninorte.edu.co"/>
    <x v="0"/>
    <s v="Ciencias de la Salud"/>
    <d v="2019-08-11T00:00:00"/>
    <n v="8439"/>
    <n v="178"/>
    <n v="163"/>
    <n v="137"/>
    <n v="240"/>
    <n v="267"/>
    <n v="202"/>
    <m/>
    <n v="53"/>
    <n v="26"/>
    <n v="91"/>
    <n v="76"/>
    <n v="66"/>
    <n v="3"/>
    <n v="3"/>
    <n v="2"/>
    <n v="4"/>
    <s v="B2"/>
    <m/>
    <s v="1-OK"/>
  </r>
  <r>
    <n v="200073051"/>
    <s v="Gutierrez Barrios"/>
    <s v="Mario"/>
    <s v="barriosmj@uninorte.edu.co"/>
    <x v="14"/>
    <s v="Humanidades y Ciencias Sociales"/>
    <d v="2019-08-11T00:00:00"/>
    <n v="8438"/>
    <n v="147"/>
    <n v="120"/>
    <n v="137"/>
    <n v="240"/>
    <n v="213"/>
    <n v="178"/>
    <m/>
    <n v="24"/>
    <n v="26"/>
    <n v="91"/>
    <n v="27"/>
    <n v="35"/>
    <n v="2"/>
    <n v="1"/>
    <n v="2"/>
    <n v="4"/>
    <s v="B2"/>
    <m/>
    <s v="1-OK"/>
  </r>
  <r>
    <n v="200071543"/>
    <s v="Muñoz Montenegro"/>
    <s v="Elias"/>
    <s v="jemontenegro@uninorte.edu.co"/>
    <x v="17"/>
    <s v="Ingenierías"/>
    <d v="2019-08-11T00:00:00"/>
    <n v="8439"/>
    <n v="178"/>
    <n v="180"/>
    <n v="129"/>
    <n v="240"/>
    <n v="218"/>
    <n v="192"/>
    <m/>
    <n v="67"/>
    <n v="20"/>
    <n v="91"/>
    <n v="30"/>
    <n v="51"/>
    <n v="3"/>
    <n v="3"/>
    <n v="2"/>
    <n v="4"/>
    <s v="B2"/>
    <m/>
    <s v="1-OK"/>
  </r>
  <r>
    <n v="200080931"/>
    <s v="Solano Salazar"/>
    <s v="Paula"/>
    <s v="pasolano@uninorte.edu.co"/>
    <x v="14"/>
    <s v="Humanidades y Ciencias Sociales"/>
    <d v="2019-08-11T00:00:00"/>
    <n v="8438"/>
    <n v="143"/>
    <n v="111"/>
    <n v="129"/>
    <n v="240"/>
    <n v="196"/>
    <n v="169"/>
    <m/>
    <n v="18"/>
    <n v="20"/>
    <n v="91"/>
    <n v="18"/>
    <n v="27"/>
    <n v="2"/>
    <n v="1"/>
    <n v="2"/>
    <n v="4"/>
    <s v="B1"/>
    <m/>
    <s v="1-OK"/>
  </r>
  <r>
    <n v="200070850"/>
    <s v="Morillo Redondo"/>
    <s v="Alvin"/>
    <s v="alvinm@uninorte.edu.co"/>
    <x v="17"/>
    <s v="Ingenierías"/>
    <d v="2019-08-11T00:00:00"/>
    <n v="8439"/>
    <n v="133"/>
    <n v="223"/>
    <n v="120"/>
    <n v="240"/>
    <n v="256"/>
    <n v="210"/>
    <m/>
    <n v="92"/>
    <n v="16"/>
    <n v="91"/>
    <n v="63"/>
    <n v="78"/>
    <n v="2"/>
    <n v="4"/>
    <n v="1"/>
    <n v="4"/>
    <s v="B2"/>
    <m/>
    <s v="1-OK"/>
  </r>
  <r>
    <n v="200068130"/>
    <s v="Quiroz Alvarez"/>
    <s v="Andres"/>
    <s v="aaquiroz@uninorte.edu.co"/>
    <x v="13"/>
    <s v="Ingenierías"/>
    <d v="2019-08-11T00:00:00"/>
    <n v="8438"/>
    <n v="30"/>
    <n v="197"/>
    <n v="120"/>
    <n v="240"/>
    <n v="289"/>
    <n v="212"/>
    <m/>
    <n v="77"/>
    <n v="16"/>
    <n v="91"/>
    <n v="95"/>
    <n v="79"/>
    <n v="1"/>
    <n v="3"/>
    <n v="1"/>
    <n v="4"/>
    <s v="B2"/>
    <m/>
    <s v="1-OK"/>
  </r>
  <r>
    <n v="200076272"/>
    <s v="Arroyo Chavez"/>
    <s v="Nelson"/>
    <s v="nearroyo@uninorte.edu.co"/>
    <x v="0"/>
    <s v="Ciencias de la Salud"/>
    <d v="2019-08-11T00:00:00"/>
    <n v="8438"/>
    <n v="129"/>
    <n v="223"/>
    <n v="231"/>
    <n v="231"/>
    <n v="240"/>
    <n v="231"/>
    <m/>
    <n v="92"/>
    <n v="99"/>
    <n v="85"/>
    <n v="47"/>
    <n v="95"/>
    <n v="2"/>
    <n v="4"/>
    <n v="4"/>
    <n v="4"/>
    <s v="B2"/>
    <m/>
    <s v="1-OK"/>
  </r>
  <r>
    <n v="200071928"/>
    <s v="Blanco"/>
    <s v="Erika"/>
    <s v="eblancoj@uninorte.edu.co"/>
    <x v="14"/>
    <s v="Humanidades y Ciencias Sociales"/>
    <d v="2019-08-11T00:00:00"/>
    <n v="8438"/>
    <n v="300"/>
    <n v="163"/>
    <n v="223"/>
    <n v="231"/>
    <n v="240"/>
    <n v="214"/>
    <m/>
    <n v="53"/>
    <n v="97"/>
    <n v="85"/>
    <n v="47"/>
    <n v="82"/>
    <n v="4"/>
    <n v="3"/>
    <n v="4"/>
    <n v="4"/>
    <s v="B2"/>
    <m/>
    <s v="1-OK"/>
  </r>
  <r>
    <n v="200080883"/>
    <s v="Saavedra Reyes"/>
    <s v="Ricardo"/>
    <s v="rjsaavedra@uninorte.edu.co"/>
    <x v="10"/>
    <s v="Ingenierías"/>
    <d v="2019-08-11T00:00:00"/>
    <n v="8438"/>
    <n v="173"/>
    <n v="231"/>
    <n v="214"/>
    <n v="231"/>
    <n v="295"/>
    <n v="243"/>
    <m/>
    <n v="95"/>
    <n v="94"/>
    <n v="85"/>
    <n v="99"/>
    <n v="100"/>
    <n v="3"/>
    <n v="4"/>
    <n v="4"/>
    <n v="4"/>
    <s v="B2"/>
    <m/>
    <s v="1-OK"/>
  </r>
  <r>
    <n v="200063519"/>
    <s v="Castellanos Campo"/>
    <s v="Angie"/>
    <s v="accastellanos@uninorte.edu.co"/>
    <x v="13"/>
    <s v="Ingenierías"/>
    <d v="2019-08-11T00:00:00"/>
    <n v="8439"/>
    <n v="181"/>
    <n v="223"/>
    <n v="214"/>
    <n v="231"/>
    <n v="251"/>
    <n v="230"/>
    <m/>
    <n v="92"/>
    <n v="94"/>
    <n v="85"/>
    <n v="59"/>
    <n v="94"/>
    <n v="3"/>
    <n v="4"/>
    <n v="4"/>
    <n v="4"/>
    <s v="B2"/>
    <m/>
    <s v="1-OK"/>
  </r>
  <r>
    <n v="200071977"/>
    <s v="Cervantes Valencia"/>
    <s v="Farith"/>
    <s v="farithc@uninorte.edu.co"/>
    <x v="12"/>
    <s v="Escuela de Arquitectura, Urbanismo y Diseño"/>
    <d v="2019-08-11T00:00:00"/>
    <n v="8439"/>
    <n v="81"/>
    <n v="189"/>
    <n v="214"/>
    <n v="231"/>
    <n v="262"/>
    <n v="224"/>
    <m/>
    <n v="71"/>
    <n v="94"/>
    <n v="85"/>
    <n v="71"/>
    <n v="90"/>
    <n v="1"/>
    <n v="3"/>
    <n v="4"/>
    <n v="4"/>
    <s v="B2"/>
    <m/>
    <s v="0-NO"/>
  </r>
  <r>
    <n v="200074025"/>
    <s v="Velasquez Laborde"/>
    <s v="Juan"/>
    <s v="laborded@uninorte.edu.co"/>
    <x v="5"/>
    <s v="Ingenierías"/>
    <d v="2019-08-11T00:00:00"/>
    <n v="8438"/>
    <n v="181"/>
    <n v="189"/>
    <n v="214"/>
    <n v="231"/>
    <n v="207"/>
    <n v="210"/>
    <m/>
    <n v="71"/>
    <n v="94"/>
    <n v="85"/>
    <n v="24"/>
    <n v="78"/>
    <n v="3"/>
    <n v="3"/>
    <n v="4"/>
    <n v="4"/>
    <s v="B2"/>
    <m/>
    <s v="1-OK"/>
  </r>
  <r>
    <n v="200070810"/>
    <s v="Rueda Barranco"/>
    <s v="Daniela"/>
    <s v="druedam@uninorte.edu.co"/>
    <x v="5"/>
    <s v="Ingenierías"/>
    <d v="2019-08-11T00:00:00"/>
    <n v="8439"/>
    <n v="177"/>
    <n v="214"/>
    <n v="206"/>
    <n v="231"/>
    <n v="251"/>
    <n v="226"/>
    <m/>
    <n v="88"/>
    <n v="90"/>
    <n v="85"/>
    <n v="59"/>
    <n v="92"/>
    <n v="3"/>
    <n v="4"/>
    <n v="4"/>
    <n v="4"/>
    <s v="B2"/>
    <m/>
    <s v="1-OK"/>
  </r>
  <r>
    <n v="200071749"/>
    <s v="Santander Maury"/>
    <s v="Mayra"/>
    <s v="msantandera@uninorte.edu.co"/>
    <x v="0"/>
    <s v="Ciencias de la Salud"/>
    <d v="2019-08-11T00:00:00"/>
    <n v="8438"/>
    <n v="143"/>
    <n v="214"/>
    <n v="206"/>
    <n v="231"/>
    <n v="262"/>
    <n v="228"/>
    <m/>
    <n v="88"/>
    <n v="90"/>
    <n v="85"/>
    <n v="71"/>
    <n v="93"/>
    <n v="2"/>
    <n v="4"/>
    <n v="4"/>
    <n v="4"/>
    <s v="B2"/>
    <m/>
    <s v="1-OK"/>
  </r>
  <r>
    <n v="200063022"/>
    <s v="Guzman Cantillo"/>
    <s v="Yasir"/>
    <s v="jasirg@uninorte.edu.co"/>
    <x v="8"/>
    <s v="Ingenierías"/>
    <d v="2019-08-11T00:00:00"/>
    <n v="8438"/>
    <n v="246"/>
    <n v="249"/>
    <n v="197"/>
    <n v="231"/>
    <n v="267"/>
    <n v="236"/>
    <m/>
    <n v="99"/>
    <n v="84"/>
    <n v="85"/>
    <n v="76"/>
    <e v="#N/A"/>
    <n v="4"/>
    <n v="4"/>
    <n v="3"/>
    <n v="4"/>
    <s v="B2"/>
    <m/>
    <s v="1-OK"/>
  </r>
  <r>
    <n v="200071976"/>
    <s v="Cervantes Cano"/>
    <s v="Brandon"/>
    <s v="brandonc@uninorte.edu.co"/>
    <x v="11"/>
    <s v="Ingenierías"/>
    <d v="2019-08-11T00:00:00"/>
    <n v="8439"/>
    <n v="300"/>
    <n v="214"/>
    <n v="197"/>
    <n v="231"/>
    <n v="251"/>
    <n v="223"/>
    <m/>
    <n v="88"/>
    <n v="84"/>
    <n v="85"/>
    <n v="59"/>
    <n v="90"/>
    <n v="4"/>
    <n v="4"/>
    <n v="3"/>
    <n v="4"/>
    <s v="B2"/>
    <m/>
    <s v="1-OK"/>
  </r>
  <r>
    <n v="200066295"/>
    <s v="Macias Vera"/>
    <s v="Sebastian"/>
    <s v="sebastianmacias@uninorte.edu.co"/>
    <x v="17"/>
    <s v="Ingenierías"/>
    <d v="2019-08-11T00:00:00"/>
    <n v="8438"/>
    <n v="147"/>
    <n v="214"/>
    <n v="197"/>
    <n v="231"/>
    <n v="278"/>
    <n v="230"/>
    <m/>
    <n v="88"/>
    <n v="84"/>
    <n v="85"/>
    <n v="88"/>
    <n v="94"/>
    <n v="2"/>
    <n v="4"/>
    <n v="3"/>
    <n v="4"/>
    <s v="B2"/>
    <m/>
    <s v="1-OK"/>
  </r>
  <r>
    <n v="200090318"/>
    <s v="Mejia Carvajal"/>
    <s v="Jessica"/>
    <s v="pmejiaj@uninorte.edu.co"/>
    <x v="9"/>
    <s v="Ciencias Básicas"/>
    <d v="2019-08-11T00:00:00"/>
    <n v="8439"/>
    <n v="48"/>
    <n v="197"/>
    <n v="197"/>
    <n v="231"/>
    <n v="191"/>
    <n v="204"/>
    <m/>
    <n v="77"/>
    <n v="84"/>
    <n v="85"/>
    <n v="17"/>
    <n v="69"/>
    <n v="1"/>
    <n v="3"/>
    <n v="3"/>
    <n v="4"/>
    <s v="B1"/>
    <m/>
    <s v="1-OK"/>
  </r>
  <r>
    <n v="200075909"/>
    <s v="Calderon Quintana"/>
    <s v="Victor"/>
    <s v="vquintana@uninorte.edu.co"/>
    <x v="0"/>
    <s v="Ciencias de la Salud"/>
    <d v="2019-08-11T00:00:00"/>
    <n v="8438"/>
    <n v="181"/>
    <n v="197"/>
    <n v="197"/>
    <n v="231"/>
    <n v="235"/>
    <n v="215"/>
    <m/>
    <n v="77"/>
    <n v="84"/>
    <n v="85"/>
    <n v="42"/>
    <n v="83"/>
    <n v="3"/>
    <n v="3"/>
    <n v="3"/>
    <n v="4"/>
    <s v="B2"/>
    <m/>
    <s v="1-OK"/>
  </r>
  <r>
    <n v="200071800"/>
    <s v="Alvarez Villegas"/>
    <s v="Natalia"/>
    <s v="lnalvarez@uninorte.edu.co"/>
    <x v="14"/>
    <s v="Humanidades y Ciencias Sociales"/>
    <d v="2019-08-11T00:00:00"/>
    <n v="8439"/>
    <n v="300"/>
    <n v="197"/>
    <n v="197"/>
    <n v="231"/>
    <n v="289"/>
    <n v="229"/>
    <m/>
    <n v="77"/>
    <n v="84"/>
    <n v="85"/>
    <n v="95"/>
    <e v="#N/A"/>
    <n v="4"/>
    <n v="3"/>
    <n v="3"/>
    <n v="4"/>
    <s v="B2"/>
    <m/>
    <s v="1-OK"/>
  </r>
  <r>
    <n v="200092160"/>
    <s v="Hurtado Manrique"/>
    <s v="Sofia"/>
    <s v="sofiahurtado@uninorte.edu.co"/>
    <x v="4"/>
    <s v="Escuela de Arquitectura, Urbanismo y Diseño"/>
    <d v="2019-08-11T00:00:00"/>
    <n v="8438"/>
    <n v="165"/>
    <n v="189"/>
    <n v="197"/>
    <n v="231"/>
    <n v="273"/>
    <n v="223"/>
    <m/>
    <n v="71"/>
    <n v="84"/>
    <n v="85"/>
    <n v="85"/>
    <n v="90"/>
    <n v="3"/>
    <n v="3"/>
    <n v="3"/>
    <n v="4"/>
    <s v="B2"/>
    <m/>
    <s v="1-OK"/>
  </r>
  <r>
    <n v="200075247"/>
    <s v="Perez Lopez"/>
    <s v="Jerson"/>
    <s v="pjerson@uninorte.edu.co"/>
    <x v="11"/>
    <s v="Ingenierías"/>
    <d v="2019-08-11T00:00:00"/>
    <n v="8439"/>
    <n v="127"/>
    <n v="189"/>
    <n v="197"/>
    <n v="231"/>
    <n v="235"/>
    <n v="213"/>
    <m/>
    <n v="71"/>
    <n v="84"/>
    <n v="85"/>
    <n v="42"/>
    <n v="81"/>
    <n v="2"/>
    <n v="3"/>
    <n v="3"/>
    <n v="4"/>
    <s v="B2"/>
    <m/>
    <s v="1-OK"/>
  </r>
  <r>
    <n v="200074880"/>
    <s v="Bustamante Leal"/>
    <s v="Lilibeth"/>
    <s v="blilibeth@uninorte.edu.co"/>
    <x v="13"/>
    <s v="Ingenierías"/>
    <d v="2019-08-11T00:00:00"/>
    <n v="8438"/>
    <n v="300"/>
    <n v="180"/>
    <n v="197"/>
    <n v="231"/>
    <n v="147"/>
    <n v="189"/>
    <m/>
    <n v="67"/>
    <n v="84"/>
    <n v="85"/>
    <e v="#N/A"/>
    <n v="47"/>
    <n v="4"/>
    <n v="3"/>
    <n v="3"/>
    <n v="4"/>
    <s v="A2"/>
    <m/>
    <s v="1-OK"/>
  </r>
  <r>
    <n v="200088111"/>
    <s v="Contreras Perez"/>
    <s v="Orlando"/>
    <s v="ojcontreras@uninorte.edu.co"/>
    <x v="20"/>
    <s v="Vicerrectoría Académica"/>
    <d v="2019-08-11T00:00:00"/>
    <n v="8438"/>
    <n v="246"/>
    <n v="137"/>
    <n v="197"/>
    <n v="231"/>
    <n v="256"/>
    <n v="205"/>
    <m/>
    <n v="33"/>
    <n v="84"/>
    <n v="85"/>
    <n v="63"/>
    <n v="72"/>
    <n v="4"/>
    <n v="2"/>
    <n v="3"/>
    <n v="4"/>
    <s v="B2"/>
    <m/>
    <s v="1-OK"/>
  </r>
  <r>
    <n v="200073661"/>
    <s v="Camelo Ariza"/>
    <s v="Cristian"/>
    <s v="cameloariza@uninorte.edu.co"/>
    <x v="8"/>
    <s v="Ingenierías"/>
    <d v="2019-08-11T00:00:00"/>
    <n v="8439"/>
    <n v="135"/>
    <n v="206"/>
    <n v="189"/>
    <n v="231"/>
    <n v="262"/>
    <n v="222"/>
    <m/>
    <n v="82"/>
    <n v="76"/>
    <n v="85"/>
    <n v="71"/>
    <n v="88"/>
    <n v="2"/>
    <n v="4"/>
    <n v="3"/>
    <n v="4"/>
    <s v="B2"/>
    <m/>
    <s v="1-OK"/>
  </r>
  <r>
    <n v="200087867"/>
    <s v="Porras Tuberquia"/>
    <s v="Alejandro"/>
    <s v="tuberquiaa@uninorte.edu.co"/>
    <x v="7"/>
    <s v="Humanidades y Ciencias Sociales"/>
    <d v="2019-08-11T00:00:00"/>
    <n v="8438"/>
    <n v="179"/>
    <n v="163"/>
    <n v="189"/>
    <n v="231"/>
    <n v="224"/>
    <n v="202"/>
    <m/>
    <n v="53"/>
    <n v="76"/>
    <n v="85"/>
    <n v="34"/>
    <n v="66"/>
    <n v="3"/>
    <n v="3"/>
    <n v="3"/>
    <n v="4"/>
    <s v="B2"/>
    <m/>
    <s v="1-OK"/>
  </r>
  <r>
    <n v="200073698"/>
    <s v="Martinez Solano"/>
    <s v="Adriana"/>
    <s v="mmadriana@uninorte.edu.co"/>
    <x v="0"/>
    <s v="Ciencias de la Salud"/>
    <d v="2019-08-11T00:00:00"/>
    <n v="8439"/>
    <n v="133"/>
    <n v="163"/>
    <n v="189"/>
    <n v="231"/>
    <n v="262"/>
    <n v="211"/>
    <m/>
    <n v="53"/>
    <n v="76"/>
    <n v="85"/>
    <n v="71"/>
    <e v="#N/A"/>
    <n v="2"/>
    <n v="3"/>
    <n v="3"/>
    <n v="4"/>
    <s v="B2"/>
    <m/>
    <s v="1-OK"/>
  </r>
  <r>
    <n v="200090896"/>
    <s v="Payares Simanca"/>
    <s v="Luz"/>
    <s v="lcpayares@uninorte.edu.co"/>
    <x v="1"/>
    <s v="Humanidades y Ciencias Sociales"/>
    <d v="2019-08-11T00:00:00"/>
    <n v="8438"/>
    <n v="221"/>
    <n v="146"/>
    <n v="189"/>
    <n v="231"/>
    <n v="256"/>
    <n v="206"/>
    <m/>
    <n v="40"/>
    <n v="76"/>
    <n v="85"/>
    <n v="63"/>
    <e v="#N/A"/>
    <n v="4"/>
    <n v="2"/>
    <n v="3"/>
    <n v="4"/>
    <s v="B2"/>
    <m/>
    <s v="1-OK"/>
  </r>
  <r>
    <n v="200129345"/>
    <s v="Fontalvo Brochado"/>
    <s v="Vanessa"/>
    <s v="brochadov@uninorte.edu.co"/>
    <x v="12"/>
    <s v="Escuela de Arquitectura, Urbanismo y Diseño"/>
    <d v="2019-08-11T00:00:00"/>
    <n v="8439"/>
    <n v="244"/>
    <n v="120"/>
    <n v="189"/>
    <n v="231"/>
    <n v="256"/>
    <n v="199"/>
    <m/>
    <n v="24"/>
    <n v="76"/>
    <n v="85"/>
    <n v="63"/>
    <n v="61"/>
    <n v="4"/>
    <n v="1"/>
    <n v="3"/>
    <n v="4"/>
    <s v="B2"/>
    <m/>
    <s v="1-OK"/>
  </r>
  <r>
    <n v="200064574"/>
    <s v="Garcia Salah"/>
    <s v="Carlos"/>
    <s v="salahc@uninorte.edu.co"/>
    <x v="12"/>
    <s v="Escuela de Arquitectura, Urbanismo y Diseño"/>
    <d v="2019-08-11T00:00:00"/>
    <n v="8438"/>
    <n v="135"/>
    <n v="120"/>
    <n v="189"/>
    <n v="231"/>
    <n v="273"/>
    <n v="203"/>
    <m/>
    <n v="24"/>
    <n v="76"/>
    <n v="85"/>
    <n v="85"/>
    <n v="68"/>
    <n v="2"/>
    <n v="1"/>
    <n v="3"/>
    <n v="4"/>
    <s v="B2"/>
    <m/>
    <s v="1-OK"/>
  </r>
  <r>
    <n v="200067856"/>
    <s v="Peñata Orozco"/>
    <s v="Yineth"/>
    <s v="ypenata@uninorte.edu.co"/>
    <x v="0"/>
    <s v="Ciencias de la Salud"/>
    <d v="2019-08-11T00:00:00"/>
    <n v="8438"/>
    <n v="177"/>
    <n v="111"/>
    <n v="189"/>
    <n v="231"/>
    <n v="256"/>
    <n v="197"/>
    <m/>
    <n v="18"/>
    <n v="76"/>
    <n v="85"/>
    <n v="63"/>
    <n v="58"/>
    <n v="3"/>
    <n v="1"/>
    <n v="3"/>
    <n v="4"/>
    <s v="B2"/>
    <m/>
    <s v="1-OK"/>
  </r>
  <r>
    <n v="200071380"/>
    <s v="Ramirez Quesada"/>
    <s v="Kelly"/>
    <s v="quesadak@uninorte.edu.co"/>
    <x v="13"/>
    <s v="Ingenierías"/>
    <d v="2019-08-11T00:00:00"/>
    <n v="8439"/>
    <n v="282"/>
    <n v="240"/>
    <n v="180"/>
    <n v="231"/>
    <n v="202"/>
    <n v="213"/>
    <m/>
    <n v="98"/>
    <n v="71"/>
    <n v="85"/>
    <n v="22"/>
    <n v="81"/>
    <n v="4"/>
    <n v="4"/>
    <n v="3"/>
    <n v="4"/>
    <s v="B2"/>
    <m/>
    <s v="1-OK"/>
  </r>
  <r>
    <n v="200091994"/>
    <s v="Leon Cardona"/>
    <s v="Sofia"/>
    <s v="smleon@uninorte.edu.co"/>
    <x v="1"/>
    <s v="Humanidades y Ciencias Sociales"/>
    <d v="2019-08-11T00:00:00"/>
    <n v="8438"/>
    <n v="163"/>
    <n v="214"/>
    <n v="180"/>
    <n v="231"/>
    <n v="284"/>
    <n v="227"/>
    <m/>
    <n v="88"/>
    <n v="71"/>
    <n v="85"/>
    <n v="93"/>
    <e v="#N/A"/>
    <n v="3"/>
    <n v="4"/>
    <n v="3"/>
    <n v="4"/>
    <s v="B2"/>
    <m/>
    <s v="1-OK"/>
  </r>
  <r>
    <n v="200075556"/>
    <s v="Paternina Salgado"/>
    <s v="Victor"/>
    <s v="vapaternina@uninorte.edu.co"/>
    <x v="8"/>
    <s v="Ingenierías"/>
    <d v="2019-08-11T00:00:00"/>
    <n v="8439"/>
    <n v="133"/>
    <n v="206"/>
    <n v="180"/>
    <n v="231"/>
    <n v="267"/>
    <n v="221"/>
    <m/>
    <n v="82"/>
    <n v="71"/>
    <n v="85"/>
    <n v="76"/>
    <n v="88"/>
    <n v="2"/>
    <n v="4"/>
    <n v="3"/>
    <n v="4"/>
    <s v="B2"/>
    <m/>
    <s v="1-OK"/>
  </r>
  <r>
    <n v="200073648"/>
    <s v="Torres Polo"/>
    <s v="Mitchel"/>
    <s v="mitchelt@uninorte.edu.co"/>
    <x v="13"/>
    <s v="Ingenierías"/>
    <d v="2019-08-11T00:00:00"/>
    <n v="8438"/>
    <n v="166"/>
    <n v="189"/>
    <n v="180"/>
    <n v="231"/>
    <n v="218"/>
    <n v="205"/>
    <m/>
    <n v="71"/>
    <n v="71"/>
    <n v="85"/>
    <n v="30"/>
    <n v="72"/>
    <n v="3"/>
    <n v="3"/>
    <n v="3"/>
    <n v="4"/>
    <s v="B2"/>
    <m/>
    <s v="1-OK"/>
  </r>
  <r>
    <n v="200073818"/>
    <s v="Mares De Oro"/>
    <s v="Aide"/>
    <s v="maresa@uninorte.edu.co"/>
    <x v="14"/>
    <s v="Humanidades y Ciencias Sociales"/>
    <d v="2019-08-11T00:00:00"/>
    <n v="8439"/>
    <n v="262"/>
    <n v="146"/>
    <n v="180"/>
    <n v="231"/>
    <n v="251"/>
    <n v="202"/>
    <m/>
    <n v="40"/>
    <n v="71"/>
    <n v="85"/>
    <n v="59"/>
    <n v="66"/>
    <n v="4"/>
    <n v="2"/>
    <n v="3"/>
    <n v="4"/>
    <s v="B2"/>
    <m/>
    <s v="1-OK"/>
  </r>
  <r>
    <n v="200073544"/>
    <s v="Rodriguez Padilla"/>
    <s v="Emel"/>
    <s v="emelr@uninorte.edu.co"/>
    <x v="14"/>
    <s v="Humanidades y Ciencias Sociales"/>
    <d v="2019-08-11T00:00:00"/>
    <n v="8438"/>
    <n v="137"/>
    <n v="146"/>
    <n v="180"/>
    <n v="231"/>
    <n v="267"/>
    <n v="206"/>
    <m/>
    <n v="40"/>
    <n v="71"/>
    <n v="85"/>
    <n v="76"/>
    <e v="#N/A"/>
    <n v="2"/>
    <n v="2"/>
    <n v="3"/>
    <n v="4"/>
    <s v="B2"/>
    <m/>
    <s v="1-OK"/>
  </r>
  <r>
    <n v="200055271"/>
    <s v="Pertuz Navas"/>
    <s v="Osnaider"/>
    <s v="osnaiderp@uninorte.edu.co"/>
    <x v="8"/>
    <s v="Ingenierías"/>
    <d v="2019-08-11T00:00:00"/>
    <n v="8439"/>
    <n v="175"/>
    <n v="231"/>
    <n v="171"/>
    <n v="231"/>
    <m/>
    <n v="158"/>
    <m/>
    <n v="95"/>
    <n v="61"/>
    <n v="85"/>
    <m/>
    <n v="19"/>
    <n v="3"/>
    <n v="4"/>
    <n v="3"/>
    <n v="4"/>
    <s v="-A1"/>
    <m/>
    <s v="1-OK"/>
  </r>
  <r>
    <n v="200072411"/>
    <s v="Gonzalez Jimenez"/>
    <s v="Miguel"/>
    <s v="amiguelg@uninorte.edu.co"/>
    <x v="17"/>
    <s v="Ingenierías"/>
    <d v="2019-08-11T00:00:00"/>
    <n v="8439"/>
    <n v="181"/>
    <n v="231"/>
    <n v="171"/>
    <n v="231"/>
    <n v="207"/>
    <n v="210"/>
    <m/>
    <n v="95"/>
    <n v="61"/>
    <n v="85"/>
    <n v="24"/>
    <n v="78"/>
    <n v="3"/>
    <n v="4"/>
    <n v="3"/>
    <n v="4"/>
    <s v="B2"/>
    <m/>
    <s v="1-OK"/>
  </r>
  <r>
    <n v="200071880"/>
    <s v="Andrade Melo"/>
    <s v="Juan"/>
    <s v="jpandrade@uninorte.edu.co"/>
    <x v="8"/>
    <s v="Ingenierías"/>
    <d v="2019-08-11T00:00:00"/>
    <n v="8438"/>
    <n v="300"/>
    <n v="223"/>
    <n v="171"/>
    <n v="231"/>
    <n v="262"/>
    <n v="222"/>
    <m/>
    <n v="92"/>
    <n v="61"/>
    <n v="85"/>
    <n v="71"/>
    <n v="88"/>
    <n v="4"/>
    <n v="4"/>
    <n v="3"/>
    <n v="4"/>
    <s v="B2"/>
    <m/>
    <s v="1-OK"/>
  </r>
  <r>
    <n v="200089200"/>
    <s v="Marquez Escalante"/>
    <s v="Henry"/>
    <s v="ehenry@uninorte.edu.co"/>
    <x v="8"/>
    <s v="Ingenierías"/>
    <d v="2019-08-11T00:00:00"/>
    <n v="8438"/>
    <n v="133"/>
    <n v="223"/>
    <n v="171"/>
    <n v="231"/>
    <n v="262"/>
    <n v="222"/>
    <m/>
    <n v="92"/>
    <n v="61"/>
    <n v="85"/>
    <n v="71"/>
    <n v="88"/>
    <n v="2"/>
    <n v="4"/>
    <n v="3"/>
    <n v="4"/>
    <s v="B2"/>
    <m/>
    <s v="1-OK"/>
  </r>
  <r>
    <n v="200073325"/>
    <s v="Vidales Hincapie"/>
    <s v="Brayan"/>
    <s v="bvidales@uninorte.edu.co"/>
    <x v="11"/>
    <s v="Ingenierías"/>
    <d v="2019-08-11T00:00:00"/>
    <n v="8438"/>
    <n v="143"/>
    <n v="223"/>
    <n v="171"/>
    <n v="231"/>
    <n v="218"/>
    <n v="211"/>
    <m/>
    <n v="92"/>
    <n v="61"/>
    <n v="85"/>
    <n v="30"/>
    <e v="#N/A"/>
    <n v="2"/>
    <n v="4"/>
    <n v="3"/>
    <n v="4"/>
    <s v="B2"/>
    <m/>
    <s v="1-OK"/>
  </r>
  <r>
    <n v="200076172"/>
    <s v="Castillo Ramirez"/>
    <s v="Anderson"/>
    <s v="andersondc@uninorte.edu.co"/>
    <x v="17"/>
    <s v="Ingenierías"/>
    <d v="2019-08-11T00:00:00"/>
    <n v="8438"/>
    <n v="181"/>
    <n v="223"/>
    <n v="171"/>
    <n v="231"/>
    <n v="273"/>
    <n v="225"/>
    <m/>
    <n v="92"/>
    <n v="61"/>
    <n v="85"/>
    <n v="85"/>
    <n v="91"/>
    <n v="3"/>
    <n v="4"/>
    <n v="3"/>
    <n v="4"/>
    <s v="B2"/>
    <m/>
    <s v="1-OK"/>
  </r>
  <r>
    <n v="200091644"/>
    <s v="Barreto Llanos"/>
    <s v="Valentina"/>
    <s v="valentinabarreto@uninorte.edu.co"/>
    <x v="12"/>
    <s v="Escuela de Arquitectura, Urbanismo y Diseño"/>
    <d v="2019-08-11T00:00:00"/>
    <n v="8438"/>
    <n v="129"/>
    <n v="214"/>
    <n v="171"/>
    <n v="231"/>
    <n v="262"/>
    <n v="220"/>
    <m/>
    <n v="88"/>
    <n v="61"/>
    <n v="85"/>
    <n v="71"/>
    <n v="87"/>
    <n v="2"/>
    <n v="4"/>
    <n v="3"/>
    <n v="4"/>
    <s v="B2"/>
    <m/>
    <s v="1-OK"/>
  </r>
  <r>
    <n v="200090768"/>
    <s v="Ortiz Barrios"/>
    <s v="Carlos"/>
    <s v="carlosbarrios@uninorte.edu.co"/>
    <x v="21"/>
    <s v="Ciencias Básicas"/>
    <d v="2019-08-11T00:00:00"/>
    <n v="8439"/>
    <n v="133"/>
    <n v="206"/>
    <n v="171"/>
    <n v="231"/>
    <n v="273"/>
    <n v="220"/>
    <m/>
    <n v="82"/>
    <n v="61"/>
    <n v="85"/>
    <n v="85"/>
    <n v="87"/>
    <n v="2"/>
    <n v="4"/>
    <n v="3"/>
    <n v="4"/>
    <s v="B2"/>
    <m/>
    <s v="1-OK"/>
  </r>
  <r>
    <n v="200076278"/>
    <s v="Castaño Bustos"/>
    <s v="Daniela"/>
    <s v="castanodaniela@uninorte.edu.co"/>
    <x v="0"/>
    <s v="Ciencias de la Salud"/>
    <d v="2019-08-11T00:00:00"/>
    <n v="8438"/>
    <n v="181"/>
    <n v="206"/>
    <n v="171"/>
    <n v="231"/>
    <n v="295"/>
    <n v="226"/>
    <m/>
    <n v="82"/>
    <n v="61"/>
    <n v="85"/>
    <n v="99"/>
    <n v="92"/>
    <n v="3"/>
    <n v="4"/>
    <n v="3"/>
    <n v="4"/>
    <s v="B2"/>
    <m/>
    <s v="1-OK"/>
  </r>
  <r>
    <n v="200074410"/>
    <s v="Arrieta Gonzalez"/>
    <s v="Carlos"/>
    <s v="arrietacarlos@uninorte.edu.co"/>
    <x v="8"/>
    <s v="Ingenierías"/>
    <d v="2019-08-11T00:00:00"/>
    <n v="8438"/>
    <n v="171"/>
    <n v="189"/>
    <n v="171"/>
    <n v="231"/>
    <n v="175"/>
    <n v="192"/>
    <m/>
    <n v="71"/>
    <n v="61"/>
    <n v="85"/>
    <n v="11"/>
    <n v="51"/>
    <n v="3"/>
    <n v="3"/>
    <n v="3"/>
    <n v="4"/>
    <s v="B1"/>
    <m/>
    <s v="0-NO"/>
  </r>
  <r>
    <n v="200074980"/>
    <s v="Mercado Morales"/>
    <s v="Yessica"/>
    <s v="myessica@uninorte.edu.co"/>
    <x v="13"/>
    <s v="Ingenierías"/>
    <d v="2019-08-11T00:00:00"/>
    <n v="8438"/>
    <n v="178"/>
    <n v="189"/>
    <n v="171"/>
    <n v="231"/>
    <n v="164"/>
    <n v="189"/>
    <m/>
    <n v="71"/>
    <n v="61"/>
    <n v="85"/>
    <n v="7"/>
    <n v="47"/>
    <n v="3"/>
    <n v="3"/>
    <n v="3"/>
    <n v="4"/>
    <s v="A2"/>
    <m/>
    <s v="1-OK"/>
  </r>
  <r>
    <n v="200066879"/>
    <s v="Herrera Cortes"/>
    <s v="Katty"/>
    <s v="hkatty@uninorte.edu.co"/>
    <x v="13"/>
    <s v="Ingenierías"/>
    <d v="2019-08-11T00:00:00"/>
    <n v="8438"/>
    <n v="147"/>
    <n v="180"/>
    <n v="171"/>
    <n v="231"/>
    <n v="273"/>
    <n v="214"/>
    <m/>
    <n v="67"/>
    <n v="61"/>
    <n v="85"/>
    <n v="85"/>
    <n v="82"/>
    <n v="2"/>
    <n v="3"/>
    <n v="3"/>
    <n v="4"/>
    <s v="B2"/>
    <m/>
    <s v="1-OK"/>
  </r>
  <r>
    <n v="200069314"/>
    <s v="Gentile Montoya"/>
    <s v="Daniel"/>
    <s v="degentile@uninorte.edu.co"/>
    <x v="0"/>
    <s v="Ciencias de la Salud"/>
    <d v="2019-08-11T00:00:00"/>
    <n v="8438"/>
    <n v="141"/>
    <n v="180"/>
    <n v="171"/>
    <n v="231"/>
    <n v="295"/>
    <n v="219"/>
    <m/>
    <n v="67"/>
    <n v="61"/>
    <n v="85"/>
    <n v="99"/>
    <n v="86"/>
    <n v="2"/>
    <n v="3"/>
    <n v="3"/>
    <n v="4"/>
    <s v="B2"/>
    <m/>
    <s v="1-OK"/>
  </r>
  <r>
    <n v="200091062"/>
    <s v="Villa Barrios"/>
    <s v="Maria"/>
    <s v="mvillai@uninorte.edu.co"/>
    <x v="18"/>
    <s v="IESE-Inst.de Estudios en Educ."/>
    <d v="2019-08-11T00:00:00"/>
    <n v="8439"/>
    <n v="40"/>
    <n v="171"/>
    <n v="171"/>
    <n v="231"/>
    <n v="180"/>
    <n v="188"/>
    <m/>
    <n v="60"/>
    <n v="61"/>
    <n v="85"/>
    <n v="13"/>
    <n v="46"/>
    <n v="1"/>
    <n v="3"/>
    <n v="3"/>
    <n v="4"/>
    <s v="B1"/>
    <m/>
    <s v="1-OK"/>
  </r>
  <r>
    <n v="200087065"/>
    <s v="Silvera Silvera"/>
    <s v="Hector"/>
    <s v="hjsilvera@uninorte.edu.co"/>
    <x v="12"/>
    <s v="Escuela de Arquitectura, Urbanismo y Diseño"/>
    <d v="2019-08-11T00:00:00"/>
    <n v="8439"/>
    <n v="177"/>
    <n v="154"/>
    <n v="171"/>
    <n v="231"/>
    <n v="245"/>
    <n v="200"/>
    <m/>
    <n v="46"/>
    <n v="61"/>
    <n v="85"/>
    <n v="52"/>
    <n v="64"/>
    <n v="3"/>
    <n v="3"/>
    <n v="3"/>
    <n v="4"/>
    <s v="B2"/>
    <m/>
    <s v="1-OK"/>
  </r>
  <r>
    <n v="200073951"/>
    <s v="Narvaez Hernandez"/>
    <s v="Robert"/>
    <s v="robertn@uninorte.edu.co"/>
    <x v="5"/>
    <s v="Ingenierías"/>
    <d v="2019-08-11T00:00:00"/>
    <n v="8439"/>
    <n v="178"/>
    <n v="137"/>
    <n v="171"/>
    <n v="231"/>
    <n v="185"/>
    <n v="181"/>
    <m/>
    <n v="33"/>
    <n v="61"/>
    <n v="85"/>
    <n v="14"/>
    <n v="38"/>
    <n v="3"/>
    <n v="2"/>
    <n v="3"/>
    <n v="4"/>
    <s v="B1"/>
    <m/>
    <s v="1-OK"/>
  </r>
  <r>
    <n v="200080361"/>
    <s v="Aguilar Torres"/>
    <s v="Juan"/>
    <s v="djaguilar@uninorte.edu.co"/>
    <x v="17"/>
    <s v="Ingenierías"/>
    <d v="2019-08-11T00:00:00"/>
    <n v="8438"/>
    <n v="181"/>
    <n v="249"/>
    <n v="163"/>
    <n v="231"/>
    <n v="295"/>
    <n v="235"/>
    <m/>
    <n v="99"/>
    <n v="51"/>
    <n v="85"/>
    <n v="99"/>
    <n v="96"/>
    <n v="3"/>
    <n v="4"/>
    <n v="3"/>
    <n v="4"/>
    <s v="B2"/>
    <m/>
    <s v="1-OK"/>
  </r>
  <r>
    <n v="200072908"/>
    <s v="Romero Pacheco"/>
    <s v="Giordy"/>
    <s v="giordyr@uninorte.edu.co"/>
    <x v="8"/>
    <s v="Ingenierías"/>
    <d v="2019-08-11T00:00:00"/>
    <n v="8439"/>
    <n v="170"/>
    <n v="223"/>
    <n v="163"/>
    <n v="231"/>
    <n v="262"/>
    <n v="220"/>
    <m/>
    <n v="92"/>
    <n v="51"/>
    <n v="85"/>
    <n v="71"/>
    <n v="87"/>
    <n v="3"/>
    <n v="4"/>
    <n v="3"/>
    <n v="4"/>
    <s v="B2"/>
    <m/>
    <s v="1-OK"/>
  </r>
  <r>
    <n v="200088129"/>
    <s v="Correa Marrugo"/>
    <s v="Deiny"/>
    <s v="deinyc@uninorte.edu.co"/>
    <x v="12"/>
    <s v="Escuela de Arquitectura, Urbanismo y Diseño"/>
    <d v="2019-08-11T00:00:00"/>
    <n v="8438"/>
    <n v="226"/>
    <n v="189"/>
    <n v="163"/>
    <n v="231"/>
    <n v="273"/>
    <n v="214"/>
    <m/>
    <n v="71"/>
    <n v="51"/>
    <n v="85"/>
    <n v="85"/>
    <n v="82"/>
    <n v="4"/>
    <n v="3"/>
    <n v="3"/>
    <n v="4"/>
    <s v="B2"/>
    <m/>
    <s v="1-OK"/>
  </r>
  <r>
    <n v="200089037"/>
    <s v="De Oro Salgado"/>
    <s v="Rochell"/>
    <s v="rdeorosalgado@uninorte.edu.co"/>
    <x v="1"/>
    <s v="Humanidades y Ciencias Sociales"/>
    <d v="2019-08-11T00:00:00"/>
    <n v="8439"/>
    <n v="226"/>
    <n v="189"/>
    <n v="163"/>
    <n v="231"/>
    <n v="245"/>
    <n v="207"/>
    <m/>
    <n v="71"/>
    <n v="51"/>
    <n v="85"/>
    <n v="52"/>
    <n v="73"/>
    <n v="4"/>
    <n v="3"/>
    <n v="3"/>
    <n v="4"/>
    <s v="B2"/>
    <m/>
    <s v="1-OK"/>
  </r>
  <r>
    <n v="200089710"/>
    <s v="Caro Arrieta"/>
    <s v="Carlos"/>
    <s v="acarlosc@uninorte.edu.co"/>
    <x v="12"/>
    <s v="Escuela de Arquitectura, Urbanismo y Diseño"/>
    <d v="2019-08-11T00:00:00"/>
    <n v="8438"/>
    <n v="181"/>
    <n v="171"/>
    <n v="163"/>
    <n v="231"/>
    <n v="235"/>
    <n v="200"/>
    <m/>
    <n v="60"/>
    <n v="51"/>
    <n v="85"/>
    <n v="42"/>
    <n v="64"/>
    <n v="3"/>
    <n v="3"/>
    <n v="3"/>
    <n v="4"/>
    <s v="B2"/>
    <m/>
    <s v="1-OK"/>
  </r>
  <r>
    <n v="200091431"/>
    <s v="Perez Ruiz"/>
    <s v="Sindy"/>
    <s v="dsperez@uninorte.edu.co"/>
    <x v="12"/>
    <s v="Escuela de Arquitectura, Urbanismo y Diseño"/>
    <d v="2019-08-11T00:00:00"/>
    <n v="8438"/>
    <n v="129"/>
    <n v="163"/>
    <n v="163"/>
    <n v="231"/>
    <n v="196"/>
    <n v="188"/>
    <m/>
    <n v="53"/>
    <n v="51"/>
    <n v="85"/>
    <n v="18"/>
    <n v="46"/>
    <n v="2"/>
    <n v="3"/>
    <n v="3"/>
    <n v="4"/>
    <s v="B1"/>
    <m/>
    <s v="1-OK"/>
  </r>
  <r>
    <n v="200064042"/>
    <s v="Varela Reyes"/>
    <s v="Ivon"/>
    <s v="ivonv@uninorte.edu.co"/>
    <x v="13"/>
    <s v="Ingenierías"/>
    <d v="2019-08-11T00:00:00"/>
    <n v="8439"/>
    <n v="171"/>
    <n v="154"/>
    <n v="163"/>
    <n v="231"/>
    <n v="284"/>
    <n v="208"/>
    <m/>
    <n v="46"/>
    <n v="51"/>
    <n v="85"/>
    <n v="93"/>
    <n v="75"/>
    <n v="3"/>
    <n v="3"/>
    <n v="3"/>
    <n v="4"/>
    <s v="B2"/>
    <m/>
    <s v="1-OK"/>
  </r>
  <r>
    <n v="200064533"/>
    <s v="Martinez Montero"/>
    <s v="Andres"/>
    <s v="mandresm@uninorte.edu.co"/>
    <x v="0"/>
    <s v="Ciencias de la Salud"/>
    <d v="2019-08-11T00:00:00"/>
    <n v="8438"/>
    <n v="133"/>
    <n v="154"/>
    <n v="163"/>
    <n v="231"/>
    <n v="267"/>
    <n v="204"/>
    <m/>
    <n v="46"/>
    <n v="51"/>
    <n v="85"/>
    <n v="76"/>
    <n v="69"/>
    <n v="2"/>
    <n v="3"/>
    <n v="3"/>
    <n v="4"/>
    <s v="B2"/>
    <m/>
    <s v="1-OK"/>
  </r>
  <r>
    <n v="200074599"/>
    <s v="Baquero Sierra"/>
    <s v="Andrea"/>
    <s v="abaqueroc@uninorte.edu.co"/>
    <x v="5"/>
    <s v="Ingenierías"/>
    <d v="2019-08-11T00:00:00"/>
    <n v="8438"/>
    <n v="300"/>
    <n v="146"/>
    <n v="163"/>
    <n v="231"/>
    <n v="196"/>
    <n v="184"/>
    <m/>
    <n v="40"/>
    <n v="51"/>
    <n v="85"/>
    <n v="18"/>
    <n v="41"/>
    <n v="4"/>
    <n v="2"/>
    <n v="3"/>
    <n v="4"/>
    <s v="B1"/>
    <m/>
    <s v="1-OK"/>
  </r>
  <r>
    <n v="200080647"/>
    <s v="Lacouture Quintero"/>
    <s v="Maria"/>
    <s v="clacouturem@uninorte.edu.co"/>
    <x v="14"/>
    <s v="Humanidades y Ciencias Sociales"/>
    <d v="2019-08-11T00:00:00"/>
    <n v="8438"/>
    <n v="165"/>
    <n v="120"/>
    <n v="163"/>
    <n v="231"/>
    <n v="289"/>
    <n v="201"/>
    <m/>
    <n v="24"/>
    <n v="51"/>
    <n v="85"/>
    <n v="95"/>
    <n v="65"/>
    <n v="3"/>
    <n v="1"/>
    <n v="3"/>
    <n v="4"/>
    <s v="B2"/>
    <m/>
    <s v="1-OK"/>
  </r>
  <r>
    <n v="200087251"/>
    <s v="Giraldo Henao"/>
    <s v="Isabella"/>
    <s v="isabellagiraldo@uninorte.edu.co"/>
    <x v="14"/>
    <s v="Humanidades y Ciencias Sociales"/>
    <d v="2019-08-11T00:00:00"/>
    <n v="8438"/>
    <n v="179"/>
    <n v="223"/>
    <n v="154"/>
    <n v="231"/>
    <n v="240"/>
    <n v="212"/>
    <m/>
    <n v="92"/>
    <n v="42"/>
    <n v="85"/>
    <n v="47"/>
    <n v="79"/>
    <n v="3"/>
    <n v="4"/>
    <n v="2"/>
    <n v="4"/>
    <s v="B2"/>
    <m/>
    <s v="1-OK"/>
  </r>
  <r>
    <n v="200076731"/>
    <s v="Barros Choperena"/>
    <s v="Alfredo"/>
    <s v="eabarros@uninorte.edu.co"/>
    <x v="13"/>
    <s v="Ingenierías"/>
    <d v="2019-08-11T00:00:00"/>
    <n v="8439"/>
    <n v="300"/>
    <n v="197"/>
    <n v="154"/>
    <n v="231"/>
    <n v="256"/>
    <n v="210"/>
    <m/>
    <n v="77"/>
    <n v="42"/>
    <n v="85"/>
    <n v="63"/>
    <n v="78"/>
    <n v="4"/>
    <n v="3"/>
    <n v="2"/>
    <n v="4"/>
    <s v="B2"/>
    <m/>
    <s v="1-OK"/>
  </r>
  <r>
    <n v="200069533"/>
    <s v="Cadavid Urieta"/>
    <s v="Andres"/>
    <s v="afcadavid@uninorte.edu.co"/>
    <x v="0"/>
    <s v="Ciencias de la Salud"/>
    <d v="2019-08-11T00:00:00"/>
    <n v="8438"/>
    <n v="282"/>
    <n v="189"/>
    <n v="154"/>
    <n v="231"/>
    <n v="273"/>
    <n v="212"/>
    <m/>
    <n v="71"/>
    <n v="42"/>
    <n v="85"/>
    <n v="85"/>
    <n v="79"/>
    <n v="4"/>
    <n v="3"/>
    <n v="2"/>
    <n v="4"/>
    <s v="B2"/>
    <m/>
    <s v="1-OK"/>
  </r>
  <r>
    <n v="200073412"/>
    <s v="Orozco Angarita"/>
    <s v="Natalia"/>
    <s v="nporozco@uninorte.edu.co"/>
    <x v="13"/>
    <s v="Ingenierías"/>
    <d v="2019-08-11T00:00:00"/>
    <n v="8438"/>
    <n v="176"/>
    <n v="180"/>
    <n v="154"/>
    <n v="231"/>
    <n v="267"/>
    <n v="208"/>
    <m/>
    <n v="67"/>
    <n v="42"/>
    <n v="85"/>
    <n v="76"/>
    <n v="75"/>
    <n v="3"/>
    <n v="3"/>
    <n v="2"/>
    <n v="4"/>
    <s v="B2"/>
    <m/>
    <s v="1-OK"/>
  </r>
  <r>
    <n v="200073334"/>
    <s v="Anaya Vasquez"/>
    <s v="Valentina"/>
    <s v="valentinavasquez@uninorte.edu.co"/>
    <x v="13"/>
    <s v="Ingenierías"/>
    <d v="2019-08-11T00:00:00"/>
    <n v="8438"/>
    <n v="282"/>
    <n v="163"/>
    <n v="154"/>
    <n v="231"/>
    <n v="158"/>
    <n v="177"/>
    <m/>
    <n v="53"/>
    <n v="42"/>
    <n v="85"/>
    <n v="7"/>
    <n v="34"/>
    <n v="4"/>
    <n v="3"/>
    <n v="2"/>
    <n v="4"/>
    <s v="A2"/>
    <m/>
    <s v="1-OK"/>
  </r>
  <r>
    <n v="200073400"/>
    <s v="Mendoza Cervantes"/>
    <s v="Juan"/>
    <s v="sjmendoza@uninorte.edu.co"/>
    <x v="17"/>
    <s v="Ingenierías"/>
    <d v="2019-08-11T00:00:00"/>
    <n v="8439"/>
    <n v="178"/>
    <n v="214"/>
    <n v="146"/>
    <n v="231"/>
    <n v="273"/>
    <n v="216"/>
    <m/>
    <n v="88"/>
    <n v="32"/>
    <n v="85"/>
    <n v="85"/>
    <n v="84"/>
    <n v="3"/>
    <n v="4"/>
    <n v="2"/>
    <n v="4"/>
    <s v="B2"/>
    <m/>
    <s v="1-OK"/>
  </r>
  <r>
    <n v="200070699"/>
    <s v="Diaz Rodriguez"/>
    <s v="Karen"/>
    <s v="kdiazm@uninorte.edu.co"/>
    <x v="13"/>
    <s v="Ingenierías"/>
    <d v="2019-08-11T00:00:00"/>
    <n v="8438"/>
    <n v="288"/>
    <n v="180"/>
    <n v="146"/>
    <n v="231"/>
    <n v="262"/>
    <n v="205"/>
    <m/>
    <n v="67"/>
    <n v="32"/>
    <n v="85"/>
    <n v="71"/>
    <n v="72"/>
    <n v="4"/>
    <n v="3"/>
    <n v="2"/>
    <n v="4"/>
    <s v="B2"/>
    <m/>
    <s v="1-OK"/>
  </r>
  <r>
    <n v="200093516"/>
    <s v="Lamanna Tovar"/>
    <s v="Maria"/>
    <s v="mlamanna@uninorte.edu.co"/>
    <x v="1"/>
    <s v="Humanidades y Ciencias Sociales"/>
    <d v="2019-08-11T00:00:00"/>
    <n v="8438"/>
    <n v="131"/>
    <n v="137"/>
    <n v="146"/>
    <n v="231"/>
    <n v="251"/>
    <n v="191"/>
    <m/>
    <n v="33"/>
    <n v="32"/>
    <n v="85"/>
    <n v="59"/>
    <e v="#N/A"/>
    <n v="2"/>
    <n v="2"/>
    <n v="2"/>
    <n v="4"/>
    <s v="B2"/>
    <m/>
    <s v="1-OK"/>
  </r>
  <r>
    <n v="200088149"/>
    <s v="Jauregui Bocanegra"/>
    <s v="Dayanna"/>
    <s v="djauregui@uninorte.edu.co"/>
    <x v="4"/>
    <s v="Escuela de Arquitectura, Urbanismo y Diseño"/>
    <d v="2019-08-11T00:00:00"/>
    <n v="8438"/>
    <n v="147"/>
    <n v="163"/>
    <n v="137"/>
    <n v="231"/>
    <n v="180"/>
    <n v="178"/>
    <m/>
    <n v="53"/>
    <n v="26"/>
    <n v="85"/>
    <n v="13"/>
    <n v="35"/>
    <n v="2"/>
    <n v="3"/>
    <n v="2"/>
    <n v="4"/>
    <s v="B1"/>
    <m/>
    <s v="1-OK"/>
  </r>
  <r>
    <n v="200088135"/>
    <s v="Gomez Ruz"/>
    <s v="Pedro"/>
    <s v="gomezjp@uninorte.edu.co"/>
    <x v="13"/>
    <s v="Ingenierías"/>
    <d v="2019-08-11T00:00:00"/>
    <n v="8439"/>
    <n v="141"/>
    <n v="129"/>
    <n v="137"/>
    <n v="231"/>
    <n v="289"/>
    <n v="197"/>
    <m/>
    <n v="27"/>
    <n v="26"/>
    <n v="85"/>
    <n v="95"/>
    <n v="58"/>
    <n v="2"/>
    <n v="2"/>
    <n v="2"/>
    <n v="4"/>
    <s v="B2"/>
    <m/>
    <s v="1-OK"/>
  </r>
  <r>
    <n v="200092617"/>
    <s v="Fierro Orozco"/>
    <s v="Marcos"/>
    <s v="amfierro@uninorte.edu.co"/>
    <x v="1"/>
    <s v="Humanidades y Ciencias Sociales"/>
    <d v="2019-08-11T00:00:00"/>
    <n v="8438"/>
    <n v="179"/>
    <n v="94"/>
    <n v="137"/>
    <n v="231"/>
    <n v="245"/>
    <n v="177"/>
    <m/>
    <n v="10"/>
    <n v="26"/>
    <n v="85"/>
    <n v="52"/>
    <n v="34"/>
    <n v="3"/>
    <n v="1"/>
    <n v="2"/>
    <n v="4"/>
    <s v="B2"/>
    <m/>
    <s v="1-OK"/>
  </r>
  <r>
    <n v="200087208"/>
    <s v="Alvarez Castro"/>
    <s v="Maria"/>
    <s v="mariaja@uninorte.edu.co"/>
    <x v="4"/>
    <s v="Escuela de Arquitectura, Urbanismo y Diseño"/>
    <d v="2019-08-11T00:00:00"/>
    <n v="8438"/>
    <n v="171"/>
    <n v="94"/>
    <n v="137"/>
    <n v="231"/>
    <n v="267"/>
    <n v="182"/>
    <m/>
    <n v="10"/>
    <n v="26"/>
    <n v="85"/>
    <n v="76"/>
    <n v="39"/>
    <n v="3"/>
    <n v="1"/>
    <n v="2"/>
    <n v="4"/>
    <s v="B2"/>
    <m/>
    <s v="1-OK"/>
  </r>
  <r>
    <n v="200069406"/>
    <s v="Borja Guardiola"/>
    <s v="Ricardo"/>
    <s v="arborja@uninorte.edu.co"/>
    <x v="13"/>
    <s v="Ingenierías"/>
    <d v="2019-08-11T00:00:00"/>
    <n v="8439"/>
    <n v="129"/>
    <n v="180"/>
    <n v="129"/>
    <n v="231"/>
    <n v="218"/>
    <n v="190"/>
    <m/>
    <n v="67"/>
    <n v="20"/>
    <n v="85"/>
    <n v="30"/>
    <n v="50"/>
    <n v="2"/>
    <n v="3"/>
    <n v="2"/>
    <n v="4"/>
    <s v="B2"/>
    <m/>
    <s v="1-OK"/>
  </r>
  <r>
    <n v="200071175"/>
    <s v="Cervantes Barros"/>
    <s v="Jesus"/>
    <s v="jdcervantes@uninorte.edu.co"/>
    <x v="5"/>
    <s v="Ingenierías"/>
    <d v="2019-08-11T00:00:00"/>
    <n v="8438"/>
    <n v="300"/>
    <n v="129"/>
    <n v="129"/>
    <n v="231"/>
    <n v="196"/>
    <n v="171"/>
    <m/>
    <n v="27"/>
    <n v="20"/>
    <n v="85"/>
    <n v="18"/>
    <e v="#N/A"/>
    <n v="4"/>
    <n v="2"/>
    <n v="2"/>
    <n v="4"/>
    <s v="B1"/>
    <m/>
    <s v="1-OK"/>
  </r>
  <r>
    <n v="200094495"/>
    <s v="Vives Navas"/>
    <s v="Paola"/>
    <s v="pvives@uninorte.edu.co"/>
    <x v="18"/>
    <s v="IESE-Inst.de Estudios en Educ."/>
    <d v="2019-08-11T00:00:00"/>
    <n v="8439"/>
    <n v="165"/>
    <n v="111"/>
    <n v="129"/>
    <n v="231"/>
    <n v="267"/>
    <n v="185"/>
    <m/>
    <n v="18"/>
    <n v="20"/>
    <n v="85"/>
    <n v="76"/>
    <n v="42"/>
    <n v="3"/>
    <n v="1"/>
    <n v="2"/>
    <n v="4"/>
    <s v="B2"/>
    <m/>
    <s v="1-OK"/>
  </r>
  <r>
    <n v="200071323"/>
    <s v="Cepeda Castaño"/>
    <s v="Juan"/>
    <s v="sjcepeda@uninorte.edu.co"/>
    <x v="17"/>
    <s v="Ingenierías"/>
    <d v="2019-08-11T00:00:00"/>
    <n v="8439"/>
    <n v="300"/>
    <n v="206"/>
    <n v="120"/>
    <n v="231"/>
    <n v="207"/>
    <n v="191"/>
    <m/>
    <n v="82"/>
    <n v="16"/>
    <n v="85"/>
    <n v="24"/>
    <e v="#N/A"/>
    <n v="4"/>
    <n v="4"/>
    <n v="1"/>
    <n v="4"/>
    <s v="B2"/>
    <m/>
    <s v="1-OK"/>
  </r>
  <r>
    <n v="200080632"/>
    <s v="Garcia Charris"/>
    <s v="Julieth"/>
    <s v="pjgarcia@uninorte.edu.co"/>
    <x v="22"/>
    <s v="Ciencias de la Salud"/>
    <d v="2019-08-11T00:00:00"/>
    <n v="8438"/>
    <n v="175"/>
    <n v="163"/>
    <n v="120"/>
    <n v="231"/>
    <n v="251"/>
    <n v="191"/>
    <m/>
    <n v="53"/>
    <n v="16"/>
    <n v="85"/>
    <n v="59"/>
    <e v="#N/A"/>
    <n v="3"/>
    <n v="3"/>
    <n v="1"/>
    <n v="4"/>
    <s v="B2"/>
    <m/>
    <s v="1-OK"/>
  </r>
  <r>
    <n v="200044707"/>
    <s v="Bula Garcia"/>
    <s v="Daniela"/>
    <s v="dlbula@uninorte.edu.co"/>
    <x v="0"/>
    <s v="Ciencias de la Salud"/>
    <d v="2019-08-11T00:00:00"/>
    <n v="8438"/>
    <n v="300"/>
    <n v="146"/>
    <n v="120"/>
    <n v="231"/>
    <n v="245"/>
    <n v="186"/>
    <m/>
    <n v="40"/>
    <n v="16"/>
    <n v="85"/>
    <n v="52"/>
    <n v="44"/>
    <n v="4"/>
    <n v="2"/>
    <n v="1"/>
    <n v="4"/>
    <s v="B2"/>
    <m/>
    <s v="1-OK"/>
  </r>
  <r>
    <n v="200090930"/>
    <s v="Segura Ramos"/>
    <s v="Sofia"/>
    <s v="seguras@uninorte.edu.co"/>
    <x v="12"/>
    <s v="Escuela de Arquitectura, Urbanismo y Diseño"/>
    <d v="2019-08-11T00:00:00"/>
    <n v="8438"/>
    <n v="137"/>
    <n v="129"/>
    <n v="120"/>
    <n v="231"/>
    <n v="229"/>
    <n v="177"/>
    <m/>
    <n v="27"/>
    <n v="16"/>
    <n v="85"/>
    <n v="37"/>
    <n v="34"/>
    <n v="2"/>
    <n v="2"/>
    <n v="1"/>
    <n v="4"/>
    <s v="B2"/>
    <m/>
    <s v="1-OK"/>
  </r>
  <r>
    <n v="200089357"/>
    <s v="Venegas Quiñones"/>
    <s v="Luis"/>
    <s v="venegasf@uninorte.edu.co"/>
    <x v="3"/>
    <s v="Escuela de Negocios"/>
    <d v="2019-08-23T00:00:00"/>
    <n v="1283"/>
    <m/>
    <n v="230"/>
    <n v="270"/>
    <n v="230"/>
    <n v="280"/>
    <n v="252.5"/>
    <m/>
    <n v="93"/>
    <n v="100"/>
    <m/>
    <m/>
    <m/>
    <m/>
    <n v="4"/>
    <n v="4"/>
    <n v="4"/>
    <s v="B2"/>
    <m/>
    <m/>
  </r>
  <r>
    <n v="200063745"/>
    <s v="Ramos Piña"/>
    <s v="Jose"/>
    <s v="pinad@uninorte.edu.co"/>
    <x v="0"/>
    <s v="Ciencias de la Salud"/>
    <d v="2019-07-29T00:00:00"/>
    <m/>
    <n v="169"/>
    <n v="170"/>
    <n v="240"/>
    <n v="230"/>
    <n v="210"/>
    <n v="204"/>
    <m/>
    <n v="55"/>
    <n v="99"/>
    <n v="79"/>
    <n v="26"/>
    <n v="69"/>
    <n v="3"/>
    <n v="3"/>
    <n v="4"/>
    <n v="4"/>
    <s v="B2"/>
    <m/>
    <s v="1-OK"/>
  </r>
  <r>
    <n v="200062212"/>
    <s v="Varela Pareja"/>
    <s v="Daniela"/>
    <s v="dpareja@uninorte.edu.co"/>
    <x v="0"/>
    <s v="Ciencias de la Salud"/>
    <d v="2019-07-29T00:00:00"/>
    <m/>
    <n v="300"/>
    <n v="210"/>
    <n v="230"/>
    <n v="230"/>
    <n v="270"/>
    <n v="248"/>
    <m/>
    <n v="83"/>
    <n v="98"/>
    <n v="79"/>
    <n v="80"/>
    <n v="100"/>
    <n v="4"/>
    <n v="4"/>
    <n v="4"/>
    <n v="4"/>
    <s v="B2"/>
    <m/>
    <s v="1-OK"/>
  </r>
  <r>
    <n v="200074692"/>
    <s v="Calderon Pulgarin"/>
    <s v="Angelica"/>
    <s v="atcalderon@uninorte.edu.co"/>
    <x v="3"/>
    <s v="Escuela de Negocios"/>
    <d v="2019-08-23T00:00:00"/>
    <n v="1283"/>
    <m/>
    <n v="190"/>
    <n v="230"/>
    <n v="230"/>
    <n v="270"/>
    <n v="230"/>
    <m/>
    <n v="73"/>
    <n v="98"/>
    <n v="79"/>
    <m/>
    <m/>
    <m/>
    <n v="3"/>
    <n v="4"/>
    <n v="4"/>
    <s v="B2"/>
    <m/>
    <s v="1-OK"/>
  </r>
  <r>
    <n v="200074255"/>
    <s v="Ricardo Rivera"/>
    <s v="German"/>
    <s v="garicardo@uninorte.edu.co"/>
    <x v="3"/>
    <s v="Escuela de Negocios"/>
    <d v="2019-08-23T00:00:00"/>
    <n v="1283"/>
    <m/>
    <n v="150"/>
    <n v="230"/>
    <n v="230"/>
    <n v="270"/>
    <n v="220"/>
    <m/>
    <n v="42"/>
    <n v="98"/>
    <m/>
    <m/>
    <m/>
    <m/>
    <n v="2"/>
    <n v="4"/>
    <n v="4"/>
    <s v="B2"/>
    <m/>
    <m/>
  </r>
  <r>
    <n v="200064568"/>
    <s v="Ordoñez Dominguez"/>
    <s v="Cesar"/>
    <s v="cdordonez@uninorte.edu.co"/>
    <x v="0"/>
    <s v="Ciencias de la Salud"/>
    <d v="2019-07-29T00:00:00"/>
    <m/>
    <n v="181"/>
    <n v="130"/>
    <n v="230"/>
    <n v="230"/>
    <n v="250"/>
    <n v="204"/>
    <m/>
    <n v="30"/>
    <n v="98"/>
    <n v="79"/>
    <n v="55"/>
    <n v="69"/>
    <n v="3"/>
    <n v="2"/>
    <n v="4"/>
    <n v="4"/>
    <s v="B2"/>
    <m/>
    <s v="1-OK"/>
  </r>
  <r>
    <n v="200071727"/>
    <s v="Povea Romero"/>
    <s v="Paula"/>
    <s v="ppovea@uninorte.edu.co"/>
    <x v="3"/>
    <s v="Escuela de Negocios"/>
    <d v="2019-08-23T00:00:00"/>
    <n v="1283"/>
    <m/>
    <n v="120"/>
    <n v="230"/>
    <n v="230"/>
    <n v="210"/>
    <n v="197.5"/>
    <m/>
    <n v="24"/>
    <n v="98"/>
    <n v="79"/>
    <m/>
    <m/>
    <m/>
    <n v="1"/>
    <n v="4"/>
    <n v="4"/>
    <s v="B2"/>
    <m/>
    <s v="1-OK"/>
  </r>
  <r>
    <n v="200090297"/>
    <s v="Bello Barriga"/>
    <s v="Daniel"/>
    <s v="barrigad@uninorte.edu.co"/>
    <x v="2"/>
    <s v="Escuela de Negocios"/>
    <d v="2019-08-23T00:00:00"/>
    <n v="1283"/>
    <m/>
    <n v="250"/>
    <n v="220"/>
    <n v="230"/>
    <n v="290"/>
    <n v="247.5"/>
    <m/>
    <n v="99"/>
    <n v="96"/>
    <n v="79"/>
    <m/>
    <m/>
    <m/>
    <n v="4"/>
    <n v="4"/>
    <n v="4"/>
    <s v="B2"/>
    <m/>
    <s v="1-OK"/>
  </r>
  <r>
    <n v="200090095"/>
    <s v="Sanabria Castellar"/>
    <s v="Andrea"/>
    <s v="acsanabria@uninorte.edu.co"/>
    <x v="6"/>
    <s v="Escuela de Negocios"/>
    <d v="2019-08-23T00:00:00"/>
    <n v="1283"/>
    <m/>
    <n v="190"/>
    <n v="220"/>
    <n v="230"/>
    <n v="240"/>
    <n v="220"/>
    <m/>
    <n v="73"/>
    <n v="96"/>
    <n v="79"/>
    <m/>
    <m/>
    <m/>
    <n v="3"/>
    <n v="4"/>
    <n v="4"/>
    <s v="B2"/>
    <m/>
    <s v="1-OK"/>
  </r>
  <r>
    <n v="200090615"/>
    <s v="Daza Rojas"/>
    <s v="Jose"/>
    <s v="jndaza@uninorte.edu.co"/>
    <x v="2"/>
    <s v="Escuela de Negocios"/>
    <d v="2019-08-23T00:00:00"/>
    <n v="1283"/>
    <m/>
    <n v="190"/>
    <n v="220"/>
    <n v="230"/>
    <n v="290"/>
    <n v="232.5"/>
    <m/>
    <n v="73"/>
    <n v="96"/>
    <m/>
    <m/>
    <m/>
    <m/>
    <n v="3"/>
    <n v="4"/>
    <n v="4"/>
    <s v="B2"/>
    <m/>
    <m/>
  </r>
  <r>
    <n v="200080424"/>
    <s v="Palacio Vega"/>
    <s v="Karyluz"/>
    <s v="karyluzp@uninorte.edu.co"/>
    <x v="2"/>
    <s v="Escuela de Negocios"/>
    <d v="2019-08-23T00:00:00"/>
    <n v="1283"/>
    <m/>
    <n v="160"/>
    <n v="220"/>
    <n v="230"/>
    <n v="280"/>
    <n v="222.5"/>
    <m/>
    <n v="48"/>
    <n v="96"/>
    <m/>
    <m/>
    <m/>
    <m/>
    <n v="3"/>
    <n v="4"/>
    <n v="4"/>
    <s v="B2"/>
    <m/>
    <m/>
  </r>
  <r>
    <n v="200091370"/>
    <s v="Nuñez Hernandez"/>
    <s v="Andrea"/>
    <s v="nunezandrea@uninorte.edu.co"/>
    <x v="6"/>
    <s v="Escuela de Negocios"/>
    <d v="2019-08-23T00:00:00"/>
    <n v="1283"/>
    <m/>
    <n v="200"/>
    <n v="210"/>
    <n v="230"/>
    <n v="270"/>
    <n v="227.5"/>
    <m/>
    <n v="79"/>
    <n v="92"/>
    <n v="79"/>
    <m/>
    <m/>
    <m/>
    <n v="3"/>
    <n v="4"/>
    <n v="4"/>
    <s v="B2"/>
    <m/>
    <s v="1-OK"/>
  </r>
  <r>
    <s v="2000711 8"/>
    <e v="#N/A"/>
    <e v="#N/A"/>
    <e v="#N/A"/>
    <x v="23"/>
    <s v="Escuela de Negocios"/>
    <d v="2019-08-23T00:00:00"/>
    <n v="1283"/>
    <m/>
    <n v="200"/>
    <n v="210"/>
    <n v="230"/>
    <n v="250"/>
    <n v="222.5"/>
    <m/>
    <n v="79"/>
    <n v="92"/>
    <n v="79"/>
    <m/>
    <m/>
    <m/>
    <n v="3"/>
    <n v="4"/>
    <n v="4"/>
    <s v="B2"/>
    <m/>
    <e v="#N/A"/>
  </r>
  <r>
    <n v="200091621"/>
    <s v="Mancera Florez"/>
    <s v="Karla"/>
    <s v="kmancera@uninorte.edu.co"/>
    <x v="6"/>
    <s v="Escuela de Negocios"/>
    <d v="2019-08-23T00:00:00"/>
    <n v="1283"/>
    <m/>
    <n v="170"/>
    <n v="210"/>
    <n v="230"/>
    <n v="150"/>
    <n v="190"/>
    <m/>
    <n v="55"/>
    <n v="92"/>
    <n v="79"/>
    <m/>
    <m/>
    <m/>
    <n v="3"/>
    <n v="4"/>
    <n v="4"/>
    <s v="A2"/>
    <m/>
    <s v="1-OK"/>
  </r>
  <r>
    <n v="200071837"/>
    <s v="Castro Reales"/>
    <s v="Cristina"/>
    <s v="cicastro@uninorte.edu.co"/>
    <x v="2"/>
    <s v="Escuela de Negocios"/>
    <d v="2019-08-23T00:00:00"/>
    <n v="1283"/>
    <m/>
    <n v="170"/>
    <n v="210"/>
    <n v="230"/>
    <n v="290"/>
    <n v="225"/>
    <m/>
    <n v="55"/>
    <n v="92"/>
    <n v="79"/>
    <m/>
    <m/>
    <m/>
    <n v="3"/>
    <n v="4"/>
    <n v="4"/>
    <s v="B2"/>
    <m/>
    <s v="1-OK"/>
  </r>
  <r>
    <n v="200092023"/>
    <s v="Vega Garcia"/>
    <s v="Cristian"/>
    <s v="cdvega@uninorte.edu.co"/>
    <x v="6"/>
    <s v="Escuela de Negocios"/>
    <d v="2019-08-23T00:00:00"/>
    <n v="1283"/>
    <m/>
    <n v="160"/>
    <n v="210"/>
    <n v="230"/>
    <n v="160"/>
    <n v="190"/>
    <m/>
    <n v="48"/>
    <n v="92"/>
    <n v="79"/>
    <m/>
    <m/>
    <m/>
    <n v="3"/>
    <n v="4"/>
    <n v="4"/>
    <s v="A2"/>
    <m/>
    <s v="1-OK"/>
  </r>
  <r>
    <n v="200072421"/>
    <s v="Guzman Orozco"/>
    <s v="Dairo"/>
    <s v="odairo@uninorte.edu.co"/>
    <x v="3"/>
    <s v="Escuela de Negocios"/>
    <d v="2019-08-23T00:00:00"/>
    <n v="1283"/>
    <m/>
    <n v="220"/>
    <n v="200"/>
    <n v="230"/>
    <n v="240"/>
    <n v="222.5"/>
    <m/>
    <n v="89"/>
    <n v="87"/>
    <n v="79"/>
    <m/>
    <m/>
    <m/>
    <n v="4"/>
    <n v="4"/>
    <n v="4"/>
    <s v="B2"/>
    <m/>
    <s v="1-OK"/>
  </r>
  <r>
    <n v="200072283"/>
    <s v="Ruiz Arrieta"/>
    <s v="Yeiner"/>
    <s v="yeinera@uninorte.edu.co"/>
    <x v="3"/>
    <s v="Escuela de Negocios"/>
    <d v="2019-08-23T00:00:00"/>
    <n v="1283"/>
    <m/>
    <n v="220"/>
    <n v="200"/>
    <n v="230"/>
    <n v="240"/>
    <n v="222.5"/>
    <m/>
    <n v="89"/>
    <n v="87"/>
    <n v="79"/>
    <m/>
    <m/>
    <m/>
    <n v="4"/>
    <n v="4"/>
    <n v="4"/>
    <s v="B2"/>
    <m/>
    <s v="1-OK"/>
  </r>
  <r>
    <n v="200091053"/>
    <s v="Villadiego Alvarez"/>
    <s v="Victor"/>
    <s v="vdvilladiego@uninorte.edu.co"/>
    <x v="6"/>
    <s v="Escuela de Negocios"/>
    <d v="2019-08-23T00:00:00"/>
    <n v="1283"/>
    <m/>
    <n v="170"/>
    <n v="200"/>
    <n v="230"/>
    <n v="290"/>
    <n v="222.5"/>
    <m/>
    <n v="55"/>
    <n v="87"/>
    <n v="79"/>
    <m/>
    <m/>
    <m/>
    <n v="3"/>
    <n v="4"/>
    <n v="4"/>
    <s v="B2"/>
    <m/>
    <s v="1-OK"/>
  </r>
  <r>
    <n v="200047521"/>
    <s v="Nassiff Kamenoff"/>
    <s v="Ziara"/>
    <s v="znassiff@uninorte.edu.co"/>
    <x v="0"/>
    <s v="Ciencias de la Salud"/>
    <d v="2019-07-29T00:00:00"/>
    <m/>
    <n v="181"/>
    <n v="140"/>
    <n v="200"/>
    <n v="230"/>
    <n v="270"/>
    <n v="204"/>
    <m/>
    <n v="36"/>
    <n v="87"/>
    <n v="79"/>
    <n v="80"/>
    <n v="69"/>
    <n v="3"/>
    <n v="2"/>
    <n v="4"/>
    <n v="4"/>
    <s v="B2"/>
    <m/>
    <s v="1-OK"/>
  </r>
  <r>
    <n v="200082742"/>
    <s v="Guzman Mercado"/>
    <s v="Valentina"/>
    <s v="vmguzman@uninorte.edu.co"/>
    <x v="2"/>
    <s v="Escuela de Negocios"/>
    <d v="2019-08-23T00:00:00"/>
    <n v="1283"/>
    <m/>
    <n v="140"/>
    <n v="200"/>
    <n v="230"/>
    <n v="280"/>
    <n v="212.5"/>
    <m/>
    <n v="36"/>
    <n v="87"/>
    <m/>
    <m/>
    <m/>
    <m/>
    <n v="2"/>
    <n v="4"/>
    <n v="4"/>
    <s v="B2"/>
    <m/>
    <m/>
  </r>
  <r>
    <n v="200072547"/>
    <s v="Perez Muriel"/>
    <s v="Carmen"/>
    <s v="scperez@uninorte.edu.co"/>
    <x v="2"/>
    <s v="Escuela de Negocios"/>
    <d v="2019-08-23T00:00:00"/>
    <n v="1283"/>
    <m/>
    <n v="120"/>
    <n v="200"/>
    <n v="230"/>
    <n v="250"/>
    <n v="200"/>
    <m/>
    <n v="24"/>
    <n v="87"/>
    <m/>
    <m/>
    <m/>
    <m/>
    <n v="1"/>
    <n v="4"/>
    <n v="4"/>
    <s v="B2"/>
    <m/>
    <m/>
  </r>
  <r>
    <n v="200087726"/>
    <s v="Marquez Osuna"/>
    <s v="Daniel"/>
    <s v="dosuna@uninorte.edu.co"/>
    <x v="6"/>
    <s v="Escuela de Negocios"/>
    <d v="2019-08-23T00:00:00"/>
    <n v="1283"/>
    <m/>
    <n v="180"/>
    <n v="190"/>
    <n v="230"/>
    <n v="250"/>
    <n v="212.5"/>
    <m/>
    <n v="67"/>
    <n v="79"/>
    <n v="79"/>
    <m/>
    <m/>
    <m/>
    <n v="3"/>
    <n v="3"/>
    <n v="4"/>
    <s v="B2"/>
    <m/>
    <s v="1-OK"/>
  </r>
  <r>
    <n v="200075720"/>
    <s v="Cardenas Madiedo"/>
    <s v="Yorgelis"/>
    <s v="ymadiedo@uninorte.edu.co"/>
    <x v="2"/>
    <s v="Escuela de Negocios"/>
    <d v="2019-08-23T00:00:00"/>
    <n v="1283"/>
    <m/>
    <n v="180"/>
    <n v="190"/>
    <n v="230"/>
    <n v="250"/>
    <n v="212.5"/>
    <m/>
    <n v="67"/>
    <n v="79"/>
    <n v="79"/>
    <m/>
    <m/>
    <m/>
    <n v="3"/>
    <n v="3"/>
    <n v="4"/>
    <s v="B2"/>
    <m/>
    <s v="1-OK"/>
  </r>
  <r>
    <n v="200089682"/>
    <s v="Velez Barcelo"/>
    <s v="Anyuly"/>
    <s v="anyulyv@uninorte.edu.co"/>
    <x v="6"/>
    <s v="Escuela de Negocios"/>
    <d v="2019-08-23T00:00:00"/>
    <n v="1283"/>
    <m/>
    <n v="160"/>
    <n v="180"/>
    <n v="230"/>
    <n v="260"/>
    <n v="207.5"/>
    <m/>
    <n v="48"/>
    <n v="71"/>
    <n v="79"/>
    <m/>
    <m/>
    <m/>
    <n v="3"/>
    <n v="3"/>
    <n v="4"/>
    <s v="B2"/>
    <m/>
    <s v="1-OK"/>
  </r>
  <r>
    <n v="200074932"/>
    <s v="Garcia Gutierrez"/>
    <s v="Camila"/>
    <s v="camilamg@uninorte.edu.co"/>
    <x v="2"/>
    <s v="Escuela de Negocios"/>
    <d v="2019-08-23T00:00:00"/>
    <n v="1283"/>
    <m/>
    <n v="140"/>
    <n v="180"/>
    <n v="230"/>
    <n v="280"/>
    <n v="207.5"/>
    <m/>
    <n v="36"/>
    <n v="71"/>
    <m/>
    <m/>
    <m/>
    <m/>
    <n v="2"/>
    <n v="3"/>
    <n v="4"/>
    <s v="B2"/>
    <m/>
    <m/>
  </r>
  <r>
    <n v="200064124"/>
    <s v="Barraza Guzman"/>
    <s v="Maria"/>
    <s v="cbarrazam@uninorte.edu.co"/>
    <x v="3"/>
    <s v="Escuela de Negocios"/>
    <d v="2019-08-23T00:00:00"/>
    <n v="1283"/>
    <m/>
    <n v="100"/>
    <n v="180"/>
    <n v="230"/>
    <n v="250"/>
    <n v="190"/>
    <m/>
    <n v="12"/>
    <n v="71"/>
    <m/>
    <m/>
    <m/>
    <m/>
    <n v="1"/>
    <n v="3"/>
    <n v="4"/>
    <s v="B2"/>
    <m/>
    <m/>
  </r>
  <r>
    <n v="200071485"/>
    <s v="Forero Berdugo"/>
    <s v="Maria"/>
    <s v="mariaberdugo@uninorte.edu.co"/>
    <x v="6"/>
    <s v="Escuela de Negocios"/>
    <d v="2019-08-23T00:00:00"/>
    <n v="1283"/>
    <m/>
    <n v="180"/>
    <n v="170"/>
    <n v="230"/>
    <n v="220"/>
    <n v="200"/>
    <m/>
    <n v="67"/>
    <n v="53"/>
    <n v="79"/>
    <m/>
    <m/>
    <m/>
    <n v="3"/>
    <n v="3"/>
    <n v="4"/>
    <s v="B2"/>
    <m/>
    <s v="1-OK"/>
  </r>
  <r>
    <n v="200071148"/>
    <s v="Arteta Whedeking"/>
    <s v="Maria"/>
    <s v="mwhedeking@uninorte.edu.co"/>
    <x v="2"/>
    <s v="Escuela de Negocios"/>
    <d v="2019-08-23T00:00:00"/>
    <n v="1283"/>
    <m/>
    <n v="160"/>
    <n v="170"/>
    <n v="230"/>
    <n v="220"/>
    <n v="195"/>
    <m/>
    <n v="48"/>
    <n v="53"/>
    <n v="79"/>
    <m/>
    <m/>
    <m/>
    <n v="3"/>
    <n v="3"/>
    <n v="4"/>
    <s v="B2"/>
    <m/>
    <s v="1-OK"/>
  </r>
  <r>
    <n v="200059538"/>
    <s v="Cuello Navarro"/>
    <s v="Eduardo"/>
    <s v="ejcuello@uninorte.edu.co"/>
    <x v="0"/>
    <s v="Ciencias de la Salud"/>
    <d v="2019-07-29T00:00:00"/>
    <m/>
    <n v="163"/>
    <n v="140"/>
    <n v="170"/>
    <n v="230"/>
    <n v="280"/>
    <n v="197"/>
    <m/>
    <n v="36"/>
    <n v="53"/>
    <n v="79"/>
    <n v="92"/>
    <n v="58"/>
    <n v="3"/>
    <n v="2"/>
    <n v="3"/>
    <n v="4"/>
    <s v="B2"/>
    <m/>
    <s v="1-OK"/>
  </r>
  <r>
    <n v="200088922"/>
    <s v="Orozco Romero"/>
    <s v="Luz"/>
    <s v="luzao@uninorte.edu.co"/>
    <x v="6"/>
    <s v="Escuela de Negocios"/>
    <d v="2019-08-23T00:00:00"/>
    <n v="1283"/>
    <m/>
    <n v="180"/>
    <n v="160"/>
    <n v="230"/>
    <n v="270"/>
    <n v="210"/>
    <m/>
    <n v="67"/>
    <n v="44"/>
    <n v="79"/>
    <m/>
    <m/>
    <m/>
    <n v="3"/>
    <n v="3"/>
    <n v="4"/>
    <s v="B2"/>
    <m/>
    <s v="1-OK"/>
  </r>
  <r>
    <n v="200060544"/>
    <s v="Jaimes Fuentes"/>
    <s v="Victor"/>
    <s v="jvictor@uninorte.edu.co"/>
    <x v="0"/>
    <s v="Ciencias de la Salud"/>
    <d v="2019-07-29T00:00:00"/>
    <m/>
    <n v="81"/>
    <n v="110"/>
    <n v="160"/>
    <n v="230"/>
    <n v="210"/>
    <n v="158"/>
    <m/>
    <n v="16"/>
    <n v="44"/>
    <n v="79"/>
    <n v="26"/>
    <n v="19"/>
    <n v="1"/>
    <n v="1"/>
    <n v="3"/>
    <n v="4"/>
    <s v="B2"/>
    <m/>
    <s v="1-OK"/>
  </r>
  <r>
    <n v="200067703"/>
    <s v="Fragoso Rondon"/>
    <s v="Crispin"/>
    <s v="fragosoc@uninorte.edu.co"/>
    <x v="0"/>
    <s v="Ciencias de la Salud"/>
    <d v="2019-07-29T00:00:00"/>
    <m/>
    <n v="169"/>
    <n v="170"/>
    <n v="150"/>
    <n v="230"/>
    <n v="220"/>
    <n v="188"/>
    <m/>
    <n v="55"/>
    <n v="34"/>
    <n v="79"/>
    <n v="31"/>
    <n v="46"/>
    <n v="3"/>
    <n v="3"/>
    <n v="2"/>
    <n v="4"/>
    <s v="B2"/>
    <m/>
    <s v="1-OK"/>
  </r>
  <r>
    <n v="200072420"/>
    <s v="Gutierrez Gonzalez"/>
    <s v="Hernando"/>
    <s v="hmgutierrez@uninorte.edu.co"/>
    <x v="2"/>
    <s v="Escuela de Negocios"/>
    <d v="2019-08-23T00:00:00"/>
    <n v="1283"/>
    <m/>
    <n v="140"/>
    <n v="150"/>
    <n v="230"/>
    <n v="280"/>
    <n v="200"/>
    <m/>
    <n v="36"/>
    <n v="34"/>
    <m/>
    <m/>
    <m/>
    <m/>
    <n v="2"/>
    <n v="2"/>
    <n v="4"/>
    <s v="B2"/>
    <m/>
    <m/>
  </r>
  <r>
    <n v="200074147"/>
    <s v="Cordero Pacheco"/>
    <s v="Camilo"/>
    <s v="cjcordero@uninorte.edu.co"/>
    <x v="2"/>
    <s v="Escuela de Negocios"/>
    <d v="2019-08-23T00:00:00"/>
    <n v="1283"/>
    <m/>
    <n v="120"/>
    <n v="150"/>
    <n v="230"/>
    <n v="270"/>
    <n v="192.5"/>
    <m/>
    <n v="24"/>
    <n v="34"/>
    <m/>
    <m/>
    <m/>
    <m/>
    <n v="1"/>
    <n v="2"/>
    <n v="4"/>
    <s v="B2"/>
    <m/>
    <m/>
  </r>
  <r>
    <n v="200053761"/>
    <s v="Zedan Fuentes"/>
    <s v="Luis"/>
    <s v="zedanl@uninorte.edu.co"/>
    <x v="3"/>
    <s v="Escuela de Negocios"/>
    <d v="2019-08-23T00:00:00"/>
    <n v="1283"/>
    <m/>
    <n v="120"/>
    <n v="120"/>
    <n v="230"/>
    <n v="130"/>
    <n v="150"/>
    <m/>
    <n v="24"/>
    <n v="16"/>
    <n v="79"/>
    <m/>
    <m/>
    <m/>
    <n v="1"/>
    <n v="1"/>
    <n v="4"/>
    <s v="A1"/>
    <m/>
    <s v="1-OK"/>
  </r>
  <r>
    <s v="200  2408"/>
    <e v="#N/A"/>
    <e v="#N/A"/>
    <e v="#N/A"/>
    <x v="23"/>
    <s v="Escuela de Negocios"/>
    <d v="2019-08-23T00:00:00"/>
    <n v="1283"/>
    <m/>
    <n v="200"/>
    <n v="90"/>
    <n v="230"/>
    <n v="270"/>
    <n v="197.5"/>
    <m/>
    <n v="79"/>
    <n v="7"/>
    <n v="79"/>
    <m/>
    <m/>
    <m/>
    <n v="3"/>
    <n v="1"/>
    <n v="4"/>
    <s v="B2"/>
    <m/>
    <e v="#N/A"/>
  </r>
  <r>
    <n v="200101821"/>
    <s v="Romero Bolaño"/>
    <s v="Andrea"/>
    <s v="apbolano@uninorte.edu.co"/>
    <x v="16"/>
    <s v="Ciencias de la Salud"/>
    <m/>
    <m/>
    <m/>
    <n v="160"/>
    <n v="70"/>
    <n v="230"/>
    <n v="150"/>
    <n v="152.5"/>
    <m/>
    <n v="48"/>
    <n v="4"/>
    <n v="79"/>
    <m/>
    <m/>
    <m/>
    <n v="3"/>
    <n v="1"/>
    <n v="4"/>
    <s v="A2"/>
    <m/>
    <m/>
  </r>
  <r>
    <n v="200086823"/>
    <s v="Motta Doria"/>
    <s v="Valentina"/>
    <s v="vmotta@uninorte.edu.co"/>
    <x v="16"/>
    <s v="Ciencias de la Salud"/>
    <m/>
    <m/>
    <m/>
    <n v="150"/>
    <n v="60"/>
    <n v="230"/>
    <n v="180"/>
    <n v="155"/>
    <m/>
    <n v="42"/>
    <n v="3"/>
    <n v="79"/>
    <m/>
    <m/>
    <m/>
    <n v="2"/>
    <n v="1"/>
    <n v="4"/>
    <s v="B1"/>
    <m/>
    <m/>
  </r>
  <r>
    <n v="200064956"/>
    <s v="Romero Fandiño"/>
    <s v="Ivan"/>
    <s v="iaromero@uninorte.edu.co"/>
    <x v="0"/>
    <s v="Ciencias de la Salud"/>
    <d v="2019-07-29T00:00:00"/>
    <m/>
    <n v="81"/>
    <n v="140"/>
    <n v="50"/>
    <n v="230"/>
    <n v="200"/>
    <n v="140"/>
    <m/>
    <n v="36"/>
    <n v="1"/>
    <n v="79"/>
    <n v="20"/>
    <n v="4"/>
    <n v="1"/>
    <n v="2"/>
    <n v="1"/>
    <n v="4"/>
    <s v="B2"/>
    <m/>
    <s v="1-OK"/>
  </r>
  <r>
    <n v="200089075"/>
    <s v="Palencia Fernandez"/>
    <s v="Keneth"/>
    <s v="kenethp@uninorte.edu.co"/>
    <x v="6"/>
    <s v="Escuela de Negocios"/>
    <d v="2019-08-23T00:00:00"/>
    <n v="1283"/>
    <m/>
    <m/>
    <m/>
    <n v="230"/>
    <n v="250"/>
    <n v="120"/>
    <m/>
    <m/>
    <m/>
    <n v="79"/>
    <m/>
    <m/>
    <m/>
    <n v="1"/>
    <n v="1"/>
    <n v="4"/>
    <s v="B2"/>
    <m/>
    <s v="1-OK"/>
  </r>
  <r>
    <n v="200074105"/>
    <s v="Altamar Cueto"/>
    <s v="Angie"/>
    <s v="altamarma@uninorte.edu.co"/>
    <x v="0"/>
    <s v="Ciencias de la Salud"/>
    <d v="2019-08-11T00:00:00"/>
    <n v="8438"/>
    <n v="171"/>
    <n v="189"/>
    <n v="257"/>
    <n v="223"/>
    <n v="218"/>
    <n v="222"/>
    <m/>
    <n v="71"/>
    <n v="100"/>
    <n v="77"/>
    <n v="30"/>
    <n v="88"/>
    <n v="3"/>
    <n v="3"/>
    <n v="4"/>
    <n v="4"/>
    <s v="B2"/>
    <m/>
    <s v="1-OK"/>
  </r>
  <r>
    <n v="200077237"/>
    <s v="Herrera Suarez"/>
    <s v="Jessica"/>
    <s v="jessicasuarez@uninorte.edu.co"/>
    <x v="11"/>
    <s v="Ingenierías"/>
    <d v="2019-08-11T00:00:00"/>
    <n v="8438"/>
    <n v="147"/>
    <n v="171"/>
    <n v="223"/>
    <n v="223"/>
    <n v="273"/>
    <n v="223"/>
    <m/>
    <n v="60"/>
    <n v="97"/>
    <n v="77"/>
    <n v="85"/>
    <n v="90"/>
    <n v="2"/>
    <n v="3"/>
    <n v="4"/>
    <n v="4"/>
    <s v="B2"/>
    <m/>
    <s v="1-OK"/>
  </r>
  <r>
    <n v="200073167"/>
    <s v="Baldovino Garcia"/>
    <s v="Daniel"/>
    <s v="dfbaldovino@uninorte.edu.co"/>
    <x v="13"/>
    <s v="Ingenierías"/>
    <d v="2019-08-11T00:00:00"/>
    <n v="8439"/>
    <n v="15"/>
    <n v="129"/>
    <n v="223"/>
    <n v="223"/>
    <n v="273"/>
    <n v="212"/>
    <m/>
    <n v="27"/>
    <n v="97"/>
    <n v="77"/>
    <n v="85"/>
    <n v="79"/>
    <n v="1"/>
    <n v="2"/>
    <n v="4"/>
    <n v="4"/>
    <s v="B2"/>
    <m/>
    <s v="1-OK"/>
  </r>
  <r>
    <n v="200080749"/>
    <s v="Castro Guarin"/>
    <s v="Alejandro"/>
    <s v="alejandrocastro@uninorte.edu.co"/>
    <x v="7"/>
    <s v="Humanidades y Ciencias Sociales"/>
    <d v="2019-08-11T00:00:00"/>
    <n v="8439"/>
    <n v="142"/>
    <n v="231"/>
    <n v="214"/>
    <n v="223"/>
    <n v="273"/>
    <n v="235"/>
    <m/>
    <n v="95"/>
    <n v="94"/>
    <n v="77"/>
    <n v="85"/>
    <n v="96"/>
    <n v="2"/>
    <n v="4"/>
    <n v="4"/>
    <n v="4"/>
    <s v="B2"/>
    <m/>
    <s v="1-OK"/>
  </r>
  <r>
    <n v="200091351"/>
    <s v="Guardiola Granados"/>
    <s v="Laura"/>
    <s v="laguardiola@uninorte.edu.co"/>
    <x v="19"/>
    <s v="Escuela de Arquitectura, Urbanismo y Diseño"/>
    <d v="2019-08-11T00:00:00"/>
    <n v="8438"/>
    <n v="182"/>
    <n v="223"/>
    <n v="214"/>
    <n v="223"/>
    <n v="235"/>
    <n v="224"/>
    <m/>
    <n v="92"/>
    <n v="94"/>
    <n v="77"/>
    <n v="42"/>
    <n v="90"/>
    <n v="3"/>
    <n v="4"/>
    <n v="4"/>
    <n v="4"/>
    <s v="B2"/>
    <m/>
    <s v="1-OK"/>
  </r>
  <r>
    <n v="200072783"/>
    <s v="Atencia Ortega"/>
    <s v="Andres"/>
    <s v="acatencia@uninorte.edu.co"/>
    <x v="0"/>
    <s v="Ciencias de la Salud"/>
    <d v="2019-08-11T00:00:00"/>
    <n v="8438"/>
    <n v="181"/>
    <n v="197"/>
    <n v="214"/>
    <n v="223"/>
    <n v="245"/>
    <n v="220"/>
    <m/>
    <n v="77"/>
    <n v="94"/>
    <n v="77"/>
    <n v="52"/>
    <n v="87"/>
    <n v="3"/>
    <n v="3"/>
    <n v="4"/>
    <n v="4"/>
    <s v="B2"/>
    <m/>
    <s v="1-OK"/>
  </r>
  <r>
    <n v="200073738"/>
    <s v="Boneu Santana"/>
    <s v="Oscar"/>
    <s v="boneuo@uninorte.edu.co"/>
    <x v="13"/>
    <s v="Ingenierías"/>
    <d v="2019-08-11T00:00:00"/>
    <n v="8438"/>
    <n v="282"/>
    <n v="189"/>
    <n v="214"/>
    <n v="223"/>
    <n v="262"/>
    <n v="222"/>
    <m/>
    <n v="71"/>
    <n v="94"/>
    <n v="77"/>
    <n v="71"/>
    <n v="88"/>
    <n v="4"/>
    <n v="3"/>
    <n v="4"/>
    <n v="4"/>
    <s v="B2"/>
    <m/>
    <s v="1-OK"/>
  </r>
  <r>
    <n v="200038154"/>
    <s v="Narvaez Garcia"/>
    <s v="Maria"/>
    <s v="mcnarvaez@uninorte.edu.co"/>
    <x v="1"/>
    <s v="Humanidades y Ciencias Sociales"/>
    <d v="2019-08-11T00:00:00"/>
    <n v="8438"/>
    <n v="178"/>
    <n v="163"/>
    <n v="214"/>
    <n v="223"/>
    <n v="295"/>
    <n v="224"/>
    <m/>
    <n v="53"/>
    <n v="94"/>
    <n v="77"/>
    <n v="99"/>
    <n v="90"/>
    <n v="3"/>
    <n v="3"/>
    <n v="4"/>
    <n v="4"/>
    <s v="B2"/>
    <m/>
    <s v="1-OK"/>
  </r>
  <r>
    <n v="200073768"/>
    <s v="Correa Ayala"/>
    <s v="Junior"/>
    <s v="juniorc@uninorte.edu.co"/>
    <x v="4"/>
    <s v="Escuela de Arquitectura, Urbanismo y Diseño"/>
    <d v="2019-08-11T00:00:00"/>
    <n v="8438"/>
    <n v="226"/>
    <n v="154"/>
    <n v="214"/>
    <n v="223"/>
    <n v="273"/>
    <n v="216"/>
    <m/>
    <n v="46"/>
    <n v="94"/>
    <n v="77"/>
    <n v="85"/>
    <n v="84"/>
    <n v="4"/>
    <n v="3"/>
    <n v="4"/>
    <n v="4"/>
    <s v="B2"/>
    <m/>
    <s v="1-OK"/>
  </r>
  <r>
    <n v="200056066"/>
    <s v="Casas Toro"/>
    <s v="Diego"/>
    <s v="dacasas@uninorte.edu.co"/>
    <x v="5"/>
    <s v="Ingenierías"/>
    <d v="2019-08-11T00:00:00"/>
    <n v="8439"/>
    <n v="300"/>
    <n v="257"/>
    <n v="206"/>
    <n v="223"/>
    <n v="284"/>
    <n v="243"/>
    <m/>
    <n v="100"/>
    <n v="90"/>
    <n v="77"/>
    <n v="93"/>
    <n v="100"/>
    <n v="4"/>
    <n v="4"/>
    <n v="4"/>
    <n v="4"/>
    <s v="B2"/>
    <m/>
    <s v="1-OK"/>
  </r>
  <r>
    <n v="200074600"/>
    <s v="Barragan Santiago"/>
    <s v="Santiago"/>
    <s v="santiagobarragan@uninorte.edu.co"/>
    <x v="0"/>
    <s v="Ciencias de la Salud"/>
    <d v="2019-08-11T00:00:00"/>
    <n v="8439"/>
    <n v="181"/>
    <n v="257"/>
    <n v="206"/>
    <n v="223"/>
    <n v="289"/>
    <n v="244"/>
    <m/>
    <n v="100"/>
    <n v="90"/>
    <n v="77"/>
    <n v="95"/>
    <n v="100"/>
    <n v="3"/>
    <n v="4"/>
    <n v="4"/>
    <n v="4"/>
    <s v="B2"/>
    <m/>
    <s v="1-OK"/>
  </r>
  <r>
    <n v="200082741"/>
    <s v="Guzman Mercado"/>
    <s v="Luis"/>
    <s v="lfguzman@uninorte.edu.co"/>
    <x v="5"/>
    <s v="Ingenierías"/>
    <d v="2019-08-11T00:00:00"/>
    <n v="8438"/>
    <n v="147"/>
    <n v="240"/>
    <n v="206"/>
    <n v="223"/>
    <n v="295"/>
    <n v="241"/>
    <m/>
    <n v="98"/>
    <n v="90"/>
    <n v="77"/>
    <n v="99"/>
    <n v="98"/>
    <n v="2"/>
    <n v="4"/>
    <n v="4"/>
    <n v="4"/>
    <s v="B2"/>
    <m/>
    <s v="1-OK"/>
  </r>
  <r>
    <n v="200087024"/>
    <s v="Escorcia Gonzalez"/>
    <s v="Juan"/>
    <s v="escorciajj@uninorte.edu.co"/>
    <x v="9"/>
    <s v="Ciencias Básicas"/>
    <d v="2019-08-11T00:00:00"/>
    <n v="8438"/>
    <n v="123"/>
    <n v="240"/>
    <n v="206"/>
    <n v="223"/>
    <n v="267"/>
    <n v="234"/>
    <m/>
    <n v="98"/>
    <n v="90"/>
    <n v="77"/>
    <n v="76"/>
    <n v="96"/>
    <n v="2"/>
    <n v="4"/>
    <n v="4"/>
    <n v="4"/>
    <s v="B2"/>
    <m/>
    <s v="1-OK"/>
  </r>
  <r>
    <n v="200074372"/>
    <s v="Perez Hernandez"/>
    <s v="Juan"/>
    <s v="jperezn@uninorte.edu.co"/>
    <x v="0"/>
    <s v="Ciencias de la Salud"/>
    <d v="2019-08-11T00:00:00"/>
    <n v="8438"/>
    <n v="173"/>
    <n v="223"/>
    <n v="206"/>
    <n v="223"/>
    <n v="273"/>
    <n v="231"/>
    <m/>
    <n v="92"/>
    <n v="90"/>
    <n v="77"/>
    <n v="85"/>
    <n v="95"/>
    <n v="3"/>
    <n v="4"/>
    <n v="4"/>
    <n v="4"/>
    <s v="B2"/>
    <m/>
    <s v="1-OK"/>
  </r>
  <r>
    <n v="200074819"/>
    <s v="Orozco Camargo"/>
    <s v="Maria"/>
    <s v="mcamargoc@uninorte.edu.co"/>
    <x v="5"/>
    <s v="Ingenierías"/>
    <d v="2019-08-11T00:00:00"/>
    <n v="8438"/>
    <n v="226"/>
    <n v="206"/>
    <n v="206"/>
    <n v="223"/>
    <n v="224"/>
    <n v="215"/>
    <m/>
    <n v="82"/>
    <n v="90"/>
    <n v="77"/>
    <n v="34"/>
    <n v="83"/>
    <n v="4"/>
    <n v="4"/>
    <n v="4"/>
    <n v="4"/>
    <s v="B2"/>
    <m/>
    <s v="1-OK"/>
  </r>
  <r>
    <n v="200091807"/>
    <s v="Torres Zuñiga"/>
    <s v="Tania"/>
    <s v="ttania@uninorte.edu.co"/>
    <x v="1"/>
    <s v="Humanidades y Ciencias Sociales"/>
    <d v="2019-08-11T00:00:00"/>
    <n v="8439"/>
    <n v="175"/>
    <n v="197"/>
    <n v="206"/>
    <n v="223"/>
    <n v="251"/>
    <n v="219"/>
    <m/>
    <n v="77"/>
    <n v="90"/>
    <n v="77"/>
    <n v="59"/>
    <n v="86"/>
    <n v="3"/>
    <n v="3"/>
    <n v="4"/>
    <n v="4"/>
    <s v="B2"/>
    <m/>
    <s v="1-OK"/>
  </r>
  <r>
    <n v="200087397"/>
    <s v="Rodriguez Arrauth"/>
    <s v="David"/>
    <s v="darrauth@uninorte.edu.co"/>
    <x v="7"/>
    <s v="Humanidades y Ciencias Sociales"/>
    <d v="2019-08-11T00:00:00"/>
    <n v="8439"/>
    <n v="171"/>
    <n v="197"/>
    <n v="206"/>
    <n v="223"/>
    <n v="196"/>
    <n v="206"/>
    <m/>
    <n v="77"/>
    <n v="90"/>
    <n v="77"/>
    <n v="18"/>
    <e v="#N/A"/>
    <n v="3"/>
    <n v="3"/>
    <n v="4"/>
    <n v="4"/>
    <s v="B1"/>
    <m/>
    <s v="1-OK"/>
  </r>
  <r>
    <n v="200074459"/>
    <s v="Crespo Roncallo"/>
    <s v="Nicoll"/>
    <s v="roncallon@uninorte.edu.co"/>
    <x v="17"/>
    <s v="Ingenierías"/>
    <d v="2019-08-11T00:00:00"/>
    <n v="8438"/>
    <n v="244"/>
    <n v="197"/>
    <n v="206"/>
    <n v="223"/>
    <n v="262"/>
    <n v="222"/>
    <m/>
    <n v="77"/>
    <n v="90"/>
    <n v="77"/>
    <n v="71"/>
    <n v="88"/>
    <n v="4"/>
    <n v="3"/>
    <n v="4"/>
    <n v="4"/>
    <s v="B2"/>
    <m/>
    <s v="1-OK"/>
  </r>
  <r>
    <n v="200075661"/>
    <s v="Ramirez Payares"/>
    <s v="Andres"/>
    <s v="faramirez@uninorte.edu.co"/>
    <x v="8"/>
    <s v="Ingenierías"/>
    <d v="2019-08-11T00:00:00"/>
    <n v="8439"/>
    <n v="167"/>
    <n v="180"/>
    <n v="206"/>
    <n v="223"/>
    <n v="251"/>
    <n v="215"/>
    <m/>
    <n v="67"/>
    <n v="90"/>
    <n v="77"/>
    <n v="59"/>
    <n v="83"/>
    <n v="3"/>
    <n v="3"/>
    <n v="4"/>
    <n v="4"/>
    <s v="B2"/>
    <m/>
    <s v="1-OK"/>
  </r>
  <r>
    <n v="200072555"/>
    <s v="Quintero Obredor"/>
    <s v="Luis"/>
    <s v="ldquintero@uninorte.edu.co"/>
    <x v="13"/>
    <s v="Ingenierías"/>
    <d v="2019-08-11T00:00:00"/>
    <n v="8439"/>
    <n v="173"/>
    <n v="180"/>
    <n v="206"/>
    <n v="223"/>
    <n v="262"/>
    <n v="218"/>
    <m/>
    <n v="67"/>
    <n v="90"/>
    <n v="77"/>
    <n v="71"/>
    <n v="85"/>
    <n v="3"/>
    <n v="3"/>
    <n v="4"/>
    <n v="4"/>
    <s v="B2"/>
    <m/>
    <s v="1-OK"/>
  </r>
  <r>
    <n v="200075668"/>
    <s v="Rodriguez Criollo"/>
    <s v="Natalia"/>
    <s v="ncriollo@uninorte.edu.co"/>
    <x v="14"/>
    <s v="Humanidades y Ciencias Sociales"/>
    <d v="2019-08-11T00:00:00"/>
    <n v="8438"/>
    <n v="264"/>
    <n v="146"/>
    <n v="206"/>
    <n v="223"/>
    <n v="256"/>
    <n v="208"/>
    <m/>
    <n v="40"/>
    <n v="90"/>
    <n v="77"/>
    <n v="63"/>
    <n v="75"/>
    <n v="4"/>
    <n v="2"/>
    <n v="4"/>
    <n v="4"/>
    <s v="B2"/>
    <m/>
    <s v="1-OK"/>
  </r>
  <r>
    <n v="200072218"/>
    <s v="Peñaranda Fontalvo"/>
    <s v="Maria"/>
    <s v="mdpenaranda@uninorte.edu.co"/>
    <x v="14"/>
    <s v="Humanidades y Ciencias Sociales"/>
    <d v="2019-08-11T00:00:00"/>
    <n v="8439"/>
    <n v="175"/>
    <n v="103"/>
    <n v="206"/>
    <n v="223"/>
    <n v="169"/>
    <n v="175"/>
    <m/>
    <n v="14"/>
    <n v="90"/>
    <n v="77"/>
    <e v="#N/A"/>
    <n v="27"/>
    <n v="3"/>
    <n v="1"/>
    <n v="4"/>
    <n v="4"/>
    <s v="A2"/>
    <m/>
    <s v="1-OK"/>
  </r>
  <r>
    <n v="200088045"/>
    <s v="Rodriguez Donado"/>
    <s v="Juan"/>
    <s v="sjdonado@uninorte.edu.co"/>
    <x v="8"/>
    <s v="Ingenierías"/>
    <d v="2019-08-11T00:00:00"/>
    <n v="8438"/>
    <n v="50"/>
    <n v="206"/>
    <n v="197"/>
    <n v="223"/>
    <n v="273"/>
    <n v="225"/>
    <m/>
    <n v="82"/>
    <n v="84"/>
    <n v="77"/>
    <n v="85"/>
    <n v="91"/>
    <n v="1"/>
    <n v="4"/>
    <n v="3"/>
    <n v="4"/>
    <s v="B2"/>
    <m/>
    <s v="1-OK"/>
  </r>
  <r>
    <n v="200071532"/>
    <s v="Martinez Sampayo"/>
    <s v="Andres"/>
    <s v="aesampayo@uninorte.edu.co"/>
    <x v="5"/>
    <s v="Ingenierías"/>
    <d v="2019-08-11T00:00:00"/>
    <n v="8439"/>
    <n v="178"/>
    <n v="171"/>
    <n v="197"/>
    <n v="223"/>
    <n v="267"/>
    <n v="215"/>
    <m/>
    <n v="60"/>
    <n v="84"/>
    <n v="77"/>
    <n v="76"/>
    <n v="83"/>
    <n v="3"/>
    <n v="3"/>
    <n v="3"/>
    <n v="4"/>
    <s v="B2"/>
    <m/>
    <s v="1-OK"/>
  </r>
  <r>
    <n v="200076968"/>
    <s v="Gomez Soto"/>
    <s v="Amalia"/>
    <s v="gamalia@uninorte.edu.co"/>
    <x v="14"/>
    <s v="Humanidades y Ciencias Sociales"/>
    <d v="2019-08-11T00:00:00"/>
    <n v="8439"/>
    <n v="168"/>
    <n v="171"/>
    <n v="197"/>
    <n v="223"/>
    <n v="256"/>
    <n v="212"/>
    <m/>
    <n v="60"/>
    <n v="84"/>
    <n v="77"/>
    <n v="63"/>
    <n v="79"/>
    <n v="3"/>
    <n v="3"/>
    <n v="3"/>
    <n v="4"/>
    <s v="B2"/>
    <m/>
    <s v="1-OK"/>
  </r>
  <r>
    <n v="200072846"/>
    <s v="Hugueth Polo"/>
    <s v="Daniela"/>
    <s v="dhugueth@uninorte.edu.co"/>
    <x v="10"/>
    <s v="Ingenierías"/>
    <d v="2019-08-11T00:00:00"/>
    <n v="8438"/>
    <n v="30"/>
    <n v="163"/>
    <n v="197"/>
    <n v="223"/>
    <n v="251"/>
    <n v="209"/>
    <m/>
    <n v="53"/>
    <n v="84"/>
    <n v="77"/>
    <n v="59"/>
    <n v="76"/>
    <n v="1"/>
    <n v="3"/>
    <n v="3"/>
    <n v="4"/>
    <s v="B2"/>
    <m/>
    <s v="1-OK"/>
  </r>
  <r>
    <n v="200062477"/>
    <s v="Rodriguez Ramos"/>
    <s v="Andres"/>
    <s v="faramos@uninorte.edu.co"/>
    <x v="12"/>
    <s v="Escuela de Arquitectura, Urbanismo y Diseño"/>
    <d v="2019-08-11T00:00:00"/>
    <n v="8438"/>
    <n v="50"/>
    <n v="154"/>
    <n v="197"/>
    <n v="223"/>
    <m/>
    <n v="144"/>
    <m/>
    <n v="46"/>
    <n v="84"/>
    <n v="77"/>
    <m/>
    <n v="6"/>
    <n v="1"/>
    <n v="3"/>
    <n v="3"/>
    <n v="4"/>
    <s v="-A1"/>
    <m/>
    <s v="1-OK"/>
  </r>
  <r>
    <n v="200076228"/>
    <s v="Morelo Morales"/>
    <s v="Elvia"/>
    <s v="eemorelo@uninorte.edu.co"/>
    <x v="14"/>
    <s v="Humanidades y Ciencias Sociales"/>
    <d v="2019-08-11T00:00:00"/>
    <n v="8439"/>
    <n v="178"/>
    <n v="146"/>
    <n v="197"/>
    <n v="223"/>
    <n v="224"/>
    <n v="198"/>
    <m/>
    <n v="40"/>
    <n v="84"/>
    <n v="77"/>
    <n v="34"/>
    <n v="60"/>
    <n v="3"/>
    <n v="2"/>
    <n v="3"/>
    <n v="4"/>
    <s v="B2"/>
    <m/>
    <s v="1-OK"/>
  </r>
  <r>
    <n v="200073725"/>
    <s v="Arismendy Montes"/>
    <s v="Luis"/>
    <s v="arismendyl@uninorte.edu.co"/>
    <x v="11"/>
    <s v="Ingenierías"/>
    <d v="2019-08-11T00:00:00"/>
    <n v="8438"/>
    <n v="300"/>
    <n v="214"/>
    <n v="189"/>
    <n v="223"/>
    <n v="267"/>
    <n v="223"/>
    <m/>
    <n v="88"/>
    <n v="76"/>
    <n v="77"/>
    <n v="76"/>
    <n v="90"/>
    <n v="4"/>
    <n v="4"/>
    <n v="3"/>
    <n v="4"/>
    <s v="B2"/>
    <m/>
    <s v="1-OK"/>
  </r>
  <r>
    <n v="200061669"/>
    <s v="Pinedo Castro"/>
    <s v="Gisell"/>
    <s v="pgisell@uninorte.edu.co"/>
    <x v="17"/>
    <s v="Ingenierías"/>
    <d v="2019-08-11T00:00:00"/>
    <n v="8439"/>
    <n v="201"/>
    <n v="214"/>
    <n v="189"/>
    <n v="223"/>
    <n v="245"/>
    <n v="218"/>
    <m/>
    <n v="88"/>
    <n v="76"/>
    <n v="77"/>
    <n v="52"/>
    <n v="85"/>
    <n v="4"/>
    <n v="4"/>
    <n v="3"/>
    <n v="4"/>
    <s v="B2"/>
    <m/>
    <s v="1-OK"/>
  </r>
  <r>
    <n v="200090258"/>
    <s v="Fernandez Bastidas"/>
    <s v="Daniel"/>
    <s v="difernandez@uninorte.edu.co"/>
    <x v="21"/>
    <s v="Ciencias Básicas"/>
    <d v="2019-08-11T00:00:00"/>
    <n v="8439"/>
    <n v="139"/>
    <n v="189"/>
    <n v="189"/>
    <n v="223"/>
    <n v="262"/>
    <n v="216"/>
    <m/>
    <n v="71"/>
    <n v="76"/>
    <n v="77"/>
    <n v="71"/>
    <n v="84"/>
    <n v="2"/>
    <n v="3"/>
    <n v="3"/>
    <n v="4"/>
    <s v="B2"/>
    <m/>
    <s v="1-OK"/>
  </r>
  <r>
    <n v="200072179"/>
    <s v="Niebles Escorcia"/>
    <s v="Patsy"/>
    <s v="patsyn@uninorte.edu.co"/>
    <x v="14"/>
    <s v="Humanidades y Ciencias Sociales"/>
    <d v="2019-08-11T00:00:00"/>
    <n v="8438"/>
    <n v="178"/>
    <n v="146"/>
    <n v="189"/>
    <n v="223"/>
    <n v="284"/>
    <n v="211"/>
    <m/>
    <n v="40"/>
    <n v="76"/>
    <n v="77"/>
    <n v="93"/>
    <e v="#N/A"/>
    <n v="3"/>
    <n v="2"/>
    <n v="3"/>
    <n v="4"/>
    <s v="B2"/>
    <m/>
    <s v="1-OK"/>
  </r>
  <r>
    <n v="200074402"/>
    <s v="Torres Vargas"/>
    <s v="Nathalie"/>
    <s v="tnathalie@uninorte.edu.co"/>
    <x v="14"/>
    <s v="Humanidades y Ciencias Sociales"/>
    <d v="2019-08-11T00:00:00"/>
    <n v="8438"/>
    <n v="169"/>
    <n v="111"/>
    <n v="189"/>
    <n v="223"/>
    <n v="224"/>
    <n v="187"/>
    <m/>
    <n v="18"/>
    <n v="76"/>
    <n v="77"/>
    <n v="34"/>
    <e v="#N/A"/>
    <n v="3"/>
    <n v="1"/>
    <n v="3"/>
    <n v="4"/>
    <s v="B2"/>
    <m/>
    <s v="1-OK"/>
  </r>
  <r>
    <n v="200087656"/>
    <s v="Casalins Lopez"/>
    <s v="Valentina"/>
    <s v="vcasalins@uninorte.edu.co"/>
    <x v="1"/>
    <s v="Humanidades y Ciencias Sociales"/>
    <d v="2019-08-11T00:00:00"/>
    <n v="8438"/>
    <n v="300"/>
    <n v="103"/>
    <n v="189"/>
    <n v="223"/>
    <n v="235"/>
    <n v="188"/>
    <m/>
    <n v="14"/>
    <n v="76"/>
    <n v="77"/>
    <n v="42"/>
    <n v="46"/>
    <n v="4"/>
    <n v="1"/>
    <n v="3"/>
    <n v="4"/>
    <s v="B2"/>
    <m/>
    <s v="1-OK"/>
  </r>
  <r>
    <n v="200074014"/>
    <s v="Serrano Rojano"/>
    <s v="Valentina"/>
    <s v="vrojano@uninorte.edu.co"/>
    <x v="5"/>
    <s v="Ingenierías"/>
    <d v="2019-08-11T00:00:00"/>
    <n v="8438"/>
    <n v="173"/>
    <n v="197"/>
    <n v="180"/>
    <n v="223"/>
    <n v="175"/>
    <n v="194"/>
    <m/>
    <n v="77"/>
    <n v="71"/>
    <n v="77"/>
    <n v="11"/>
    <n v="54"/>
    <n v="3"/>
    <n v="3"/>
    <n v="3"/>
    <n v="4"/>
    <s v="B1"/>
    <m/>
    <s v="1-OK"/>
  </r>
  <r>
    <n v="200071550"/>
    <s v="Ortega Revollo"/>
    <s v="Alejandro"/>
    <s v="ajrevollo@uninorte.edu.co"/>
    <x v="8"/>
    <s v="Ingenierías"/>
    <d v="2019-08-11T00:00:00"/>
    <n v="8438"/>
    <n v="171"/>
    <n v="197"/>
    <n v="180"/>
    <n v="223"/>
    <n v="262"/>
    <n v="216"/>
    <m/>
    <n v="77"/>
    <n v="71"/>
    <n v="77"/>
    <n v="71"/>
    <n v="84"/>
    <n v="3"/>
    <n v="3"/>
    <n v="3"/>
    <n v="4"/>
    <s v="B2"/>
    <m/>
    <s v="1-OK"/>
  </r>
  <r>
    <n v="200058973"/>
    <s v="Duarte Moreno"/>
    <s v="Andres"/>
    <s v="duarteac@uninorte.edu.co"/>
    <x v="8"/>
    <s v="Ingenierías"/>
    <d v="2019-08-11T00:00:00"/>
    <n v="8439"/>
    <n v="123"/>
    <n v="189"/>
    <n v="180"/>
    <n v="223"/>
    <n v="235"/>
    <n v="207"/>
    <m/>
    <n v="71"/>
    <n v="71"/>
    <n v="77"/>
    <n v="42"/>
    <n v="73"/>
    <n v="2"/>
    <n v="3"/>
    <n v="3"/>
    <n v="4"/>
    <s v="B2"/>
    <m/>
    <s v="1-OK"/>
  </r>
  <r>
    <n v="200075539"/>
    <s v="Maraby Martinez"/>
    <s v="Samia"/>
    <s v="smaraby@uninorte.edu.co"/>
    <x v="0"/>
    <s v="Ciencias de la Salud"/>
    <d v="2019-08-11T00:00:00"/>
    <n v="8438"/>
    <n v="185"/>
    <n v="189"/>
    <n v="180"/>
    <n v="223"/>
    <n v="147"/>
    <n v="185"/>
    <m/>
    <n v="71"/>
    <n v="71"/>
    <n v="77"/>
    <e v="#N/A"/>
    <n v="42"/>
    <n v="3"/>
    <n v="3"/>
    <n v="3"/>
    <n v="4"/>
    <s v="A2"/>
    <m/>
    <s v="1-OK"/>
  </r>
  <r>
    <n v="200021570"/>
    <s v="Pico Duarte"/>
    <s v="Maria"/>
    <s v="pico@uninorte.edu.co"/>
    <x v="5"/>
    <s v="Ingenierías"/>
    <d v="2019-08-11T00:00:00"/>
    <n v="8438"/>
    <n v="211"/>
    <n v="180"/>
    <n v="180"/>
    <n v="223"/>
    <n v="289"/>
    <n v="218"/>
    <m/>
    <n v="67"/>
    <n v="71"/>
    <n v="77"/>
    <n v="95"/>
    <n v="85"/>
    <n v="4"/>
    <n v="3"/>
    <n v="3"/>
    <n v="4"/>
    <s v="B2"/>
    <m/>
    <s v="1-OK"/>
  </r>
  <r>
    <n v="200091642"/>
    <s v="Ariza Acosta"/>
    <s v="Alejandro"/>
    <s v="arizaad@uninorte.edu.co"/>
    <x v="1"/>
    <s v="Humanidades y Ciencias Sociales"/>
    <d v="2019-08-11T00:00:00"/>
    <n v="8439"/>
    <n v="181"/>
    <n v="171"/>
    <n v="180"/>
    <n v="223"/>
    <n v="235"/>
    <n v="202"/>
    <m/>
    <n v="60"/>
    <n v="71"/>
    <n v="77"/>
    <n v="42"/>
    <n v="66"/>
    <n v="3"/>
    <n v="3"/>
    <n v="3"/>
    <n v="4"/>
    <s v="B2"/>
    <m/>
    <s v="1-OK"/>
  </r>
  <r>
    <n v="200087404"/>
    <s v="Romero Mendez"/>
    <s v="Daniela"/>
    <s v="damendez@uninorte.edu.co"/>
    <x v="1"/>
    <s v="Humanidades y Ciencias Sociales"/>
    <d v="2019-08-11T00:00:00"/>
    <n v="8439"/>
    <n v="139"/>
    <n v="163"/>
    <n v="180"/>
    <n v="223"/>
    <n v="284"/>
    <n v="213"/>
    <m/>
    <n v="53"/>
    <n v="71"/>
    <n v="77"/>
    <n v="93"/>
    <n v="81"/>
    <n v="2"/>
    <n v="3"/>
    <n v="3"/>
    <n v="4"/>
    <s v="B2"/>
    <m/>
    <s v="1-OK"/>
  </r>
  <r>
    <n v="200089636"/>
    <s v="Mercado Novoa"/>
    <s v="Jesus"/>
    <s v="mercadodj@uninorte.edu.co"/>
    <x v="7"/>
    <s v="Humanidades y Ciencias Sociales"/>
    <d v="2019-08-11T00:00:00"/>
    <n v="8438"/>
    <n v="262"/>
    <n v="154"/>
    <n v="180"/>
    <n v="223"/>
    <n v="175"/>
    <n v="183"/>
    <m/>
    <n v="46"/>
    <n v="71"/>
    <n v="77"/>
    <n v="11"/>
    <n v="40"/>
    <n v="4"/>
    <n v="3"/>
    <n v="3"/>
    <n v="4"/>
    <s v="B1"/>
    <m/>
    <s v="1-OK"/>
  </r>
  <r>
    <n v="200076687"/>
    <s v="Villanueva Garcia"/>
    <s v="Ruby"/>
    <s v="rvillanuevaa@uninorte.edu.co"/>
    <x v="13"/>
    <s v="Ingenierías"/>
    <d v="2019-08-11T00:00:00"/>
    <n v="8438"/>
    <n v="264"/>
    <n v="146"/>
    <n v="180"/>
    <n v="223"/>
    <n v="180"/>
    <n v="182"/>
    <m/>
    <n v="40"/>
    <n v="71"/>
    <n v="77"/>
    <n v="13"/>
    <n v="39"/>
    <n v="4"/>
    <n v="2"/>
    <n v="3"/>
    <n v="4"/>
    <s v="B1"/>
    <m/>
    <s v="1-OK"/>
  </r>
  <r>
    <n v="200076654"/>
    <s v="Perez Mola"/>
    <s v="Sonia"/>
    <s v="molas@uninorte.edu.co"/>
    <x v="18"/>
    <s v="IESE-Inst.de Estudios en Educ."/>
    <d v="2019-08-11T00:00:00"/>
    <n v="8438"/>
    <n v="174"/>
    <n v="137"/>
    <n v="180"/>
    <n v="223"/>
    <n v="224"/>
    <n v="191"/>
    <m/>
    <n v="33"/>
    <n v="71"/>
    <n v="77"/>
    <n v="34"/>
    <e v="#N/A"/>
    <n v="3"/>
    <n v="2"/>
    <n v="3"/>
    <n v="4"/>
    <s v="B2"/>
    <m/>
    <s v="1-OK"/>
  </r>
  <r>
    <n v="200091202"/>
    <s v="Quintero Garcia"/>
    <s v="Iren"/>
    <s v="irenq@uninorte.edu.co"/>
    <x v="7"/>
    <s v="Humanidades y Ciencias Sociales"/>
    <d v="2019-08-11T00:00:00"/>
    <n v="8438"/>
    <n v="86"/>
    <n v="129"/>
    <n v="180"/>
    <n v="223"/>
    <n v="207"/>
    <n v="185"/>
    <m/>
    <n v="27"/>
    <n v="71"/>
    <n v="77"/>
    <n v="24"/>
    <n v="42"/>
    <n v="1"/>
    <n v="2"/>
    <n v="3"/>
    <n v="4"/>
    <s v="B2"/>
    <m/>
    <s v="1-OK"/>
  </r>
  <r>
    <n v="200072309"/>
    <s v="Sarmiento Reyes"/>
    <s v="Eyleen"/>
    <s v="eyleens@uninorte.edu.co"/>
    <x v="0"/>
    <s v="Ciencias de la Salud"/>
    <d v="2019-08-11T00:00:00"/>
    <n v="8438"/>
    <n v="78"/>
    <n v="223"/>
    <n v="171"/>
    <n v="223"/>
    <n v="256"/>
    <n v="218"/>
    <m/>
    <n v="92"/>
    <n v="61"/>
    <n v="77"/>
    <n v="63"/>
    <n v="85"/>
    <n v="1"/>
    <n v="4"/>
    <n v="3"/>
    <n v="4"/>
    <s v="B2"/>
    <m/>
    <s v="1-OK"/>
  </r>
  <r>
    <n v="200091056"/>
    <s v="Villanueva Garcia"/>
    <s v="Estefany"/>
    <s v="epvillanueva@uninorte.edu.co"/>
    <x v="21"/>
    <s v="Ciencias Básicas"/>
    <d v="2019-08-11T00:00:00"/>
    <n v="8438"/>
    <n v="254"/>
    <n v="214"/>
    <n v="171"/>
    <n v="223"/>
    <n v="213"/>
    <n v="205"/>
    <m/>
    <n v="88"/>
    <n v="61"/>
    <n v="77"/>
    <n v="27"/>
    <n v="72"/>
    <n v="4"/>
    <n v="4"/>
    <n v="3"/>
    <n v="4"/>
    <s v="B2"/>
    <m/>
    <s v="1-OK"/>
  </r>
  <r>
    <n v="200069302"/>
    <s v="Galo Ruidiaz"/>
    <s v="Diego"/>
    <s v="dgalo@uninorte.edu.co"/>
    <x v="5"/>
    <s v="Ingenierías"/>
    <d v="2019-08-11T00:00:00"/>
    <n v="8438"/>
    <n v="171"/>
    <n v="214"/>
    <n v="171"/>
    <n v="223"/>
    <n v="273"/>
    <n v="220"/>
    <m/>
    <n v="88"/>
    <n v="61"/>
    <n v="77"/>
    <n v="85"/>
    <n v="87"/>
    <n v="3"/>
    <n v="4"/>
    <n v="3"/>
    <n v="4"/>
    <s v="B2"/>
    <m/>
    <s v="1-OK"/>
  </r>
  <r>
    <n v="200071563"/>
    <s v="Pumarejo Galvis"/>
    <s v="Alberto"/>
    <s v="japumarejo@uninorte.edu.co"/>
    <x v="8"/>
    <s v="Ingenierías"/>
    <d v="2019-08-11T00:00:00"/>
    <n v="8439"/>
    <n v="139"/>
    <n v="206"/>
    <n v="171"/>
    <n v="223"/>
    <n v="284"/>
    <n v="221"/>
    <m/>
    <n v="82"/>
    <n v="61"/>
    <n v="77"/>
    <n v="93"/>
    <n v="88"/>
    <n v="2"/>
    <n v="4"/>
    <n v="3"/>
    <n v="4"/>
    <s v="B2"/>
    <m/>
    <s v="1-OK"/>
  </r>
  <r>
    <n v="200073893"/>
    <s v="Bula Torres"/>
    <s v="Valentina"/>
    <s v="bulav@uninorte.edu.co"/>
    <x v="0"/>
    <s v="Ciencias de la Salud"/>
    <d v="2019-08-11T00:00:00"/>
    <n v="8438"/>
    <n v="123"/>
    <n v="197"/>
    <n v="171"/>
    <n v="223"/>
    <n v="273"/>
    <n v="216"/>
    <m/>
    <n v="77"/>
    <n v="61"/>
    <n v="77"/>
    <n v="85"/>
    <n v="84"/>
    <n v="2"/>
    <n v="3"/>
    <n v="3"/>
    <n v="4"/>
    <s v="B2"/>
    <m/>
    <s v="1-OK"/>
  </r>
  <r>
    <n v="200068327"/>
    <s v="Guarin Rueda"/>
    <s v="Santiago"/>
    <s v="santiagoguarin@uninorte.edu.co"/>
    <x v="14"/>
    <s v="Humanidades y Ciencias Sociales"/>
    <d v="2019-08-11T00:00:00"/>
    <n v="8438"/>
    <n v="186"/>
    <n v="189"/>
    <n v="171"/>
    <n v="223"/>
    <n v="300"/>
    <n v="221"/>
    <m/>
    <n v="71"/>
    <n v="61"/>
    <n v="77"/>
    <n v="100"/>
    <n v="88"/>
    <n v="4"/>
    <n v="3"/>
    <n v="3"/>
    <n v="4"/>
    <s v="B2"/>
    <m/>
    <s v="1-OK"/>
  </r>
  <r>
    <n v="200072956"/>
    <s v="Alvarez Cisneros"/>
    <s v="Andres"/>
    <s v="cisnerosa@uninorte.edu.co"/>
    <x v="10"/>
    <s v="Ingenierías"/>
    <d v="2019-08-11T00:00:00"/>
    <n v="8439"/>
    <n v="300"/>
    <n v="180"/>
    <n v="171"/>
    <n v="223"/>
    <n v="196"/>
    <n v="193"/>
    <m/>
    <n v="67"/>
    <n v="61"/>
    <n v="77"/>
    <n v="18"/>
    <n v="53"/>
    <n v="4"/>
    <n v="3"/>
    <n v="3"/>
    <n v="4"/>
    <s v="B1"/>
    <m/>
    <s v="1-OK"/>
  </r>
  <r>
    <n v="200072200"/>
    <s v="Oviedo Yanes"/>
    <s v="Cintya"/>
    <s v="yanesc@uninorte.edu.co"/>
    <x v="13"/>
    <s v="Ingenierías"/>
    <d v="2019-08-11T00:00:00"/>
    <n v="8439"/>
    <n v="175"/>
    <n v="180"/>
    <n v="171"/>
    <n v="223"/>
    <n v="213"/>
    <n v="197"/>
    <m/>
    <n v="67"/>
    <n v="61"/>
    <n v="77"/>
    <n v="27"/>
    <n v="58"/>
    <n v="3"/>
    <n v="3"/>
    <n v="3"/>
    <n v="4"/>
    <s v="B2"/>
    <m/>
    <s v="1-OK"/>
  </r>
  <r>
    <n v="200088640"/>
    <s v="Rueda Prada"/>
    <s v="Nathaly"/>
    <s v="nathalyrueda@uninorte.edu.co"/>
    <x v="12"/>
    <s v="Escuela de Arquitectura, Urbanismo y Diseño"/>
    <d v="2019-08-11T00:00:00"/>
    <n v="8438"/>
    <n v="143"/>
    <n v="171"/>
    <n v="171"/>
    <n v="223"/>
    <n v="267"/>
    <n v="208"/>
    <m/>
    <n v="60"/>
    <n v="61"/>
    <n v="77"/>
    <n v="76"/>
    <n v="75"/>
    <n v="2"/>
    <n v="3"/>
    <n v="3"/>
    <n v="4"/>
    <s v="B2"/>
    <m/>
    <s v="1-OK"/>
  </r>
  <r>
    <n v="200087357"/>
    <s v="Ruiz Rodriguez"/>
    <s v="Rosa"/>
    <s v="rosaar@uninorte.edu.co"/>
    <x v="1"/>
    <s v="Humanidades y Ciencias Sociales"/>
    <d v="2019-08-11T00:00:00"/>
    <n v="8438"/>
    <n v="63"/>
    <n v="171"/>
    <n v="171"/>
    <n v="223"/>
    <n v="240"/>
    <n v="201"/>
    <m/>
    <n v="60"/>
    <n v="61"/>
    <n v="77"/>
    <n v="47"/>
    <n v="65"/>
    <n v="1"/>
    <n v="3"/>
    <n v="3"/>
    <n v="4"/>
    <s v="B2"/>
    <m/>
    <s v="1-OK"/>
  </r>
  <r>
    <n v="200073055"/>
    <s v="Hernandez Polanco"/>
    <s v="Carolina"/>
    <s v="carolinapolanco@uninorte.edu.co"/>
    <x v="13"/>
    <s v="Ingenierías"/>
    <d v="2019-08-11T00:00:00"/>
    <n v="8439"/>
    <n v="147"/>
    <n v="163"/>
    <n v="171"/>
    <n v="223"/>
    <n v="213"/>
    <n v="193"/>
    <m/>
    <n v="53"/>
    <n v="61"/>
    <n v="77"/>
    <n v="27"/>
    <n v="53"/>
    <n v="2"/>
    <n v="3"/>
    <n v="3"/>
    <n v="4"/>
    <s v="B2"/>
    <m/>
    <s v="1-OK"/>
  </r>
  <r>
    <n v="200073911"/>
    <s v="Garcia Hernandez"/>
    <s v="Daniel"/>
    <s v="garciaed@uninorte.edu.co"/>
    <x v="17"/>
    <s v="Ingenierías"/>
    <d v="2019-08-11T00:00:00"/>
    <n v="8438"/>
    <n v="171"/>
    <n v="154"/>
    <n v="171"/>
    <n v="223"/>
    <n v="207"/>
    <n v="189"/>
    <m/>
    <n v="46"/>
    <n v="61"/>
    <n v="77"/>
    <n v="24"/>
    <n v="47"/>
    <n v="3"/>
    <n v="3"/>
    <n v="3"/>
    <n v="4"/>
    <s v="B2"/>
    <m/>
    <s v="1-OK"/>
  </r>
  <r>
    <n v="200076814"/>
    <s v="Tordecilla Medina"/>
    <s v="Victor"/>
    <s v="vtordecilla@uninorte.edu.co"/>
    <x v="17"/>
    <s v="Ingenierías"/>
    <d v="2019-08-11T00:00:00"/>
    <n v="8438"/>
    <n v="25"/>
    <n v="154"/>
    <n v="171"/>
    <n v="223"/>
    <n v="136"/>
    <n v="171"/>
    <m/>
    <n v="46"/>
    <n v="61"/>
    <n v="77"/>
    <n v="4"/>
    <e v="#N/A"/>
    <n v="1"/>
    <n v="3"/>
    <n v="3"/>
    <n v="4"/>
    <s v="A1"/>
    <m/>
    <s v="1-OK"/>
  </r>
  <r>
    <n v="200074341"/>
    <s v="Herrera Rivera"/>
    <s v="Karen"/>
    <s v="kpherrera@uninorte.edu.co"/>
    <x v="14"/>
    <s v="Humanidades y Ciencias Sociales"/>
    <d v="2019-08-11T00:00:00"/>
    <n v="8438"/>
    <n v="246"/>
    <n v="129"/>
    <n v="171"/>
    <n v="223"/>
    <n v="273"/>
    <n v="199"/>
    <m/>
    <n v="27"/>
    <n v="61"/>
    <n v="77"/>
    <n v="85"/>
    <n v="61"/>
    <n v="4"/>
    <n v="2"/>
    <n v="3"/>
    <n v="4"/>
    <s v="B2"/>
    <m/>
    <s v="1-OK"/>
  </r>
  <r>
    <n v="200071514"/>
    <s v="Hernandez Woodbine"/>
    <s v="Maria"/>
    <s v="woodbinem@uninorte.edu.co"/>
    <x v="0"/>
    <s v="Ciencias de la Salud"/>
    <d v="2019-08-11T00:00:00"/>
    <n v="8438"/>
    <n v="175"/>
    <n v="231"/>
    <n v="163"/>
    <n v="223"/>
    <n v="295"/>
    <n v="228"/>
    <m/>
    <n v="95"/>
    <n v="51"/>
    <n v="77"/>
    <n v="99"/>
    <n v="93"/>
    <n v="3"/>
    <n v="4"/>
    <n v="3"/>
    <n v="4"/>
    <s v="B2"/>
    <m/>
    <s v="1-OK"/>
  </r>
  <r>
    <n v="200073488"/>
    <s v="Garces Polo"/>
    <s v="Libardo"/>
    <s v="lsgarces@uninorte.edu.co"/>
    <x v="13"/>
    <s v="Ingenierías"/>
    <d v="2019-08-11T00:00:00"/>
    <n v="8438"/>
    <n v="181"/>
    <n v="214"/>
    <n v="163"/>
    <n v="223"/>
    <n v="196"/>
    <n v="199"/>
    <m/>
    <n v="88"/>
    <n v="51"/>
    <n v="77"/>
    <n v="18"/>
    <n v="61"/>
    <n v="3"/>
    <n v="4"/>
    <n v="3"/>
    <n v="4"/>
    <s v="B1"/>
    <m/>
    <s v="1-OK"/>
  </r>
  <r>
    <n v="200089421"/>
    <s v="Rodelo Algarin"/>
    <s v="Luis"/>
    <s v="ldrodelo@uninorte.edu.co"/>
    <x v="7"/>
    <s v="Humanidades y Ciencias Sociales"/>
    <d v="2019-08-11T00:00:00"/>
    <n v="8438"/>
    <n v="139"/>
    <n v="197"/>
    <n v="163"/>
    <n v="223"/>
    <n v="218"/>
    <n v="200"/>
    <m/>
    <n v="77"/>
    <n v="51"/>
    <n v="77"/>
    <n v="30"/>
    <n v="64"/>
    <n v="2"/>
    <n v="3"/>
    <n v="3"/>
    <n v="4"/>
    <s v="B2"/>
    <m/>
    <s v="1-OK"/>
  </r>
  <r>
    <n v="200071353"/>
    <s v="Jimenez Camargo"/>
    <s v="Juan"/>
    <s v="juancj@uninorte.edu.co"/>
    <x v="17"/>
    <s v="Ingenierías"/>
    <d v="2019-08-11T00:00:00"/>
    <n v="8438"/>
    <n v="147"/>
    <n v="197"/>
    <n v="163"/>
    <n v="223"/>
    <n v="284"/>
    <n v="217"/>
    <m/>
    <n v="77"/>
    <n v="51"/>
    <n v="77"/>
    <n v="93"/>
    <n v="84"/>
    <n v="2"/>
    <n v="3"/>
    <n v="3"/>
    <n v="4"/>
    <s v="B2"/>
    <m/>
    <s v="1-OK"/>
  </r>
  <r>
    <n v="200071783"/>
    <s v="Acevedo Rodriguez"/>
    <s v="Pedro"/>
    <s v="pdacevedo@uninorte.edu.co"/>
    <x v="8"/>
    <s v="Ingenierías"/>
    <d v="2019-08-11T00:00:00"/>
    <n v="8439"/>
    <n v="300"/>
    <n v="189"/>
    <n v="163"/>
    <n v="223"/>
    <n v="245"/>
    <n v="205"/>
    <m/>
    <n v="71"/>
    <n v="51"/>
    <n v="77"/>
    <n v="52"/>
    <n v="72"/>
    <n v="4"/>
    <n v="3"/>
    <n v="3"/>
    <n v="4"/>
    <s v="B2"/>
    <m/>
    <s v="1-OK"/>
  </r>
  <r>
    <n v="200075957"/>
    <s v="Patron Diaz"/>
    <s v="Samuel"/>
    <s v="sdpatron@uninorte.edu.co"/>
    <x v="5"/>
    <s v="Ingenierías"/>
    <d v="2019-08-11T00:00:00"/>
    <n v="8439"/>
    <n v="177"/>
    <n v="180"/>
    <n v="163"/>
    <n v="223"/>
    <n v="191"/>
    <n v="189"/>
    <m/>
    <n v="67"/>
    <n v="51"/>
    <n v="77"/>
    <n v="17"/>
    <n v="47"/>
    <n v="3"/>
    <n v="3"/>
    <n v="3"/>
    <n v="4"/>
    <s v="B1"/>
    <m/>
    <s v="1-OK"/>
  </r>
  <r>
    <n v="200089716"/>
    <s v="Echeverri Figueredo"/>
    <s v="Valentina"/>
    <s v="vfigueredo@uninorte.edu.co"/>
    <x v="12"/>
    <s v="Escuela de Arquitectura, Urbanismo y Diseño"/>
    <d v="2019-08-11T00:00:00"/>
    <n v="8438"/>
    <n v="264"/>
    <n v="171"/>
    <n v="163"/>
    <n v="223"/>
    <n v="284"/>
    <n v="210"/>
    <m/>
    <n v="60"/>
    <n v="51"/>
    <n v="77"/>
    <n v="93"/>
    <n v="78"/>
    <n v="4"/>
    <n v="3"/>
    <n v="3"/>
    <n v="4"/>
    <s v="B2"/>
    <m/>
    <s v="1-OK"/>
  </r>
  <r>
    <n v="200069143"/>
    <s v="Bornacelly Marquez"/>
    <s v="Maria"/>
    <s v="mbornacelly@uninorte.edu.co"/>
    <x v="0"/>
    <s v="Ciencias de la Salud"/>
    <d v="2019-08-11T00:00:00"/>
    <n v="8438"/>
    <n v="81"/>
    <n v="171"/>
    <n v="163"/>
    <n v="223"/>
    <n v="273"/>
    <n v="208"/>
    <m/>
    <n v="60"/>
    <n v="51"/>
    <n v="77"/>
    <n v="85"/>
    <n v="75"/>
    <n v="1"/>
    <n v="3"/>
    <n v="3"/>
    <n v="4"/>
    <s v="B2"/>
    <m/>
    <s v="1-OK"/>
  </r>
  <r>
    <n v="200071871"/>
    <s v="Altamar Rodriguez"/>
    <s v="Melissa"/>
    <s v="aaltamarm@uninorte.edu.co"/>
    <x v="0"/>
    <s v="Ciencias de la Salud"/>
    <d v="2019-08-11T00:00:00"/>
    <n v="8438"/>
    <n v="300"/>
    <n v="146"/>
    <n v="163"/>
    <n v="223"/>
    <n v="251"/>
    <n v="196"/>
    <m/>
    <n v="40"/>
    <n v="51"/>
    <n v="77"/>
    <n v="59"/>
    <n v="57"/>
    <n v="4"/>
    <n v="2"/>
    <n v="3"/>
    <n v="4"/>
    <s v="B2"/>
    <m/>
    <s v="1-OK"/>
  </r>
  <r>
    <n v="200069741"/>
    <s v="Amaya Mendoza"/>
    <s v="Alder"/>
    <s v="aldera@uninorte.edu.co"/>
    <x v="10"/>
    <s v="Ingenierías"/>
    <d v="2019-08-11T00:00:00"/>
    <n v="8438"/>
    <n v="181"/>
    <n v="214"/>
    <n v="154"/>
    <n v="223"/>
    <n v="251"/>
    <n v="211"/>
    <m/>
    <n v="88"/>
    <n v="42"/>
    <n v="77"/>
    <n v="59"/>
    <e v="#N/A"/>
    <n v="3"/>
    <n v="4"/>
    <n v="2"/>
    <n v="4"/>
    <s v="B2"/>
    <m/>
    <s v="1-OK"/>
  </r>
  <r>
    <n v="200072463"/>
    <s v="Martinez Herrera"/>
    <s v="Jaime"/>
    <s v="dherreraj@uninorte.edu.co"/>
    <x v="11"/>
    <s v="Ingenierías"/>
    <d v="2019-08-11T00:00:00"/>
    <n v="8439"/>
    <n v="133"/>
    <n v="214"/>
    <n v="154"/>
    <n v="223"/>
    <n v="180"/>
    <n v="193"/>
    <m/>
    <n v="88"/>
    <n v="42"/>
    <n v="77"/>
    <n v="13"/>
    <n v="53"/>
    <n v="2"/>
    <n v="4"/>
    <n v="2"/>
    <n v="4"/>
    <s v="B1"/>
    <m/>
    <s v="1-OK"/>
  </r>
  <r>
    <n v="200076501"/>
    <s v="Tamara Herazo"/>
    <s v="Daniel"/>
    <s v="tamarad@uninorte.edu.co"/>
    <x v="13"/>
    <s v="Ingenierías"/>
    <d v="2019-08-11T00:00:00"/>
    <n v="8438"/>
    <n v="167"/>
    <n v="206"/>
    <n v="154"/>
    <n v="223"/>
    <n v="224"/>
    <n v="202"/>
    <m/>
    <n v="82"/>
    <n v="42"/>
    <n v="77"/>
    <n v="34"/>
    <n v="66"/>
    <n v="3"/>
    <n v="4"/>
    <n v="2"/>
    <n v="4"/>
    <s v="B2"/>
    <m/>
    <s v="1-OK"/>
  </r>
  <r>
    <n v="200075580"/>
    <s v="Vecino Moreno"/>
    <s v="Leonardo"/>
    <s v="ljvecino@uninorte.edu.co"/>
    <x v="0"/>
    <s v="Ciencias de la Salud"/>
    <d v="2019-08-11T00:00:00"/>
    <n v="8438"/>
    <n v="58"/>
    <n v="197"/>
    <n v="154"/>
    <n v="223"/>
    <n v="278"/>
    <n v="213"/>
    <m/>
    <n v="77"/>
    <n v="42"/>
    <n v="77"/>
    <n v="88"/>
    <n v="81"/>
    <n v="1"/>
    <n v="3"/>
    <n v="2"/>
    <n v="4"/>
    <s v="B2"/>
    <m/>
    <s v="1-OK"/>
  </r>
  <r>
    <n v="200074545"/>
    <s v="Reyes Apresa"/>
    <s v="Xilena"/>
    <s v="xreyes@uninorte.edu.co"/>
    <x v="10"/>
    <s v="Ingenierías"/>
    <d v="2019-08-11T00:00:00"/>
    <n v="8438"/>
    <n v="78"/>
    <n v="189"/>
    <n v="154"/>
    <n v="223"/>
    <n v="262"/>
    <n v="207"/>
    <m/>
    <n v="71"/>
    <n v="42"/>
    <n v="77"/>
    <n v="71"/>
    <n v="73"/>
    <n v="1"/>
    <n v="3"/>
    <n v="2"/>
    <n v="4"/>
    <s v="B2"/>
    <m/>
    <s v="1-OK"/>
  </r>
  <r>
    <n v="200064149"/>
    <s v="Polo Lafaurie"/>
    <s v="Efrain"/>
    <s v="edpolo@uninorte.edu.co"/>
    <x v="0"/>
    <s v="Ciencias de la Salud"/>
    <d v="2019-08-11T00:00:00"/>
    <n v="8439"/>
    <n v="135"/>
    <n v="163"/>
    <n v="154"/>
    <n v="223"/>
    <n v="273"/>
    <n v="203"/>
    <m/>
    <n v="53"/>
    <n v="42"/>
    <n v="77"/>
    <n v="85"/>
    <n v="68"/>
    <n v="2"/>
    <n v="3"/>
    <n v="2"/>
    <n v="4"/>
    <s v="B2"/>
    <m/>
    <s v="1-OK"/>
  </r>
  <r>
    <n v="200078190"/>
    <s v="Gutierrez De Piñeres Vidal"/>
    <s v="Suzelle"/>
    <s v="sdepineresvidal@uninorte.edu.co"/>
    <x v="12"/>
    <s v="Escuela de Arquitectura, Urbanismo y Diseño"/>
    <d v="2019-08-11T00:00:00"/>
    <n v="8439"/>
    <n v="114"/>
    <n v="154"/>
    <n v="154"/>
    <n v="223"/>
    <n v="278"/>
    <n v="202"/>
    <m/>
    <n v="46"/>
    <n v="42"/>
    <n v="77"/>
    <n v="88"/>
    <n v="66"/>
    <n v="1"/>
    <n v="3"/>
    <n v="2"/>
    <n v="4"/>
    <s v="B2"/>
    <m/>
    <s v="1-OK"/>
  </r>
  <r>
    <n v="200075008"/>
    <s v="Pedraza Pedraza"/>
    <s v="Diego"/>
    <s v="dapedraza@uninorte.edu.co"/>
    <x v="12"/>
    <s v="Escuela de Arquitectura, Urbanismo y Diseño"/>
    <d v="2019-08-11T00:00:00"/>
    <n v="8439"/>
    <n v="131"/>
    <n v="146"/>
    <n v="154"/>
    <n v="223"/>
    <n v="218"/>
    <n v="185"/>
    <m/>
    <n v="40"/>
    <n v="42"/>
    <n v="77"/>
    <n v="30"/>
    <n v="42"/>
    <n v="2"/>
    <n v="2"/>
    <n v="2"/>
    <n v="4"/>
    <s v="B2"/>
    <m/>
    <s v="1-OK"/>
  </r>
  <r>
    <n v="200072132"/>
    <s v="Martelo Romero"/>
    <s v="Natalia"/>
    <s v="nhmartelo@uninorte.edu.co"/>
    <x v="14"/>
    <s v="Humanidades y Ciencias Sociales"/>
    <d v="2019-08-11T00:00:00"/>
    <n v="8438"/>
    <n v="178"/>
    <n v="146"/>
    <n v="154"/>
    <n v="223"/>
    <n v="142"/>
    <n v="166"/>
    <m/>
    <n v="40"/>
    <n v="42"/>
    <n v="77"/>
    <n v="3"/>
    <n v="25"/>
    <n v="3"/>
    <n v="2"/>
    <n v="2"/>
    <n v="4"/>
    <s v="A1"/>
    <m/>
    <s v="1-OK"/>
  </r>
  <r>
    <n v="200091060"/>
    <s v="De La Cruz Millan"/>
    <s v="Maria"/>
    <s v="mfdelacruz@uninorte.edu.co"/>
    <x v="1"/>
    <s v="Humanidades y Ciencias Sociales"/>
    <d v="2019-08-11T00:00:00"/>
    <n v="8439"/>
    <n v="300"/>
    <n v="103"/>
    <n v="154"/>
    <n v="223"/>
    <n v="278"/>
    <n v="190"/>
    <m/>
    <n v="14"/>
    <n v="42"/>
    <n v="77"/>
    <n v="88"/>
    <n v="50"/>
    <n v="4"/>
    <n v="1"/>
    <n v="2"/>
    <n v="4"/>
    <s v="B2"/>
    <m/>
    <s v="1-OK"/>
  </r>
  <r>
    <n v="200068497"/>
    <s v="Uribe Navas"/>
    <s v="Daniella"/>
    <s v="daniellau@uninorte.edu.co"/>
    <x v="0"/>
    <s v="Ciencias de la Salud"/>
    <d v="2019-08-11T00:00:00"/>
    <n v="8439"/>
    <n v="133"/>
    <n v="223"/>
    <n v="146"/>
    <n v="223"/>
    <n v="273"/>
    <n v="216"/>
    <m/>
    <n v="92"/>
    <n v="32"/>
    <n v="77"/>
    <n v="85"/>
    <n v="84"/>
    <n v="2"/>
    <n v="4"/>
    <n v="2"/>
    <n v="4"/>
    <s v="B2"/>
    <m/>
    <s v="1-OK"/>
  </r>
  <r>
    <n v="200072055"/>
    <s v="Gamarra Betin"/>
    <s v="Miguel"/>
    <s v="megamarra@uninorte.edu.co"/>
    <x v="11"/>
    <s v="Ingenierías"/>
    <d v="2019-08-11T00:00:00"/>
    <n v="8439"/>
    <n v="141"/>
    <n v="214"/>
    <n v="146"/>
    <n v="223"/>
    <n v="256"/>
    <n v="210"/>
    <m/>
    <n v="88"/>
    <n v="32"/>
    <n v="77"/>
    <n v="63"/>
    <n v="78"/>
    <n v="2"/>
    <n v="4"/>
    <n v="2"/>
    <n v="4"/>
    <s v="B2"/>
    <m/>
    <s v="1-OK"/>
  </r>
  <r>
    <n v="200088447"/>
    <s v="Botello Badel"/>
    <s v="Kelly"/>
    <s v="botellok@uninorte.edu.co"/>
    <x v="9"/>
    <s v="Ciencias Básicas"/>
    <d v="2019-08-11T00:00:00"/>
    <n v="8439"/>
    <n v="300"/>
    <n v="214"/>
    <n v="146"/>
    <n v="223"/>
    <n v="251"/>
    <n v="209"/>
    <m/>
    <n v="88"/>
    <n v="32"/>
    <n v="77"/>
    <n v="59"/>
    <n v="76"/>
    <n v="4"/>
    <n v="4"/>
    <n v="2"/>
    <n v="4"/>
    <s v="B2"/>
    <m/>
    <s v="1-OK"/>
  </r>
  <r>
    <n v="200091967"/>
    <s v="Castellar Chogo"/>
    <s v="Mac"/>
    <s v="chogom@uninorte.edu.co"/>
    <x v="1"/>
    <s v="Humanidades y Ciencias Sociales"/>
    <d v="2019-08-11T00:00:00"/>
    <n v="8439"/>
    <n v="282"/>
    <n v="197"/>
    <n v="146"/>
    <n v="223"/>
    <n v="235"/>
    <n v="200"/>
    <m/>
    <n v="77"/>
    <n v="32"/>
    <n v="77"/>
    <n v="42"/>
    <n v="64"/>
    <n v="4"/>
    <n v="3"/>
    <n v="2"/>
    <n v="4"/>
    <s v="B2"/>
    <m/>
    <s v="1-OK"/>
  </r>
  <r>
    <n v="200075514"/>
    <s v="Espitia Fontalvo"/>
    <s v="Luis"/>
    <s v="leespitia@uninorte.edu.co"/>
    <x v="5"/>
    <s v="Ingenierías"/>
    <d v="2019-08-11T00:00:00"/>
    <n v="8438"/>
    <n v="165"/>
    <n v="180"/>
    <n v="146"/>
    <n v="223"/>
    <n v="180"/>
    <n v="182"/>
    <m/>
    <n v="67"/>
    <n v="32"/>
    <n v="77"/>
    <n v="13"/>
    <n v="39"/>
    <n v="3"/>
    <n v="3"/>
    <n v="2"/>
    <n v="4"/>
    <s v="B1"/>
    <m/>
    <s v="1-OK"/>
  </r>
  <r>
    <n v="200071184"/>
    <s v="Del Chiaro Catalan"/>
    <s v="Mileidy"/>
    <s v="mdelchiaro@uninorte.edu.co"/>
    <x v="5"/>
    <s v="Ingenierías"/>
    <d v="2019-08-11T00:00:00"/>
    <n v="8438"/>
    <n v="179"/>
    <n v="171"/>
    <n v="146"/>
    <n v="223"/>
    <n v="240"/>
    <n v="195"/>
    <m/>
    <n v="60"/>
    <n v="32"/>
    <n v="77"/>
    <n v="47"/>
    <n v="55"/>
    <n v="3"/>
    <n v="3"/>
    <n v="2"/>
    <n v="4"/>
    <s v="B2"/>
    <m/>
    <s v="1-OK"/>
  </r>
  <r>
    <n v="200090221"/>
    <s v="Jinete Nieto"/>
    <s v="Daniela"/>
    <s v="dpjinete@uninorte.edu.co"/>
    <x v="12"/>
    <s v="Escuela de Arquitectura, Urbanismo y Diseño"/>
    <d v="2019-08-11T00:00:00"/>
    <n v="8438"/>
    <n v="177"/>
    <n v="163"/>
    <n v="146"/>
    <n v="223"/>
    <n v="158"/>
    <n v="173"/>
    <m/>
    <n v="53"/>
    <n v="32"/>
    <n v="77"/>
    <n v="7"/>
    <n v="30"/>
    <n v="3"/>
    <n v="3"/>
    <n v="2"/>
    <n v="4"/>
    <s v="A2"/>
    <m/>
    <s v="1-OK"/>
  </r>
  <r>
    <n v="200089654"/>
    <s v="Quintero Diaz"/>
    <s v="Freysi"/>
    <s v="freysiq@uninorte.edu.co"/>
    <x v="1"/>
    <s v="Humanidades y Ciencias Sociales"/>
    <d v="2019-08-11T00:00:00"/>
    <n v="8438"/>
    <n v="81"/>
    <n v="163"/>
    <n v="146"/>
    <n v="223"/>
    <n v="229"/>
    <n v="190"/>
    <m/>
    <n v="53"/>
    <n v="32"/>
    <n v="77"/>
    <n v="37"/>
    <n v="50"/>
    <n v="1"/>
    <n v="3"/>
    <n v="2"/>
    <n v="4"/>
    <s v="B2"/>
    <m/>
    <s v="1-OK"/>
  </r>
  <r>
    <n v="200069818"/>
    <s v="Flaker Alzate"/>
    <s v="Luis"/>
    <s v="lflaker@uninorte.edu.co"/>
    <x v="5"/>
    <s v="Ingenierías"/>
    <d v="2019-08-11T00:00:00"/>
    <n v="8438"/>
    <n v="133"/>
    <n v="163"/>
    <n v="146"/>
    <n v="223"/>
    <n v="245"/>
    <n v="194"/>
    <m/>
    <n v="53"/>
    <n v="32"/>
    <n v="77"/>
    <n v="52"/>
    <n v="54"/>
    <n v="2"/>
    <n v="3"/>
    <n v="2"/>
    <n v="4"/>
    <s v="B2"/>
    <m/>
    <s v="1-OK"/>
  </r>
  <r>
    <n v="200059191"/>
    <s v="Shaik Polo"/>
    <s v="Gipsy"/>
    <s v="shaikg@uninorte.edu.co"/>
    <x v="0"/>
    <s v="Ciencias de la Salud"/>
    <d v="2019-08-11T00:00:00"/>
    <n v="8438"/>
    <n v="68"/>
    <n v="154"/>
    <n v="146"/>
    <n v="223"/>
    <n v="262"/>
    <n v="196"/>
    <m/>
    <n v="46"/>
    <n v="32"/>
    <n v="77"/>
    <n v="71"/>
    <n v="57"/>
    <n v="1"/>
    <n v="3"/>
    <n v="2"/>
    <n v="4"/>
    <s v="B2"/>
    <m/>
    <s v="1-OK"/>
  </r>
  <r>
    <n v="200073198"/>
    <s v="Coba Pinedo"/>
    <s v="Moises"/>
    <s v="mcobaa@uninorte.edu.co"/>
    <x v="10"/>
    <s v="Ingenierías"/>
    <d v="2019-08-11T00:00:00"/>
    <n v="8438"/>
    <n v="181"/>
    <n v="206"/>
    <n v="137"/>
    <n v="223"/>
    <n v="262"/>
    <n v="207"/>
    <m/>
    <n v="82"/>
    <n v="26"/>
    <n v="77"/>
    <n v="71"/>
    <n v="73"/>
    <n v="3"/>
    <n v="4"/>
    <n v="2"/>
    <n v="4"/>
    <s v="B2"/>
    <m/>
    <s v="1-OK"/>
  </r>
  <r>
    <n v="200083020"/>
    <s v="Palacio Giraldo"/>
    <s v="Laura"/>
    <s v="laurapalacio@uninorte.edu.co"/>
    <x v="12"/>
    <s v="Escuela de Arquitectura, Urbanismo y Diseño"/>
    <d v="2019-08-11T00:00:00"/>
    <n v="8438"/>
    <n v="177"/>
    <n v="171"/>
    <n v="137"/>
    <n v="223"/>
    <n v="289"/>
    <n v="205"/>
    <m/>
    <n v="60"/>
    <n v="26"/>
    <n v="77"/>
    <n v="95"/>
    <n v="72"/>
    <n v="3"/>
    <n v="3"/>
    <n v="2"/>
    <n v="4"/>
    <s v="B2"/>
    <m/>
    <s v="1-OK"/>
  </r>
  <r>
    <n v="200071084"/>
    <s v="Padilla Gomez"/>
    <s v="Carlos"/>
    <s v="padillacm@uninorte.edu.co"/>
    <x v="8"/>
    <s v="Ingenierías"/>
    <d v="2019-08-11T00:00:00"/>
    <n v="8438"/>
    <n v="131"/>
    <n v="146"/>
    <n v="137"/>
    <n v="223"/>
    <n v="224"/>
    <n v="183"/>
    <m/>
    <n v="40"/>
    <n v="26"/>
    <n v="77"/>
    <n v="34"/>
    <n v="40"/>
    <n v="2"/>
    <n v="2"/>
    <n v="2"/>
    <n v="4"/>
    <s v="B2"/>
    <m/>
    <s v="1-OK"/>
  </r>
  <r>
    <n v="200075258"/>
    <s v="Romero Martinez"/>
    <s v="Kleber"/>
    <s v="kleberr@uninorte.edu.co"/>
    <x v="15"/>
    <s v="Humanidades y Ciencias Sociales"/>
    <d v="2019-08-11T00:00:00"/>
    <n v="8439"/>
    <n v="141"/>
    <n v="111"/>
    <n v="137"/>
    <n v="223"/>
    <n v="191"/>
    <n v="166"/>
    <m/>
    <n v="18"/>
    <n v="26"/>
    <n v="77"/>
    <n v="17"/>
    <n v="25"/>
    <n v="2"/>
    <n v="1"/>
    <n v="2"/>
    <n v="4"/>
    <s v="B1"/>
    <m/>
    <s v="1-OK"/>
  </r>
  <r>
    <n v="200074862"/>
    <s v="Anaya Vasquez"/>
    <s v="Natalis"/>
    <s v="natalisa@uninorte.edu.co"/>
    <x v="10"/>
    <s v="Ingenierías"/>
    <d v="2019-08-11T00:00:00"/>
    <n v="8439"/>
    <n v="282"/>
    <n v="103"/>
    <n v="137"/>
    <n v="223"/>
    <n v="213"/>
    <n v="169"/>
    <m/>
    <n v="14"/>
    <n v="26"/>
    <n v="77"/>
    <n v="27"/>
    <n v="27"/>
    <n v="4"/>
    <n v="1"/>
    <n v="2"/>
    <n v="4"/>
    <s v="B2"/>
    <m/>
    <s v="1-OK"/>
  </r>
  <r>
    <n v="200061054"/>
    <s v="Vargas Rodriguez"/>
    <s v="Darla"/>
    <s v="darlav@uninorte.edu.co"/>
    <x v="0"/>
    <s v="Ciencias de la Salud"/>
    <d v="2019-08-11T00:00:00"/>
    <n v="8438"/>
    <n v="183"/>
    <n v="69"/>
    <n v="137"/>
    <n v="223"/>
    <n v="185"/>
    <n v="154"/>
    <m/>
    <n v="2"/>
    <n v="26"/>
    <n v="77"/>
    <n v="14"/>
    <n v="10"/>
    <n v="3"/>
    <n v="1"/>
    <n v="2"/>
    <n v="4"/>
    <s v="B1"/>
    <m/>
    <s v="1-OK"/>
  </r>
  <r>
    <n v="200071347"/>
    <s v="Herrera Alean"/>
    <s v="Gerardo"/>
    <s v="gerardoh@uninorte.edu.co"/>
    <x v="5"/>
    <s v="Ingenierías"/>
    <d v="2019-08-11T00:00:00"/>
    <n v="8438"/>
    <n v="141"/>
    <n v="180"/>
    <n v="129"/>
    <n v="223"/>
    <n v="267"/>
    <n v="200"/>
    <m/>
    <n v="67"/>
    <n v="20"/>
    <n v="77"/>
    <n v="76"/>
    <n v="64"/>
    <n v="2"/>
    <n v="3"/>
    <n v="2"/>
    <n v="4"/>
    <s v="B2"/>
    <m/>
    <s v="1-OK"/>
  </r>
  <r>
    <n v="200074689"/>
    <s v="Yepes Olivares"/>
    <s v="Daniela"/>
    <s v="ydaniela@uninorte.edu.co"/>
    <x v="1"/>
    <s v="Humanidades y Ciencias Sociales"/>
    <d v="2019-08-11T00:00:00"/>
    <n v="8439"/>
    <n v="145"/>
    <n v="163"/>
    <n v="129"/>
    <n v="223"/>
    <n v="218"/>
    <n v="183"/>
    <m/>
    <n v="53"/>
    <n v="20"/>
    <n v="77"/>
    <n v="30"/>
    <n v="40"/>
    <n v="2"/>
    <n v="3"/>
    <n v="2"/>
    <n v="4"/>
    <s v="B2"/>
    <m/>
    <s v="1-OK"/>
  </r>
  <r>
    <n v="200088862"/>
    <s v="Guerrero Torres"/>
    <s v="Carlos"/>
    <s v="guerrerojc@uninorte.edu.co"/>
    <x v="9"/>
    <s v="Ciencias Básicas"/>
    <d v="2019-08-11T00:00:00"/>
    <n v="8439"/>
    <n v="100"/>
    <n v="154"/>
    <n v="129"/>
    <n v="223"/>
    <n v="251"/>
    <n v="189"/>
    <m/>
    <n v="46"/>
    <n v="20"/>
    <n v="77"/>
    <n v="59"/>
    <n v="47"/>
    <n v="1"/>
    <n v="3"/>
    <n v="2"/>
    <n v="4"/>
    <s v="B2"/>
    <m/>
    <s v="1-OK"/>
  </r>
  <r>
    <n v="200088082"/>
    <s v="Rodriguez Sanchez"/>
    <s v="Maria"/>
    <s v="mariajr@uninorte.edu.co"/>
    <x v="7"/>
    <s v="Humanidades y Ciencias Sociales"/>
    <d v="2019-08-11T00:00:00"/>
    <n v="8438"/>
    <n v="137"/>
    <n v="137"/>
    <n v="129"/>
    <n v="223"/>
    <n v="120"/>
    <n v="152"/>
    <m/>
    <n v="33"/>
    <n v="20"/>
    <n v="77"/>
    <n v="2"/>
    <e v="#N/A"/>
    <n v="2"/>
    <n v="2"/>
    <n v="2"/>
    <n v="4"/>
    <s v="-A1"/>
    <m/>
    <s v="1-OK"/>
  </r>
  <r>
    <n v="200089437"/>
    <s v="Sandoval Peñaloza"/>
    <s v="Gilmar"/>
    <s v="gilmars@uninorte.edu.co"/>
    <x v="1"/>
    <s v="Humanidades y Ciencias Sociales"/>
    <d v="2019-08-11T00:00:00"/>
    <n v="8438"/>
    <n v="141"/>
    <n v="129"/>
    <n v="129"/>
    <n v="223"/>
    <n v="207"/>
    <n v="172"/>
    <m/>
    <n v="27"/>
    <n v="20"/>
    <n v="77"/>
    <n v="24"/>
    <n v="29"/>
    <n v="2"/>
    <n v="2"/>
    <n v="2"/>
    <n v="4"/>
    <s v="B2"/>
    <m/>
    <s v="1-OK"/>
  </r>
  <r>
    <n v="200031471"/>
    <s v="Garces Charris"/>
    <s v="Sasky"/>
    <s v="garcess@uninorte.edu.co"/>
    <x v="12"/>
    <s v="Escuela de Arquitectura, Urbanismo y Diseño"/>
    <d v="2019-08-11T00:00:00"/>
    <n v="8438"/>
    <n v="178"/>
    <n v="214"/>
    <n v="120"/>
    <n v="223"/>
    <n v="224"/>
    <n v="195"/>
    <m/>
    <n v="88"/>
    <n v="16"/>
    <n v="77"/>
    <n v="34"/>
    <n v="55"/>
    <n v="3"/>
    <n v="4"/>
    <n v="1"/>
    <n v="4"/>
    <s v="B2"/>
    <m/>
    <s v="1-OK"/>
  </r>
  <r>
    <n v="200072403"/>
    <s v="Gomez Rodriguez"/>
    <s v="Leidy"/>
    <s v="lgomezk@uninorte.edu.co"/>
    <x v="12"/>
    <s v="Escuela de Arquitectura, Urbanismo y Diseño"/>
    <d v="2019-08-11T00:00:00"/>
    <n v="8439"/>
    <n v="169"/>
    <n v="163"/>
    <n v="120"/>
    <n v="223"/>
    <n v="207"/>
    <n v="178"/>
    <m/>
    <n v="53"/>
    <n v="16"/>
    <n v="77"/>
    <n v="24"/>
    <n v="35"/>
    <n v="3"/>
    <n v="3"/>
    <n v="1"/>
    <n v="4"/>
    <s v="B2"/>
    <m/>
    <s v="1-OK"/>
  </r>
  <r>
    <n v="200073216"/>
    <s v="Gomez Herrera"/>
    <s v="Ever"/>
    <s v="gomezde@uninorte.edu.co"/>
    <x v="17"/>
    <s v="Ingenierías"/>
    <d v="2019-08-11T00:00:00"/>
    <n v="8438"/>
    <n v="147"/>
    <n v="163"/>
    <n v="111"/>
    <n v="223"/>
    <n v="235"/>
    <n v="183"/>
    <m/>
    <n v="53"/>
    <n v="12"/>
    <n v="77"/>
    <n v="42"/>
    <n v="40"/>
    <n v="2"/>
    <n v="3"/>
    <n v="1"/>
    <n v="4"/>
    <s v="B2"/>
    <m/>
    <s v="1-OK"/>
  </r>
  <r>
    <n v="200063542"/>
    <s v="Criado Urzola"/>
    <s v="Johana"/>
    <s v="criadoj@uninorte.edu.co"/>
    <x v="0"/>
    <s v="Ciencias de la Salud"/>
    <d v="2019-08-11T00:00:00"/>
    <n v="8438"/>
    <n v="172"/>
    <n v="197"/>
    <n v="103"/>
    <n v="223"/>
    <n v="267"/>
    <n v="198"/>
    <m/>
    <n v="77"/>
    <n v="10"/>
    <n v="77"/>
    <n v="76"/>
    <n v="60"/>
    <n v="3"/>
    <n v="3"/>
    <n v="1"/>
    <n v="4"/>
    <s v="B2"/>
    <m/>
    <s v="1-OK"/>
  </r>
  <r>
    <n v="200071037"/>
    <s v="Pallares Avila"/>
    <s v="Paola"/>
    <s v="ppallares@uninorte.edu.co"/>
    <x v="17"/>
    <s v="Ingenierías"/>
    <d v="2019-08-11T00:00:00"/>
    <n v="8438"/>
    <n v="133"/>
    <n v="163"/>
    <n v="77"/>
    <n v="223"/>
    <n v="262"/>
    <n v="181"/>
    <m/>
    <n v="53"/>
    <n v="5"/>
    <n v="77"/>
    <n v="71"/>
    <n v="38"/>
    <n v="2"/>
    <n v="3"/>
    <n v="1"/>
    <n v="4"/>
    <s v="B2"/>
    <m/>
    <s v="1-OK"/>
  </r>
  <r>
    <n v="200080619"/>
    <s v="Picon Hernandez"/>
    <s v="Jose"/>
    <s v="jgpicon@uninorte.edu.co"/>
    <x v="2"/>
    <s v="Escuela de Negocios"/>
    <d v="2019-08-23T00:00:00"/>
    <n v="1283"/>
    <m/>
    <n v="220"/>
    <n v="250"/>
    <n v="220"/>
    <n v="260"/>
    <n v="237.5"/>
    <m/>
    <n v="89"/>
    <n v="100"/>
    <n v="69"/>
    <m/>
    <m/>
    <m/>
    <n v="4"/>
    <n v="4"/>
    <n v="4"/>
    <s v="B2"/>
    <m/>
    <s v="1-OK"/>
  </r>
  <r>
    <n v="200088948"/>
    <s v="Reales Camacho"/>
    <s v="Maria"/>
    <s v="mariareales@uninorte.edu.co"/>
    <x v="6"/>
    <s v="Escuela de Negocios"/>
    <d v="2019-08-23T00:00:00"/>
    <n v="1283"/>
    <m/>
    <n v="210"/>
    <n v="250"/>
    <n v="220"/>
    <n v="170"/>
    <n v="212.5"/>
    <m/>
    <n v="83"/>
    <n v="100"/>
    <n v="69"/>
    <m/>
    <m/>
    <m/>
    <n v="4"/>
    <n v="4"/>
    <n v="4"/>
    <s v="A2"/>
    <m/>
    <s v="1-OK"/>
  </r>
  <r>
    <n v="200089954"/>
    <s v="Pulido Rodriguez"/>
    <s v="Julian"/>
    <s v="djpulido@uninorte.edu.co"/>
    <x v="6"/>
    <s v="Escuela de Negocios"/>
    <d v="2019-08-23T00:00:00"/>
    <n v="1283"/>
    <m/>
    <n v="190"/>
    <n v="250"/>
    <n v="220"/>
    <n v="140"/>
    <n v="200"/>
    <m/>
    <n v="73"/>
    <n v="100"/>
    <n v="69"/>
    <m/>
    <m/>
    <m/>
    <n v="3"/>
    <n v="4"/>
    <n v="4"/>
    <s v="A1"/>
    <m/>
    <s v="1-OK"/>
  </r>
  <r>
    <n v="200088188"/>
    <e v="#N/A"/>
    <e v="#N/A"/>
    <e v="#N/A"/>
    <x v="23"/>
    <s v="Escuela de Negocios"/>
    <d v="2019-08-23T00:00:00"/>
    <n v="1283"/>
    <m/>
    <n v="210"/>
    <n v="240"/>
    <n v="220"/>
    <n v="280"/>
    <n v="237.5"/>
    <m/>
    <n v="83"/>
    <n v="99"/>
    <n v="69"/>
    <m/>
    <m/>
    <m/>
    <n v="4"/>
    <n v="4"/>
    <n v="4"/>
    <s v="B2"/>
    <m/>
    <e v="#N/A"/>
  </r>
  <r>
    <n v="200074199"/>
    <s v="Marmol Cabeza"/>
    <s v="Maria"/>
    <s v="mmarmol@uninorte.edu.co"/>
    <x v="2"/>
    <s v="Escuela de Negocios"/>
    <d v="2019-08-23T00:00:00"/>
    <n v="1283"/>
    <m/>
    <n v="220"/>
    <n v="230"/>
    <n v="220"/>
    <n v="290"/>
    <n v="240"/>
    <m/>
    <n v="89"/>
    <n v="98"/>
    <n v="69"/>
    <m/>
    <m/>
    <m/>
    <n v="4"/>
    <n v="4"/>
    <n v="4"/>
    <s v="B2"/>
    <m/>
    <s v="1-OK"/>
  </r>
  <r>
    <n v="200064983"/>
    <s v="Parody Serpa"/>
    <s v="Natalia"/>
    <s v="nparody@uninorte.edu.co"/>
    <x v="0"/>
    <s v="Ciencias de la Salud"/>
    <d v="2019-07-29T00:00:00"/>
    <m/>
    <n v="181"/>
    <n v="130"/>
    <n v="230"/>
    <n v="220"/>
    <n v="240"/>
    <n v="200"/>
    <m/>
    <n v="30"/>
    <n v="98"/>
    <n v="69"/>
    <n v="47"/>
    <n v="64"/>
    <n v="3"/>
    <n v="2"/>
    <n v="4"/>
    <n v="4"/>
    <s v="B2"/>
    <m/>
    <s v="1-OK"/>
  </r>
  <r>
    <n v="200069397"/>
    <s v="Echeverry Marthe"/>
    <s v="Maria"/>
    <s v="mcecheverry@uninorte.edu.co"/>
    <x v="2"/>
    <s v="Escuela de Negocios"/>
    <d v="2019-08-23T00:00:00"/>
    <n v="1283"/>
    <m/>
    <n v="80"/>
    <n v="230"/>
    <n v="220"/>
    <n v="220"/>
    <n v="187.5"/>
    <m/>
    <n v="5"/>
    <n v="98"/>
    <n v="69"/>
    <m/>
    <m/>
    <m/>
    <n v="1"/>
    <n v="4"/>
    <n v="4"/>
    <s v="B2"/>
    <m/>
    <s v="1-OK"/>
  </r>
  <r>
    <n v="200091038"/>
    <s v="Rincon Urdaneta"/>
    <s v="Ana"/>
    <s v="aerincon@uninorte.edu.co"/>
    <x v="6"/>
    <s v="Escuela de Negocios"/>
    <d v="2019-08-23T00:00:00"/>
    <n v="1283"/>
    <m/>
    <n v="230"/>
    <n v="220"/>
    <n v="220"/>
    <n v="240"/>
    <n v="227.5"/>
    <m/>
    <n v="93"/>
    <n v="96"/>
    <n v="69"/>
    <m/>
    <m/>
    <m/>
    <n v="4"/>
    <n v="4"/>
    <n v="4"/>
    <s v="B2"/>
    <m/>
    <s v="1-OK"/>
  </r>
  <r>
    <n v="200088889"/>
    <s v="Martinez Buelvas"/>
    <s v="Melissa"/>
    <s v="mbuelvasd@uninorte.edu.co"/>
    <x v="6"/>
    <s v="Escuela de Negocios"/>
    <d v="2019-08-23T00:00:00"/>
    <n v="1283"/>
    <m/>
    <n v="130"/>
    <n v="220"/>
    <n v="220"/>
    <n v="260"/>
    <n v="207.5"/>
    <m/>
    <n v="30"/>
    <n v="96"/>
    <m/>
    <m/>
    <m/>
    <m/>
    <n v="2"/>
    <n v="4"/>
    <n v="4"/>
    <s v="B2"/>
    <m/>
    <m/>
  </r>
  <r>
    <n v="200054345"/>
    <s v="Daza Mendoza"/>
    <s v="Michela"/>
    <s v="michelad@uninorte.edu.co"/>
    <x v="0"/>
    <s v="Ciencias de la Salud"/>
    <d v="2019-07-29T00:00:00"/>
    <m/>
    <n v="181"/>
    <n v="140"/>
    <n v="210"/>
    <n v="220"/>
    <n v="250"/>
    <n v="200"/>
    <m/>
    <n v="36"/>
    <n v="92"/>
    <n v="69"/>
    <n v="55"/>
    <n v="64"/>
    <n v="3"/>
    <n v="2"/>
    <n v="4"/>
    <n v="4"/>
    <s v="B2"/>
    <m/>
    <s v="1-OK"/>
  </r>
  <r>
    <n v="200087892"/>
    <s v="Salerno Lozada"/>
    <s v="Ivanna"/>
    <s v="isalerno@uninorte.edu.co"/>
    <x v="2"/>
    <s v="Escuela de Negocios"/>
    <d v="2019-08-23T00:00:00"/>
    <n v="1283"/>
    <m/>
    <n v="100"/>
    <n v="210"/>
    <n v="220"/>
    <n v="280"/>
    <n v="202.5"/>
    <m/>
    <n v="12"/>
    <n v="92"/>
    <n v="69"/>
    <m/>
    <m/>
    <m/>
    <n v="1"/>
    <n v="4"/>
    <n v="4"/>
    <s v="B2"/>
    <m/>
    <s v="1-OK"/>
  </r>
  <r>
    <n v="200073753"/>
    <s v="Carreño Sarmiento"/>
    <s v="Jeniffer"/>
    <s v="ajcarreno@uninorte.edu.co"/>
    <x v="3"/>
    <s v="Escuela de Negocios"/>
    <d v="2019-08-23T00:00:00"/>
    <n v="1283"/>
    <m/>
    <n v="250"/>
    <n v="200"/>
    <n v="220"/>
    <n v="240"/>
    <n v="227.5"/>
    <m/>
    <n v="99"/>
    <n v="87"/>
    <n v="69"/>
    <m/>
    <m/>
    <m/>
    <n v="4"/>
    <n v="4"/>
    <n v="4"/>
    <s v="B2"/>
    <m/>
    <s v="1-OK"/>
  </r>
  <r>
    <n v="200070685"/>
    <s v="Botero Valencia"/>
    <s v="Melissa"/>
    <s v="melissabotero@uninorte.edu.co"/>
    <x v="3"/>
    <s v="Escuela de Negocios"/>
    <d v="2019-08-23T00:00:00"/>
    <n v="1283"/>
    <m/>
    <n v="230"/>
    <n v="200"/>
    <n v="220"/>
    <n v="240"/>
    <n v="222.5"/>
    <m/>
    <n v="93"/>
    <n v="87"/>
    <n v="69"/>
    <m/>
    <m/>
    <m/>
    <n v="4"/>
    <n v="4"/>
    <n v="4"/>
    <s v="B2"/>
    <m/>
    <s v="1-OK"/>
  </r>
  <r>
    <n v="200088313"/>
    <s v="Herrera Villamizar"/>
    <s v="Angelica"/>
    <s v="villamizarma@uninorte.edu.co"/>
    <x v="6"/>
    <s v="Escuela de Negocios"/>
    <d v="2019-08-23T00:00:00"/>
    <n v="1283"/>
    <m/>
    <n v="160"/>
    <n v="200"/>
    <n v="220"/>
    <n v="260"/>
    <n v="210"/>
    <m/>
    <n v="48"/>
    <n v="87"/>
    <m/>
    <m/>
    <m/>
    <m/>
    <n v="3"/>
    <n v="4"/>
    <n v="4"/>
    <s v="B2"/>
    <m/>
    <m/>
  </r>
  <r>
    <n v="200076661"/>
    <s v="Rincon Rocha"/>
    <s v="Santiago"/>
    <s v="santiagorincon@uninorte.edu.co"/>
    <x v="3"/>
    <s v="Escuela de Negocios"/>
    <d v="2019-08-23T00:00:00"/>
    <n v="1283"/>
    <m/>
    <n v="140"/>
    <n v="200"/>
    <n v="220"/>
    <n v="270"/>
    <n v="207.5"/>
    <m/>
    <n v="36"/>
    <n v="87"/>
    <m/>
    <m/>
    <m/>
    <m/>
    <n v="2"/>
    <n v="4"/>
    <n v="4"/>
    <s v="B2"/>
    <m/>
    <m/>
  </r>
  <r>
    <n v="200078224"/>
    <s v="Villar Tovar"/>
    <s v="Karina"/>
    <s v="kvillar@uninorte.edu.co"/>
    <x v="2"/>
    <s v="Escuela de Negocios"/>
    <d v="2019-08-23T00:00:00"/>
    <n v="1283"/>
    <m/>
    <n v="110"/>
    <n v="200"/>
    <n v="220"/>
    <n v="260"/>
    <n v="197.5"/>
    <m/>
    <n v="16"/>
    <n v="87"/>
    <n v="69"/>
    <m/>
    <m/>
    <m/>
    <n v="1"/>
    <n v="4"/>
    <n v="4"/>
    <s v="B2"/>
    <m/>
    <s v="1-OK"/>
  </r>
  <r>
    <n v="200075372"/>
    <s v="Noguera Hernandez"/>
    <s v="Jesus"/>
    <s v="djnoguera@uninorte.edu.co"/>
    <x v="6"/>
    <s v="Escuela de Negocios"/>
    <d v="2019-08-23T00:00:00"/>
    <n v="1283"/>
    <m/>
    <n v="260"/>
    <n v="190"/>
    <n v="220"/>
    <n v="170"/>
    <n v="210"/>
    <m/>
    <n v="100"/>
    <n v="79"/>
    <n v="69"/>
    <m/>
    <m/>
    <m/>
    <n v="4"/>
    <n v="3"/>
    <n v="4"/>
    <s v="A2"/>
    <m/>
    <s v="1-OK"/>
  </r>
  <r>
    <n v="200069346"/>
    <s v="Negrete Guzman"/>
    <s v="Maria"/>
    <s v="minegrete@uninorte.edu.co"/>
    <x v="0"/>
    <s v="Ciencias de la Salud"/>
    <d v="2019-07-29T00:00:00"/>
    <m/>
    <n v="163"/>
    <n v="170"/>
    <n v="190"/>
    <n v="220"/>
    <n v="250"/>
    <n v="199"/>
    <m/>
    <n v="55"/>
    <n v="79"/>
    <n v="69"/>
    <n v="55"/>
    <n v="61"/>
    <n v="3"/>
    <n v="3"/>
    <n v="3"/>
    <n v="4"/>
    <s v="B2"/>
    <m/>
    <s v="1-OK"/>
  </r>
  <r>
    <n v="200068665"/>
    <s v="Yacomelo Bravo"/>
    <s v="Yulian"/>
    <s v="yyacomelo@uninorte.edu.co"/>
    <x v="3"/>
    <s v="Escuela de Negocios"/>
    <d v="2019-08-23T00:00:00"/>
    <n v="1283"/>
    <m/>
    <n v="160"/>
    <n v="190"/>
    <n v="220"/>
    <n v="300"/>
    <n v="217.5"/>
    <m/>
    <n v="48"/>
    <n v="79"/>
    <n v="69"/>
    <m/>
    <m/>
    <m/>
    <n v="3"/>
    <n v="3"/>
    <n v="4"/>
    <s v="B2"/>
    <m/>
    <s v="1-OK"/>
  </r>
  <r>
    <n v="200089214"/>
    <s v="Ortega Vasquez"/>
    <s v="Andres"/>
    <s v="aortegaf@uninorte.edu.co"/>
    <x v="6"/>
    <s v="Escuela de Negocios"/>
    <d v="2019-08-23T00:00:00"/>
    <n v="1283"/>
    <m/>
    <n v="90"/>
    <n v="190"/>
    <n v="220"/>
    <n v="270"/>
    <n v="192.5"/>
    <m/>
    <n v="8"/>
    <n v="79"/>
    <m/>
    <m/>
    <m/>
    <m/>
    <n v="1"/>
    <n v="3"/>
    <n v="4"/>
    <s v="B2"/>
    <m/>
    <m/>
  </r>
  <r>
    <n v="200064387"/>
    <s v="Gutierrez De La Hoz"/>
    <s v="Sharymar"/>
    <s v="sharymarg@uninorte.edu.co"/>
    <x v="0"/>
    <s v="Ciencias de la Salud"/>
    <d v="2019-07-29T00:00:00"/>
    <m/>
    <n v="300"/>
    <n v="190"/>
    <n v="180"/>
    <n v="220"/>
    <n v="260"/>
    <n v="230"/>
    <m/>
    <n v="73"/>
    <n v="71"/>
    <n v="69"/>
    <n v="70"/>
    <n v="94"/>
    <n v="4"/>
    <n v="3"/>
    <n v="3"/>
    <n v="4"/>
    <s v="B2"/>
    <m/>
    <s v="1-OK"/>
  </r>
  <r>
    <n v="200099058"/>
    <s v="Montero Ayala"/>
    <s v="Charyn"/>
    <s v="charynm@uninorte.edu.co"/>
    <x v="6"/>
    <s v="Escuela de Negocios"/>
    <d v="2019-08-23T00:00:00"/>
    <n v="1283"/>
    <m/>
    <n v="150"/>
    <n v="180"/>
    <n v="220"/>
    <n v="110"/>
    <n v="165"/>
    <m/>
    <n v="42"/>
    <n v="71"/>
    <n v="69"/>
    <m/>
    <m/>
    <m/>
    <n v="2"/>
    <n v="3"/>
    <n v="4"/>
    <s v="-A1"/>
    <m/>
    <s v="1-OK"/>
  </r>
  <r>
    <n v="200068169"/>
    <s v="Escamilla Garcia"/>
    <s v="Pedro"/>
    <s v="escamillap@uninorte.edu.co"/>
    <x v="0"/>
    <s v="Ciencias de la Salud"/>
    <d v="2019-07-29T00:00:00"/>
    <m/>
    <n v="181"/>
    <n v="200"/>
    <n v="170"/>
    <n v="220"/>
    <n v="240"/>
    <n v="202"/>
    <m/>
    <n v="79"/>
    <n v="53"/>
    <n v="69"/>
    <n v="47"/>
    <n v="66"/>
    <n v="3"/>
    <n v="3"/>
    <n v="3"/>
    <n v="4"/>
    <s v="B2"/>
    <m/>
    <s v="1-OK"/>
  </r>
  <r>
    <n v="200065794"/>
    <s v="Cabrera Teran"/>
    <s v="Veronica"/>
    <s v="veronicat@uninorte.edu.co"/>
    <x v="2"/>
    <s v="Escuela de Negocios"/>
    <d v="2019-08-23T00:00:00"/>
    <n v="1283"/>
    <m/>
    <n v="160"/>
    <n v="170"/>
    <n v="220"/>
    <n v="260"/>
    <n v="202.5"/>
    <m/>
    <n v="48"/>
    <n v="53"/>
    <m/>
    <m/>
    <m/>
    <m/>
    <n v="3"/>
    <n v="3"/>
    <n v="4"/>
    <s v="B2"/>
    <m/>
    <m/>
  </r>
  <r>
    <n v="200064491"/>
    <s v="Lewis Molina"/>
    <s v="Ramiro"/>
    <s v="lewisr@uninorte.edu.co"/>
    <x v="0"/>
    <s v="Ciencias de la Salud"/>
    <d v="2019-07-29T00:00:00"/>
    <m/>
    <n v="169"/>
    <n v="230"/>
    <n v="160"/>
    <n v="220"/>
    <n v="260"/>
    <n v="208"/>
    <m/>
    <n v="93"/>
    <n v="44"/>
    <n v="69"/>
    <n v="70"/>
    <n v="75"/>
    <n v="3"/>
    <n v="4"/>
    <n v="3"/>
    <n v="4"/>
    <s v="B2"/>
    <m/>
    <s v="1-OK"/>
  </r>
  <r>
    <n v="200073943"/>
    <s v="Molina Muñoz"/>
    <s v="Maria"/>
    <s v="mmmaria@uninorte.edu.co"/>
    <x v="2"/>
    <s v="Escuela de Negocios"/>
    <d v="2019-08-23T00:00:00"/>
    <n v="1283"/>
    <m/>
    <n v="190"/>
    <n v="160"/>
    <n v="220"/>
    <n v="230"/>
    <n v="200"/>
    <m/>
    <n v="73"/>
    <n v="44"/>
    <n v="69"/>
    <m/>
    <m/>
    <m/>
    <n v="3"/>
    <n v="3"/>
    <n v="4"/>
    <s v="B2"/>
    <m/>
    <s v="1-OK"/>
  </r>
  <r>
    <n v="200087026"/>
    <s v="Fernandez Ortiz"/>
    <s v="Yohana"/>
    <s v="fyohana@uninorte.edu.co"/>
    <x v="6"/>
    <s v="Escuela de Negocios"/>
    <d v="2019-08-23T00:00:00"/>
    <n v="1283"/>
    <m/>
    <n v="130"/>
    <n v="160"/>
    <n v="220"/>
    <n v="260"/>
    <n v="192.5"/>
    <m/>
    <n v="30"/>
    <n v="44"/>
    <n v="69"/>
    <m/>
    <m/>
    <m/>
    <n v="2"/>
    <n v="3"/>
    <n v="4"/>
    <s v="B2"/>
    <m/>
    <s v="1-OK"/>
  </r>
  <r>
    <n v="200073217"/>
    <s v="Gomez Sinning"/>
    <s v="Pedro"/>
    <s v="sinningp@uninorte.edu.co"/>
    <x v="3"/>
    <s v="Escuela de Negocios"/>
    <d v="2019-08-23T00:00:00"/>
    <n v="1283"/>
    <m/>
    <n v="120"/>
    <n v="160"/>
    <n v="220"/>
    <n v="140"/>
    <n v="160"/>
    <m/>
    <n v="24"/>
    <n v="44"/>
    <n v="69"/>
    <m/>
    <m/>
    <m/>
    <n v="1"/>
    <n v="3"/>
    <n v="4"/>
    <s v="A1"/>
    <m/>
    <s v="1-OK"/>
  </r>
  <r>
    <n v="200072154"/>
    <s v="Miserque Salgado"/>
    <s v="Alex"/>
    <s v="amiserque@uninorte.edu.co"/>
    <x v="3"/>
    <s v="Escuela de Negocios"/>
    <d v="2019-08-23T00:00:00"/>
    <n v="1283"/>
    <m/>
    <n v="80"/>
    <n v="160"/>
    <n v="220"/>
    <n v="250"/>
    <n v="177.5"/>
    <m/>
    <n v="5"/>
    <n v="44"/>
    <m/>
    <m/>
    <m/>
    <m/>
    <n v="1"/>
    <n v="3"/>
    <n v="4"/>
    <s v="B2"/>
    <m/>
    <m/>
  </r>
  <r>
    <n v="200071265"/>
    <s v="Sanjuan Jaramillo"/>
    <s v="David"/>
    <s v="dasanjuan@uninorte.edu.co"/>
    <x v="3"/>
    <s v="Escuela de Negocios"/>
    <d v="2019-08-23T00:00:00"/>
    <n v="1283"/>
    <m/>
    <n v="120"/>
    <n v="150"/>
    <n v="220"/>
    <n v="210"/>
    <n v="175"/>
    <m/>
    <n v="24"/>
    <n v="34"/>
    <n v="69"/>
    <m/>
    <m/>
    <m/>
    <n v="1"/>
    <n v="2"/>
    <n v="4"/>
    <s v="B2"/>
    <m/>
    <s v="1-OK"/>
  </r>
  <r>
    <n v="200100162"/>
    <s v="Vigna De La Hoz"/>
    <s v="Oscar"/>
    <s v="ovigna@uninorte.edu.co"/>
    <x v="6"/>
    <s v="Escuela de Negocios"/>
    <d v="2019-08-23T00:00:00"/>
    <n v="1283"/>
    <m/>
    <n v="190"/>
    <n v="130"/>
    <n v="220"/>
    <n v="290"/>
    <n v="207.5"/>
    <m/>
    <n v="73"/>
    <n v="21"/>
    <n v="69"/>
    <m/>
    <m/>
    <m/>
    <n v="3"/>
    <n v="2"/>
    <n v="4"/>
    <s v="B2"/>
    <m/>
    <s v="1-OK"/>
  </r>
  <r>
    <n v="200090077"/>
    <s v="Naranjo Martinez"/>
    <s v="Carmen"/>
    <s v="cenaranjo@uninorte.edu.co"/>
    <x v="6"/>
    <s v="Escuela de Negocios"/>
    <d v="2019-08-23T00:00:00"/>
    <n v="1283"/>
    <m/>
    <n v="160"/>
    <n v="130"/>
    <n v="220"/>
    <n v="160"/>
    <n v="167.5"/>
    <m/>
    <n v="48"/>
    <n v="21"/>
    <n v="69"/>
    <m/>
    <m/>
    <m/>
    <n v="3"/>
    <n v="2"/>
    <n v="4"/>
    <s v="A2"/>
    <m/>
    <s v="1-OK"/>
  </r>
  <r>
    <n v="200088658"/>
    <s v="Solar Carbal"/>
    <s v="Alejandra"/>
    <s v="asolar@uninorte.edu.co"/>
    <x v="6"/>
    <s v="Escuela de Negocios"/>
    <d v="2019-08-23T00:00:00"/>
    <n v="1283"/>
    <m/>
    <n v="160"/>
    <n v="130"/>
    <n v="220"/>
    <n v="230"/>
    <n v="185"/>
    <m/>
    <n v="48"/>
    <n v="21"/>
    <n v="69"/>
    <m/>
    <m/>
    <m/>
    <n v="3"/>
    <n v="2"/>
    <n v="4"/>
    <s v="B2"/>
    <m/>
    <s v="1-OK"/>
  </r>
  <r>
    <n v="200068747"/>
    <s v="Yanet Colina"/>
    <s v="Angelica"/>
    <s v="yaneta@uninorte.edu.co"/>
    <x v="3"/>
    <s v="Escuela de Negocios"/>
    <d v="2019-08-23T00:00:00"/>
    <n v="1283"/>
    <m/>
    <n v="90"/>
    <n v="130"/>
    <n v="220"/>
    <n v="290"/>
    <n v="182.5"/>
    <m/>
    <n v="8"/>
    <n v="21"/>
    <n v="69"/>
    <m/>
    <m/>
    <m/>
    <n v="1"/>
    <n v="2"/>
    <n v="4"/>
    <s v="B2"/>
    <m/>
    <s v="1-OK"/>
  </r>
  <r>
    <n v="200031382"/>
    <s v="Domoulin Orozco"/>
    <s v="Daniela"/>
    <s v="mdomoulin@uninorte.edu.co"/>
    <x v="2"/>
    <s v="Escuela de Negocios"/>
    <d v="2019-08-23T00:00:00"/>
    <n v="1283"/>
    <m/>
    <n v="110"/>
    <n v="100"/>
    <n v="220"/>
    <n v="270"/>
    <n v="175"/>
    <m/>
    <n v="16"/>
    <n v="9"/>
    <m/>
    <m/>
    <m/>
    <m/>
    <n v="1"/>
    <n v="1"/>
    <n v="4"/>
    <s v="B2"/>
    <m/>
    <m/>
  </r>
  <r>
    <n v="200092014"/>
    <s v="Romero Ariza"/>
    <s v="Nevis"/>
    <s v="nevisr@uninorte.edu.co"/>
    <x v="16"/>
    <s v="Ciencias de la Salud"/>
    <m/>
    <m/>
    <m/>
    <n v="110"/>
    <n v="100"/>
    <n v="220"/>
    <n v="80"/>
    <n v="127.5"/>
    <m/>
    <n v="16"/>
    <n v="9"/>
    <n v="69"/>
    <m/>
    <m/>
    <m/>
    <n v="1"/>
    <n v="1"/>
    <n v="4"/>
    <s v="-A1"/>
    <m/>
    <m/>
  </r>
  <r>
    <n v="200084156"/>
    <s v="Torres Herrera"/>
    <s v="Nicolas"/>
    <s v="ntorresj@uninorte.edu.co"/>
    <x v="2"/>
    <s v="Escuela de Negocios"/>
    <d v="2019-08-23T00:00:00"/>
    <m/>
    <m/>
    <n v="230"/>
    <n v="90"/>
    <n v="220"/>
    <n v="280"/>
    <n v="205"/>
    <m/>
    <n v="93"/>
    <n v="7"/>
    <n v="69"/>
    <m/>
    <m/>
    <m/>
    <n v="4"/>
    <n v="1"/>
    <n v="4"/>
    <s v="B2"/>
    <m/>
    <m/>
  </r>
  <r>
    <n v="200071453"/>
    <s v="Barros Carrillo"/>
    <s v="Linda"/>
    <s v="llbarros@uninorte.edu.co"/>
    <x v="2"/>
    <s v="Escuela de Negocios"/>
    <d v="2019-08-23T00:00:00"/>
    <n v="1283"/>
    <m/>
    <n v="160"/>
    <n v="90"/>
    <n v="220"/>
    <n v="280"/>
    <n v="187.5"/>
    <m/>
    <n v="48"/>
    <n v="7"/>
    <n v="69"/>
    <m/>
    <m/>
    <m/>
    <n v="3"/>
    <n v="1"/>
    <n v="4"/>
    <s v="B2"/>
    <m/>
    <s v="1-OK"/>
  </r>
  <r>
    <n v="200062329"/>
    <s v="Rodriguez Barriga"/>
    <s v="Vanesa"/>
    <s v="vbarriga@uninorte.edu.co"/>
    <x v="0"/>
    <s v="Ciencias de la Salud"/>
    <d v="2019-07-29T00:00:00"/>
    <m/>
    <n v="81"/>
    <n v="140"/>
    <n v="90"/>
    <n v="220"/>
    <n v="220"/>
    <n v="150"/>
    <m/>
    <n v="36"/>
    <n v="7"/>
    <n v="69"/>
    <n v="31"/>
    <n v="14"/>
    <n v="1"/>
    <n v="2"/>
    <n v="1"/>
    <n v="4"/>
    <s v="B2"/>
    <m/>
    <s v="1-OK"/>
  </r>
  <r>
    <n v="200051402"/>
    <s v="Benavides Gravini"/>
    <s v="Andres"/>
    <s v="agravini@uninorte.edu.co"/>
    <x v="3"/>
    <s v="Escuela de Negocios"/>
    <d v="2019-08-23T00:00:00"/>
    <n v="1283"/>
    <m/>
    <n v="130"/>
    <n v="60"/>
    <n v="220"/>
    <n v="280"/>
    <n v="172.5"/>
    <m/>
    <n v="30"/>
    <n v="3"/>
    <n v="69"/>
    <m/>
    <m/>
    <m/>
    <n v="2"/>
    <n v="1"/>
    <n v="4"/>
    <s v="B2"/>
    <m/>
    <s v="1-OK"/>
  </r>
  <r>
    <n v="200062706"/>
    <s v="Bracho Morales"/>
    <s v="Ubaldo"/>
    <s v="ubracho@uninorte.edu.co"/>
    <x v="3"/>
    <s v="Escuela de Negocios"/>
    <d v="2019-08-23T00:00:00"/>
    <n v="1283"/>
    <m/>
    <n v="80"/>
    <m/>
    <n v="220"/>
    <n v="220"/>
    <n v="130"/>
    <m/>
    <n v="5"/>
    <m/>
    <n v="69"/>
    <m/>
    <m/>
    <m/>
    <n v="1"/>
    <n v="1"/>
    <n v="4"/>
    <s v="B2"/>
    <m/>
    <s v="0-NO"/>
  </r>
  <r>
    <n v="200076193"/>
    <s v="Espinosa Castillo"/>
    <s v="Carlos"/>
    <s v="cjespinosa@uninorte.edu.co"/>
    <x v="5"/>
    <s v="Ingenierías"/>
    <d v="2019-08-11T00:00:00"/>
    <n v="8439"/>
    <n v="264"/>
    <n v="223"/>
    <n v="231"/>
    <n v="214"/>
    <n v="256"/>
    <n v="231"/>
    <m/>
    <n v="92"/>
    <n v="99"/>
    <n v="66"/>
    <n v="63"/>
    <n v="95"/>
    <n v="4"/>
    <n v="4"/>
    <n v="4"/>
    <n v="4"/>
    <s v="B2"/>
    <m/>
    <s v="1-OK"/>
  </r>
  <r>
    <n v="200074458"/>
    <s v="Chicoasuque Sierra"/>
    <s v="Jhonatan"/>
    <s v="jchicoasuque@uninorte.edu.co"/>
    <x v="5"/>
    <s v="Ingenierías"/>
    <d v="2019-08-11T00:00:00"/>
    <n v="8438"/>
    <n v="300"/>
    <n v="231"/>
    <n v="214"/>
    <n v="214"/>
    <n v="262"/>
    <n v="230"/>
    <m/>
    <n v="95"/>
    <n v="94"/>
    <n v="66"/>
    <n v="71"/>
    <n v="94"/>
    <n v="4"/>
    <n v="4"/>
    <n v="4"/>
    <n v="4"/>
    <s v="B2"/>
    <m/>
    <s v="1-OK"/>
  </r>
  <r>
    <n v="200061967"/>
    <s v="Manneh Issa"/>
    <s v="Siham"/>
    <s v="mannehs@uninorte.edu.co"/>
    <x v="0"/>
    <s v="Ciencias de la Salud"/>
    <d v="2019-08-11T00:00:00"/>
    <n v="8438"/>
    <n v="147"/>
    <n v="214"/>
    <n v="214"/>
    <n v="214"/>
    <n v="273"/>
    <n v="229"/>
    <m/>
    <n v="88"/>
    <n v="94"/>
    <n v="66"/>
    <n v="85"/>
    <e v="#N/A"/>
    <n v="2"/>
    <n v="4"/>
    <n v="4"/>
    <n v="4"/>
    <s v="B2"/>
    <m/>
    <s v="1-OK"/>
  </r>
  <r>
    <n v="200073914"/>
    <s v="Giraldo Pelaez"/>
    <s v="Maria"/>
    <s v="mpalaez@uninorte.edu.co"/>
    <x v="13"/>
    <s v="Ingenierías"/>
    <d v="2019-08-11T00:00:00"/>
    <n v="8438"/>
    <n v="137"/>
    <n v="206"/>
    <n v="214"/>
    <n v="214"/>
    <n v="235"/>
    <n v="217"/>
    <m/>
    <n v="82"/>
    <n v="94"/>
    <n v="66"/>
    <n v="42"/>
    <n v="84"/>
    <n v="2"/>
    <n v="4"/>
    <n v="4"/>
    <n v="4"/>
    <s v="B2"/>
    <m/>
    <s v="1-OK"/>
  </r>
  <r>
    <n v="200071094"/>
    <s v="Rodriguez Diaz"/>
    <s v="Laura"/>
    <s v="mrlaura@uninorte.edu.co"/>
    <x v="13"/>
    <s v="Ingenierías"/>
    <d v="2019-08-11T00:00:00"/>
    <n v="8439"/>
    <n v="96"/>
    <n v="197"/>
    <n v="214"/>
    <n v="214"/>
    <n v="278"/>
    <n v="226"/>
    <m/>
    <n v="77"/>
    <n v="94"/>
    <n v="66"/>
    <n v="88"/>
    <n v="92"/>
    <n v="1"/>
    <n v="3"/>
    <n v="4"/>
    <n v="4"/>
    <s v="B2"/>
    <m/>
    <s v="1-OK"/>
  </r>
  <r>
    <n v="200092066"/>
    <s v="Molina Bula"/>
    <s v="Melissa"/>
    <s v="mmbula@uninorte.edu.co"/>
    <x v="1"/>
    <s v="Humanidades y Ciencias Sociales"/>
    <d v="2019-08-11T00:00:00"/>
    <n v="8438"/>
    <n v="178"/>
    <n v="120"/>
    <n v="214"/>
    <n v="214"/>
    <n v="240"/>
    <n v="197"/>
    <m/>
    <n v="24"/>
    <n v="94"/>
    <n v="66"/>
    <n v="47"/>
    <n v="58"/>
    <n v="3"/>
    <n v="1"/>
    <n v="4"/>
    <n v="4"/>
    <s v="B2"/>
    <m/>
    <s v="1-OK"/>
  </r>
  <r>
    <n v="200071865"/>
    <s v="Alfaro Rosas"/>
    <s v="Lucas"/>
    <s v="lrosas@uninorte.edu.co"/>
    <x v="9"/>
    <s v="Ciencias Básicas"/>
    <d v="2019-08-11T00:00:00"/>
    <n v="8438"/>
    <n v="172"/>
    <n v="189"/>
    <n v="206"/>
    <n v="214"/>
    <n v="278"/>
    <n v="222"/>
    <m/>
    <n v="71"/>
    <n v="90"/>
    <n v="66"/>
    <n v="88"/>
    <n v="88"/>
    <n v="3"/>
    <n v="3"/>
    <n v="4"/>
    <n v="4"/>
    <s v="B2"/>
    <m/>
    <s v="0-NO"/>
  </r>
  <r>
    <n v="200038237"/>
    <s v="Perez Cantillo"/>
    <s v="Natalia"/>
    <s v="anperez@uninorte.edu.co"/>
    <x v="14"/>
    <s v="Humanidades y Ciencias Sociales"/>
    <d v="2019-08-11T00:00:00"/>
    <n v="8438"/>
    <n v="181"/>
    <n v="180"/>
    <n v="206"/>
    <n v="214"/>
    <n v="289"/>
    <n v="222"/>
    <m/>
    <n v="67"/>
    <n v="90"/>
    <n v="66"/>
    <n v="95"/>
    <n v="88"/>
    <n v="3"/>
    <n v="3"/>
    <n v="4"/>
    <n v="4"/>
    <s v="B2"/>
    <m/>
    <s v="1-OK"/>
  </r>
  <r>
    <n v="200073470"/>
    <s v="Cudris Parody"/>
    <s v="Maria"/>
    <s v="cudrism@uninorte.edu.co"/>
    <x v="0"/>
    <s v="Ciencias de la Salud"/>
    <d v="2019-08-11T00:00:00"/>
    <n v="8438"/>
    <n v="162"/>
    <n v="163"/>
    <n v="206"/>
    <n v="214"/>
    <n v="245"/>
    <n v="207"/>
    <m/>
    <n v="53"/>
    <n v="90"/>
    <n v="66"/>
    <n v="52"/>
    <n v="73"/>
    <n v="3"/>
    <n v="3"/>
    <n v="4"/>
    <n v="4"/>
    <s v="B2"/>
    <m/>
    <s v="1-OK"/>
  </r>
  <r>
    <n v="200073199"/>
    <s v="Corcho Carranza"/>
    <s v="Ricardo"/>
    <s v="carranzar@uninorte.edu.co"/>
    <x v="8"/>
    <s v="Ingenierías"/>
    <d v="2019-08-11T00:00:00"/>
    <n v="8439"/>
    <n v="129"/>
    <n v="231"/>
    <n v="197"/>
    <n v="214"/>
    <n v="256"/>
    <n v="225"/>
    <m/>
    <n v="95"/>
    <n v="84"/>
    <n v="66"/>
    <n v="63"/>
    <n v="91"/>
    <n v="2"/>
    <n v="4"/>
    <n v="3"/>
    <n v="4"/>
    <s v="B2"/>
    <m/>
    <s v="1-OK"/>
  </r>
  <r>
    <n v="200065953"/>
    <s v="Bedoya Hernandez"/>
    <s v="Nhikolas"/>
    <s v="nicolasbedoya@uninorte.edu.co"/>
    <x v="11"/>
    <s v="Ingenierías"/>
    <d v="2019-08-11T00:00:00"/>
    <n v="8438"/>
    <n v="282"/>
    <n v="223"/>
    <n v="197"/>
    <n v="214"/>
    <n v="278"/>
    <n v="228"/>
    <m/>
    <n v="92"/>
    <n v="84"/>
    <n v="66"/>
    <n v="88"/>
    <n v="93"/>
    <n v="4"/>
    <n v="4"/>
    <n v="3"/>
    <n v="4"/>
    <s v="B2"/>
    <m/>
    <s v="1-OK"/>
  </r>
  <r>
    <n v="200087152"/>
    <s v="Jimenez Olivares"/>
    <s v="Veronica"/>
    <s v="veronicaj@uninorte.edu.co"/>
    <x v="1"/>
    <s v="Humanidades y Ciencias Sociales"/>
    <d v="2019-08-11T00:00:00"/>
    <n v="8439"/>
    <n v="124"/>
    <n v="197"/>
    <n v="197"/>
    <n v="214"/>
    <n v="278"/>
    <n v="222"/>
    <m/>
    <n v="77"/>
    <n v="84"/>
    <n v="66"/>
    <n v="88"/>
    <n v="88"/>
    <n v="2"/>
    <n v="3"/>
    <n v="3"/>
    <n v="4"/>
    <s v="B2"/>
    <m/>
    <s v="1-OK"/>
  </r>
  <r>
    <n v="200075307"/>
    <s v="Ballesteros Rivera"/>
    <s v="Yudi"/>
    <s v="ballesterosy@uninorte.edu.co"/>
    <x v="0"/>
    <s v="Ciencias de la Salud"/>
    <d v="2019-08-11T00:00:00"/>
    <n v="8438"/>
    <n v="181"/>
    <n v="197"/>
    <n v="197"/>
    <n v="214"/>
    <n v="262"/>
    <n v="218"/>
    <m/>
    <n v="77"/>
    <n v="84"/>
    <n v="66"/>
    <n v="71"/>
    <n v="85"/>
    <n v="3"/>
    <n v="3"/>
    <n v="3"/>
    <n v="4"/>
    <s v="B2"/>
    <m/>
    <s v="1-OK"/>
  </r>
  <r>
    <n v="200071546"/>
    <s v="Nuñez Causil"/>
    <s v="Maria"/>
    <s v="causilm@uninorte.edu.co"/>
    <x v="12"/>
    <s v="Escuela de Arquitectura, Urbanismo y Diseño"/>
    <d v="2019-08-11T00:00:00"/>
    <n v="8439"/>
    <n v="178"/>
    <n v="171"/>
    <n v="197"/>
    <n v="214"/>
    <n v="267"/>
    <n v="212"/>
    <m/>
    <n v="60"/>
    <n v="84"/>
    <n v="66"/>
    <n v="76"/>
    <n v="79"/>
    <n v="3"/>
    <n v="3"/>
    <n v="3"/>
    <n v="4"/>
    <s v="B2"/>
    <m/>
    <s v="1-OK"/>
  </r>
  <r>
    <n v="200059008"/>
    <s v="Arenas Vargas"/>
    <s v="Karol"/>
    <s v="karola@uninorte.edu.co"/>
    <x v="1"/>
    <s v="Humanidades y Ciencias Sociales"/>
    <d v="2019-08-11T00:00:00"/>
    <n v="8438"/>
    <n v="300"/>
    <n v="163"/>
    <n v="197"/>
    <n v="214"/>
    <n v="245"/>
    <n v="205"/>
    <m/>
    <n v="53"/>
    <n v="84"/>
    <n v="66"/>
    <n v="52"/>
    <n v="72"/>
    <n v="4"/>
    <n v="3"/>
    <n v="3"/>
    <n v="4"/>
    <s v="B2"/>
    <m/>
    <s v="1-OK"/>
  </r>
  <r>
    <n v="200086896"/>
    <s v="Drago De La Hoz"/>
    <s v="Ana"/>
    <s v="adrago@uninorte.edu.co"/>
    <x v="1"/>
    <s v="Humanidades y Ciencias Sociales"/>
    <d v="2019-08-11T00:00:00"/>
    <n v="8438"/>
    <n v="162"/>
    <n v="163"/>
    <n v="197"/>
    <n v="214"/>
    <n v="267"/>
    <n v="210"/>
    <m/>
    <n v="53"/>
    <n v="84"/>
    <n v="66"/>
    <n v="76"/>
    <n v="78"/>
    <n v="3"/>
    <n v="3"/>
    <n v="3"/>
    <n v="4"/>
    <s v="B2"/>
    <m/>
    <s v="1-OK"/>
  </r>
  <r>
    <n v="200072305"/>
    <s v="Santos Perez"/>
    <s v="Vladimir"/>
    <s v="vladimirs@uninorte.edu.co"/>
    <x v="17"/>
    <s v="Ingenierías"/>
    <d v="2019-08-11T00:00:00"/>
    <n v="8439"/>
    <n v="175"/>
    <n v="240"/>
    <n v="189"/>
    <n v="214"/>
    <n v="262"/>
    <n v="226"/>
    <m/>
    <n v="98"/>
    <n v="76"/>
    <n v="66"/>
    <n v="71"/>
    <n v="92"/>
    <n v="3"/>
    <n v="4"/>
    <n v="3"/>
    <n v="4"/>
    <s v="B2"/>
    <m/>
    <s v="1-OK"/>
  </r>
  <r>
    <n v="200072290"/>
    <s v="Salas Infante"/>
    <s v="Saoris"/>
    <s v="sinfante@uninorte.edu.co"/>
    <x v="13"/>
    <s v="Ingenierías"/>
    <d v="2019-08-11T00:00:00"/>
    <n v="8438"/>
    <n v="133"/>
    <n v="223"/>
    <n v="189"/>
    <n v="214"/>
    <n v="256"/>
    <n v="221"/>
    <m/>
    <n v="92"/>
    <n v="76"/>
    <n v="66"/>
    <n v="63"/>
    <n v="88"/>
    <n v="2"/>
    <n v="4"/>
    <n v="3"/>
    <n v="4"/>
    <s v="B2"/>
    <m/>
    <s v="1-OK"/>
  </r>
  <r>
    <n v="200089461"/>
    <s v="Buendia Guerra"/>
    <s v="Tatiana"/>
    <s v="tbuendia@uninorte.edu.co"/>
    <x v="7"/>
    <s v="Humanidades y Ciencias Sociales"/>
    <d v="2019-08-11T00:00:00"/>
    <n v="8438"/>
    <n v="123"/>
    <n v="206"/>
    <n v="189"/>
    <n v="214"/>
    <n v="202"/>
    <n v="203"/>
    <m/>
    <n v="82"/>
    <n v="76"/>
    <n v="66"/>
    <n v="22"/>
    <n v="68"/>
    <n v="2"/>
    <n v="4"/>
    <n v="3"/>
    <n v="4"/>
    <s v="B2"/>
    <m/>
    <s v="1-OK"/>
  </r>
  <r>
    <n v="200074277"/>
    <s v="Tovar Corpas"/>
    <s v="Antonio"/>
    <s v="acorpas@uninorte.edu.co"/>
    <x v="5"/>
    <s v="Ingenierías"/>
    <d v="2019-08-11T00:00:00"/>
    <n v="8439"/>
    <n v="34"/>
    <n v="197"/>
    <n v="189"/>
    <n v="214"/>
    <m/>
    <n v="150"/>
    <m/>
    <n v="77"/>
    <n v="76"/>
    <n v="66"/>
    <m/>
    <n v="14"/>
    <n v="1"/>
    <n v="3"/>
    <n v="3"/>
    <n v="4"/>
    <s v="-A1"/>
    <m/>
    <s v="1-OK"/>
  </r>
  <r>
    <n v="200070992"/>
    <s v="Perez Correa"/>
    <s v="Loana"/>
    <s v="loanap@uninorte.edu.co"/>
    <x v="12"/>
    <s v="Escuela de Arquitectura, Urbanismo y Diseño"/>
    <d v="2019-08-11T00:00:00"/>
    <n v="8439"/>
    <n v="175"/>
    <n v="180"/>
    <n v="189"/>
    <n v="214"/>
    <n v="273"/>
    <n v="214"/>
    <m/>
    <n v="67"/>
    <n v="76"/>
    <n v="66"/>
    <n v="85"/>
    <n v="82"/>
    <n v="3"/>
    <n v="3"/>
    <n v="3"/>
    <n v="4"/>
    <s v="B2"/>
    <m/>
    <s v="1-OK"/>
  </r>
  <r>
    <n v="200076236"/>
    <s v="Palma Collante"/>
    <s v="Jissed"/>
    <s v="jissedp@uninorte.edu.co"/>
    <x v="14"/>
    <s v="Humanidades y Ciencias Sociales"/>
    <d v="2019-08-11T00:00:00"/>
    <n v="8438"/>
    <n v="167"/>
    <n v="171"/>
    <n v="189"/>
    <n v="214"/>
    <n v="245"/>
    <n v="205"/>
    <m/>
    <n v="60"/>
    <n v="76"/>
    <n v="66"/>
    <n v="52"/>
    <n v="72"/>
    <n v="3"/>
    <n v="3"/>
    <n v="3"/>
    <n v="4"/>
    <s v="B2"/>
    <m/>
    <s v="1-OK"/>
  </r>
  <r>
    <n v="200037685"/>
    <s v="Escorcia Martinez"/>
    <s v="Maria"/>
    <s v="mcescorcia@uninorte.edu.co"/>
    <x v="7"/>
    <s v="Humanidades y Ciencias Sociales"/>
    <d v="2019-08-11T00:00:00"/>
    <n v="8438"/>
    <n v="244"/>
    <n v="146"/>
    <n v="189"/>
    <n v="214"/>
    <n v="158"/>
    <n v="177"/>
    <m/>
    <n v="40"/>
    <n v="76"/>
    <n v="66"/>
    <n v="7"/>
    <n v="34"/>
    <n v="4"/>
    <n v="2"/>
    <n v="3"/>
    <n v="4"/>
    <s v="A2"/>
    <m/>
    <s v="1-OK"/>
  </r>
  <r>
    <n v="200072151"/>
    <s v="Miranda Yepes"/>
    <s v="Karla"/>
    <s v="karlay@uninorte.edu.co"/>
    <x v="4"/>
    <s v="Escuela de Arquitectura, Urbanismo y Diseño"/>
    <d v="2019-08-11T00:00:00"/>
    <n v="8438"/>
    <n v="178"/>
    <n v="120"/>
    <n v="189"/>
    <n v="214"/>
    <n v="262"/>
    <n v="196"/>
    <m/>
    <n v="24"/>
    <n v="76"/>
    <n v="66"/>
    <n v="71"/>
    <n v="57"/>
    <n v="3"/>
    <n v="1"/>
    <n v="3"/>
    <n v="4"/>
    <s v="B2"/>
    <m/>
    <s v="1-OK"/>
  </r>
  <r>
    <n v="200072574"/>
    <s v="Hoyos Cardona"/>
    <s v="Katty"/>
    <s v="kmhoyos@uninorte.edu.co"/>
    <x v="13"/>
    <s v="Ingenierías"/>
    <d v="2019-08-11T00:00:00"/>
    <n v="8438"/>
    <n v="147"/>
    <n v="120"/>
    <n v="189"/>
    <n v="214"/>
    <n v="153"/>
    <n v="169"/>
    <m/>
    <n v="24"/>
    <n v="76"/>
    <n v="66"/>
    <e v="#N/A"/>
    <n v="27"/>
    <n v="2"/>
    <n v="1"/>
    <n v="3"/>
    <n v="4"/>
    <s v="A2"/>
    <m/>
    <s v="1-OK"/>
  </r>
  <r>
    <n v="200063590"/>
    <s v="Quintero Angulo"/>
    <s v="Natalia"/>
    <s v="nataliaangulo@uninorte.edu.co"/>
    <x v="0"/>
    <s v="Ciencias de la Salud"/>
    <d v="2019-08-11T00:00:00"/>
    <n v="8438"/>
    <n v="40"/>
    <n v="120"/>
    <n v="189"/>
    <n v="214"/>
    <n v="229"/>
    <n v="188"/>
    <m/>
    <n v="24"/>
    <n v="76"/>
    <n v="66"/>
    <n v="37"/>
    <n v="46"/>
    <n v="1"/>
    <n v="1"/>
    <n v="3"/>
    <n v="4"/>
    <s v="B2"/>
    <m/>
    <s v="1-OK"/>
  </r>
  <r>
    <n v="200089478"/>
    <s v="Lopez Morrison"/>
    <s v="Angie"/>
    <s v="amorrison@uninorte.edu.co"/>
    <x v="15"/>
    <s v="Humanidades y Ciencias Sociales"/>
    <d v="2019-08-11T00:00:00"/>
    <n v="8438"/>
    <n v="147"/>
    <n v="77"/>
    <n v="189"/>
    <n v="214"/>
    <n v="175"/>
    <n v="164"/>
    <m/>
    <n v="4"/>
    <n v="76"/>
    <n v="66"/>
    <n v="11"/>
    <n v="23"/>
    <n v="2"/>
    <n v="1"/>
    <n v="3"/>
    <n v="4"/>
    <s v="B1"/>
    <m/>
    <s v="1-OK"/>
  </r>
  <r>
    <n v="200078148"/>
    <s v="Ramirez Ortiz"/>
    <s v="Juan"/>
    <s v="ortizjd@uninorte.edu.co"/>
    <x v="10"/>
    <s v="Ingenierías"/>
    <d v="2019-08-11T00:00:00"/>
    <n v="8439"/>
    <n v="169"/>
    <n v="249"/>
    <n v="180"/>
    <n v="214"/>
    <n v="256"/>
    <n v="225"/>
    <m/>
    <n v="99"/>
    <n v="71"/>
    <n v="66"/>
    <n v="63"/>
    <n v="91"/>
    <n v="3"/>
    <n v="4"/>
    <n v="3"/>
    <n v="4"/>
    <s v="B2"/>
    <m/>
    <s v="1-OK"/>
  </r>
  <r>
    <n v="200075821"/>
    <s v="Yanez Villadiego"/>
    <s v="Luis"/>
    <s v="lfyanez@uninorte.edu.co"/>
    <x v="5"/>
    <s v="Ingenierías"/>
    <d v="2019-08-11T00:00:00"/>
    <n v="8438"/>
    <n v="166"/>
    <n v="223"/>
    <n v="180"/>
    <n v="214"/>
    <n v="218"/>
    <n v="209"/>
    <m/>
    <n v="92"/>
    <n v="71"/>
    <n v="66"/>
    <n v="30"/>
    <n v="76"/>
    <n v="3"/>
    <n v="4"/>
    <n v="3"/>
    <n v="4"/>
    <s v="B2"/>
    <m/>
    <s v="1-OK"/>
  </r>
  <r>
    <n v="200074946"/>
    <s v="Ibarra Garrido"/>
    <s v="Alejandra"/>
    <s v="adibarra@uninorte.edu.co"/>
    <x v="13"/>
    <s v="Ingenierías"/>
    <d v="2019-08-11T00:00:00"/>
    <n v="8438"/>
    <n v="165"/>
    <n v="214"/>
    <n v="180"/>
    <n v="214"/>
    <n v="245"/>
    <n v="213"/>
    <m/>
    <n v="88"/>
    <n v="71"/>
    <n v="66"/>
    <n v="52"/>
    <n v="81"/>
    <n v="3"/>
    <n v="4"/>
    <n v="3"/>
    <n v="4"/>
    <s v="B2"/>
    <m/>
    <s v="1-OK"/>
  </r>
  <r>
    <n v="200075120"/>
    <s v="Herrera Santiz"/>
    <s v="Jose"/>
    <s v="jsantiz@uninorte.edu.co"/>
    <x v="0"/>
    <s v="Ciencias de la Salud"/>
    <d v="2019-08-11T00:00:00"/>
    <n v="8438"/>
    <n v="165"/>
    <n v="214"/>
    <n v="180"/>
    <n v="214"/>
    <n v="251"/>
    <n v="215"/>
    <m/>
    <n v="88"/>
    <n v="71"/>
    <n v="66"/>
    <n v="59"/>
    <n v="83"/>
    <n v="3"/>
    <n v="4"/>
    <n v="3"/>
    <n v="4"/>
    <s v="B2"/>
    <m/>
    <s v="1-OK"/>
  </r>
  <r>
    <n v="200061930"/>
    <s v="Rodriguez Cano"/>
    <s v="Monica"/>
    <s v="mmcano@uninorte.edu.co"/>
    <x v="4"/>
    <s v="Escuela de Arquitectura, Urbanismo y Diseño"/>
    <d v="2019-08-11T00:00:00"/>
    <n v="8439"/>
    <n v="145"/>
    <n v="206"/>
    <n v="180"/>
    <n v="214"/>
    <n v="295"/>
    <n v="224"/>
    <m/>
    <n v="82"/>
    <n v="71"/>
    <n v="66"/>
    <n v="99"/>
    <n v="90"/>
    <n v="2"/>
    <n v="4"/>
    <n v="3"/>
    <n v="4"/>
    <s v="B2"/>
    <m/>
    <s v="1-OK"/>
  </r>
  <r>
    <n v="200075878"/>
    <s v="Suarez Gutierrez"/>
    <s v="Juan"/>
    <s v="suarezjd@uninorte.edu.co"/>
    <x v="10"/>
    <s v="Ingenierías"/>
    <d v="2019-08-11T00:00:00"/>
    <n v="8439"/>
    <n v="171"/>
    <n v="197"/>
    <n v="180"/>
    <n v="214"/>
    <n v="245"/>
    <n v="209"/>
    <m/>
    <n v="77"/>
    <n v="71"/>
    <n v="66"/>
    <n v="52"/>
    <n v="76"/>
    <n v="3"/>
    <n v="3"/>
    <n v="3"/>
    <n v="4"/>
    <s v="B2"/>
    <m/>
    <s v="1-OK"/>
  </r>
  <r>
    <n v="200072572"/>
    <s v="Doku Angulo"/>
    <s v="Osami"/>
    <s v="odoku@uninorte.edu.co"/>
    <x v="10"/>
    <s v="Ingenierías"/>
    <d v="2019-08-11T00:00:00"/>
    <n v="8438"/>
    <n v="139"/>
    <n v="180"/>
    <n v="180"/>
    <n v="214"/>
    <n v="229"/>
    <n v="201"/>
    <m/>
    <n v="67"/>
    <n v="71"/>
    <n v="66"/>
    <n v="37"/>
    <n v="65"/>
    <n v="2"/>
    <n v="3"/>
    <n v="3"/>
    <n v="4"/>
    <s v="B2"/>
    <m/>
    <s v="1-OK"/>
  </r>
  <r>
    <n v="200088118"/>
    <s v="Roncallo Moran"/>
    <s v="Yerlin"/>
    <s v="roncalloy@uninorte.edu.co"/>
    <x v="18"/>
    <s v="IESE-Inst.de Estudios en Educ."/>
    <d v="2019-08-11T00:00:00"/>
    <n v="8438"/>
    <n v="272"/>
    <n v="154"/>
    <n v="180"/>
    <n v="214"/>
    <n v="256"/>
    <n v="201"/>
    <m/>
    <n v="46"/>
    <n v="71"/>
    <n v="66"/>
    <n v="63"/>
    <n v="65"/>
    <n v="4"/>
    <n v="3"/>
    <n v="3"/>
    <n v="4"/>
    <s v="B2"/>
    <m/>
    <s v="1-OK"/>
  </r>
  <r>
    <n v="200071466"/>
    <s v="Consuegra Coronell"/>
    <s v="Isabella"/>
    <s v="coronelli@uninorte.edu.co"/>
    <x v="5"/>
    <s v="Ingenierías"/>
    <d v="2019-08-11T00:00:00"/>
    <n v="8438"/>
    <n v="81"/>
    <n v="120"/>
    <n v="180"/>
    <n v="214"/>
    <n v="180"/>
    <n v="174"/>
    <m/>
    <n v="24"/>
    <n v="71"/>
    <n v="66"/>
    <n v="13"/>
    <n v="31"/>
    <n v="1"/>
    <n v="1"/>
    <n v="3"/>
    <n v="4"/>
    <s v="B1"/>
    <m/>
    <s v="1-OK"/>
  </r>
  <r>
    <n v="200072354"/>
    <s v="Vivas Cortes"/>
    <s v="Michelle"/>
    <s v="vivasm@uninorte.edu.co"/>
    <x v="0"/>
    <s v="Ciencias de la Salud"/>
    <d v="2019-08-11T00:00:00"/>
    <n v="8438"/>
    <n v="141"/>
    <n v="111"/>
    <n v="180"/>
    <n v="214"/>
    <m/>
    <n v="126"/>
    <m/>
    <n v="18"/>
    <n v="71"/>
    <n v="66"/>
    <m/>
    <e v="#N/A"/>
    <n v="2"/>
    <n v="1"/>
    <n v="3"/>
    <n v="4"/>
    <s v="-A1"/>
    <m/>
    <s v="1-OK"/>
  </r>
  <r>
    <n v="200075446"/>
    <s v="Escobar Cabarca"/>
    <s v="Diana"/>
    <s v="cabarcad@uninorte.edu.co"/>
    <x v="14"/>
    <s v="Humanidades y Ciencias Sociales"/>
    <d v="2019-08-11T00:00:00"/>
    <n v="8438"/>
    <n v="174"/>
    <n v="111"/>
    <n v="180"/>
    <n v="214"/>
    <n v="245"/>
    <n v="188"/>
    <m/>
    <n v="18"/>
    <n v="71"/>
    <n v="66"/>
    <n v="52"/>
    <n v="46"/>
    <n v="3"/>
    <n v="1"/>
    <n v="3"/>
    <n v="4"/>
    <s v="B2"/>
    <m/>
    <s v="1-OK"/>
  </r>
  <r>
    <n v="200073346"/>
    <s v="Castillo Guerrero"/>
    <s v="Fabio"/>
    <s v="fcastillol@uninorte.edu.co"/>
    <x v="5"/>
    <s v="Ingenierías"/>
    <d v="2019-08-11T00:00:00"/>
    <n v="8438"/>
    <n v="300"/>
    <n v="231"/>
    <n v="171"/>
    <n v="214"/>
    <n v="207"/>
    <n v="206"/>
    <m/>
    <n v="95"/>
    <n v="61"/>
    <n v="66"/>
    <n v="24"/>
    <e v="#N/A"/>
    <n v="4"/>
    <n v="4"/>
    <n v="3"/>
    <n v="4"/>
    <s v="B2"/>
    <m/>
    <s v="1-OK"/>
  </r>
  <r>
    <n v="200073840"/>
    <s v="Payares Osorio"/>
    <s v="Yanelis"/>
    <s v="payaresy@uninorte.edu.co"/>
    <x v="13"/>
    <s v="Ingenierías"/>
    <d v="2019-08-11T00:00:00"/>
    <n v="8438"/>
    <n v="181"/>
    <n v="223"/>
    <n v="171"/>
    <n v="214"/>
    <n v="218"/>
    <n v="207"/>
    <m/>
    <n v="92"/>
    <n v="61"/>
    <n v="66"/>
    <n v="30"/>
    <n v="73"/>
    <n v="3"/>
    <n v="4"/>
    <n v="3"/>
    <n v="4"/>
    <s v="B2"/>
    <m/>
    <s v="1-OK"/>
  </r>
  <r>
    <n v="200074795"/>
    <s v="Rosillo Ricardo"/>
    <s v="Eirene"/>
    <s v="eirener@uninorte.edu.co"/>
    <x v="4"/>
    <s v="Escuela de Arquitectura, Urbanismo y Diseño"/>
    <d v="2019-08-11T00:00:00"/>
    <n v="8438"/>
    <n v="175"/>
    <n v="189"/>
    <n v="171"/>
    <n v="214"/>
    <n v="295"/>
    <n v="217"/>
    <m/>
    <n v="71"/>
    <n v="61"/>
    <n v="66"/>
    <n v="99"/>
    <n v="84"/>
    <n v="3"/>
    <n v="3"/>
    <n v="3"/>
    <n v="4"/>
    <s v="B2"/>
    <m/>
    <s v="1-OK"/>
  </r>
  <r>
    <n v="200092594"/>
    <s v="Castellanos Cantillo"/>
    <s v="Kiara"/>
    <s v="kiarac@uninorte.edu.co"/>
    <x v="12"/>
    <s v="Escuela de Arquitectura, Urbanismo y Diseño"/>
    <d v="2019-08-11T00:00:00"/>
    <n v="8438"/>
    <n v="133"/>
    <n v="180"/>
    <n v="171"/>
    <n v="214"/>
    <n v="229"/>
    <n v="199"/>
    <m/>
    <n v="67"/>
    <n v="61"/>
    <n v="66"/>
    <n v="37"/>
    <n v="61"/>
    <n v="2"/>
    <n v="3"/>
    <n v="3"/>
    <n v="4"/>
    <s v="B2"/>
    <m/>
    <s v="1-OK"/>
  </r>
  <r>
    <n v="200088973"/>
    <s v="Tan Kuang"/>
    <s v="Kuang"/>
    <s v="tank@uninorte.edu.co"/>
    <x v="12"/>
    <s v="Escuela de Arquitectura, Urbanismo y Diseño"/>
    <d v="2019-08-11T00:00:00"/>
    <n v="8438"/>
    <n v="173"/>
    <n v="171"/>
    <n v="171"/>
    <n v="214"/>
    <n v="240"/>
    <n v="199"/>
    <m/>
    <n v="60"/>
    <n v="61"/>
    <n v="66"/>
    <n v="47"/>
    <n v="61"/>
    <n v="3"/>
    <n v="3"/>
    <n v="3"/>
    <n v="4"/>
    <s v="B2"/>
    <m/>
    <s v="1-OK"/>
  </r>
  <r>
    <n v="200089838"/>
    <s v="Guevara Oviedo"/>
    <s v="Camilo"/>
    <s v="aguevarac@uninorte.edu.co"/>
    <x v="12"/>
    <s v="Escuela de Arquitectura, Urbanismo y Diseño"/>
    <d v="2019-08-11T00:00:00"/>
    <n v="8438"/>
    <n v="184"/>
    <n v="154"/>
    <n v="171"/>
    <n v="214"/>
    <n v="295"/>
    <n v="209"/>
    <m/>
    <n v="46"/>
    <n v="61"/>
    <n v="66"/>
    <n v="99"/>
    <n v="76"/>
    <n v="3"/>
    <n v="3"/>
    <n v="3"/>
    <n v="4"/>
    <s v="B2"/>
    <m/>
    <s v="1-OK"/>
  </r>
  <r>
    <n v="200081221"/>
    <s v="Habib Tatis"/>
    <s v="Maria"/>
    <s v="mahabib@uninorte.edu.co"/>
    <x v="12"/>
    <s v="Escuela de Arquitectura, Urbanismo y Diseño"/>
    <d v="2019-08-11T00:00:00"/>
    <n v="8438"/>
    <n v="147"/>
    <n v="146"/>
    <n v="171"/>
    <n v="214"/>
    <n v="273"/>
    <n v="201"/>
    <m/>
    <n v="40"/>
    <n v="61"/>
    <n v="66"/>
    <n v="85"/>
    <n v="65"/>
    <n v="2"/>
    <n v="2"/>
    <n v="3"/>
    <n v="4"/>
    <s v="B2"/>
    <m/>
    <s v="1-OK"/>
  </r>
  <r>
    <n v="200074475"/>
    <s v="Ferrer Heras"/>
    <s v="Silvia"/>
    <s v="sheras@uninorte.edu.co"/>
    <x v="0"/>
    <s v="Ciencias de la Salud"/>
    <d v="2019-08-11T00:00:00"/>
    <n v="8438"/>
    <n v="162"/>
    <n v="146"/>
    <n v="171"/>
    <n v="214"/>
    <n v="262"/>
    <n v="198"/>
    <m/>
    <n v="40"/>
    <n v="61"/>
    <n v="66"/>
    <n v="71"/>
    <n v="60"/>
    <n v="3"/>
    <n v="2"/>
    <n v="3"/>
    <n v="4"/>
    <s v="B2"/>
    <m/>
    <s v="1-OK"/>
  </r>
  <r>
    <n v="200091819"/>
    <s v="Mendoza Zapata"/>
    <s v="Luis"/>
    <s v="lzapataa@uninorte.edu.co"/>
    <x v="5"/>
    <s v="Ingenierías"/>
    <d v="2019-08-11T00:00:00"/>
    <n v="8438"/>
    <n v="262"/>
    <n v="137"/>
    <n v="171"/>
    <n v="214"/>
    <n v="273"/>
    <n v="199"/>
    <m/>
    <n v="33"/>
    <n v="61"/>
    <n v="66"/>
    <n v="85"/>
    <n v="61"/>
    <n v="4"/>
    <n v="2"/>
    <n v="3"/>
    <n v="4"/>
    <s v="B2"/>
    <m/>
    <s v="1-OK"/>
  </r>
  <r>
    <n v="200071678"/>
    <s v="Jaramillo Meza"/>
    <s v="Gabriel"/>
    <s v="gajaramillo@uninorte.edu.co"/>
    <x v="1"/>
    <s v="Humanidades y Ciencias Sociales"/>
    <d v="2019-08-11T00:00:00"/>
    <n v="8439"/>
    <n v="201"/>
    <n v="103"/>
    <n v="171"/>
    <n v="214"/>
    <n v="235"/>
    <n v="181"/>
    <m/>
    <n v="14"/>
    <n v="61"/>
    <n v="66"/>
    <n v="42"/>
    <n v="38"/>
    <n v="4"/>
    <n v="1"/>
    <n v="3"/>
    <n v="4"/>
    <s v="B2"/>
    <m/>
    <s v="1-OK"/>
  </r>
  <r>
    <n v="200069782"/>
    <s v="Londoño Posada"/>
    <s v="Katherine"/>
    <s v="katherinelondono@uninorte.edu.co"/>
    <x v="1"/>
    <s v="Humanidades y Ciencias Sociales"/>
    <d v="2019-08-11T00:00:00"/>
    <n v="8438"/>
    <n v="127"/>
    <n v="94"/>
    <n v="171"/>
    <n v="214"/>
    <n v="136"/>
    <n v="154"/>
    <m/>
    <n v="10"/>
    <n v="61"/>
    <n v="66"/>
    <n v="4"/>
    <n v="10"/>
    <n v="2"/>
    <n v="1"/>
    <n v="3"/>
    <n v="4"/>
    <s v="A1"/>
    <m/>
    <s v="1-OK"/>
  </r>
  <r>
    <n v="200062019"/>
    <s v="Romero Guzman"/>
    <s v="Sharik"/>
    <s v="sharikr@uninorte.edu.co"/>
    <x v="0"/>
    <s v="Ciencias de la Salud"/>
    <d v="2019-08-11T00:00:00"/>
    <n v="8438"/>
    <n v="130"/>
    <m/>
    <n v="171"/>
    <n v="214"/>
    <n v="295"/>
    <n v="170"/>
    <m/>
    <m/>
    <n v="61"/>
    <n v="66"/>
    <n v="99"/>
    <n v="28"/>
    <n v="2"/>
    <n v="1"/>
    <n v="3"/>
    <n v="4"/>
    <s v="B2"/>
    <m/>
    <s v="1-OK"/>
  </r>
  <r>
    <n v="200072744"/>
    <s v="Solis Padilla"/>
    <s v="Luis"/>
    <s v="lsolis@uninorte.edu.co"/>
    <x v="11"/>
    <s v="Ingenierías"/>
    <d v="2019-08-11T00:00:00"/>
    <n v="8438"/>
    <n v="139"/>
    <n v="214"/>
    <n v="163"/>
    <n v="214"/>
    <n v="245"/>
    <n v="209"/>
    <m/>
    <n v="88"/>
    <n v="51"/>
    <n v="66"/>
    <n v="52"/>
    <n v="76"/>
    <n v="2"/>
    <n v="4"/>
    <n v="3"/>
    <n v="4"/>
    <s v="B2"/>
    <m/>
    <s v="1-OK"/>
  </r>
  <r>
    <n v="200088864"/>
    <s v="Gutierrez Aleman"/>
    <s v="Andres"/>
    <s v="alemanf@uninorte.edu.co"/>
    <x v="4"/>
    <s v="Escuela de Arquitectura, Urbanismo y Diseño"/>
    <d v="2019-08-11T00:00:00"/>
    <n v="8438"/>
    <n v="147"/>
    <n v="206"/>
    <n v="163"/>
    <n v="214"/>
    <n v="251"/>
    <n v="209"/>
    <m/>
    <n v="82"/>
    <n v="51"/>
    <n v="66"/>
    <n v="59"/>
    <n v="76"/>
    <n v="2"/>
    <n v="4"/>
    <n v="3"/>
    <n v="4"/>
    <s v="B2"/>
    <m/>
    <s v="1-OK"/>
  </r>
  <r>
    <n v="200071179"/>
    <s v="Da Camara Maldonado"/>
    <s v="Juan"/>
    <s v="jdacamara@uninorte.edu.co"/>
    <x v="5"/>
    <s v="Ingenierías"/>
    <d v="2019-08-11T00:00:00"/>
    <n v="8439"/>
    <n v="246"/>
    <n v="180"/>
    <n v="163"/>
    <n v="214"/>
    <n v="267"/>
    <n v="206"/>
    <m/>
    <n v="67"/>
    <n v="51"/>
    <n v="66"/>
    <n v="76"/>
    <e v="#N/A"/>
    <n v="4"/>
    <n v="3"/>
    <n v="3"/>
    <n v="4"/>
    <s v="B2"/>
    <m/>
    <s v="1-OK"/>
  </r>
  <r>
    <n v="200038303"/>
    <s v="Palomino Molina"/>
    <s v="Laura"/>
    <s v="lpalominom@uninorte.edu.co"/>
    <x v="20"/>
    <s v="Vicerrectoría Académica"/>
    <d v="2019-08-11T00:00:00"/>
    <n v="8438"/>
    <n v="173"/>
    <n v="180"/>
    <n v="163"/>
    <n v="214"/>
    <n v="267"/>
    <n v="206"/>
    <m/>
    <n v="67"/>
    <n v="51"/>
    <n v="66"/>
    <n v="76"/>
    <e v="#N/A"/>
    <n v="3"/>
    <n v="3"/>
    <n v="3"/>
    <n v="4"/>
    <s v="B2"/>
    <m/>
    <s v="1-OK"/>
  </r>
  <r>
    <n v="200098350"/>
    <s v="Jamette Garrido"/>
    <s v="Maria"/>
    <s v="mjamette@uninorte.edu.co"/>
    <x v="19"/>
    <s v="Escuela de Arquitectura, Urbanismo y Diseño"/>
    <d v="2019-08-11T00:00:00"/>
    <n v="8438"/>
    <n v="147"/>
    <n v="171"/>
    <n v="163"/>
    <n v="214"/>
    <n v="256"/>
    <n v="201"/>
    <m/>
    <n v="60"/>
    <n v="51"/>
    <n v="66"/>
    <n v="63"/>
    <n v="65"/>
    <n v="2"/>
    <n v="3"/>
    <n v="3"/>
    <n v="4"/>
    <s v="B2"/>
    <m/>
    <s v="1-OK"/>
  </r>
  <r>
    <n v="200038022"/>
    <s v="Consuegra Lara"/>
    <s v="Vanessa"/>
    <s v="vlara@uninorte.edu.co"/>
    <x v="10"/>
    <s v="Ingenierías"/>
    <d v="2019-08-11T00:00:00"/>
    <n v="8438"/>
    <n v="181"/>
    <n v="171"/>
    <n v="163"/>
    <n v="214"/>
    <n v="267"/>
    <n v="204"/>
    <m/>
    <n v="60"/>
    <n v="51"/>
    <n v="66"/>
    <n v="76"/>
    <n v="69"/>
    <n v="3"/>
    <n v="3"/>
    <n v="3"/>
    <n v="4"/>
    <s v="B2"/>
    <m/>
    <s v="1-OK"/>
  </r>
  <r>
    <n v="200046982"/>
    <s v="Goyeneche Karut"/>
    <s v="David"/>
    <s v="dgoyeneche@uninorte.edu.co"/>
    <x v="14"/>
    <s v="Humanidades y Ciencias Sociales"/>
    <d v="2019-08-11T00:00:00"/>
    <n v="8439"/>
    <n v="139"/>
    <n v="171"/>
    <n v="163"/>
    <n v="214"/>
    <n v="235"/>
    <n v="196"/>
    <m/>
    <n v="60"/>
    <n v="51"/>
    <n v="66"/>
    <n v="42"/>
    <n v="57"/>
    <n v="2"/>
    <n v="3"/>
    <n v="3"/>
    <n v="4"/>
    <s v="B2"/>
    <m/>
    <s v="1-OK"/>
  </r>
  <r>
    <n v="200089870"/>
    <s v="Infante Vesga"/>
    <s v="Maria"/>
    <s v="mainfante@uninorte.edu.co"/>
    <x v="4"/>
    <s v="Escuela de Arquitectura, Urbanismo y Diseño"/>
    <d v="2019-08-11T00:00:00"/>
    <n v="8438"/>
    <n v="165"/>
    <n v="163"/>
    <n v="163"/>
    <n v="214"/>
    <n v="267"/>
    <n v="202"/>
    <m/>
    <n v="53"/>
    <n v="51"/>
    <n v="66"/>
    <n v="76"/>
    <n v="66"/>
    <n v="3"/>
    <n v="3"/>
    <n v="3"/>
    <n v="4"/>
    <s v="B2"/>
    <m/>
    <s v="1-OK"/>
  </r>
  <r>
    <n v="200073579"/>
    <s v="Castro Avendaño"/>
    <s v="Lina"/>
    <s v="mlavendano@uninorte.edu.co"/>
    <x v="5"/>
    <s v="Ingenierías"/>
    <d v="2019-08-11T00:00:00"/>
    <n v="8438"/>
    <n v="282"/>
    <n v="154"/>
    <n v="163"/>
    <n v="214"/>
    <n v="213"/>
    <n v="186"/>
    <m/>
    <n v="46"/>
    <n v="51"/>
    <n v="66"/>
    <n v="27"/>
    <n v="44"/>
    <n v="4"/>
    <n v="3"/>
    <n v="3"/>
    <n v="4"/>
    <s v="B2"/>
    <m/>
    <s v="1-OK"/>
  </r>
  <r>
    <n v="200093320"/>
    <s v="Amaya Benjumea"/>
    <s v="Angelica"/>
    <s v="ambenjumea@uninorte.edu.co"/>
    <x v="1"/>
    <s v="Humanidades y Ciencias Sociales"/>
    <d v="2019-08-11T00:00:00"/>
    <n v="8438"/>
    <n v="282"/>
    <n v="146"/>
    <n v="163"/>
    <n v="214"/>
    <n v="218"/>
    <n v="185"/>
    <m/>
    <n v="40"/>
    <n v="51"/>
    <n v="66"/>
    <n v="30"/>
    <n v="42"/>
    <n v="4"/>
    <n v="2"/>
    <n v="3"/>
    <n v="4"/>
    <s v="B2"/>
    <m/>
    <s v="1-OK"/>
  </r>
  <r>
    <n v="200058383"/>
    <s v="Ariza De La Ossa"/>
    <s v="Eliana"/>
    <s v="elianaariza@uninorte.edu.co"/>
    <x v="18"/>
    <s v="IESE-Inst.de Estudios en Educ."/>
    <d v="2019-08-11T00:00:00"/>
    <n v="8439"/>
    <n v="300"/>
    <n v="129"/>
    <n v="163"/>
    <n v="214"/>
    <n v="278"/>
    <n v="196"/>
    <m/>
    <n v="27"/>
    <n v="51"/>
    <n v="66"/>
    <n v="88"/>
    <n v="57"/>
    <n v="4"/>
    <n v="2"/>
    <n v="3"/>
    <n v="4"/>
    <s v="B2"/>
    <m/>
    <s v="1-OK"/>
  </r>
  <r>
    <n v="200062171"/>
    <s v="Vides Valencia"/>
    <s v="Angie"/>
    <s v="apvides@uninorte.edu.co"/>
    <x v="0"/>
    <s v="Ciencias de la Salud"/>
    <d v="2019-08-11T00:00:00"/>
    <n v="8438"/>
    <n v="140"/>
    <n v="129"/>
    <n v="163"/>
    <n v="214"/>
    <n v="218"/>
    <n v="181"/>
    <m/>
    <n v="27"/>
    <n v="51"/>
    <n v="66"/>
    <n v="30"/>
    <n v="38"/>
    <n v="2"/>
    <n v="2"/>
    <n v="3"/>
    <n v="4"/>
    <s v="B2"/>
    <m/>
    <s v="1-OK"/>
  </r>
  <r>
    <n v="200071911"/>
    <s v="Barraza Caraballo"/>
    <s v="Emily"/>
    <s v="cemily@uninorte.edu.co"/>
    <x v="14"/>
    <s v="Humanidades y Ciencias Sociales"/>
    <d v="2019-08-11T00:00:00"/>
    <n v="8438"/>
    <n v="300"/>
    <n v="120"/>
    <n v="163"/>
    <n v="214"/>
    <n v="251"/>
    <n v="187"/>
    <m/>
    <n v="24"/>
    <n v="51"/>
    <n v="66"/>
    <n v="59"/>
    <e v="#N/A"/>
    <n v="4"/>
    <n v="1"/>
    <n v="3"/>
    <n v="4"/>
    <s v="B2"/>
    <m/>
    <s v="1-OK"/>
  </r>
  <r>
    <n v="200089430"/>
    <s v="Rueda Fuentes"/>
    <s v="Carlos"/>
    <s v="cruedam@uninorte.edu.co"/>
    <x v="4"/>
    <s v="Escuela de Arquitectura, Urbanismo y Diseño"/>
    <d v="2019-08-11T00:00:00"/>
    <n v="8438"/>
    <n v="145"/>
    <n v="69"/>
    <n v="163"/>
    <n v="214"/>
    <n v="284"/>
    <n v="183"/>
    <m/>
    <n v="2"/>
    <n v="51"/>
    <n v="66"/>
    <n v="93"/>
    <n v="40"/>
    <n v="2"/>
    <n v="1"/>
    <n v="3"/>
    <n v="4"/>
    <s v="B2"/>
    <m/>
    <s v="1-OK"/>
  </r>
  <r>
    <n v="200075468"/>
    <s v="Mercado Pastor"/>
    <s v="David"/>
    <s v="pastord@uninorte.edu.co"/>
    <x v="5"/>
    <s v="Ingenierías"/>
    <d v="2019-08-11T00:00:00"/>
    <n v="8438"/>
    <n v="178"/>
    <n v="231"/>
    <n v="154"/>
    <n v="214"/>
    <n v="251"/>
    <n v="213"/>
    <m/>
    <n v="95"/>
    <n v="42"/>
    <n v="66"/>
    <n v="59"/>
    <n v="81"/>
    <n v="3"/>
    <n v="4"/>
    <n v="2"/>
    <n v="4"/>
    <s v="B2"/>
    <m/>
    <s v="1-OK"/>
  </r>
  <r>
    <n v="200075379"/>
    <s v="Otero Gazcon"/>
    <s v="Leiner"/>
    <s v="lgazcon@uninorte.edu.co"/>
    <x v="17"/>
    <s v="Ingenierías"/>
    <d v="2019-08-11T00:00:00"/>
    <n v="8439"/>
    <n v="135"/>
    <n v="231"/>
    <n v="154"/>
    <n v="214"/>
    <n v="207"/>
    <n v="202"/>
    <m/>
    <n v="95"/>
    <n v="42"/>
    <n v="66"/>
    <n v="24"/>
    <n v="66"/>
    <n v="2"/>
    <n v="4"/>
    <n v="2"/>
    <n v="4"/>
    <s v="B2"/>
    <m/>
    <s v="1-OK"/>
  </r>
  <r>
    <n v="200075504"/>
    <s v="Conrado Amaranto"/>
    <s v="Carlos"/>
    <s v="camaranto@uninorte.edu.co"/>
    <x v="8"/>
    <s v="Ingenierías"/>
    <d v="2019-08-11T00:00:00"/>
    <n v="8439"/>
    <n v="181"/>
    <n v="214"/>
    <n v="154"/>
    <n v="214"/>
    <n v="229"/>
    <n v="203"/>
    <m/>
    <n v="88"/>
    <n v="42"/>
    <n v="66"/>
    <n v="37"/>
    <n v="68"/>
    <n v="3"/>
    <n v="4"/>
    <n v="2"/>
    <n v="4"/>
    <s v="B2"/>
    <m/>
    <s v="1-OK"/>
  </r>
  <r>
    <n v="200070911"/>
    <s v="Meza Duran"/>
    <s v="Alejandra"/>
    <s v="alejandrameza@uninorte.edu.co"/>
    <x v="0"/>
    <s v="Ciencias de la Salud"/>
    <d v="2019-08-11T00:00:00"/>
    <n v="8438"/>
    <n v="178"/>
    <n v="206"/>
    <n v="154"/>
    <n v="214"/>
    <n v="256"/>
    <n v="208"/>
    <m/>
    <n v="82"/>
    <n v="42"/>
    <n v="66"/>
    <n v="63"/>
    <n v="75"/>
    <n v="3"/>
    <n v="4"/>
    <n v="2"/>
    <n v="4"/>
    <s v="B2"/>
    <m/>
    <s v="1-OK"/>
  </r>
  <r>
    <n v="200080417"/>
    <s v="Morales Iturriago"/>
    <s v="Devanis"/>
    <s v="devanism@uninorte.edu.co"/>
    <x v="5"/>
    <s v="Ingenierías"/>
    <d v="2019-08-11T00:00:00"/>
    <n v="8439"/>
    <n v="48"/>
    <n v="197"/>
    <n v="154"/>
    <n v="214"/>
    <n v="175"/>
    <n v="185"/>
    <m/>
    <n v="77"/>
    <n v="42"/>
    <n v="66"/>
    <n v="11"/>
    <n v="42"/>
    <n v="1"/>
    <n v="3"/>
    <n v="2"/>
    <n v="4"/>
    <s v="B1"/>
    <m/>
    <s v="1-OK"/>
  </r>
  <r>
    <n v="200039543"/>
    <s v="Giraldo Jimenez"/>
    <s v="Andres"/>
    <s v="fagiraldo@uninorte.edu.co"/>
    <x v="5"/>
    <s v="Ingenierías"/>
    <d v="2019-08-11T00:00:00"/>
    <n v="8438"/>
    <n v="145"/>
    <n v="189"/>
    <n v="154"/>
    <n v="214"/>
    <n v="224"/>
    <n v="195"/>
    <m/>
    <n v="71"/>
    <n v="42"/>
    <n v="66"/>
    <n v="34"/>
    <n v="55"/>
    <n v="2"/>
    <n v="3"/>
    <n v="2"/>
    <n v="4"/>
    <s v="B2"/>
    <m/>
    <s v="1-OK"/>
  </r>
  <r>
    <n v="200070907"/>
    <s v="Leyva Paternina"/>
    <s v="Julian"/>
    <s v="jaleyva@uninorte.edu.co"/>
    <x v="0"/>
    <s v="Ciencias de la Salud"/>
    <d v="2019-08-11T00:00:00"/>
    <n v="8438"/>
    <n v="147"/>
    <n v="189"/>
    <n v="154"/>
    <n v="214"/>
    <n v="262"/>
    <n v="205"/>
    <m/>
    <n v="71"/>
    <n v="42"/>
    <n v="66"/>
    <n v="71"/>
    <n v="72"/>
    <n v="2"/>
    <n v="3"/>
    <n v="2"/>
    <n v="4"/>
    <s v="B2"/>
    <m/>
    <s v="1-OK"/>
  </r>
  <r>
    <n v="200076401"/>
    <s v="Pedroza Bermudez"/>
    <s v="Brandon"/>
    <s v="brandonp@uninorte.edu.co"/>
    <x v="14"/>
    <s v="Humanidades y Ciencias Sociales"/>
    <d v="2019-08-11T00:00:00"/>
    <n v="8438"/>
    <n v="139"/>
    <n v="180"/>
    <n v="154"/>
    <n v="214"/>
    <n v="245"/>
    <n v="198"/>
    <m/>
    <n v="67"/>
    <n v="42"/>
    <n v="66"/>
    <n v="52"/>
    <n v="60"/>
    <n v="2"/>
    <n v="3"/>
    <n v="2"/>
    <n v="4"/>
    <s v="B2"/>
    <m/>
    <s v="1-OK"/>
  </r>
  <r>
    <n v="200073600"/>
    <s v="Carreño Miranda"/>
    <s v="Ronaldo"/>
    <s v="ronaldoc@uninorte.edu.co"/>
    <x v="8"/>
    <s v="Ingenierías"/>
    <d v="2019-08-11T00:00:00"/>
    <n v="8439"/>
    <n v="300"/>
    <n v="171"/>
    <n v="154"/>
    <n v="214"/>
    <n v="273"/>
    <n v="203"/>
    <m/>
    <n v="60"/>
    <n v="42"/>
    <n v="66"/>
    <n v="85"/>
    <n v="68"/>
    <n v="4"/>
    <n v="3"/>
    <n v="2"/>
    <n v="4"/>
    <s v="B2"/>
    <m/>
    <s v="1-OK"/>
  </r>
  <r>
    <n v="200075986"/>
    <s v="Acosta Peralta"/>
    <s v="Daniela"/>
    <s v="dmperalta@uninorte.edu.co"/>
    <x v="14"/>
    <s v="Humanidades y Ciencias Sociales"/>
    <d v="2019-08-11T00:00:00"/>
    <n v="8438"/>
    <n v="129"/>
    <n v="171"/>
    <n v="154"/>
    <n v="214"/>
    <n v="245"/>
    <n v="196"/>
    <m/>
    <n v="60"/>
    <n v="42"/>
    <n v="66"/>
    <n v="52"/>
    <n v="57"/>
    <n v="2"/>
    <n v="3"/>
    <n v="2"/>
    <n v="4"/>
    <s v="B2"/>
    <m/>
    <s v="1-OK"/>
  </r>
  <r>
    <n v="200072765"/>
    <s v="Albuja Del Valle"/>
    <s v="Rafael"/>
    <s v="ralbuja@uninorte.edu.co"/>
    <x v="17"/>
    <s v="Ingenierías"/>
    <d v="2019-08-11T00:00:00"/>
    <n v="8439"/>
    <n v="160"/>
    <n v="163"/>
    <n v="154"/>
    <n v="214"/>
    <n v="262"/>
    <n v="198"/>
    <m/>
    <n v="53"/>
    <n v="42"/>
    <n v="66"/>
    <n v="71"/>
    <n v="60"/>
    <n v="3"/>
    <n v="3"/>
    <n v="2"/>
    <n v="4"/>
    <s v="B2"/>
    <m/>
    <s v="1-OK"/>
  </r>
  <r>
    <n v="200073094"/>
    <s v="Perez Zapata"/>
    <s v="Juan"/>
    <s v="djzapata@uninorte.edu.co"/>
    <x v="4"/>
    <s v="Escuela de Arquitectura, Urbanismo y Diseño"/>
    <d v="2019-08-11T00:00:00"/>
    <n v="8439"/>
    <n v="145"/>
    <n v="129"/>
    <n v="154"/>
    <n v="214"/>
    <n v="245"/>
    <n v="186"/>
    <m/>
    <n v="27"/>
    <n v="42"/>
    <n v="66"/>
    <n v="52"/>
    <n v="44"/>
    <n v="2"/>
    <n v="2"/>
    <n v="2"/>
    <n v="4"/>
    <s v="B2"/>
    <m/>
    <s v="1-OK"/>
  </r>
  <r>
    <n v="200080402"/>
    <s v="Gamarra Vengoechea"/>
    <s v="Maria"/>
    <s v="mgamarraa@uninorte.edu.co"/>
    <x v="18"/>
    <s v="IESE-Inst.de Estudios en Educ."/>
    <d v="2019-08-11T00:00:00"/>
    <n v="8439"/>
    <n v="137"/>
    <n v="120"/>
    <n v="154"/>
    <n v="214"/>
    <n v="262"/>
    <n v="188"/>
    <m/>
    <n v="24"/>
    <n v="42"/>
    <n v="66"/>
    <n v="71"/>
    <n v="46"/>
    <n v="2"/>
    <n v="1"/>
    <n v="2"/>
    <n v="4"/>
    <s v="B2"/>
    <m/>
    <s v="1-OK"/>
  </r>
  <r>
    <n v="200088816"/>
    <s v="Ogliastri Reyes"/>
    <s v="Juliana"/>
    <s v="jogliastri@uninorte.edu.co"/>
    <x v="7"/>
    <s v="Humanidades y Ciencias Sociales"/>
    <d v="2019-08-11T00:00:00"/>
    <n v="8438"/>
    <n v="262"/>
    <n v="111"/>
    <n v="154"/>
    <n v="214"/>
    <n v="196"/>
    <n v="169"/>
    <m/>
    <n v="18"/>
    <n v="42"/>
    <n v="66"/>
    <n v="18"/>
    <n v="27"/>
    <n v="4"/>
    <n v="1"/>
    <n v="2"/>
    <n v="4"/>
    <s v="B1"/>
    <m/>
    <s v="1-OK"/>
  </r>
  <r>
    <n v="200082378"/>
    <s v="Velandia Rangel"/>
    <s v="Daniela"/>
    <s v="danielavelandia@uninorte.edu.co"/>
    <x v="5"/>
    <s v="Ingenierías"/>
    <d v="2019-08-11T00:00:00"/>
    <n v="8438"/>
    <n v="175"/>
    <n v="223"/>
    <n v="146"/>
    <n v="214"/>
    <n v="278"/>
    <n v="215"/>
    <m/>
    <n v="92"/>
    <n v="32"/>
    <n v="66"/>
    <n v="88"/>
    <n v="83"/>
    <n v="3"/>
    <n v="4"/>
    <n v="2"/>
    <n v="4"/>
    <s v="B2"/>
    <m/>
    <s v="1-OK"/>
  </r>
  <r>
    <n v="200074200"/>
    <s v="Martinez Miranda"/>
    <s v="Keyner"/>
    <s v="keynerm@uninorte.edu.co"/>
    <x v="10"/>
    <s v="Ingenierías"/>
    <d v="2019-08-11T00:00:00"/>
    <n v="8439"/>
    <n v="178"/>
    <n v="223"/>
    <n v="146"/>
    <n v="214"/>
    <n v="147"/>
    <n v="183"/>
    <m/>
    <n v="92"/>
    <n v="32"/>
    <n v="66"/>
    <e v="#N/A"/>
    <n v="40"/>
    <n v="3"/>
    <n v="4"/>
    <n v="2"/>
    <n v="4"/>
    <s v="A2"/>
    <m/>
    <s v="1-OK"/>
  </r>
  <r>
    <n v="200040350"/>
    <s v="Lechuga De la Hoz"/>
    <s v="Erick"/>
    <s v="erickl@uninorte.edu.co"/>
    <x v="5"/>
    <s v="Ingenierías"/>
    <d v="2019-08-11T00:00:00"/>
    <n v="8439"/>
    <n v="147"/>
    <n v="214"/>
    <n v="146"/>
    <n v="214"/>
    <n v="251"/>
    <n v="206"/>
    <m/>
    <n v="88"/>
    <n v="32"/>
    <n v="66"/>
    <n v="59"/>
    <e v="#N/A"/>
    <n v="2"/>
    <n v="4"/>
    <n v="2"/>
    <n v="4"/>
    <s v="B2"/>
    <m/>
    <s v="1-OK"/>
  </r>
  <r>
    <n v="200071420"/>
    <s v="Jarma Gomez"/>
    <s v="Juan"/>
    <s v="jarmaj@uninorte.edu.co"/>
    <x v="10"/>
    <s v="Ingenierías"/>
    <d v="2019-08-11T00:00:00"/>
    <n v="8438"/>
    <n v="185"/>
    <n v="214"/>
    <n v="146"/>
    <n v="214"/>
    <n v="284"/>
    <n v="215"/>
    <m/>
    <n v="88"/>
    <n v="32"/>
    <n v="66"/>
    <n v="93"/>
    <n v="83"/>
    <n v="3"/>
    <n v="4"/>
    <n v="2"/>
    <n v="4"/>
    <s v="B2"/>
    <m/>
    <s v="1-OK"/>
  </r>
  <r>
    <n v="200075770"/>
    <s v="Mendoza Fernandez"/>
    <s v="Leyder"/>
    <s v="leyderm@uninorte.edu.co"/>
    <x v="0"/>
    <s v="Ciencias de la Salud"/>
    <d v="2019-08-11T00:00:00"/>
    <n v="8439"/>
    <n v="133"/>
    <n v="214"/>
    <n v="146"/>
    <n v="214"/>
    <n v="256"/>
    <n v="208"/>
    <m/>
    <n v="88"/>
    <n v="32"/>
    <n v="66"/>
    <n v="63"/>
    <n v="75"/>
    <n v="2"/>
    <n v="4"/>
    <n v="2"/>
    <n v="4"/>
    <s v="B2"/>
    <m/>
    <s v="1-OK"/>
  </r>
  <r>
    <n v="200074911"/>
    <s v="Diago Palacio"/>
    <s v="Rafael"/>
    <s v="rfdiago@uninorte.edu.co"/>
    <x v="17"/>
    <s v="Ingenierías"/>
    <d v="2019-08-11T00:00:00"/>
    <n v="8438"/>
    <n v="123"/>
    <n v="206"/>
    <n v="146"/>
    <n v="214"/>
    <n v="229"/>
    <n v="199"/>
    <m/>
    <n v="82"/>
    <n v="32"/>
    <n v="66"/>
    <n v="37"/>
    <n v="61"/>
    <n v="2"/>
    <n v="4"/>
    <n v="2"/>
    <n v="4"/>
    <s v="B2"/>
    <m/>
    <s v="1-OK"/>
  </r>
  <r>
    <n v="200043285"/>
    <s v="Covilla Varela"/>
    <s v="Melany"/>
    <s v="mcovilla@uninorte.edu.co"/>
    <x v="0"/>
    <s v="Ciencias de la Salud"/>
    <d v="2019-08-11T00:00:00"/>
    <n v="8439"/>
    <n v="162"/>
    <n v="171"/>
    <n v="146"/>
    <n v="214"/>
    <n v="245"/>
    <n v="194"/>
    <m/>
    <n v="60"/>
    <n v="32"/>
    <n v="66"/>
    <n v="52"/>
    <n v="54"/>
    <n v="3"/>
    <n v="3"/>
    <n v="2"/>
    <n v="4"/>
    <s v="B2"/>
    <m/>
    <s v="1-OK"/>
  </r>
  <r>
    <n v="200074267"/>
    <s v="Saenz Benavides"/>
    <s v="Jairo"/>
    <s v="jlsaenz@uninorte.edu.co"/>
    <x v="17"/>
    <s v="Ingenierías"/>
    <d v="2019-08-11T00:00:00"/>
    <n v="8438"/>
    <n v="169"/>
    <n v="146"/>
    <n v="146"/>
    <n v="214"/>
    <n v="245"/>
    <n v="188"/>
    <m/>
    <n v="40"/>
    <n v="32"/>
    <n v="66"/>
    <n v="52"/>
    <n v="46"/>
    <n v="3"/>
    <n v="2"/>
    <n v="2"/>
    <n v="4"/>
    <s v="B2"/>
    <m/>
    <s v="1-OK"/>
  </r>
  <r>
    <n v="200091720"/>
    <s v="Daza Freitag"/>
    <s v="Hugo"/>
    <s v="hfreitag@uninorte.edu.co"/>
    <x v="1"/>
    <s v="Humanidades y Ciencias Sociales"/>
    <d v="2019-08-11T00:00:00"/>
    <n v="8439"/>
    <n v="282"/>
    <n v="129"/>
    <n v="146"/>
    <n v="214"/>
    <n v="256"/>
    <n v="186"/>
    <m/>
    <n v="27"/>
    <n v="32"/>
    <n v="66"/>
    <n v="63"/>
    <n v="44"/>
    <n v="4"/>
    <n v="2"/>
    <n v="2"/>
    <n v="4"/>
    <s v="B2"/>
    <m/>
    <s v="1-OK"/>
  </r>
  <r>
    <n v="200092076"/>
    <s v="Escorcia Bueno"/>
    <s v="Mailyn"/>
    <s v="mailyne@uninorte.edu.co"/>
    <x v="1"/>
    <s v="Humanidades y Ciencias Sociales"/>
    <d v="2019-08-11T00:00:00"/>
    <n v="8438"/>
    <n v="162"/>
    <n v="129"/>
    <n v="146"/>
    <n v="214"/>
    <n v="169"/>
    <n v="165"/>
    <m/>
    <n v="27"/>
    <n v="32"/>
    <n v="66"/>
    <e v="#N/A"/>
    <n v="24"/>
    <n v="3"/>
    <n v="2"/>
    <n v="2"/>
    <n v="4"/>
    <s v="A2"/>
    <m/>
    <s v="1-OK"/>
  </r>
  <r>
    <n v="200069149"/>
    <s v="Palacio Florez"/>
    <s v="Jason"/>
    <s v="pjason@uninorte.edu.co"/>
    <x v="12"/>
    <s v="Escuela de Arquitectura, Urbanismo y Diseño"/>
    <d v="2019-08-11T00:00:00"/>
    <n v="8439"/>
    <n v="137"/>
    <n v="103"/>
    <n v="146"/>
    <n v="214"/>
    <n v="251"/>
    <n v="179"/>
    <m/>
    <n v="14"/>
    <n v="32"/>
    <n v="66"/>
    <n v="59"/>
    <n v="36"/>
    <n v="2"/>
    <n v="1"/>
    <n v="2"/>
    <n v="4"/>
    <s v="B2"/>
    <m/>
    <s v="1-OK"/>
  </r>
  <r>
    <n v="200073375"/>
    <s v="Gonzalez Salcedo"/>
    <s v="Jesus"/>
    <s v="ajesusg@uninorte.edu.co"/>
    <x v="11"/>
    <s v="Ingenierías"/>
    <d v="2019-08-11T00:00:00"/>
    <n v="8439"/>
    <n v="173"/>
    <n v="146"/>
    <n v="137"/>
    <n v="214"/>
    <n v="207"/>
    <n v="176"/>
    <m/>
    <n v="40"/>
    <n v="26"/>
    <n v="66"/>
    <n v="24"/>
    <n v="33"/>
    <n v="3"/>
    <n v="2"/>
    <n v="2"/>
    <n v="4"/>
    <s v="B2"/>
    <m/>
    <s v="1-OK"/>
  </r>
  <r>
    <n v="200073295"/>
    <s v="Saez Miranda"/>
    <s v="Andres"/>
    <s v="saeza@uninorte.edu.co"/>
    <x v="5"/>
    <s v="Ingenierías"/>
    <d v="2019-08-11T00:00:00"/>
    <n v="8438"/>
    <n v="133"/>
    <n v="214"/>
    <n v="129"/>
    <n v="214"/>
    <n v="175"/>
    <n v="183"/>
    <m/>
    <n v="88"/>
    <n v="20"/>
    <n v="66"/>
    <n v="11"/>
    <n v="40"/>
    <n v="2"/>
    <n v="4"/>
    <n v="2"/>
    <n v="4"/>
    <s v="B1"/>
    <m/>
    <s v="1-OK"/>
  </r>
  <r>
    <n v="200069529"/>
    <s v="Barraza De Leon"/>
    <s v="Arturo"/>
    <s v="barrazaaa@uninorte.edu.co"/>
    <x v="5"/>
    <s v="Ingenierías"/>
    <d v="2019-08-11T00:00:00"/>
    <n v="8438"/>
    <n v="282"/>
    <n v="189"/>
    <n v="129"/>
    <n v="214"/>
    <n v="235"/>
    <n v="192"/>
    <m/>
    <n v="71"/>
    <n v="20"/>
    <n v="66"/>
    <n v="42"/>
    <n v="51"/>
    <n v="4"/>
    <n v="3"/>
    <n v="2"/>
    <n v="4"/>
    <s v="B2"/>
    <m/>
    <s v="1-OK"/>
  </r>
  <r>
    <n v="200071397"/>
    <s v="Tapia Mendoza"/>
    <s v="Juliana"/>
    <s v="jmtapia@uninorte.edu.co"/>
    <x v="14"/>
    <s v="Humanidades y Ciencias Sociales"/>
    <d v="2019-08-11T00:00:00"/>
    <n v="8438"/>
    <n v="165"/>
    <n v="171"/>
    <n v="129"/>
    <n v="214"/>
    <n v="235"/>
    <n v="187"/>
    <m/>
    <n v="60"/>
    <n v="20"/>
    <n v="66"/>
    <n v="42"/>
    <e v="#N/A"/>
    <n v="3"/>
    <n v="3"/>
    <n v="2"/>
    <n v="4"/>
    <s v="B2"/>
    <m/>
    <s v="1-OK"/>
  </r>
  <r>
    <n v="200069430"/>
    <s v="Gaivao Arciniegas"/>
    <s v="Dario"/>
    <s v="dgaivao@uninorte.edu.co"/>
    <x v="0"/>
    <s v="Ciencias de la Salud"/>
    <d v="2019-08-11T00:00:00"/>
    <n v="8438"/>
    <n v="171"/>
    <n v="154"/>
    <n v="129"/>
    <n v="214"/>
    <n v="273"/>
    <n v="193"/>
    <m/>
    <n v="46"/>
    <n v="20"/>
    <n v="66"/>
    <n v="85"/>
    <n v="53"/>
    <n v="3"/>
    <n v="3"/>
    <n v="2"/>
    <n v="4"/>
    <s v="B2"/>
    <m/>
    <s v="1-OK"/>
  </r>
  <r>
    <n v="200055012"/>
    <s v="Carrillo Cueto"/>
    <s v="Genesis"/>
    <s v="cgenesis@uninorte.edu.co"/>
    <x v="22"/>
    <s v="Ciencias de la Salud"/>
    <d v="2019-08-11T00:00:00"/>
    <n v="8439"/>
    <n v="300"/>
    <n v="146"/>
    <n v="129"/>
    <n v="214"/>
    <n v="273"/>
    <n v="191"/>
    <m/>
    <n v="40"/>
    <n v="20"/>
    <n v="66"/>
    <n v="85"/>
    <e v="#N/A"/>
    <n v="4"/>
    <n v="2"/>
    <n v="2"/>
    <n v="4"/>
    <s v="B2"/>
    <m/>
    <s v="1-OK"/>
  </r>
  <r>
    <n v="200073573"/>
    <s v="Arteta Merlano"/>
    <s v="Jorge"/>
    <s v="ajarteta@uninorte.edu.co"/>
    <x v="8"/>
    <s v="Ingenierías"/>
    <d v="2019-08-11T00:00:00"/>
    <n v="8438"/>
    <n v="181"/>
    <n v="163"/>
    <n v="120"/>
    <n v="214"/>
    <n v="245"/>
    <n v="186"/>
    <m/>
    <n v="53"/>
    <n v="16"/>
    <n v="66"/>
    <n v="52"/>
    <n v="44"/>
    <n v="3"/>
    <n v="3"/>
    <n v="1"/>
    <n v="4"/>
    <s v="B2"/>
    <m/>
    <s v="1-OK"/>
  </r>
  <r>
    <n v="200092209"/>
    <s v="Larios Moreno"/>
    <s v="Yuriko"/>
    <s v="yurikol@uninorte.edu.co"/>
    <x v="4"/>
    <s v="Escuela de Arquitectura, Urbanismo y Diseño"/>
    <d v="2019-08-11T00:00:00"/>
    <n v="8438"/>
    <n v="147"/>
    <n v="137"/>
    <n v="120"/>
    <n v="214"/>
    <n v="262"/>
    <n v="183"/>
    <m/>
    <n v="33"/>
    <n v="16"/>
    <n v="66"/>
    <n v="71"/>
    <n v="40"/>
    <n v="2"/>
    <n v="2"/>
    <n v="1"/>
    <n v="4"/>
    <s v="B2"/>
    <m/>
    <s v="1-OK"/>
  </r>
  <r>
    <n v="200038312"/>
    <s v="Olivella Avendaño"/>
    <s v="Linda"/>
    <s v="lmolivella@uninorte.edu.co"/>
    <x v="1"/>
    <s v="Humanidades y Ciencias Sociales"/>
    <d v="2019-08-11T00:00:00"/>
    <n v="8438"/>
    <n v="239"/>
    <n v="103"/>
    <n v="120"/>
    <n v="214"/>
    <n v="256"/>
    <n v="173"/>
    <m/>
    <n v="14"/>
    <n v="16"/>
    <n v="66"/>
    <n v="63"/>
    <n v="30"/>
    <n v="4"/>
    <n v="1"/>
    <n v="1"/>
    <n v="4"/>
    <s v="B2"/>
    <m/>
    <s v="1-OK"/>
  </r>
  <r>
    <n v="200090712"/>
    <s v="Montes Sanchez"/>
    <s v="Rafael"/>
    <s v="ermontes@uninorte.edu.co"/>
    <x v="7"/>
    <s v="Humanidades y Ciencias Sociales"/>
    <d v="2019-08-11T00:00:00"/>
    <n v="8438"/>
    <n v="133"/>
    <n v="223"/>
    <n v="111"/>
    <n v="214"/>
    <n v="185"/>
    <n v="183"/>
    <m/>
    <n v="92"/>
    <n v="12"/>
    <n v="66"/>
    <n v="14"/>
    <n v="40"/>
    <n v="2"/>
    <n v="4"/>
    <n v="1"/>
    <n v="4"/>
    <s v="B1"/>
    <m/>
    <s v="1-OK"/>
  </r>
  <r>
    <n v="200073180"/>
    <s v="Buelvas Obregon"/>
    <s v="Chris"/>
    <s v="chrisb@uninorte.edu.co"/>
    <x v="10"/>
    <s v="Ingenierías"/>
    <d v="2019-08-11T00:00:00"/>
    <n v="8439"/>
    <n v="123"/>
    <n v="189"/>
    <n v="111"/>
    <n v="214"/>
    <n v="300"/>
    <n v="204"/>
    <m/>
    <n v="71"/>
    <n v="12"/>
    <n v="66"/>
    <n v="100"/>
    <n v="69"/>
    <n v="2"/>
    <n v="3"/>
    <n v="1"/>
    <n v="4"/>
    <s v="B2"/>
    <m/>
    <s v="1-OK"/>
  </r>
  <r>
    <n v="200092586"/>
    <s v="Bula Soto"/>
    <s v="Jessica"/>
    <s v="abulaj@uninorte.edu.co"/>
    <x v="1"/>
    <s v="Humanidades y Ciencias Sociales"/>
    <d v="2019-08-11T00:00:00"/>
    <n v="8439"/>
    <n v="300"/>
    <n v="94"/>
    <n v="103"/>
    <n v="214"/>
    <n v="267"/>
    <n v="170"/>
    <m/>
    <n v="10"/>
    <n v="10"/>
    <n v="66"/>
    <n v="76"/>
    <n v="28"/>
    <n v="4"/>
    <n v="1"/>
    <n v="1"/>
    <n v="4"/>
    <s v="B2"/>
    <m/>
    <s v="1-OK"/>
  </r>
  <r>
    <n v="200089941"/>
    <s v="Navarro Ramos"/>
    <s v="Veronica"/>
    <s v="nveronica@uninorte.edu.co"/>
    <x v="6"/>
    <s v="Escuela de Negocios"/>
    <d v="2019-08-23T00:00:00"/>
    <n v="1283"/>
    <m/>
    <n v="180"/>
    <n v="250"/>
    <n v="210"/>
    <n v="220"/>
    <n v="215"/>
    <m/>
    <n v="67"/>
    <n v="100"/>
    <n v="59"/>
    <m/>
    <m/>
    <m/>
    <n v="3"/>
    <n v="4"/>
    <n v="4"/>
    <s v="B2"/>
    <m/>
    <s v="1-OK"/>
  </r>
  <r>
    <n v="200093260"/>
    <s v="Campo Vives"/>
    <s v="Fernando"/>
    <s v="jfcampo@uninorte.edu.co"/>
    <x v="3"/>
    <s v="Escuela de Negocios"/>
    <d v="2019-08-23T00:00:00"/>
    <n v="1283"/>
    <m/>
    <n v="240"/>
    <n v="240"/>
    <n v="210"/>
    <n v="270"/>
    <n v="240"/>
    <m/>
    <n v="98"/>
    <n v="99"/>
    <n v="59"/>
    <m/>
    <m/>
    <m/>
    <n v="4"/>
    <n v="4"/>
    <n v="4"/>
    <s v="B2"/>
    <m/>
    <s v="1-OK"/>
  </r>
  <r>
    <n v="200058542"/>
    <s v="Villanueva Rebolledo"/>
    <s v="Neider"/>
    <s v="neiderv@uninorte.edu.co"/>
    <x v="2"/>
    <s v="Escuela de Negocios"/>
    <d v="2019-08-23T00:00:00"/>
    <n v="1283"/>
    <m/>
    <n v="130"/>
    <n v="240"/>
    <n v="210"/>
    <n v="270"/>
    <n v="212.5"/>
    <m/>
    <n v="30"/>
    <n v="99"/>
    <m/>
    <m/>
    <m/>
    <m/>
    <n v="2"/>
    <n v="4"/>
    <n v="4"/>
    <s v="B2"/>
    <m/>
    <m/>
  </r>
  <r>
    <n v="200091525"/>
    <s v="Palmera Peluffo"/>
    <s v="Diana"/>
    <s v="dcpalmera@uninorte.edu.co"/>
    <x v="6"/>
    <s v="Escuela de Negocios"/>
    <d v="2019-08-23T00:00:00"/>
    <n v="1283"/>
    <m/>
    <n v="140"/>
    <n v="220"/>
    <n v="210"/>
    <n v="240"/>
    <n v="202.5"/>
    <m/>
    <n v="36"/>
    <n v="96"/>
    <n v="59"/>
    <m/>
    <m/>
    <m/>
    <n v="2"/>
    <n v="4"/>
    <n v="4"/>
    <s v="B2"/>
    <m/>
    <s v="1-OK"/>
  </r>
  <r>
    <n v="200072195"/>
    <s v="Ortiz Gonzalez"/>
    <s v="Tilcia"/>
    <s v="tilciao@uninorte.edu.co"/>
    <x v="2"/>
    <s v="Escuela de Negocios"/>
    <d v="2019-08-23T00:00:00"/>
    <n v="1283"/>
    <m/>
    <n v="130"/>
    <n v="220"/>
    <n v="210"/>
    <n v="230"/>
    <n v="197.5"/>
    <m/>
    <n v="30"/>
    <n v="96"/>
    <m/>
    <m/>
    <m/>
    <m/>
    <n v="2"/>
    <n v="4"/>
    <n v="4"/>
    <s v="B2"/>
    <m/>
    <m/>
  </r>
  <r>
    <n v="200064790"/>
    <s v="Lopez Giovannetty"/>
    <s v="Esthefanie"/>
    <s v="egiovannetty@uninorte.edu.co"/>
    <x v="0"/>
    <s v="Ciencias de la Salud"/>
    <d v="2019-07-29T00:00:00"/>
    <m/>
    <n v="125"/>
    <n v="110"/>
    <n v="220"/>
    <n v="210"/>
    <n v="170"/>
    <n v="167"/>
    <m/>
    <n v="16"/>
    <n v="96"/>
    <n v="59"/>
    <n v="8"/>
    <e v="#N/A"/>
    <n v="2"/>
    <n v="1"/>
    <n v="4"/>
    <n v="4"/>
    <s v="A2"/>
    <m/>
    <s v="1-OK"/>
  </r>
  <r>
    <n v="200074037"/>
    <s v="Villarreal Arguello"/>
    <s v="Diana"/>
    <s v="arguellod@uninorte.edu.co"/>
    <x v="2"/>
    <s v="Escuela de Negocios"/>
    <d v="2019-08-23T00:00:00"/>
    <n v="1283"/>
    <m/>
    <n v="190"/>
    <n v="210"/>
    <n v="210"/>
    <n v="290"/>
    <n v="225"/>
    <m/>
    <n v="73"/>
    <n v="92"/>
    <m/>
    <m/>
    <m/>
    <m/>
    <n v="3"/>
    <n v="4"/>
    <n v="4"/>
    <s v="B2"/>
    <m/>
    <m/>
  </r>
  <r>
    <n v="200075467"/>
    <s v="Meneses Gutierrez"/>
    <s v="Sergio"/>
    <s v="sameneses@uninorte.edu.co"/>
    <x v="2"/>
    <s v="Escuela de Negocios"/>
    <d v="2019-08-23T00:00:00"/>
    <n v="1283"/>
    <m/>
    <n v="150"/>
    <n v="210"/>
    <n v="210"/>
    <n v="270"/>
    <n v="210"/>
    <m/>
    <n v="42"/>
    <n v="92"/>
    <n v="59"/>
    <m/>
    <m/>
    <m/>
    <n v="2"/>
    <n v="4"/>
    <n v="4"/>
    <s v="B2"/>
    <m/>
    <s v="1-OK"/>
  </r>
  <r>
    <n v="200098763"/>
    <s v="Suarez Useche"/>
    <s v="Maria"/>
    <s v="usechef@uninorte.edu.co"/>
    <x v="6"/>
    <s v="Escuela de Negocios"/>
    <d v="2019-08-23T00:00:00"/>
    <n v="1283"/>
    <m/>
    <n v="90"/>
    <n v="210"/>
    <n v="210"/>
    <n v="280"/>
    <n v="197.5"/>
    <m/>
    <n v="8"/>
    <n v="92"/>
    <m/>
    <m/>
    <m/>
    <m/>
    <n v="1"/>
    <n v="4"/>
    <n v="4"/>
    <s v="B2"/>
    <m/>
    <m/>
  </r>
  <r>
    <n v="200070971"/>
    <s v="Diaz Orozco"/>
    <s v="Gabriela"/>
    <s v="gabrielakarimed@uninorte.edu.co"/>
    <x v="2"/>
    <s v="Escuela de Negocios"/>
    <d v="2019-08-23T00:00:00"/>
    <n v="1283"/>
    <m/>
    <n v="80"/>
    <n v="210"/>
    <n v="210"/>
    <n v="260"/>
    <n v="190"/>
    <m/>
    <n v="5"/>
    <n v="92"/>
    <m/>
    <m/>
    <m/>
    <m/>
    <n v="1"/>
    <n v="4"/>
    <n v="4"/>
    <s v="B2"/>
    <m/>
    <m/>
  </r>
  <r>
    <n v="200068463"/>
    <s v="Maria Mogollon"/>
    <s v="Sebastian"/>
    <s v="sebastianmaria@uninorte.edu.co"/>
    <x v="2"/>
    <s v="Escuela de Negocios"/>
    <d v="2019-08-23T00:00:00"/>
    <n v="1283"/>
    <m/>
    <n v="180"/>
    <n v="200"/>
    <n v="210"/>
    <n v="290"/>
    <n v="220"/>
    <m/>
    <n v="67"/>
    <n v="87"/>
    <n v="59"/>
    <m/>
    <m/>
    <m/>
    <n v="3"/>
    <n v="4"/>
    <n v="4"/>
    <s v="B2"/>
    <m/>
    <s v="1-OK"/>
  </r>
  <r>
    <n v="200071577"/>
    <s v="Rojas Dominguez"/>
    <s v="Eduardo"/>
    <s v="eirojas@uninorte.edu.co"/>
    <x v="3"/>
    <s v="Escuela de Negocios"/>
    <d v="2019-08-23T00:00:00"/>
    <n v="1283"/>
    <m/>
    <n v="160"/>
    <n v="200"/>
    <n v="210"/>
    <n v="220"/>
    <n v="197.5"/>
    <m/>
    <n v="48"/>
    <n v="87"/>
    <n v="59"/>
    <m/>
    <m/>
    <m/>
    <n v="3"/>
    <n v="4"/>
    <n v="4"/>
    <s v="B2"/>
    <m/>
    <s v="1-OK"/>
  </r>
  <r>
    <n v="200054166"/>
    <s v="Riveros Vargas"/>
    <s v="Martha"/>
    <s v="mlriveros@uninorte.edu.co"/>
    <x v="0"/>
    <s v="Ciencias de la Salud"/>
    <d v="2019-07-29T00:00:00"/>
    <m/>
    <n v="169"/>
    <n v="140"/>
    <n v="200"/>
    <n v="210"/>
    <n v="220"/>
    <n v="188"/>
    <m/>
    <n v="36"/>
    <n v="87"/>
    <n v="59"/>
    <n v="31"/>
    <n v="46"/>
    <n v="3"/>
    <n v="2"/>
    <n v="4"/>
    <n v="4"/>
    <s v="B2"/>
    <m/>
    <s v="1-OK"/>
  </r>
  <r>
    <n v="200068050"/>
    <s v="Sucerquia Caballero"/>
    <s v="Richard"/>
    <s v="sucerquiar@uninorte.edu.co"/>
    <x v="0"/>
    <s v="Ciencias de la Salud"/>
    <d v="2019-07-29T00:00:00"/>
    <m/>
    <n v="272"/>
    <n v="130"/>
    <n v="200"/>
    <n v="210"/>
    <n v="260"/>
    <n v="214"/>
    <m/>
    <n v="30"/>
    <n v="87"/>
    <n v="59"/>
    <n v="70"/>
    <n v="82"/>
    <n v="4"/>
    <n v="2"/>
    <n v="4"/>
    <n v="4"/>
    <s v="B2"/>
    <m/>
    <s v="1-OK"/>
  </r>
  <r>
    <n v="200056399"/>
    <s v="Tous Arrieta"/>
    <s v="Miguel"/>
    <s v="matous@uninorte.edu.co"/>
    <x v="2"/>
    <s v="Escuela de Negocios"/>
    <d v="2019-08-23T00:00:00"/>
    <n v="1283"/>
    <m/>
    <n v="190"/>
    <n v="190"/>
    <n v="210"/>
    <n v="280"/>
    <n v="217.5"/>
    <m/>
    <n v="73"/>
    <n v="79"/>
    <m/>
    <m/>
    <m/>
    <m/>
    <n v="3"/>
    <n v="3"/>
    <n v="4"/>
    <s v="B2"/>
    <m/>
    <m/>
  </r>
  <r>
    <n v="200071949"/>
    <s v="Caballero Vergara"/>
    <s v="Angie"/>
    <s v="apcaballero@uninorte.edu.co"/>
    <x v="3"/>
    <s v="Escuela de Negocios"/>
    <d v="2019-08-23T00:00:00"/>
    <n v="1283"/>
    <m/>
    <n v="160"/>
    <n v="190"/>
    <n v="210"/>
    <n v="210"/>
    <n v="192.5"/>
    <m/>
    <n v="48"/>
    <n v="79"/>
    <n v="59"/>
    <m/>
    <m/>
    <m/>
    <n v="3"/>
    <n v="3"/>
    <n v="4"/>
    <s v="B2"/>
    <m/>
    <s v="1-OK"/>
  </r>
  <r>
    <n v="200071964"/>
    <s v="Carreño Ardila"/>
    <s v="Elizabeth"/>
    <s v="elizabethcarreno@uninorte.edu.co"/>
    <x v="2"/>
    <s v="Escuela de Negocios"/>
    <d v="2019-08-23T00:00:00"/>
    <n v="1283"/>
    <m/>
    <n v="160"/>
    <n v="190"/>
    <n v="210"/>
    <n v="270"/>
    <n v="207.5"/>
    <m/>
    <n v="48"/>
    <n v="79"/>
    <n v="59"/>
    <m/>
    <m/>
    <m/>
    <n v="3"/>
    <n v="3"/>
    <n v="4"/>
    <s v="B2"/>
    <m/>
    <s v="1-OK"/>
  </r>
  <r>
    <n v="200080393"/>
    <s v="De Andreis Osorio"/>
    <s v="Juan"/>
    <s v="jpdeandreis@uninorte.edu.co"/>
    <x v="3"/>
    <s v="Escuela de Negocios"/>
    <d v="2019-08-23T00:00:00"/>
    <n v="1283"/>
    <m/>
    <n v="120"/>
    <n v="190"/>
    <n v="210"/>
    <n v="260"/>
    <n v="195"/>
    <m/>
    <n v="24"/>
    <n v="79"/>
    <n v="59"/>
    <m/>
    <m/>
    <m/>
    <n v="1"/>
    <n v="3"/>
    <n v="4"/>
    <s v="B2"/>
    <m/>
    <s v="1-OK"/>
  </r>
  <r>
    <n v="200071233"/>
    <s v="Noriega Rico"/>
    <s v="Dina"/>
    <s v="dinan@uninorte.edu.co"/>
    <x v="3"/>
    <s v="Escuela de Negocios"/>
    <d v="2019-08-23T00:00:00"/>
    <n v="1283"/>
    <m/>
    <n v="230"/>
    <n v="180"/>
    <n v="210"/>
    <n v="250"/>
    <n v="217.5"/>
    <m/>
    <n v="93"/>
    <n v="71"/>
    <n v="59"/>
    <m/>
    <m/>
    <m/>
    <n v="4"/>
    <n v="3"/>
    <n v="4"/>
    <s v="B2"/>
    <m/>
    <s v="1-OK"/>
  </r>
  <r>
    <n v="200088946"/>
    <s v="Ramirez Montes"/>
    <s v="Maria"/>
    <s v="montesmc@uninorte.edu.co"/>
    <x v="3"/>
    <s v="Escuela de Negocios"/>
    <d v="2019-08-23T00:00:00"/>
    <n v="1283"/>
    <m/>
    <n v="190"/>
    <n v="180"/>
    <n v="210"/>
    <n v="280"/>
    <n v="215"/>
    <m/>
    <n v="73"/>
    <n v="71"/>
    <n v="59"/>
    <m/>
    <m/>
    <m/>
    <n v="3"/>
    <n v="3"/>
    <n v="4"/>
    <s v="B2"/>
    <m/>
    <s v="1-OK"/>
  </r>
  <r>
    <n v="200064856"/>
    <s v="Pacheco Sierra"/>
    <s v="Daniel"/>
    <s v="edpacheco@uninorte.edu.co"/>
    <x v="3"/>
    <s v="Escuela de Negocios"/>
    <d v="2019-08-23T00:00:00"/>
    <n v="1283"/>
    <m/>
    <n v="170"/>
    <n v="180"/>
    <n v="210"/>
    <n v="220"/>
    <n v="195"/>
    <m/>
    <n v="55"/>
    <n v="71"/>
    <n v="59"/>
    <m/>
    <m/>
    <m/>
    <n v="3"/>
    <n v="3"/>
    <n v="4"/>
    <s v="B2"/>
    <m/>
    <s v="1-OK"/>
  </r>
  <r>
    <n v="200074371"/>
    <s v="Patiño Comas"/>
    <s v="Liliana"/>
    <s v="lepatino@uninorte.edu.co"/>
    <x v="2"/>
    <s v="Escuela de Negocios"/>
    <d v="2019-08-23T00:00:00"/>
    <n v="1283"/>
    <m/>
    <n v="170"/>
    <n v="180"/>
    <n v="210"/>
    <n v="260"/>
    <n v="205"/>
    <m/>
    <n v="55"/>
    <n v="71"/>
    <n v="59"/>
    <m/>
    <m/>
    <m/>
    <n v="3"/>
    <n v="3"/>
    <n v="4"/>
    <s v="B2"/>
    <m/>
    <s v="1-OK"/>
  </r>
  <r>
    <n v="200086759"/>
    <s v="Perez Romero"/>
    <s v="Jessica"/>
    <s v="jessicamp@uninorte.edu.co"/>
    <x v="2"/>
    <s v="Escuela de Negocios"/>
    <d v="2019-08-23T00:00:00"/>
    <n v="1283"/>
    <m/>
    <n v="160"/>
    <n v="180"/>
    <n v="210"/>
    <n v="280"/>
    <n v="207.5"/>
    <m/>
    <n v="48"/>
    <n v="71"/>
    <n v="59"/>
    <m/>
    <m/>
    <m/>
    <n v="3"/>
    <n v="3"/>
    <n v="4"/>
    <s v="B2"/>
    <m/>
    <s v="1-OK"/>
  </r>
  <r>
    <n v="200092168"/>
    <s v="Montiel Taborda"/>
    <s v="Cris"/>
    <s v="mcris@uninorte.edu.co"/>
    <x v="6"/>
    <s v="Escuela de Negocios"/>
    <d v="2019-08-23T00:00:00"/>
    <n v="1283"/>
    <m/>
    <n v="150"/>
    <n v="180"/>
    <n v="210"/>
    <n v="220"/>
    <n v="190"/>
    <m/>
    <n v="42"/>
    <n v="71"/>
    <n v="59"/>
    <m/>
    <m/>
    <m/>
    <n v="2"/>
    <n v="3"/>
    <n v="4"/>
    <s v="B2"/>
    <m/>
    <s v="1-OK"/>
  </r>
  <r>
    <n v="200092967"/>
    <s v="Loaiza Wills"/>
    <s v="Simon"/>
    <s v="sloaiza@uninorte.edu.co"/>
    <x v="3"/>
    <s v="Escuela de Negocios"/>
    <d v="2019-08-23T00:00:00"/>
    <n v="1283"/>
    <m/>
    <n v="130"/>
    <n v="180"/>
    <n v="210"/>
    <n v="190"/>
    <n v="177.5"/>
    <m/>
    <n v="30"/>
    <n v="71"/>
    <n v="59"/>
    <m/>
    <m/>
    <m/>
    <n v="2"/>
    <n v="3"/>
    <n v="4"/>
    <s v="B1"/>
    <m/>
    <s v="1-OK"/>
  </r>
  <r>
    <n v="200061582"/>
    <s v="Salgado Mier"/>
    <s v="Maria"/>
    <s v="msalgadoc@uninorte.edu.co"/>
    <x v="3"/>
    <s v="Escuela de Negocios"/>
    <d v="2019-08-23T00:00:00"/>
    <n v="1283"/>
    <m/>
    <n v="170"/>
    <n v="170"/>
    <n v="210"/>
    <n v="280"/>
    <n v="207.5"/>
    <m/>
    <n v="55"/>
    <n v="53"/>
    <m/>
    <m/>
    <m/>
    <m/>
    <n v="3"/>
    <n v="3"/>
    <n v="4"/>
    <s v="B2"/>
    <m/>
    <m/>
  </r>
  <r>
    <n v="200099411"/>
    <s v="Ruiz Godoy"/>
    <s v="Maria"/>
    <s v="ruizmm@uninorte.edu.co"/>
    <x v="6"/>
    <s v="Escuela de Negocios"/>
    <d v="2019-08-23T00:00:00"/>
    <n v="1283"/>
    <m/>
    <n v="100"/>
    <n v="170"/>
    <n v="210"/>
    <n v="220"/>
    <n v="175"/>
    <m/>
    <n v="12"/>
    <n v="53"/>
    <m/>
    <m/>
    <m/>
    <m/>
    <n v="1"/>
    <n v="3"/>
    <n v="4"/>
    <s v="B2"/>
    <m/>
    <m/>
  </r>
  <r>
    <n v="200089711"/>
    <s v="Charris Gutierrez"/>
    <s v="Sheyla"/>
    <s v="sccharris@uninorte.edu.co"/>
    <x v="6"/>
    <s v="Escuela de Negocios"/>
    <d v="2019-08-23T00:00:00"/>
    <n v="1283"/>
    <m/>
    <n v="40"/>
    <n v="170"/>
    <n v="210"/>
    <n v="190"/>
    <n v="152.5"/>
    <m/>
    <n v="1"/>
    <n v="53"/>
    <n v="59"/>
    <m/>
    <m/>
    <m/>
    <n v="1"/>
    <n v="3"/>
    <n v="4"/>
    <s v="B1"/>
    <m/>
    <s v="1-OK"/>
  </r>
  <r>
    <n v="200073982"/>
    <s v="Quesada Cujar"/>
    <s v="Wilder"/>
    <s v="quesadaw@uninorte.edu.co"/>
    <x v="2"/>
    <s v="Escuela de Negocios"/>
    <d v="2019-08-23T00:00:00"/>
    <n v="1283"/>
    <m/>
    <n v="240"/>
    <n v="160"/>
    <n v="210"/>
    <n v="240"/>
    <n v="212.5"/>
    <m/>
    <n v="98"/>
    <n v="44"/>
    <n v="59"/>
    <m/>
    <m/>
    <m/>
    <n v="4"/>
    <n v="3"/>
    <n v="4"/>
    <s v="B2"/>
    <m/>
    <s v="1-OK"/>
  </r>
  <r>
    <n v="200067644"/>
    <s v="Lopez Bravo"/>
    <s v="Flor"/>
    <s v="florl@uninorte.edu.co"/>
    <x v="2"/>
    <s v="Escuela de Negocios"/>
    <d v="2019-08-23T00:00:00"/>
    <n v="1283"/>
    <m/>
    <n v="200"/>
    <n v="160"/>
    <n v="210"/>
    <n v="230"/>
    <n v="200"/>
    <m/>
    <n v="79"/>
    <n v="44"/>
    <n v="59"/>
    <m/>
    <m/>
    <m/>
    <n v="3"/>
    <n v="3"/>
    <n v="4"/>
    <s v="B2"/>
    <m/>
    <s v="1-OK"/>
  </r>
  <r>
    <n v="200090965"/>
    <s v="Guerrero Pacheco"/>
    <s v="Estefany"/>
    <s v="pestefany@uninorte.edu.co"/>
    <x v="6"/>
    <s v="Escuela de Negocios"/>
    <d v="2019-08-23T00:00:00"/>
    <n v="1283"/>
    <m/>
    <n v="180"/>
    <n v="160"/>
    <n v="210"/>
    <n v="220"/>
    <n v="192.5"/>
    <m/>
    <n v="67"/>
    <n v="44"/>
    <n v="59"/>
    <m/>
    <m/>
    <m/>
    <n v="3"/>
    <n v="3"/>
    <n v="4"/>
    <s v="B2"/>
    <m/>
    <s v="1-OK"/>
  </r>
  <r>
    <n v="200061576"/>
    <s v="Nuñez Rueda"/>
    <s v="Daniela"/>
    <s v="danunez@uninorte.edu.co"/>
    <x v="2"/>
    <s v="Escuela de Negocios"/>
    <d v="2019-08-23T00:00:00"/>
    <n v="1283"/>
    <m/>
    <n v="120"/>
    <n v="160"/>
    <n v="210"/>
    <n v="280"/>
    <n v="192.5"/>
    <m/>
    <n v="24"/>
    <n v="44"/>
    <n v="59"/>
    <m/>
    <m/>
    <m/>
    <n v="1"/>
    <n v="3"/>
    <n v="4"/>
    <s v="B2"/>
    <m/>
    <s v="1-OK"/>
  </r>
  <r>
    <n v="200069379"/>
    <s v="Carreño Rosas"/>
    <s v="Karol"/>
    <s v="rosask@uninorte.edu.co"/>
    <x v="0"/>
    <s v="Ciencias de la Salud"/>
    <d v="2019-07-29T00:00:00"/>
    <m/>
    <n v="81"/>
    <n v="140"/>
    <n v="150"/>
    <n v="210"/>
    <n v="170"/>
    <n v="150"/>
    <m/>
    <n v="36"/>
    <n v="34"/>
    <n v="59"/>
    <n v="8"/>
    <n v="14"/>
    <n v="1"/>
    <n v="2"/>
    <n v="2"/>
    <n v="4"/>
    <s v="A2"/>
    <m/>
    <s v="1-OK"/>
  </r>
  <r>
    <n v="200072603"/>
    <s v="Rodriguez Rojano"/>
    <s v="Erika"/>
    <s v="erodrigueze@uninorte.edu.co"/>
    <x v="2"/>
    <s v="Escuela de Negocios"/>
    <d v="2019-08-23T00:00:00"/>
    <n v="1283"/>
    <m/>
    <n v="120"/>
    <n v="150"/>
    <n v="210"/>
    <n v="290"/>
    <n v="192.5"/>
    <m/>
    <n v="24"/>
    <n v="34"/>
    <m/>
    <m/>
    <m/>
    <m/>
    <n v="1"/>
    <n v="2"/>
    <n v="4"/>
    <s v="B2"/>
    <m/>
    <m/>
  </r>
  <r>
    <n v="200086490"/>
    <s v="Anton Novoa"/>
    <s v="Laura"/>
    <s v="lanton@uninorte.edu.co"/>
    <x v="6"/>
    <s v="Escuela de Negocios"/>
    <d v="2019-08-23T00:00:00"/>
    <n v="1283"/>
    <m/>
    <n v="90"/>
    <n v="150"/>
    <n v="210"/>
    <n v="140"/>
    <n v="147.5"/>
    <m/>
    <n v="8"/>
    <n v="34"/>
    <m/>
    <m/>
    <m/>
    <m/>
    <n v="1"/>
    <n v="2"/>
    <n v="4"/>
    <s v="A1"/>
    <m/>
    <m/>
  </r>
  <r>
    <n v="200072165"/>
    <s v="Morales Cortina"/>
    <s v="Elma"/>
    <s v="elmam@uninorte.edu.co"/>
    <x v="3"/>
    <s v="Escuela de Negocios"/>
    <d v="2019-08-23T00:00:00"/>
    <n v="1283"/>
    <m/>
    <n v="210"/>
    <n v="140"/>
    <n v="210"/>
    <n v="220"/>
    <n v="195"/>
    <m/>
    <n v="83"/>
    <n v="27"/>
    <n v="59"/>
    <m/>
    <m/>
    <m/>
    <n v="4"/>
    <n v="2"/>
    <n v="4"/>
    <s v="B2"/>
    <m/>
    <s v="1-OK"/>
  </r>
  <r>
    <n v="200082492"/>
    <s v="Arrazola Woltmann"/>
    <s v="Adriana"/>
    <s v="awoltman@uninorte.edu.co"/>
    <x v="3"/>
    <s v="Escuela de Negocios"/>
    <d v="2019-08-23T00:00:00"/>
    <n v="1283"/>
    <m/>
    <n v="90"/>
    <n v="140"/>
    <n v="210"/>
    <n v="270"/>
    <n v="177.5"/>
    <m/>
    <n v="8"/>
    <n v="27"/>
    <m/>
    <m/>
    <m/>
    <m/>
    <n v="1"/>
    <n v="2"/>
    <n v="4"/>
    <s v="B2"/>
    <m/>
    <m/>
  </r>
  <r>
    <n v="200070781"/>
    <s v="Garcia Pacheco"/>
    <s v="Laura"/>
    <s v="nlgarcia@uninorte.edu.co"/>
    <x v="2"/>
    <s v="Escuela de Negocios"/>
    <d v="2019-08-23T00:00:00"/>
    <n v="1283"/>
    <m/>
    <n v="90"/>
    <n v="130"/>
    <n v="210"/>
    <n v="260"/>
    <n v="172.5"/>
    <m/>
    <n v="8"/>
    <n v="21"/>
    <n v="59"/>
    <m/>
    <m/>
    <m/>
    <n v="1"/>
    <n v="2"/>
    <n v="4"/>
    <s v="B2"/>
    <m/>
    <s v="1-OK"/>
  </r>
  <r>
    <n v="200089361"/>
    <s v="Marquez Quiroz"/>
    <s v="Marlon"/>
    <s v="marlonq@uninorte.edu.co"/>
    <x v="6"/>
    <s v="Escuela de Negocios"/>
    <d v="2019-08-23T00:00:00"/>
    <n v="1283"/>
    <m/>
    <n v="180"/>
    <n v="120"/>
    <n v="210"/>
    <n v="190"/>
    <n v="175"/>
    <m/>
    <n v="67"/>
    <n v="16"/>
    <n v="59"/>
    <m/>
    <m/>
    <m/>
    <n v="3"/>
    <n v="1"/>
    <n v="4"/>
    <s v="B1"/>
    <m/>
    <s v="1-OK"/>
  </r>
  <r>
    <n v="200070993"/>
    <s v="Muñoz Garrido"/>
    <s v="Maria"/>
    <s v="jmmunoz@uninorte.edu.co"/>
    <x v="2"/>
    <s v="Escuela de Negocios"/>
    <d v="2019-08-23T00:00:00"/>
    <n v="1283"/>
    <m/>
    <n v="180"/>
    <n v="120"/>
    <n v="210"/>
    <n v="220"/>
    <n v="182.5"/>
    <m/>
    <n v="67"/>
    <n v="16"/>
    <n v="59"/>
    <m/>
    <m/>
    <m/>
    <n v="3"/>
    <n v="1"/>
    <n v="4"/>
    <s v="B2"/>
    <m/>
    <s v="1-OK"/>
  </r>
  <r>
    <n v="200090779"/>
    <s v="Gonzalez Silva"/>
    <s v="Rachel"/>
    <s v="rachelg@uninorte.edu.co"/>
    <x v="6"/>
    <s v="Escuela de Negocios"/>
    <d v="2019-08-23T00:00:00"/>
    <n v="1283"/>
    <m/>
    <n v="170"/>
    <n v="120"/>
    <n v="210"/>
    <n v="260"/>
    <n v="190"/>
    <m/>
    <n v="55"/>
    <n v="16"/>
    <n v="59"/>
    <m/>
    <m/>
    <m/>
    <n v="3"/>
    <n v="1"/>
    <n v="4"/>
    <s v="B2"/>
    <m/>
    <s v="1-OK"/>
  </r>
  <r>
    <n v="200054562"/>
    <s v="Chacon Porras"/>
    <s v="Juan"/>
    <s v="jpchacon@uninorte.edu.co"/>
    <x v="0"/>
    <s v="Ciencias de la Salud"/>
    <d v="2019-07-29T00:00:00"/>
    <m/>
    <n v="163"/>
    <n v="230"/>
    <n v="100"/>
    <n v="210"/>
    <n v="280"/>
    <n v="197"/>
    <m/>
    <n v="93"/>
    <n v="9"/>
    <n v="59"/>
    <n v="92"/>
    <n v="58"/>
    <n v="3"/>
    <n v="4"/>
    <n v="1"/>
    <n v="4"/>
    <s v="B2"/>
    <m/>
    <s v="1-OK"/>
  </r>
  <r>
    <n v="200058592"/>
    <s v="Vergara Yañez"/>
    <s v="Daniel"/>
    <s v="daniely@uninorte.edu.co"/>
    <x v="3"/>
    <s v="Escuela de Negocios"/>
    <d v="2019-08-23T00:00:00"/>
    <n v="1283"/>
    <m/>
    <n v="140"/>
    <n v="100"/>
    <n v="210"/>
    <n v="220"/>
    <n v="167.5"/>
    <m/>
    <n v="36"/>
    <n v="9"/>
    <n v="59"/>
    <m/>
    <m/>
    <m/>
    <n v="2"/>
    <n v="1"/>
    <n v="4"/>
    <s v="B2"/>
    <m/>
    <s v="1-OK"/>
  </r>
  <r>
    <n v="200054545"/>
    <s v="Mosquera Mercado"/>
    <s v="Juan"/>
    <s v="jmosquerac@uninorte.edu.co"/>
    <x v="0"/>
    <s v="Ciencias de la Salud"/>
    <d v="2019-07-29T00:00:00"/>
    <m/>
    <n v="127"/>
    <n v="120"/>
    <n v="80"/>
    <n v="210"/>
    <n v="90"/>
    <n v="125"/>
    <m/>
    <n v="24"/>
    <n v="5"/>
    <n v="59"/>
    <n v="1"/>
    <n v="1"/>
    <n v="2"/>
    <n v="1"/>
    <n v="1"/>
    <n v="4"/>
    <s v="-A1"/>
    <m/>
    <s v="1-OK"/>
  </r>
  <r>
    <n v="200078370"/>
    <s v="Rodriguez Escobar"/>
    <s v="Melissa"/>
    <s v="melissaescobar@uninorte.edu.co"/>
    <x v="3"/>
    <s v="Escuela de Negocios"/>
    <d v="2019-08-23T00:00:00"/>
    <m/>
    <m/>
    <n v="60"/>
    <n v="80"/>
    <n v="210"/>
    <n v="230"/>
    <n v="145"/>
    <m/>
    <n v="1"/>
    <n v="5"/>
    <n v="59"/>
    <m/>
    <m/>
    <m/>
    <n v="1"/>
    <n v="1"/>
    <n v="4"/>
    <s v="B2"/>
    <m/>
    <m/>
  </r>
  <r>
    <n v="200089463"/>
    <s v="Cancio Amador"/>
    <s v="Yines"/>
    <s v="ycancio@uninorte.edu.co"/>
    <x v="6"/>
    <s v="Escuela de Negocios"/>
    <d v="2019-08-23T00:00:00"/>
    <n v="1283"/>
    <m/>
    <n v="190"/>
    <n v="70"/>
    <n v="210"/>
    <n v="250"/>
    <n v="180"/>
    <m/>
    <n v="73"/>
    <n v="4"/>
    <n v="59"/>
    <m/>
    <m/>
    <m/>
    <n v="3"/>
    <n v="1"/>
    <n v="4"/>
    <s v="B2"/>
    <m/>
    <s v="1-OK"/>
  </r>
  <r>
    <n v="200074177"/>
    <s v="Galeano Ledezma"/>
    <s v="Rosa"/>
    <s v="rledezma@uninorte.edu.co"/>
    <x v="2"/>
    <s v="Escuela de Negocios"/>
    <d v="2019-08-23T00:00:00"/>
    <n v="1283"/>
    <m/>
    <n v="150"/>
    <n v="70"/>
    <n v="210"/>
    <n v="270"/>
    <n v="175"/>
    <m/>
    <n v="42"/>
    <n v="4"/>
    <m/>
    <m/>
    <m/>
    <m/>
    <n v="2"/>
    <n v="1"/>
    <n v="4"/>
    <s v="B2"/>
    <m/>
    <m/>
  </r>
  <r>
    <n v="200093957"/>
    <s v="Morelo Florez"/>
    <s v="Angie"/>
    <s v="apmorelo@uninorte.edu.co"/>
    <x v="16"/>
    <s v="Ciencias de la Salud"/>
    <m/>
    <m/>
    <m/>
    <n v="170"/>
    <n v="40"/>
    <n v="210"/>
    <n v="160"/>
    <n v="145"/>
    <m/>
    <n v="55"/>
    <n v="1"/>
    <n v="59"/>
    <m/>
    <m/>
    <m/>
    <n v="3"/>
    <n v="1"/>
    <n v="4"/>
    <s v="A2"/>
    <m/>
    <m/>
  </r>
  <r>
    <n v="200048606"/>
    <s v="Giraldo Gomez"/>
    <s v="Isabella"/>
    <s v="igiraldo@uninorte.edu.co"/>
    <x v="3"/>
    <s v="Escuela de Negocios"/>
    <d v="2019-08-23T00:00:00"/>
    <n v="1283"/>
    <m/>
    <n v="30"/>
    <n v="40"/>
    <n v="210"/>
    <n v="90"/>
    <n v="92.5"/>
    <m/>
    <n v="1"/>
    <n v="1"/>
    <m/>
    <m/>
    <m/>
    <m/>
    <n v="1"/>
    <n v="1"/>
    <n v="4"/>
    <s v="-A1"/>
    <m/>
    <m/>
  </r>
  <r>
    <n v="200072182"/>
    <s v="Nolasco Acosta"/>
    <s v="Shakira"/>
    <s v="snolasco@uninorte.edu.co"/>
    <x v="3"/>
    <s v="Escuela de Negocios"/>
    <d v="2019-08-23T00:00:00"/>
    <n v="1283"/>
    <m/>
    <m/>
    <m/>
    <n v="210"/>
    <n v="210"/>
    <n v="105"/>
    <m/>
    <m/>
    <m/>
    <n v="59"/>
    <m/>
    <m/>
    <m/>
    <n v="1"/>
    <n v="1"/>
    <n v="4"/>
    <s v="B2"/>
    <m/>
    <s v="1-OK"/>
  </r>
  <r>
    <n v="200092838"/>
    <s v="Orozco Betancourt"/>
    <s v="Natalia"/>
    <s v="betancourtn@uninorte.edu.co"/>
    <x v="1"/>
    <s v="Humanidades y Ciencias Sociales"/>
    <d v="2019-08-11T00:00:00"/>
    <n v="8439"/>
    <n v="183"/>
    <n v="154"/>
    <n v="223"/>
    <n v="206"/>
    <n v="191"/>
    <n v="194"/>
    <m/>
    <n v="46"/>
    <n v="97"/>
    <n v="55"/>
    <n v="17"/>
    <n v="54"/>
    <n v="3"/>
    <n v="3"/>
    <n v="4"/>
    <n v="4"/>
    <s v="B1"/>
    <m/>
    <s v="1-OK"/>
  </r>
  <r>
    <n v="200082002"/>
    <s v="Ortega Barrera"/>
    <s v="Sara"/>
    <s v="siortega@uninorte.edu.co"/>
    <x v="1"/>
    <s v="Humanidades y Ciencias Sociales"/>
    <d v="2019-08-11T00:00:00"/>
    <n v="8439"/>
    <n v="254"/>
    <n v="163"/>
    <n v="214"/>
    <n v="206"/>
    <n v="289"/>
    <n v="218"/>
    <m/>
    <n v="53"/>
    <n v="94"/>
    <n v="55"/>
    <n v="95"/>
    <n v="85"/>
    <n v="4"/>
    <n v="3"/>
    <n v="4"/>
    <n v="4"/>
    <s v="B2"/>
    <m/>
    <s v="1-OK"/>
  </r>
  <r>
    <n v="200088280"/>
    <s v="Polo Daza"/>
    <s v="Alicia"/>
    <s v="eapolo@uninorte.edu.co"/>
    <x v="1"/>
    <s v="Humanidades y Ciencias Sociales"/>
    <d v="2019-08-11T00:00:00"/>
    <n v="8438"/>
    <n v="239"/>
    <n v="163"/>
    <n v="214"/>
    <n v="206"/>
    <n v="251"/>
    <n v="209"/>
    <m/>
    <n v="53"/>
    <n v="94"/>
    <n v="55"/>
    <n v="59"/>
    <n v="76"/>
    <n v="4"/>
    <n v="3"/>
    <n v="4"/>
    <n v="4"/>
    <s v="B2"/>
    <m/>
    <s v="1-OK"/>
  </r>
  <r>
    <n v="200072143"/>
    <s v="Mercado Ramirez"/>
    <s v="Roger"/>
    <s v="rdmercado@uninorte.edu.co"/>
    <x v="5"/>
    <s v="Ingenierías"/>
    <d v="2019-08-11T00:00:00"/>
    <n v="8438"/>
    <n v="262"/>
    <n v="223"/>
    <n v="206"/>
    <n v="206"/>
    <n v="267"/>
    <n v="226"/>
    <m/>
    <n v="92"/>
    <n v="90"/>
    <n v="55"/>
    <n v="76"/>
    <n v="92"/>
    <n v="4"/>
    <n v="4"/>
    <n v="4"/>
    <n v="4"/>
    <s v="B2"/>
    <m/>
    <s v="1-OK"/>
  </r>
  <r>
    <n v="200064903"/>
    <s v="Lastra Teran"/>
    <s v="Orlando"/>
    <s v="olastra@uninorte.edu.co"/>
    <x v="0"/>
    <s v="Ciencias de la Salud"/>
    <d v="2019-08-11T00:00:00"/>
    <n v="8438"/>
    <n v="147"/>
    <n v="129"/>
    <n v="206"/>
    <n v="206"/>
    <n v="142"/>
    <n v="171"/>
    <m/>
    <n v="27"/>
    <n v="90"/>
    <n v="55"/>
    <n v="3"/>
    <e v="#N/A"/>
    <n v="2"/>
    <n v="2"/>
    <n v="4"/>
    <n v="4"/>
    <s v="A1"/>
    <m/>
    <s v="1-OK"/>
  </r>
  <r>
    <n v="200069727"/>
    <s v="Dimitrio Garcia"/>
    <s v="David"/>
    <s v="ddimitrio@uninorte.edu.co"/>
    <x v="10"/>
    <s v="Ingenierías"/>
    <d v="2019-08-11T00:00:00"/>
    <n v="8438"/>
    <n v="162"/>
    <n v="197"/>
    <n v="197"/>
    <n v="206"/>
    <n v="278"/>
    <n v="220"/>
    <m/>
    <n v="77"/>
    <n v="84"/>
    <n v="55"/>
    <n v="88"/>
    <n v="87"/>
    <n v="3"/>
    <n v="3"/>
    <n v="3"/>
    <n v="4"/>
    <s v="B2"/>
    <m/>
    <s v="1-OK"/>
  </r>
  <r>
    <n v="200087688"/>
    <s v="Ovalle Noriega"/>
    <s v="Sheyla"/>
    <s v="sheylao@uninorte.edu.co"/>
    <x v="19"/>
    <s v="Escuela de Arquitectura, Urbanismo y Diseño"/>
    <d v="2019-08-11T00:00:00"/>
    <n v="8438"/>
    <n v="139"/>
    <n v="154"/>
    <n v="197"/>
    <n v="206"/>
    <n v="218"/>
    <n v="194"/>
    <m/>
    <n v="46"/>
    <n v="84"/>
    <n v="55"/>
    <n v="30"/>
    <n v="54"/>
    <n v="2"/>
    <n v="3"/>
    <n v="3"/>
    <n v="4"/>
    <s v="B2"/>
    <m/>
    <s v="1-OK"/>
  </r>
  <r>
    <n v="200095542"/>
    <s v="Arrieta Benedetti"/>
    <s v="Haroldo"/>
    <s v="hbenedetti@uninorte.edu.co"/>
    <x v="4"/>
    <s v="Escuela de Arquitectura, Urbanismo y Diseño"/>
    <d v="2019-08-11T00:00:00"/>
    <n v="8438"/>
    <n v="300"/>
    <n v="146"/>
    <n v="197"/>
    <n v="206"/>
    <n v="267"/>
    <n v="204"/>
    <m/>
    <n v="40"/>
    <n v="84"/>
    <n v="55"/>
    <n v="76"/>
    <n v="69"/>
    <n v="4"/>
    <n v="2"/>
    <n v="3"/>
    <n v="4"/>
    <s v="B2"/>
    <m/>
    <s v="1-OK"/>
  </r>
  <r>
    <n v="200076772"/>
    <s v="Lobo Fernandez"/>
    <s v="Diana"/>
    <s v="dalobo@uninorte.edu.co"/>
    <x v="7"/>
    <s v="Humanidades y Ciencias Sociales"/>
    <d v="2019-08-11T00:00:00"/>
    <n v="8438"/>
    <n v="163"/>
    <n v="137"/>
    <n v="197"/>
    <n v="206"/>
    <n v="289"/>
    <n v="207"/>
    <m/>
    <n v="33"/>
    <n v="84"/>
    <n v="55"/>
    <n v="95"/>
    <n v="73"/>
    <n v="3"/>
    <n v="2"/>
    <n v="3"/>
    <n v="4"/>
    <s v="B2"/>
    <m/>
    <s v="1-OK"/>
  </r>
  <r>
    <n v="200098215"/>
    <s v="Diaz Eljaiek"/>
    <s v="Maria"/>
    <s v="mceljaiek@uninorte.edu.co"/>
    <x v="4"/>
    <s v="Escuela de Arquitectura, Urbanismo y Diseño"/>
    <d v="2019-08-11T00:00:00"/>
    <n v="8438"/>
    <n v="264"/>
    <n v="120"/>
    <n v="197"/>
    <n v="206"/>
    <n v="267"/>
    <n v="198"/>
    <m/>
    <n v="24"/>
    <n v="84"/>
    <n v="55"/>
    <n v="76"/>
    <n v="60"/>
    <n v="4"/>
    <n v="1"/>
    <n v="3"/>
    <n v="4"/>
    <s v="B2"/>
    <m/>
    <s v="1-OK"/>
  </r>
  <r>
    <n v="200090785"/>
    <s v="Rodriguez Padilla"/>
    <s v="Leidy"/>
    <s v="llrodriguez@uninorte.edu.co"/>
    <x v="19"/>
    <s v="Escuela de Arquitectura, Urbanismo y Diseño"/>
    <d v="2019-08-11T00:00:00"/>
    <n v="8438"/>
    <n v="171"/>
    <n v="103"/>
    <n v="197"/>
    <n v="206"/>
    <n v="235"/>
    <n v="185"/>
    <m/>
    <n v="14"/>
    <n v="84"/>
    <n v="55"/>
    <n v="42"/>
    <n v="42"/>
    <n v="3"/>
    <n v="1"/>
    <n v="3"/>
    <n v="4"/>
    <s v="B2"/>
    <m/>
    <s v="1-OK"/>
  </r>
  <r>
    <n v="200078596"/>
    <s v="Valdivieso Rojas"/>
    <s v="Maria"/>
    <s v="valdiviesom@uninorte.edu.co"/>
    <x v="14"/>
    <s v="Humanidades y Ciencias Sociales"/>
    <d v="2019-08-11T00:00:00"/>
    <n v="8438"/>
    <n v="137"/>
    <n v="103"/>
    <n v="197"/>
    <n v="206"/>
    <n v="142"/>
    <n v="162"/>
    <m/>
    <n v="14"/>
    <n v="84"/>
    <n v="55"/>
    <n v="3"/>
    <e v="#N/A"/>
    <n v="2"/>
    <n v="1"/>
    <n v="3"/>
    <n v="4"/>
    <s v="A1"/>
    <m/>
    <s v="1-OK"/>
  </r>
  <r>
    <n v="200075047"/>
    <s v="Suarez Lopez"/>
    <s v="Mara"/>
    <s v="smara@uninorte.edu.co"/>
    <x v="12"/>
    <s v="Escuela de Arquitectura, Urbanismo y Diseño"/>
    <d v="2019-08-11T00:00:00"/>
    <n v="8439"/>
    <n v="169"/>
    <n v="94"/>
    <n v="197"/>
    <n v="206"/>
    <n v="158"/>
    <n v="164"/>
    <m/>
    <n v="10"/>
    <n v="84"/>
    <n v="55"/>
    <n v="7"/>
    <n v="23"/>
    <n v="3"/>
    <n v="1"/>
    <n v="3"/>
    <n v="4"/>
    <s v="A2"/>
    <m/>
    <s v="1-OK"/>
  </r>
  <r>
    <n v="200072129"/>
    <s v="Mardini Garcia"/>
    <s v="Ivan"/>
    <s v="imardini@uninorte.edu.co"/>
    <x v="11"/>
    <s v="Ingenierías"/>
    <d v="2019-08-11T00:00:00"/>
    <n v="8438"/>
    <n v="131"/>
    <n v="249"/>
    <n v="189"/>
    <n v="206"/>
    <n v="273"/>
    <n v="229"/>
    <m/>
    <n v="99"/>
    <n v="76"/>
    <n v="55"/>
    <n v="85"/>
    <e v="#N/A"/>
    <n v="2"/>
    <n v="4"/>
    <n v="3"/>
    <n v="4"/>
    <s v="B2"/>
    <m/>
    <s v="1-OK"/>
  </r>
  <r>
    <n v="200088744"/>
    <s v="Angulo Araujo"/>
    <s v="Jesus"/>
    <s v="angulodj@uninorte.edu.co"/>
    <x v="1"/>
    <s v="Humanidades y Ciencias Sociales"/>
    <d v="2019-08-11T00:00:00"/>
    <n v="8438"/>
    <n v="300"/>
    <n v="214"/>
    <n v="189"/>
    <n v="206"/>
    <n v="256"/>
    <n v="216"/>
    <m/>
    <n v="88"/>
    <n v="76"/>
    <n v="55"/>
    <n v="63"/>
    <n v="84"/>
    <n v="4"/>
    <n v="4"/>
    <n v="3"/>
    <n v="4"/>
    <s v="B2"/>
    <m/>
    <s v="1-OK"/>
  </r>
  <r>
    <n v="200071705"/>
    <s v="Morillo Viñas"/>
    <s v="Leyla"/>
    <s v="morillol@uninorte.edu.co"/>
    <x v="0"/>
    <s v="Ciencias de la Salud"/>
    <d v="2019-08-11T00:00:00"/>
    <n v="8438"/>
    <n v="133"/>
    <n v="206"/>
    <n v="189"/>
    <n v="206"/>
    <n v="273"/>
    <n v="219"/>
    <m/>
    <n v="82"/>
    <n v="76"/>
    <n v="55"/>
    <n v="85"/>
    <n v="86"/>
    <n v="2"/>
    <n v="4"/>
    <n v="3"/>
    <n v="4"/>
    <s v="B2"/>
    <m/>
    <s v="1-OK"/>
  </r>
  <r>
    <n v="200074050"/>
    <s v="Hernandez Gonzalez"/>
    <s v="Maria"/>
    <s v="ihernandezm@uninorte.edu.co"/>
    <x v="0"/>
    <s v="Ciencias de la Salud"/>
    <d v="2019-08-11T00:00:00"/>
    <n v="8438"/>
    <n v="141"/>
    <n v="197"/>
    <n v="189"/>
    <n v="206"/>
    <n v="289"/>
    <n v="220"/>
    <m/>
    <n v="77"/>
    <n v="76"/>
    <n v="55"/>
    <n v="95"/>
    <n v="87"/>
    <n v="2"/>
    <n v="3"/>
    <n v="3"/>
    <n v="4"/>
    <s v="B2"/>
    <m/>
    <s v="1-OK"/>
  </r>
  <r>
    <n v="200073232"/>
    <s v="Imitola Gonzalez"/>
    <s v="Arnold"/>
    <s v="arnoldi@uninorte.edu.co"/>
    <x v="17"/>
    <s v="Ingenierías"/>
    <d v="2019-08-11T00:00:00"/>
    <n v="8439"/>
    <n v="175"/>
    <n v="180"/>
    <n v="189"/>
    <n v="206"/>
    <n v="202"/>
    <n v="194"/>
    <m/>
    <n v="67"/>
    <n v="76"/>
    <n v="55"/>
    <n v="22"/>
    <n v="54"/>
    <n v="3"/>
    <n v="3"/>
    <n v="3"/>
    <n v="4"/>
    <s v="B2"/>
    <m/>
    <s v="1-OK"/>
  </r>
  <r>
    <n v="200064556"/>
    <s v="Cruz Soto"/>
    <s v="Lisha"/>
    <s v="lishac@uninorte.edu.co"/>
    <x v="0"/>
    <s v="Ciencias de la Salud"/>
    <d v="2019-08-11T00:00:00"/>
    <n v="8439"/>
    <n v="174"/>
    <n v="180"/>
    <n v="189"/>
    <n v="206"/>
    <n v="295"/>
    <n v="218"/>
    <m/>
    <n v="67"/>
    <n v="76"/>
    <n v="55"/>
    <n v="99"/>
    <n v="85"/>
    <n v="3"/>
    <n v="3"/>
    <n v="3"/>
    <n v="4"/>
    <s v="B2"/>
    <m/>
    <s v="1-OK"/>
  </r>
  <r>
    <n v="200089085"/>
    <s v="Pineda Sanchez"/>
    <s v="Gisseell"/>
    <s v="gisseellp@uninorte.edu.co"/>
    <x v="4"/>
    <s v="Escuela de Arquitectura, Urbanismo y Diseño"/>
    <d v="2019-08-11T00:00:00"/>
    <n v="8438"/>
    <n v="143"/>
    <n v="171"/>
    <n v="189"/>
    <n v="206"/>
    <n v="289"/>
    <n v="214"/>
    <m/>
    <n v="60"/>
    <n v="76"/>
    <n v="55"/>
    <n v="95"/>
    <n v="82"/>
    <n v="2"/>
    <n v="3"/>
    <n v="3"/>
    <n v="4"/>
    <s v="B2"/>
    <m/>
    <s v="1-OK"/>
  </r>
  <r>
    <n v="200072845"/>
    <s v="Herrera Diaz"/>
    <s v="Yudy"/>
    <s v="yudyh@uninorte.edu.co"/>
    <x v="8"/>
    <s v="Ingenierías"/>
    <d v="2019-08-11T00:00:00"/>
    <n v="8439"/>
    <n v="175"/>
    <n v="171"/>
    <n v="189"/>
    <n v="206"/>
    <n v="164"/>
    <n v="183"/>
    <m/>
    <n v="60"/>
    <n v="76"/>
    <n v="55"/>
    <n v="7"/>
    <n v="40"/>
    <n v="3"/>
    <n v="3"/>
    <n v="3"/>
    <n v="4"/>
    <s v="A2"/>
    <m/>
    <s v="1-OK"/>
  </r>
  <r>
    <n v="200074375"/>
    <s v="Pertuz Valencia"/>
    <s v="Mariana"/>
    <s v="marianapertuz@uninorte.edu.co"/>
    <x v="13"/>
    <s v="Ingenierías"/>
    <d v="2019-08-11T00:00:00"/>
    <n v="8438"/>
    <n v="169"/>
    <n v="171"/>
    <n v="189"/>
    <n v="206"/>
    <n v="278"/>
    <n v="211"/>
    <m/>
    <n v="60"/>
    <n v="76"/>
    <n v="55"/>
    <n v="88"/>
    <e v="#N/A"/>
    <n v="3"/>
    <n v="3"/>
    <n v="3"/>
    <n v="4"/>
    <s v="B2"/>
    <m/>
    <s v="1-OK"/>
  </r>
  <r>
    <n v="200074286"/>
    <s v="Villalobos Calvo"/>
    <s v="Shiney"/>
    <s v="shineyv@uninorte.edu.co"/>
    <x v="14"/>
    <s v="Humanidades y Ciencias Sociales"/>
    <d v="2019-08-11T00:00:00"/>
    <n v="8438"/>
    <n v="280"/>
    <n v="94"/>
    <n v="189"/>
    <n v="206"/>
    <n v="180"/>
    <n v="167"/>
    <m/>
    <n v="10"/>
    <n v="76"/>
    <n v="55"/>
    <n v="13"/>
    <e v="#N/A"/>
    <n v="4"/>
    <n v="1"/>
    <n v="3"/>
    <n v="4"/>
    <s v="B1"/>
    <m/>
    <s v="1-OK"/>
  </r>
  <r>
    <n v="200072904"/>
    <s v="Rivera Altamar"/>
    <s v="Katherine"/>
    <s v="jkrivera@uninorte.edu.co"/>
    <x v="5"/>
    <s v="Ingenierías"/>
    <d v="2019-08-11T00:00:00"/>
    <n v="8438"/>
    <n v="177"/>
    <n v="223"/>
    <n v="180"/>
    <n v="206"/>
    <n v="169"/>
    <n v="195"/>
    <m/>
    <n v="92"/>
    <n v="71"/>
    <n v="55"/>
    <e v="#N/A"/>
    <n v="55"/>
    <n v="3"/>
    <n v="4"/>
    <n v="3"/>
    <n v="4"/>
    <s v="A2"/>
    <m/>
    <s v="1-OK"/>
  </r>
  <r>
    <n v="200072935"/>
    <s v="Torres Olivera"/>
    <s v="Cecil"/>
    <s v="cecilt@uninorte.edu.co"/>
    <x v="13"/>
    <s v="Ingenierías"/>
    <d v="2019-08-11T00:00:00"/>
    <n v="8439"/>
    <n v="167"/>
    <n v="214"/>
    <n v="180"/>
    <n v="206"/>
    <n v="207"/>
    <n v="202"/>
    <m/>
    <n v="88"/>
    <n v="71"/>
    <n v="55"/>
    <n v="24"/>
    <n v="66"/>
    <n v="3"/>
    <n v="4"/>
    <n v="3"/>
    <n v="4"/>
    <s v="B2"/>
    <m/>
    <s v="1-OK"/>
  </r>
  <r>
    <n v="200091289"/>
    <s v="Ramos Rangel"/>
    <s v="Gabriela"/>
    <s v="gabrielaramos@uninorte.edu.co"/>
    <x v="4"/>
    <s v="Escuela de Arquitectura, Urbanismo y Diseño"/>
    <d v="2019-08-11T00:00:00"/>
    <n v="8438"/>
    <n v="170"/>
    <n v="206"/>
    <n v="180"/>
    <n v="206"/>
    <n v="147"/>
    <n v="185"/>
    <m/>
    <n v="82"/>
    <n v="71"/>
    <n v="55"/>
    <e v="#N/A"/>
    <n v="42"/>
    <n v="3"/>
    <n v="4"/>
    <n v="3"/>
    <n v="4"/>
    <s v="A2"/>
    <m/>
    <s v="1-OK"/>
  </r>
  <r>
    <n v="200072697"/>
    <s v="Salazar Torres"/>
    <s v="Raul"/>
    <s v="rasalazar@uninorte.edu.co"/>
    <x v="11"/>
    <s v="Ingenierías"/>
    <d v="2019-08-11T00:00:00"/>
    <n v="8438"/>
    <n v="133"/>
    <n v="206"/>
    <n v="180"/>
    <n v="206"/>
    <n v="256"/>
    <n v="212"/>
    <m/>
    <n v="82"/>
    <n v="71"/>
    <n v="55"/>
    <n v="63"/>
    <n v="79"/>
    <n v="2"/>
    <n v="4"/>
    <n v="3"/>
    <n v="4"/>
    <s v="B2"/>
    <m/>
    <s v="1-OK"/>
  </r>
  <r>
    <n v="200071720"/>
    <s v="Paez Sanjuanelo"/>
    <s v="Natali"/>
    <s v="nsanjuanelo@uninorte.edu.co"/>
    <x v="13"/>
    <s v="Ingenierías"/>
    <d v="2019-08-11T00:00:00"/>
    <n v="8439"/>
    <n v="226"/>
    <n v="206"/>
    <n v="180"/>
    <n v="206"/>
    <n v="267"/>
    <n v="215"/>
    <m/>
    <n v="82"/>
    <n v="71"/>
    <n v="55"/>
    <n v="76"/>
    <n v="83"/>
    <n v="4"/>
    <n v="4"/>
    <n v="3"/>
    <n v="4"/>
    <s v="B2"/>
    <m/>
    <s v="1-OK"/>
  </r>
  <r>
    <n v="200074987"/>
    <s v="Montes Toro"/>
    <s v="Diana"/>
    <s v="dvmontes@uninorte.edu.co"/>
    <x v="12"/>
    <s v="Escuela de Arquitectura, Urbanismo y Diseño"/>
    <d v="2019-08-11T00:00:00"/>
    <n v="8439"/>
    <n v="262"/>
    <n v="180"/>
    <n v="180"/>
    <n v="206"/>
    <n v="235"/>
    <n v="200"/>
    <m/>
    <n v="67"/>
    <n v="71"/>
    <n v="55"/>
    <n v="42"/>
    <n v="64"/>
    <n v="4"/>
    <n v="3"/>
    <n v="3"/>
    <n v="4"/>
    <s v="B2"/>
    <m/>
    <s v="1-OK"/>
  </r>
  <r>
    <n v="200082090"/>
    <s v="Olivieri Diazgranados"/>
    <s v="Isabella"/>
    <s v="iolivieri@uninorte.edu.co"/>
    <x v="13"/>
    <s v="Ingenierías"/>
    <d v="2019-08-11T00:00:00"/>
    <n v="8439"/>
    <n v="175"/>
    <n v="180"/>
    <n v="180"/>
    <n v="206"/>
    <n v="284"/>
    <n v="213"/>
    <m/>
    <n v="67"/>
    <n v="71"/>
    <n v="55"/>
    <n v="93"/>
    <n v="81"/>
    <n v="3"/>
    <n v="3"/>
    <n v="3"/>
    <n v="4"/>
    <s v="B2"/>
    <m/>
    <s v="1-OK"/>
  </r>
  <r>
    <n v="200038909"/>
    <s v="Pacheco Lopez"/>
    <s v="Alexandra"/>
    <s v="alexandrapacheco@uninorte.edu.co"/>
    <x v="13"/>
    <s v="Ingenierías"/>
    <d v="2019-08-11T00:00:00"/>
    <n v="8438"/>
    <n v="226"/>
    <n v="180"/>
    <n v="180"/>
    <n v="206"/>
    <n v="245"/>
    <n v="203"/>
    <m/>
    <n v="67"/>
    <n v="71"/>
    <n v="55"/>
    <n v="52"/>
    <n v="68"/>
    <n v="4"/>
    <n v="3"/>
    <n v="3"/>
    <n v="4"/>
    <s v="B2"/>
    <m/>
    <s v="1-OK"/>
  </r>
  <r>
    <n v="200098621"/>
    <s v="Acosta Blanco"/>
    <s v="Veronica"/>
    <s v="veronicaacosta@uninorte.edu.co"/>
    <x v="19"/>
    <s v="Escuela de Arquitectura, Urbanismo y Diseño"/>
    <d v="2019-08-11T00:00:00"/>
    <n v="8438"/>
    <n v="300"/>
    <n v="120"/>
    <n v="180"/>
    <n v="206"/>
    <n v="273"/>
    <n v="195"/>
    <m/>
    <n v="24"/>
    <n v="71"/>
    <n v="55"/>
    <n v="85"/>
    <n v="55"/>
    <n v="4"/>
    <n v="1"/>
    <n v="3"/>
    <n v="4"/>
    <s v="B2"/>
    <m/>
    <s v="1-OK"/>
  </r>
  <r>
    <n v="200072115"/>
    <s v="Lora Tellez"/>
    <s v="Elizabeth"/>
    <s v="etellez@uninorte.edu.co"/>
    <x v="14"/>
    <s v="Humanidades y Ciencias Sociales"/>
    <d v="2019-08-11T00:00:00"/>
    <n v="8438"/>
    <n v="181"/>
    <n v="111"/>
    <n v="180"/>
    <n v="206"/>
    <n v="267"/>
    <n v="191"/>
    <m/>
    <n v="18"/>
    <n v="71"/>
    <n v="55"/>
    <n v="76"/>
    <e v="#N/A"/>
    <n v="3"/>
    <n v="1"/>
    <n v="3"/>
    <n v="4"/>
    <s v="B2"/>
    <m/>
    <s v="1-OK"/>
  </r>
  <r>
    <n v="200076389"/>
    <s v="Martinez Padilla"/>
    <s v="Keila"/>
    <s v="keilam@uninorte.edu.co"/>
    <x v="14"/>
    <s v="Humanidades y Ciencias Sociales"/>
    <d v="2019-08-11T00:00:00"/>
    <n v="8438"/>
    <n v="178"/>
    <n v="86"/>
    <n v="180"/>
    <n v="206"/>
    <n v="169"/>
    <n v="160"/>
    <m/>
    <n v="7"/>
    <n v="71"/>
    <n v="55"/>
    <e v="#N/A"/>
    <e v="#N/A"/>
    <n v="3"/>
    <n v="1"/>
    <n v="3"/>
    <n v="4"/>
    <s v="A2"/>
    <m/>
    <s v="1-OK"/>
  </r>
  <r>
    <n v="200088539"/>
    <s v="Lambis Orobajo"/>
    <s v="Jessy"/>
    <s v="jlambis@uninorte.edu.co"/>
    <x v="21"/>
    <s v="Ciencias Básicas"/>
    <d v="2019-08-11T00:00:00"/>
    <n v="8438"/>
    <n v="147"/>
    <n v="214"/>
    <n v="171"/>
    <n v="206"/>
    <m/>
    <n v="148"/>
    <m/>
    <n v="88"/>
    <n v="61"/>
    <n v="55"/>
    <m/>
    <n v="13"/>
    <n v="2"/>
    <n v="4"/>
    <n v="3"/>
    <n v="4"/>
    <s v="-A1"/>
    <m/>
    <s v="1-OK"/>
  </r>
  <r>
    <n v="200074775"/>
    <s v="Martinez Pizarro"/>
    <s v="Katerine"/>
    <s v="pizarrok@uninorte.edu.co"/>
    <x v="5"/>
    <s v="Ingenierías"/>
    <d v="2019-08-11T00:00:00"/>
    <n v="8438"/>
    <n v="178"/>
    <n v="214"/>
    <n v="171"/>
    <n v="206"/>
    <n v="196"/>
    <n v="197"/>
    <m/>
    <n v="88"/>
    <n v="61"/>
    <n v="55"/>
    <n v="18"/>
    <n v="58"/>
    <n v="3"/>
    <n v="4"/>
    <n v="3"/>
    <n v="4"/>
    <s v="B1"/>
    <m/>
    <s v="1-OK"/>
  </r>
  <r>
    <n v="200072005"/>
    <s v="Daza Arrazola"/>
    <s v="Hernando"/>
    <s v="hadaza@uninorte.edu.co"/>
    <x v="17"/>
    <s v="Ingenierías"/>
    <d v="2019-08-11T00:00:00"/>
    <n v="8438"/>
    <n v="139"/>
    <n v="214"/>
    <n v="171"/>
    <n v="206"/>
    <n v="224"/>
    <n v="204"/>
    <m/>
    <n v="88"/>
    <n v="61"/>
    <n v="55"/>
    <n v="34"/>
    <n v="69"/>
    <n v="2"/>
    <n v="4"/>
    <n v="3"/>
    <n v="4"/>
    <s v="B2"/>
    <m/>
    <s v="1-OK"/>
  </r>
  <r>
    <n v="200073522"/>
    <s v="Ortega Paba"/>
    <s v="Anthony"/>
    <s v="oanthony@uninorte.edu.co"/>
    <x v="14"/>
    <s v="Humanidades y Ciencias Sociales"/>
    <d v="2019-08-11T00:00:00"/>
    <n v="8438"/>
    <n v="181"/>
    <n v="206"/>
    <n v="171"/>
    <n v="206"/>
    <n v="245"/>
    <n v="207"/>
    <m/>
    <n v="82"/>
    <n v="61"/>
    <n v="55"/>
    <n v="52"/>
    <n v="73"/>
    <n v="3"/>
    <n v="4"/>
    <n v="3"/>
    <n v="4"/>
    <s v="B2"/>
    <m/>
    <s v="1-OK"/>
  </r>
  <r>
    <n v="200074968"/>
    <s v="Marimon Gonzalez"/>
    <s v="Gisselle"/>
    <s v="mgisselle@uninorte.edu.co"/>
    <x v="13"/>
    <s v="Ingenierías"/>
    <d v="2019-08-11T00:00:00"/>
    <n v="8439"/>
    <n v="178"/>
    <n v="197"/>
    <n v="171"/>
    <n v="206"/>
    <n v="235"/>
    <n v="202"/>
    <m/>
    <n v="77"/>
    <n v="61"/>
    <n v="55"/>
    <n v="42"/>
    <n v="66"/>
    <n v="3"/>
    <n v="3"/>
    <n v="3"/>
    <n v="4"/>
    <s v="B2"/>
    <m/>
    <s v="1-OK"/>
  </r>
  <r>
    <n v="200076705"/>
    <s v="Campero Linero"/>
    <s v="Gabriela"/>
    <s v="gcampero@uninorte.edu.co"/>
    <x v="5"/>
    <s v="Ingenierías"/>
    <d v="2019-08-11T00:00:00"/>
    <n v="8439"/>
    <n v="181"/>
    <n v="189"/>
    <n v="171"/>
    <n v="206"/>
    <n v="245"/>
    <n v="203"/>
    <m/>
    <n v="71"/>
    <n v="61"/>
    <n v="55"/>
    <n v="52"/>
    <n v="68"/>
    <n v="3"/>
    <n v="3"/>
    <n v="3"/>
    <n v="4"/>
    <s v="B2"/>
    <m/>
    <s v="1-OK"/>
  </r>
  <r>
    <n v="200092444"/>
    <s v="Fawcett Diaz"/>
    <s v="Luisa"/>
    <s v="lfawcett@uninorte.edu.co"/>
    <x v="21"/>
    <s v="Ciencias Básicas"/>
    <d v="2019-08-11T00:00:00"/>
    <n v="8438"/>
    <n v="264"/>
    <n v="171"/>
    <n v="171"/>
    <n v="206"/>
    <n v="245"/>
    <n v="198"/>
    <m/>
    <n v="60"/>
    <n v="61"/>
    <n v="55"/>
    <n v="52"/>
    <n v="60"/>
    <n v="4"/>
    <n v="3"/>
    <n v="3"/>
    <n v="4"/>
    <s v="B2"/>
    <m/>
    <s v="1-OK"/>
  </r>
  <r>
    <n v="200070904"/>
    <s v="Herrera Navarro"/>
    <s v="Heilin"/>
    <s v="heilinh@uninorte.edu.co"/>
    <x v="0"/>
    <s v="Ciencias de la Salud"/>
    <d v="2019-08-11T00:00:00"/>
    <n v="8438"/>
    <n v="206"/>
    <n v="163"/>
    <n v="171"/>
    <n v="206"/>
    <n v="284"/>
    <n v="206"/>
    <m/>
    <n v="53"/>
    <n v="61"/>
    <n v="55"/>
    <n v="93"/>
    <e v="#N/A"/>
    <n v="4"/>
    <n v="3"/>
    <n v="3"/>
    <n v="4"/>
    <s v="B2"/>
    <m/>
    <s v="1-OK"/>
  </r>
  <r>
    <n v="200074007"/>
    <s v="Sanchez Chica"/>
    <s v="Maria"/>
    <s v="mcchica@uninorte.edu.co"/>
    <x v="0"/>
    <s v="Ciencias de la Salud"/>
    <d v="2019-08-11T00:00:00"/>
    <n v="8438"/>
    <n v="132"/>
    <n v="163"/>
    <n v="171"/>
    <n v="206"/>
    <n v="251"/>
    <n v="198"/>
    <m/>
    <n v="53"/>
    <n v="61"/>
    <n v="55"/>
    <n v="59"/>
    <n v="60"/>
    <n v="2"/>
    <n v="3"/>
    <n v="3"/>
    <n v="4"/>
    <s v="B2"/>
    <m/>
    <s v="1-OK"/>
  </r>
  <r>
    <n v="200090047"/>
    <s v="Ortiz Mesa"/>
    <s v="Oscar"/>
    <s v="mesao@uninorte.edu.co"/>
    <x v="4"/>
    <s v="Escuela de Arquitectura, Urbanismo y Diseño"/>
    <d v="2019-08-11T00:00:00"/>
    <n v="8438"/>
    <n v="173"/>
    <n v="154"/>
    <n v="171"/>
    <n v="206"/>
    <n v="251"/>
    <n v="196"/>
    <m/>
    <n v="46"/>
    <n v="61"/>
    <n v="55"/>
    <n v="59"/>
    <n v="57"/>
    <n v="3"/>
    <n v="3"/>
    <n v="3"/>
    <n v="4"/>
    <s v="B2"/>
    <m/>
    <s v="1-OK"/>
  </r>
  <r>
    <n v="200072279"/>
    <s v="Ruiz Mejia"/>
    <s v="Anderson"/>
    <s v="amejiaa@uninorte.edu.co"/>
    <x v="14"/>
    <s v="Humanidades y Ciencias Sociales"/>
    <d v="2019-08-11T00:00:00"/>
    <n v="8439"/>
    <n v="45"/>
    <n v="146"/>
    <n v="171"/>
    <n v="206"/>
    <n v="262"/>
    <n v="196"/>
    <m/>
    <n v="40"/>
    <n v="61"/>
    <n v="55"/>
    <n v="71"/>
    <n v="57"/>
    <n v="1"/>
    <n v="2"/>
    <n v="3"/>
    <n v="4"/>
    <s v="B2"/>
    <m/>
    <s v="1-OK"/>
  </r>
  <r>
    <n v="200075798"/>
    <s v="Posada Perez"/>
    <s v="Emel"/>
    <s v="emelp@uninorte.edu.co"/>
    <x v="5"/>
    <s v="Ingenierías"/>
    <d v="2019-08-11T00:00:00"/>
    <n v="8438"/>
    <n v="127"/>
    <n v="137"/>
    <n v="171"/>
    <n v="206"/>
    <n v="245"/>
    <n v="190"/>
    <m/>
    <n v="33"/>
    <n v="61"/>
    <n v="55"/>
    <n v="52"/>
    <n v="50"/>
    <n v="2"/>
    <n v="2"/>
    <n v="3"/>
    <n v="4"/>
    <s v="B2"/>
    <m/>
    <s v="1-OK"/>
  </r>
  <r>
    <n v="200072716"/>
    <s v="Suarez De La Rosa"/>
    <s v="Andres"/>
    <s v="delarosafa@uninorte.edu.co"/>
    <x v="13"/>
    <s v="Ingenierías"/>
    <d v="2019-08-11T00:00:00"/>
    <n v="8439"/>
    <n v="135"/>
    <n v="137"/>
    <n v="171"/>
    <n v="206"/>
    <n v="262"/>
    <n v="194"/>
    <m/>
    <n v="33"/>
    <n v="61"/>
    <n v="55"/>
    <n v="71"/>
    <n v="54"/>
    <n v="2"/>
    <n v="2"/>
    <n v="3"/>
    <n v="4"/>
    <s v="B2"/>
    <m/>
    <s v="1-OK"/>
  </r>
  <r>
    <n v="200092311"/>
    <s v="Jassir Mercado"/>
    <s v="Gisella"/>
    <s v="gjassir@uninorte.edu.co"/>
    <x v="18"/>
    <s v="IESE-Inst.de Estudios en Educ."/>
    <d v="2019-08-11T00:00:00"/>
    <n v="8439"/>
    <n v="185"/>
    <n v="120"/>
    <n v="171"/>
    <n v="206"/>
    <n v="207"/>
    <n v="176"/>
    <m/>
    <n v="24"/>
    <n v="61"/>
    <n v="55"/>
    <n v="24"/>
    <n v="33"/>
    <n v="3"/>
    <n v="1"/>
    <n v="3"/>
    <n v="4"/>
    <s v="B2"/>
    <m/>
    <s v="1-OK"/>
  </r>
  <r>
    <n v="200088442"/>
    <s v="Bobb Mendoza"/>
    <s v="Daniel"/>
    <s v="dbobb@uninorte.edu.co"/>
    <x v="4"/>
    <s v="Escuela de Arquitectura, Urbanismo y Diseño"/>
    <d v="2019-08-11T00:00:00"/>
    <n v="8438"/>
    <n v="300"/>
    <n v="43"/>
    <n v="171"/>
    <n v="206"/>
    <n v="218"/>
    <n v="160"/>
    <m/>
    <n v="1"/>
    <n v="61"/>
    <n v="55"/>
    <n v="30"/>
    <e v="#N/A"/>
    <n v="4"/>
    <n v="1"/>
    <n v="3"/>
    <n v="4"/>
    <s v="B2"/>
    <m/>
    <s v="1-OK"/>
  </r>
  <r>
    <n v="200066003"/>
    <s v="Ospino Cahuana"/>
    <s v="Daniela"/>
    <s v="dcabuana@uninorte.edu.co"/>
    <x v="4"/>
    <s v="Escuela de Arquitectura, Urbanismo y Diseño"/>
    <d v="2019-08-11T00:00:00"/>
    <n v="8439"/>
    <n v="133"/>
    <n v="34"/>
    <n v="171"/>
    <n v="206"/>
    <n v="278"/>
    <n v="172"/>
    <m/>
    <n v="1"/>
    <n v="61"/>
    <n v="55"/>
    <n v="88"/>
    <n v="29"/>
    <n v="2"/>
    <n v="1"/>
    <n v="3"/>
    <n v="4"/>
    <s v="B2"/>
    <m/>
    <s v="1-OK"/>
  </r>
  <r>
    <n v="200072549"/>
    <s v="Pinto Vargas"/>
    <s v="Jose"/>
    <s v="apintoj@uninorte.edu.co"/>
    <x v="13"/>
    <s v="Ingenierías"/>
    <d v="2019-08-11T00:00:00"/>
    <n v="8438"/>
    <n v="179"/>
    <n v="214"/>
    <n v="163"/>
    <n v="206"/>
    <n v="235"/>
    <n v="205"/>
    <m/>
    <n v="88"/>
    <n v="51"/>
    <n v="55"/>
    <n v="42"/>
    <n v="72"/>
    <n v="3"/>
    <n v="4"/>
    <n v="3"/>
    <n v="4"/>
    <s v="B2"/>
    <m/>
    <s v="1-OK"/>
  </r>
  <r>
    <n v="200076031"/>
    <s v="Martinez Olmos"/>
    <s v="Daniel"/>
    <s v="jdolmos@uninorte.edu.co"/>
    <x v="17"/>
    <s v="Ingenierías"/>
    <d v="2019-08-11T00:00:00"/>
    <n v="8438"/>
    <n v="262"/>
    <n v="180"/>
    <n v="163"/>
    <n v="206"/>
    <n v="262"/>
    <n v="203"/>
    <m/>
    <n v="67"/>
    <n v="51"/>
    <n v="55"/>
    <n v="71"/>
    <n v="68"/>
    <n v="4"/>
    <n v="3"/>
    <n v="3"/>
    <n v="4"/>
    <s v="B2"/>
    <m/>
    <s v="1-OK"/>
  </r>
  <r>
    <n v="200082727"/>
    <s v="Garcia Escorcia"/>
    <s v="Daniella"/>
    <s v="edaniella@uninorte.edu.co"/>
    <x v="12"/>
    <s v="Escuela de Arquitectura, Urbanismo y Diseño"/>
    <d v="2019-08-11T00:00:00"/>
    <n v="8438"/>
    <n v="137"/>
    <n v="171"/>
    <n v="163"/>
    <n v="206"/>
    <n v="267"/>
    <n v="202"/>
    <m/>
    <n v="60"/>
    <n v="51"/>
    <n v="55"/>
    <n v="76"/>
    <n v="66"/>
    <n v="2"/>
    <n v="3"/>
    <n v="3"/>
    <n v="4"/>
    <s v="B2"/>
    <m/>
    <s v="1-OK"/>
  </r>
  <r>
    <n v="200089090"/>
    <s v="Queruz Meza"/>
    <s v="Laura"/>
    <s v="lqueruz@uninorte.edu.co"/>
    <x v="18"/>
    <s v="IESE-Inst.de Estudios en Educ."/>
    <d v="2019-08-11T00:00:00"/>
    <n v="8438"/>
    <n v="143"/>
    <n v="154"/>
    <n v="163"/>
    <n v="206"/>
    <n v="289"/>
    <n v="203"/>
    <m/>
    <n v="46"/>
    <n v="51"/>
    <n v="55"/>
    <n v="95"/>
    <n v="68"/>
    <n v="2"/>
    <n v="3"/>
    <n v="3"/>
    <n v="4"/>
    <s v="B2"/>
    <m/>
    <s v="1-OK"/>
  </r>
  <r>
    <n v="200063684"/>
    <s v="Pinzon Montaño"/>
    <s v="Jorge"/>
    <s v="apinzonj@uninorte.edu.co"/>
    <x v="8"/>
    <s v="Ingenierías"/>
    <d v="2019-08-11T00:00:00"/>
    <n v="8438"/>
    <n v="216"/>
    <n v="146"/>
    <n v="163"/>
    <n v="206"/>
    <n v="245"/>
    <n v="190"/>
    <m/>
    <n v="40"/>
    <n v="51"/>
    <n v="55"/>
    <n v="52"/>
    <n v="50"/>
    <n v="4"/>
    <n v="2"/>
    <n v="3"/>
    <n v="4"/>
    <s v="B2"/>
    <m/>
    <s v="1-OK"/>
  </r>
  <r>
    <n v="200063650"/>
    <s v="Lopez De La Vega"/>
    <s v="Linda"/>
    <s v="ldelavega@uninorte.edu.co"/>
    <x v="0"/>
    <s v="Ciencias de la Salud"/>
    <d v="2019-08-11T00:00:00"/>
    <n v="8438"/>
    <n v="131"/>
    <n v="137"/>
    <n v="163"/>
    <n v="206"/>
    <n v="245"/>
    <n v="188"/>
    <m/>
    <n v="33"/>
    <n v="51"/>
    <n v="55"/>
    <n v="52"/>
    <n v="46"/>
    <n v="2"/>
    <n v="2"/>
    <n v="3"/>
    <n v="4"/>
    <s v="B2"/>
    <m/>
    <s v="1-OK"/>
  </r>
  <r>
    <n v="200072874"/>
    <s v="Olaya Cabarcas"/>
    <s v="Mayra"/>
    <s v="maolaya@uninorte.edu.co"/>
    <x v="19"/>
    <s v="Escuela de Arquitectura, Urbanismo y Diseño"/>
    <d v="2019-08-11T00:00:00"/>
    <n v="8439"/>
    <n v="178"/>
    <n v="111"/>
    <n v="163"/>
    <n v="206"/>
    <n v="142"/>
    <n v="156"/>
    <m/>
    <n v="18"/>
    <n v="51"/>
    <n v="55"/>
    <n v="3"/>
    <n v="18"/>
    <n v="3"/>
    <n v="1"/>
    <n v="3"/>
    <n v="4"/>
    <s v="A1"/>
    <m/>
    <s v="1-OK"/>
  </r>
  <r>
    <n v="200088643"/>
    <s v="Ruiz Barrios"/>
    <s v="Luisa"/>
    <s v="ruizlf@uninorte.edu.co"/>
    <x v="1"/>
    <s v="Humanidades y Ciencias Sociales"/>
    <d v="2019-08-11T00:00:00"/>
    <n v="8438"/>
    <n v="264"/>
    <n v="103"/>
    <n v="163"/>
    <n v="206"/>
    <n v="185"/>
    <n v="164"/>
    <m/>
    <n v="14"/>
    <n v="51"/>
    <n v="55"/>
    <n v="14"/>
    <n v="23"/>
    <n v="4"/>
    <n v="1"/>
    <n v="3"/>
    <n v="4"/>
    <s v="B1"/>
    <m/>
    <s v="1-OK"/>
  </r>
  <r>
    <n v="200087984"/>
    <s v="Martinez Cabrera"/>
    <s v="Loana"/>
    <s v="loanam@uninorte.edu.co"/>
    <x v="4"/>
    <s v="Escuela de Arquitectura, Urbanismo y Diseño"/>
    <d v="2019-08-11T00:00:00"/>
    <n v="8438"/>
    <n v="133"/>
    <n v="94"/>
    <n v="163"/>
    <n v="206"/>
    <n v="147"/>
    <n v="153"/>
    <m/>
    <n v="10"/>
    <n v="51"/>
    <n v="55"/>
    <e v="#N/A"/>
    <n v="16"/>
    <n v="2"/>
    <n v="1"/>
    <n v="3"/>
    <n v="4"/>
    <s v="A2"/>
    <m/>
    <s v="1-OK"/>
  </r>
  <r>
    <n v="200088923"/>
    <s v="Ortiz Hernandez"/>
    <s v="Katherin"/>
    <s v="hkatherin@uninorte.edu.co"/>
    <x v="21"/>
    <s v="Ciencias Básicas"/>
    <d v="2019-08-11T00:00:00"/>
    <n v="8438"/>
    <n v="141"/>
    <n v="231"/>
    <n v="154"/>
    <n v="206"/>
    <n v="164"/>
    <n v="189"/>
    <m/>
    <n v="95"/>
    <n v="42"/>
    <n v="55"/>
    <n v="7"/>
    <n v="47"/>
    <n v="2"/>
    <n v="4"/>
    <n v="2"/>
    <n v="4"/>
    <s v="A2"/>
    <m/>
    <s v="1-OK"/>
  </r>
  <r>
    <n v="200075527"/>
    <s v="Huerfano Celis"/>
    <s v="Andres"/>
    <s v="ahuerfano@uninorte.edu.co"/>
    <x v="0"/>
    <s v="Ciencias de la Salud"/>
    <d v="2019-08-11T00:00:00"/>
    <n v="8439"/>
    <n v="165"/>
    <n v="223"/>
    <n v="154"/>
    <n v="206"/>
    <n v="289"/>
    <n v="218"/>
    <m/>
    <n v="92"/>
    <n v="42"/>
    <n v="55"/>
    <n v="95"/>
    <n v="85"/>
    <n v="3"/>
    <n v="4"/>
    <n v="2"/>
    <n v="4"/>
    <s v="B2"/>
    <m/>
    <s v="1-OK"/>
  </r>
  <r>
    <n v="200074595"/>
    <s v="Angulo Madrid"/>
    <s v="Eduardo"/>
    <s v="edangulo@uninorte.edu.co"/>
    <x v="8"/>
    <s v="Ingenierías"/>
    <d v="2019-08-11T00:00:00"/>
    <n v="8438"/>
    <n v="282"/>
    <n v="214"/>
    <n v="154"/>
    <n v="206"/>
    <n v="267"/>
    <n v="210"/>
    <m/>
    <n v="88"/>
    <n v="42"/>
    <n v="55"/>
    <n v="76"/>
    <n v="78"/>
    <n v="4"/>
    <n v="4"/>
    <n v="2"/>
    <n v="4"/>
    <s v="B2"/>
    <m/>
    <s v="1-OK"/>
  </r>
  <r>
    <n v="200074630"/>
    <s v="Herazo Correa"/>
    <s v="Eliana"/>
    <s v="elianaherazo@uninorte.edu.co"/>
    <x v="10"/>
    <s v="Ingenierías"/>
    <d v="2019-08-11T00:00:00"/>
    <n v="8438"/>
    <n v="145"/>
    <n v="214"/>
    <n v="154"/>
    <n v="206"/>
    <n v="273"/>
    <n v="212"/>
    <m/>
    <n v="88"/>
    <n v="42"/>
    <n v="55"/>
    <n v="85"/>
    <n v="79"/>
    <n v="2"/>
    <n v="4"/>
    <n v="2"/>
    <n v="4"/>
    <s v="B2"/>
    <m/>
    <s v="1-OK"/>
  </r>
  <r>
    <n v="200074038"/>
    <s v="Villazon Villarreal"/>
    <s v="Andres"/>
    <s v="acvillazon@uninorte.edu.co"/>
    <x v="8"/>
    <s v="Ingenierías"/>
    <d v="2019-08-11T00:00:00"/>
    <n v="8438"/>
    <n v="171"/>
    <n v="206"/>
    <n v="154"/>
    <n v="206"/>
    <n v="245"/>
    <n v="203"/>
    <m/>
    <n v="82"/>
    <n v="42"/>
    <n v="55"/>
    <n v="52"/>
    <n v="68"/>
    <n v="3"/>
    <n v="4"/>
    <n v="2"/>
    <n v="4"/>
    <s v="B2"/>
    <m/>
    <s v="1-OK"/>
  </r>
  <r>
    <n v="200073581"/>
    <s v="De La Hoz Laguna"/>
    <s v="Rafael"/>
    <s v="rlaguna@uninorte.edu.co"/>
    <x v="17"/>
    <s v="Ingenierías"/>
    <d v="2019-08-11T00:00:00"/>
    <n v="8439"/>
    <n v="162"/>
    <n v="171"/>
    <n v="154"/>
    <n v="206"/>
    <n v="256"/>
    <n v="197"/>
    <m/>
    <n v="60"/>
    <n v="42"/>
    <n v="55"/>
    <n v="63"/>
    <n v="58"/>
    <n v="3"/>
    <n v="3"/>
    <n v="2"/>
    <n v="4"/>
    <s v="B2"/>
    <m/>
    <s v="1-OK"/>
  </r>
  <r>
    <n v="200090101"/>
    <s v="Vergara Salas"/>
    <s v="Kristel"/>
    <s v="kristelv@uninorte.edu.co"/>
    <x v="19"/>
    <s v="Escuela de Arquitectura, Urbanismo y Diseño"/>
    <d v="2019-08-11T00:00:00"/>
    <n v="8438"/>
    <n v="120"/>
    <n v="163"/>
    <n v="154"/>
    <n v="206"/>
    <n v="229"/>
    <n v="188"/>
    <m/>
    <n v="53"/>
    <n v="42"/>
    <n v="55"/>
    <n v="37"/>
    <n v="46"/>
    <n v="2"/>
    <n v="3"/>
    <n v="2"/>
    <n v="4"/>
    <s v="B2"/>
    <m/>
    <s v="1-OK"/>
  </r>
  <r>
    <n v="200071309"/>
    <s v="Cabrera Sierra"/>
    <s v="Maria"/>
    <s v="mfcabrera@uninorte.edu.co"/>
    <x v="14"/>
    <s v="Humanidades y Ciencias Sociales"/>
    <d v="2019-08-11T00:00:00"/>
    <n v="8438"/>
    <n v="181"/>
    <n v="163"/>
    <n v="154"/>
    <n v="206"/>
    <n v="267"/>
    <n v="198"/>
    <m/>
    <n v="53"/>
    <n v="42"/>
    <n v="55"/>
    <n v="76"/>
    <n v="60"/>
    <n v="3"/>
    <n v="3"/>
    <n v="2"/>
    <n v="4"/>
    <s v="B2"/>
    <m/>
    <s v="1-OK"/>
  </r>
  <r>
    <n v="200077619"/>
    <s v="Triana Buitrago"/>
    <s v="Linda"/>
    <s v="lktriana@uninorte.edu.co"/>
    <x v="12"/>
    <s v="Escuela de Arquitectura, Urbanismo y Diseño"/>
    <d v="2019-08-11T00:00:00"/>
    <n v="8438"/>
    <n v="167"/>
    <n v="146"/>
    <n v="154"/>
    <n v="206"/>
    <n v="218"/>
    <n v="181"/>
    <m/>
    <n v="40"/>
    <n v="42"/>
    <n v="55"/>
    <n v="30"/>
    <n v="38"/>
    <n v="3"/>
    <n v="2"/>
    <n v="2"/>
    <n v="4"/>
    <s v="B2"/>
    <m/>
    <s v="1-OK"/>
  </r>
  <r>
    <n v="200049818"/>
    <s v="Yenery Martinez"/>
    <s v="Laura"/>
    <s v="lyeneri@uninorte.edu.co"/>
    <x v="4"/>
    <s v="Escuela de Arquitectura, Urbanismo y Diseño"/>
    <d v="2019-08-11T00:00:00"/>
    <n v="8439"/>
    <n v="132"/>
    <n v="146"/>
    <n v="154"/>
    <n v="206"/>
    <n v="229"/>
    <n v="184"/>
    <m/>
    <n v="40"/>
    <n v="42"/>
    <n v="55"/>
    <n v="37"/>
    <n v="41"/>
    <n v="2"/>
    <n v="2"/>
    <n v="2"/>
    <n v="4"/>
    <s v="B2"/>
    <m/>
    <s v="1-OK"/>
  </r>
  <r>
    <n v="200090962"/>
    <s v="Blanco Rodriguez"/>
    <s v="Valentina"/>
    <s v="valentinablanco@uninorte.edu.co"/>
    <x v="18"/>
    <s v="IESE-Inst.de Estudios en Educ."/>
    <d v="2019-08-11T00:00:00"/>
    <n v="8438"/>
    <n v="300"/>
    <n v="146"/>
    <n v="154"/>
    <n v="206"/>
    <n v="196"/>
    <n v="176"/>
    <m/>
    <n v="40"/>
    <n v="42"/>
    <n v="55"/>
    <n v="18"/>
    <n v="33"/>
    <n v="4"/>
    <n v="2"/>
    <n v="2"/>
    <n v="4"/>
    <s v="B1"/>
    <m/>
    <s v="1-OK"/>
  </r>
  <r>
    <n v="200088530"/>
    <s v="Hoyos Cardona"/>
    <s v="Paola"/>
    <s v="pahoyos@uninorte.edu.co"/>
    <x v="1"/>
    <s v="Humanidades y Ciencias Sociales"/>
    <d v="2019-08-11T00:00:00"/>
    <n v="8439"/>
    <n v="179"/>
    <n v="137"/>
    <n v="154"/>
    <n v="206"/>
    <n v="218"/>
    <n v="179"/>
    <m/>
    <n v="33"/>
    <n v="42"/>
    <n v="55"/>
    <n v="30"/>
    <n v="36"/>
    <n v="3"/>
    <n v="2"/>
    <n v="2"/>
    <n v="4"/>
    <s v="B2"/>
    <m/>
    <s v="1-OK"/>
  </r>
  <r>
    <n v="200089485"/>
    <s v="Nuñez Causil"/>
    <s v="Edgar"/>
    <s v="enuneza@uninorte.edu.co"/>
    <x v="21"/>
    <s v="Ciencias Básicas"/>
    <d v="2019-08-11T00:00:00"/>
    <n v="8439"/>
    <n v="262"/>
    <n v="137"/>
    <n v="154"/>
    <n v="206"/>
    <n v="256"/>
    <n v="188"/>
    <m/>
    <n v="33"/>
    <n v="42"/>
    <n v="55"/>
    <n v="63"/>
    <n v="46"/>
    <n v="4"/>
    <n v="2"/>
    <n v="2"/>
    <n v="4"/>
    <s v="B2"/>
    <m/>
    <s v="1-OK"/>
  </r>
  <r>
    <n v="200075216"/>
    <s v="Liñan Ramos"/>
    <s v="Anggy"/>
    <s v="alinan@uninorte.edu.co"/>
    <x v="14"/>
    <s v="Humanidades y Ciencias Sociales"/>
    <d v="2019-08-11T00:00:00"/>
    <n v="8439"/>
    <n v="183"/>
    <n v="137"/>
    <n v="154"/>
    <n v="206"/>
    <n v="158"/>
    <n v="164"/>
    <m/>
    <n v="33"/>
    <n v="42"/>
    <n v="55"/>
    <n v="7"/>
    <n v="23"/>
    <n v="3"/>
    <n v="2"/>
    <n v="2"/>
    <n v="4"/>
    <s v="A2"/>
    <m/>
    <s v="1-OK"/>
  </r>
  <r>
    <n v="200095749"/>
    <s v="Fernandez MCausland"/>
    <s v="Isabella"/>
    <s v="mcauslandi@uninorte.edu.co"/>
    <x v="18"/>
    <s v="IESE-Inst.de Estudios en Educ."/>
    <d v="2019-08-11T00:00:00"/>
    <n v="8438"/>
    <n v="179"/>
    <n v="111"/>
    <n v="154"/>
    <n v="206"/>
    <n v="196"/>
    <n v="167"/>
    <m/>
    <n v="18"/>
    <n v="42"/>
    <n v="55"/>
    <n v="18"/>
    <e v="#N/A"/>
    <n v="3"/>
    <n v="1"/>
    <n v="2"/>
    <n v="4"/>
    <s v="B1"/>
    <m/>
    <s v="1-OK"/>
  </r>
  <r>
    <n v="200075438"/>
    <s v="Buelvas Argel"/>
    <s v="Natalia"/>
    <s v="argeln@uninorte.edu.co"/>
    <x v="0"/>
    <s v="Ciencias de la Salud"/>
    <d v="2019-08-11T00:00:00"/>
    <n v="8438"/>
    <n v="300"/>
    <n v="189"/>
    <n v="146"/>
    <n v="206"/>
    <n v="229"/>
    <n v="193"/>
    <m/>
    <n v="71"/>
    <n v="32"/>
    <n v="55"/>
    <n v="37"/>
    <n v="53"/>
    <n v="4"/>
    <n v="3"/>
    <n v="2"/>
    <n v="4"/>
    <s v="B2"/>
    <m/>
    <s v="1-OK"/>
  </r>
  <r>
    <n v="200076656"/>
    <s v="Quintero Contreras"/>
    <s v="Carolina"/>
    <s v="carolinaquintero@uninorte.edu.co"/>
    <x v="4"/>
    <s v="Escuela de Arquitectura, Urbanismo y Diseño"/>
    <d v="2019-08-11T00:00:00"/>
    <n v="8438"/>
    <n v="272"/>
    <n v="171"/>
    <n v="146"/>
    <n v="206"/>
    <n v="240"/>
    <n v="191"/>
    <m/>
    <n v="60"/>
    <n v="32"/>
    <n v="55"/>
    <n v="47"/>
    <e v="#N/A"/>
    <n v="4"/>
    <n v="3"/>
    <n v="2"/>
    <n v="4"/>
    <s v="B2"/>
    <m/>
    <s v="1-OK"/>
  </r>
  <r>
    <n v="200092477"/>
    <s v="Pereira Perez"/>
    <s v="Andres"/>
    <s v="aapereira@uninorte.edu.co"/>
    <x v="21"/>
    <s v="Ciencias Básicas"/>
    <d v="2019-08-11T00:00:00"/>
    <n v="8439"/>
    <n v="171"/>
    <n v="146"/>
    <n v="146"/>
    <n v="206"/>
    <n v="256"/>
    <n v="189"/>
    <m/>
    <n v="40"/>
    <n v="32"/>
    <n v="55"/>
    <n v="63"/>
    <n v="47"/>
    <n v="3"/>
    <n v="2"/>
    <n v="2"/>
    <n v="4"/>
    <s v="B2"/>
    <m/>
    <s v="1-OK"/>
  </r>
  <r>
    <n v="200072014"/>
    <s v="De La Hoz Jimenez"/>
    <s v="Bryan"/>
    <s v="bryand@uninorte.edu.co"/>
    <x v="14"/>
    <s v="Humanidades y Ciencias Sociales"/>
    <d v="2019-08-11T00:00:00"/>
    <n v="8438"/>
    <n v="244"/>
    <n v="146"/>
    <n v="146"/>
    <n v="206"/>
    <n v="196"/>
    <n v="174"/>
    <m/>
    <n v="40"/>
    <n v="32"/>
    <n v="55"/>
    <n v="18"/>
    <n v="31"/>
    <n v="4"/>
    <n v="2"/>
    <n v="2"/>
    <n v="4"/>
    <s v="B1"/>
    <m/>
    <s v="1-OK"/>
  </r>
  <r>
    <n v="200048830"/>
    <s v="Arrieta Acuña"/>
    <s v="Daniela"/>
    <s v="danielaarrieta@uninorte.edu.co"/>
    <x v="0"/>
    <s v="Ciencias de la Salud"/>
    <d v="2019-08-11T00:00:00"/>
    <n v="8438"/>
    <n v="171"/>
    <n v="137"/>
    <n v="146"/>
    <n v="206"/>
    <n v="158"/>
    <n v="162"/>
    <m/>
    <n v="33"/>
    <n v="32"/>
    <n v="55"/>
    <n v="7"/>
    <e v="#N/A"/>
    <n v="3"/>
    <n v="2"/>
    <n v="2"/>
    <n v="4"/>
    <s v="A2"/>
    <m/>
    <s v="1-OK"/>
  </r>
  <r>
    <n v="200075015"/>
    <s v="Polo Martinez"/>
    <s v="Leidys"/>
    <s v="ldpolo@uninorte.edu.co"/>
    <x v="14"/>
    <s v="Humanidades y Ciencias Sociales"/>
    <d v="2019-08-11T00:00:00"/>
    <n v="8439"/>
    <n v="177"/>
    <n v="137"/>
    <n v="146"/>
    <n v="206"/>
    <n v="207"/>
    <n v="174"/>
    <m/>
    <n v="33"/>
    <n v="32"/>
    <n v="55"/>
    <n v="24"/>
    <n v="31"/>
    <n v="3"/>
    <n v="2"/>
    <n v="2"/>
    <n v="4"/>
    <s v="B2"/>
    <m/>
    <s v="1-OK"/>
  </r>
  <r>
    <n v="200073617"/>
    <s v="Juliao Colina"/>
    <s v="Raul"/>
    <s v="raulj@uninorte.edu.co"/>
    <x v="8"/>
    <s v="Ingenierías"/>
    <d v="2019-08-11T00:00:00"/>
    <n v="8439"/>
    <n v="147"/>
    <n v="120"/>
    <n v="146"/>
    <n v="206"/>
    <n v="245"/>
    <n v="179"/>
    <m/>
    <n v="24"/>
    <n v="32"/>
    <n v="55"/>
    <n v="52"/>
    <n v="36"/>
    <n v="2"/>
    <n v="1"/>
    <n v="2"/>
    <n v="4"/>
    <s v="B2"/>
    <m/>
    <s v="1-OK"/>
  </r>
  <r>
    <n v="200093335"/>
    <s v="Franco Linero"/>
    <s v="Fabiola"/>
    <s v="fabiolaf@uninorte.edu.co"/>
    <x v="1"/>
    <s v="Humanidades y Ciencias Sociales"/>
    <d v="2019-08-11T00:00:00"/>
    <n v="8438"/>
    <n v="50"/>
    <n v="77"/>
    <n v="146"/>
    <n v="206"/>
    <n v="256"/>
    <n v="171"/>
    <m/>
    <n v="4"/>
    <n v="32"/>
    <n v="55"/>
    <n v="63"/>
    <e v="#N/A"/>
    <n v="1"/>
    <n v="1"/>
    <n v="2"/>
    <n v="4"/>
    <s v="B2"/>
    <m/>
    <s v="1-OK"/>
  </r>
  <r>
    <n v="200068992"/>
    <s v="Latorre Pinto"/>
    <s v="Alberto"/>
    <s v="amlatorre@uninorte.edu.co"/>
    <x v="0"/>
    <s v="Ciencias de la Salud"/>
    <d v="2019-08-11T00:00:00"/>
    <n v="8438"/>
    <n v="147"/>
    <n v="223"/>
    <n v="137"/>
    <n v="206"/>
    <n v="267"/>
    <n v="208"/>
    <m/>
    <n v="92"/>
    <n v="26"/>
    <n v="55"/>
    <n v="76"/>
    <n v="75"/>
    <n v="2"/>
    <n v="4"/>
    <n v="2"/>
    <n v="4"/>
    <s v="B2"/>
    <m/>
    <s v="1-OK"/>
  </r>
  <r>
    <n v="200077479"/>
    <s v="Estrada Pombo"/>
    <s v="Andrea"/>
    <s v="cestradaa@uninorte.edu.co"/>
    <x v="1"/>
    <s v="Humanidades y Ciencias Sociales"/>
    <d v="2019-08-11T00:00:00"/>
    <n v="8438"/>
    <n v="172"/>
    <n v="103"/>
    <n v="137"/>
    <n v="206"/>
    <n v="256"/>
    <n v="176"/>
    <m/>
    <n v="14"/>
    <n v="26"/>
    <n v="55"/>
    <n v="63"/>
    <n v="33"/>
    <n v="3"/>
    <n v="1"/>
    <n v="2"/>
    <n v="4"/>
    <s v="B2"/>
    <m/>
    <s v="1-OK"/>
  </r>
  <r>
    <n v="200091008"/>
    <s v="Hernandez Tovio"/>
    <s v="Melanie"/>
    <s v="hmelanie@uninorte.edu.co"/>
    <x v="12"/>
    <s v="Escuela de Arquitectura, Urbanismo y Diseño"/>
    <d v="2019-08-11T00:00:00"/>
    <n v="8438"/>
    <n v="141"/>
    <n v="180"/>
    <n v="129"/>
    <n v="206"/>
    <n v="273"/>
    <n v="197"/>
    <m/>
    <n v="67"/>
    <n v="20"/>
    <n v="55"/>
    <n v="85"/>
    <n v="58"/>
    <n v="2"/>
    <n v="3"/>
    <n v="2"/>
    <n v="4"/>
    <s v="B2"/>
    <m/>
    <s v="1-OK"/>
  </r>
  <r>
    <n v="200044797"/>
    <s v="Delgado Fuentes"/>
    <s v="Andrea"/>
    <s v="apdelgado@uninorte.edu.co"/>
    <x v="14"/>
    <s v="Humanidades y Ciencias Sociales"/>
    <d v="2019-08-11T00:00:00"/>
    <n v="8438"/>
    <n v="162"/>
    <n v="154"/>
    <n v="129"/>
    <n v="206"/>
    <n v="267"/>
    <n v="189"/>
    <m/>
    <n v="46"/>
    <n v="20"/>
    <n v="55"/>
    <n v="76"/>
    <n v="47"/>
    <n v="3"/>
    <n v="3"/>
    <n v="2"/>
    <n v="4"/>
    <s v="B2"/>
    <m/>
    <s v="1-OK"/>
  </r>
  <r>
    <n v="200071470"/>
    <s v="De La Hoz Barraza"/>
    <s v="Romario"/>
    <s v="romariob@uninorte.edu.co"/>
    <x v="17"/>
    <s v="Ingenierías"/>
    <d v="2019-08-11T00:00:00"/>
    <n v="8438"/>
    <n v="162"/>
    <n v="137"/>
    <n v="129"/>
    <n v="206"/>
    <n v="229"/>
    <n v="175"/>
    <m/>
    <n v="33"/>
    <n v="20"/>
    <n v="55"/>
    <n v="37"/>
    <n v="27"/>
    <n v="3"/>
    <n v="2"/>
    <n v="2"/>
    <n v="4"/>
    <s v="B2"/>
    <m/>
    <s v="1-OK"/>
  </r>
  <r>
    <n v="200095672"/>
    <s v="Martinez Cuam"/>
    <s v="Andrea"/>
    <s v="acuam@uninorte.edu.co"/>
    <x v="4"/>
    <s v="Escuela de Arquitectura, Urbanismo y Diseño"/>
    <d v="2019-08-11T00:00:00"/>
    <n v="8438"/>
    <n v="178"/>
    <n v="111"/>
    <n v="129"/>
    <n v="206"/>
    <n v="267"/>
    <n v="178"/>
    <m/>
    <n v="18"/>
    <n v="20"/>
    <n v="55"/>
    <n v="76"/>
    <n v="35"/>
    <n v="3"/>
    <n v="1"/>
    <n v="2"/>
    <n v="4"/>
    <s v="B2"/>
    <m/>
    <s v="1-OK"/>
  </r>
  <r>
    <n v="200080851"/>
    <s v="Hernandez Vargas"/>
    <s v="Isabella"/>
    <s v="vargasisabella@uninorte.edu.co"/>
    <x v="1"/>
    <s v="Humanidades y Ciencias Sociales"/>
    <d v="2019-08-11T00:00:00"/>
    <n v="8438"/>
    <n v="185"/>
    <n v="94"/>
    <n v="129"/>
    <n v="206"/>
    <n v="240"/>
    <n v="167"/>
    <m/>
    <n v="10"/>
    <n v="20"/>
    <n v="55"/>
    <n v="47"/>
    <e v="#N/A"/>
    <n v="3"/>
    <n v="1"/>
    <n v="2"/>
    <n v="4"/>
    <s v="B2"/>
    <m/>
    <s v="1-OK"/>
  </r>
  <r>
    <n v="200082385"/>
    <s v="De Marchena Rueda"/>
    <s v="Cristhian"/>
    <s v="demarchenac@uninorte.edu.co"/>
    <x v="8"/>
    <s v="Ingenierías"/>
    <d v="2019-08-11T00:00:00"/>
    <n v="8438"/>
    <n v="246"/>
    <n v="206"/>
    <n v="120"/>
    <n v="206"/>
    <n v="273"/>
    <n v="201"/>
    <m/>
    <n v="82"/>
    <n v="16"/>
    <n v="55"/>
    <n v="85"/>
    <n v="65"/>
    <n v="4"/>
    <n v="4"/>
    <n v="1"/>
    <n v="4"/>
    <s v="B2"/>
    <m/>
    <s v="1-OK"/>
  </r>
  <r>
    <n v="200071640"/>
    <s v="Conrado Retamozo"/>
    <s v="Gonzalo"/>
    <s v="gretamozo@uninorte.edu.co"/>
    <x v="17"/>
    <s v="Ingenierías"/>
    <d v="2019-08-11T00:00:00"/>
    <n v="8438"/>
    <n v="282"/>
    <n v="206"/>
    <n v="120"/>
    <n v="206"/>
    <n v="273"/>
    <n v="201"/>
    <m/>
    <n v="82"/>
    <n v="16"/>
    <n v="55"/>
    <n v="85"/>
    <n v="65"/>
    <n v="4"/>
    <n v="4"/>
    <n v="1"/>
    <n v="4"/>
    <s v="B2"/>
    <m/>
    <s v="1-OK"/>
  </r>
  <r>
    <n v="200074504"/>
    <s v="Maldonado Gonzalez"/>
    <s v="Paula"/>
    <s v="amaldonadop@uninorte.edu.co"/>
    <x v="8"/>
    <s v="Ingenierías"/>
    <d v="2019-08-11T00:00:00"/>
    <n v="8439"/>
    <n v="183"/>
    <n v="163"/>
    <n v="120"/>
    <n v="206"/>
    <n v="245"/>
    <n v="184"/>
    <m/>
    <n v="53"/>
    <n v="16"/>
    <n v="55"/>
    <n v="52"/>
    <n v="41"/>
    <n v="3"/>
    <n v="3"/>
    <n v="1"/>
    <n v="4"/>
    <s v="B2"/>
    <m/>
    <s v="1-OK"/>
  </r>
  <r>
    <n v="200075971"/>
    <s v="Rodriguez Romaña"/>
    <s v="Deison"/>
    <s v="dromana@uninorte.edu.co"/>
    <x v="12"/>
    <s v="Escuela de Arquitectura, Urbanismo y Diseño"/>
    <d v="2019-08-11T00:00:00"/>
    <n v="8438"/>
    <n v="173"/>
    <n v="171"/>
    <n v="111"/>
    <n v="206"/>
    <n v="158"/>
    <n v="162"/>
    <m/>
    <n v="60"/>
    <n v="12"/>
    <n v="55"/>
    <n v="7"/>
    <e v="#N/A"/>
    <n v="3"/>
    <n v="3"/>
    <n v="1"/>
    <n v="4"/>
    <s v="A2"/>
    <m/>
    <s v="1-OK"/>
  </r>
  <r>
    <n v="200084165"/>
    <s v="Zaghloul Birani"/>
    <s v="Mohamed"/>
    <s v="mzaghloul@uninorte.edu.co"/>
    <x v="12"/>
    <s v="Escuela de Arquitectura, Urbanismo y Diseño"/>
    <d v="2019-08-11T00:00:00"/>
    <n v="8438"/>
    <n v="155"/>
    <n v="129"/>
    <n v="111"/>
    <n v="206"/>
    <n v="256"/>
    <n v="176"/>
    <m/>
    <n v="27"/>
    <n v="12"/>
    <n v="55"/>
    <n v="63"/>
    <n v="33"/>
    <n v="3"/>
    <n v="2"/>
    <n v="1"/>
    <n v="4"/>
    <s v="B2"/>
    <m/>
    <s v="1-OK"/>
  </r>
  <r>
    <n v="200063139"/>
    <s v="Gamboa Peñaranda"/>
    <s v="Jose"/>
    <s v="jdgamboa@uninorte.edu.co"/>
    <x v="17"/>
    <s v="Ingenierías"/>
    <d v="2019-08-11T00:00:00"/>
    <n v="8439"/>
    <n v="133"/>
    <n v="189"/>
    <n v="94"/>
    <n v="206"/>
    <n v="256"/>
    <n v="186"/>
    <m/>
    <n v="71"/>
    <n v="8"/>
    <n v="55"/>
    <n v="63"/>
    <n v="44"/>
    <n v="2"/>
    <n v="3"/>
    <n v="1"/>
    <n v="4"/>
    <s v="B2"/>
    <m/>
    <s v="1-OK"/>
  </r>
  <r>
    <n v="200081627"/>
    <s v="Vargas Dangond"/>
    <s v="Jaime"/>
    <s v="jadangond@uninorte.edu.co"/>
    <x v="12"/>
    <s v="Escuela de Arquitectura, Urbanismo y Diseño"/>
    <d v="2019-08-11T00:00:00"/>
    <n v="8438"/>
    <n v="30"/>
    <n v="129"/>
    <n v="94"/>
    <n v="206"/>
    <n v="240"/>
    <n v="167"/>
    <m/>
    <n v="27"/>
    <n v="8"/>
    <n v="55"/>
    <n v="47"/>
    <e v="#N/A"/>
    <n v="1"/>
    <n v="2"/>
    <n v="1"/>
    <n v="4"/>
    <s v="B2"/>
    <m/>
    <s v="1-OK"/>
  </r>
  <r>
    <n v="200080202"/>
    <s v="Villar Amador"/>
    <s v="Catherine"/>
    <s v="catherinevillar@uninorte.edu.co"/>
    <x v="14"/>
    <s v="Humanidades y Ciencias Sociales"/>
    <d v="2019-08-11T00:00:00"/>
    <n v="8439"/>
    <n v="80"/>
    <n v="120"/>
    <n v="86"/>
    <n v="206"/>
    <n v="213"/>
    <n v="156"/>
    <m/>
    <n v="24"/>
    <n v="6"/>
    <n v="55"/>
    <n v="27"/>
    <n v="18"/>
    <n v="1"/>
    <n v="1"/>
    <n v="1"/>
    <n v="4"/>
    <s v="B2"/>
    <m/>
    <s v="1-OK"/>
  </r>
  <r>
    <n v="200073287"/>
    <s v="Redondo Cantillo"/>
    <s v="Andres"/>
    <s v="aredondoc@uninorte.edu.co"/>
    <x v="5"/>
    <s v="Ingenierías"/>
    <d v="2019-08-11T00:00:00"/>
    <n v="8438"/>
    <n v="35"/>
    <n v="180"/>
    <n v="34"/>
    <n v="206"/>
    <n v="240"/>
    <n v="165"/>
    <m/>
    <n v="67"/>
    <n v="1"/>
    <n v="55"/>
    <n v="47"/>
    <n v="24"/>
    <n v="1"/>
    <n v="3"/>
    <n v="1"/>
    <n v="4"/>
    <s v="B2"/>
    <m/>
    <s v="1-OK"/>
  </r>
  <r>
    <n v="200090915"/>
    <s v="Rodriguez Fontalvo"/>
    <s v="Eucaris"/>
    <s v="reucaris@uninorte.edu.co"/>
    <x v="6"/>
    <s v="Escuela de Negocios"/>
    <d v="2019-08-23T00:00:00"/>
    <n v="1283"/>
    <m/>
    <n v="110"/>
    <n v="240"/>
    <n v="200"/>
    <n v="250"/>
    <n v="200"/>
    <m/>
    <n v="16"/>
    <n v="99"/>
    <n v="48"/>
    <m/>
    <m/>
    <m/>
    <n v="1"/>
    <n v="4"/>
    <n v="4"/>
    <s v="B2"/>
    <m/>
    <s v="1-OK"/>
  </r>
  <r>
    <n v="200076971"/>
    <s v="Martinez Carreño"/>
    <s v="Ernesto"/>
    <s v="martinezre@uninorte.edu.co"/>
    <x v="3"/>
    <s v="Escuela de Negocios"/>
    <d v="2019-08-23T00:00:00"/>
    <n v="1283"/>
    <m/>
    <n v="240"/>
    <n v="230"/>
    <n v="200"/>
    <n v="270"/>
    <n v="235"/>
    <m/>
    <n v="98"/>
    <n v="98"/>
    <n v="48"/>
    <m/>
    <m/>
    <m/>
    <n v="4"/>
    <n v="4"/>
    <n v="4"/>
    <s v="B2"/>
    <m/>
    <s v="1-OK"/>
  </r>
  <r>
    <n v="200076579"/>
    <s v="Guevara Potes"/>
    <s v="Natalia"/>
    <s v="anguevara@uninorte.edu.co"/>
    <x v="2"/>
    <s v="Escuela de Negocios"/>
    <d v="2019-08-23T00:00:00"/>
    <n v="1283"/>
    <m/>
    <n v="160"/>
    <n v="220"/>
    <n v="200"/>
    <n v="290"/>
    <n v="217.5"/>
    <m/>
    <n v="48"/>
    <n v="96"/>
    <n v="48"/>
    <m/>
    <m/>
    <m/>
    <n v="3"/>
    <n v="4"/>
    <n v="4"/>
    <s v="B2"/>
    <m/>
    <s v="1-OK"/>
  </r>
  <r>
    <n v="200089765"/>
    <s v="Gonzalez Mantilla"/>
    <s v="Alejandra"/>
    <s v="alejandramantilla@uninorte.edu.co"/>
    <x v="6"/>
    <s v="Escuela de Negocios"/>
    <d v="2019-08-23T00:00:00"/>
    <n v="1283"/>
    <m/>
    <n v="150"/>
    <n v="210"/>
    <n v="200"/>
    <n v="270"/>
    <n v="207.5"/>
    <m/>
    <n v="42"/>
    <n v="92"/>
    <m/>
    <m/>
    <m/>
    <m/>
    <n v="2"/>
    <n v="4"/>
    <n v="4"/>
    <s v="B2"/>
    <m/>
    <m/>
  </r>
  <r>
    <n v="200071450"/>
    <s v="Baena Jaramillo"/>
    <s v="Mariana"/>
    <s v="mibaena@uninorte.edu.co"/>
    <x v="2"/>
    <s v="Escuela de Negocios"/>
    <d v="2019-08-23T00:00:00"/>
    <n v="1283"/>
    <m/>
    <n v="120"/>
    <n v="210"/>
    <n v="200"/>
    <n v="250"/>
    <n v="195"/>
    <m/>
    <n v="24"/>
    <n v="92"/>
    <n v="48"/>
    <m/>
    <m/>
    <m/>
    <n v="1"/>
    <n v="4"/>
    <n v="4"/>
    <s v="B2"/>
    <m/>
    <s v="1-OK"/>
  </r>
  <r>
    <n v="200063988"/>
    <s v="Arteta Poveda"/>
    <s v="Luis"/>
    <s v="lfarteta@uninorte.edu.co"/>
    <x v="0"/>
    <s v="Ciencias de la Salud"/>
    <d v="2019-07-29T00:00:00"/>
    <m/>
    <n v="127"/>
    <n v="90"/>
    <n v="210"/>
    <n v="200"/>
    <n v="200"/>
    <n v="165"/>
    <m/>
    <n v="8"/>
    <n v="92"/>
    <n v="48"/>
    <n v="20"/>
    <n v="24"/>
    <n v="2"/>
    <n v="1"/>
    <n v="4"/>
    <n v="4"/>
    <s v="B2"/>
    <m/>
    <s v="1-OK"/>
  </r>
  <r>
    <n v="200089292"/>
    <s v="Alfaro Anillo"/>
    <s v="Jonathan"/>
    <s v="dalfaroj@uninorte.edu.co"/>
    <x v="6"/>
    <s v="Escuela de Negocios"/>
    <d v="2019-08-23T00:00:00"/>
    <n v="1283"/>
    <m/>
    <n v="200"/>
    <n v="200"/>
    <n v="200"/>
    <n v="200"/>
    <n v="200"/>
    <m/>
    <n v="79"/>
    <n v="87"/>
    <n v="48"/>
    <m/>
    <m/>
    <m/>
    <n v="3"/>
    <n v="4"/>
    <n v="4"/>
    <s v="B2"/>
    <m/>
    <s v="1-OK"/>
  </r>
  <r>
    <n v="200089499"/>
    <s v="Torres Henriquez"/>
    <s v="Kimberly"/>
    <s v="kimberlyt@uninorte.edu.co"/>
    <x v="6"/>
    <s v="Escuela de Negocios"/>
    <d v="2019-08-23T00:00:00"/>
    <n v="1283"/>
    <m/>
    <n v="200"/>
    <n v="200"/>
    <n v="200"/>
    <n v="260"/>
    <n v="215"/>
    <m/>
    <n v="79"/>
    <n v="87"/>
    <n v="48"/>
    <m/>
    <m/>
    <m/>
    <n v="3"/>
    <n v="4"/>
    <n v="4"/>
    <s v="B2"/>
    <m/>
    <s v="1-OK"/>
  </r>
  <r>
    <n v="200088714"/>
    <s v="Lopez Hernandez"/>
    <s v="Monica"/>
    <s v="lopezmonica@uninorte.edu.co"/>
    <x v="6"/>
    <s v="Escuela de Negocios"/>
    <d v="2019-08-23T00:00:00"/>
    <n v="1283"/>
    <m/>
    <n v="160"/>
    <n v="200"/>
    <n v="200"/>
    <n v="230"/>
    <n v="197.5"/>
    <m/>
    <n v="48"/>
    <n v="87"/>
    <n v="48"/>
    <m/>
    <m/>
    <m/>
    <n v="3"/>
    <n v="4"/>
    <n v="4"/>
    <s v="B2"/>
    <m/>
    <s v="1-OK"/>
  </r>
  <r>
    <n v="200088443"/>
    <s v="Bonilla De La Cruz"/>
    <s v="Jean"/>
    <s v="jbonillac@uninorte.edu.co"/>
    <x v="6"/>
    <s v="Escuela de Negocios"/>
    <d v="2019-08-23T00:00:00"/>
    <n v="1283"/>
    <m/>
    <n v="190"/>
    <n v="190"/>
    <n v="200"/>
    <n v="210"/>
    <n v="197.5"/>
    <m/>
    <n v="73"/>
    <n v="79"/>
    <n v="48"/>
    <m/>
    <m/>
    <m/>
    <n v="3"/>
    <n v="3"/>
    <n v="4"/>
    <s v="B2"/>
    <m/>
    <s v="1-OK"/>
  </r>
  <r>
    <n v="200056975"/>
    <s v="Guerra Zapata"/>
    <s v="Alberto"/>
    <s v="azapatam@uninorte.edu.co"/>
    <x v="6"/>
    <s v="Escuela de Negocios"/>
    <d v="2019-08-23T00:00:00"/>
    <n v="1283"/>
    <m/>
    <n v="170"/>
    <n v="190"/>
    <n v="200"/>
    <n v="260"/>
    <n v="205"/>
    <m/>
    <n v="55"/>
    <n v="79"/>
    <n v="48"/>
    <m/>
    <m/>
    <m/>
    <n v="3"/>
    <n v="3"/>
    <n v="4"/>
    <s v="B2"/>
    <m/>
    <s v="1-OK"/>
  </r>
  <r>
    <n v="200086531"/>
    <s v="Meza Freile"/>
    <s v="Luisa"/>
    <s v="lmfreile@uninorte.edu.co"/>
    <x v="6"/>
    <s v="Escuela de Negocios"/>
    <d v="2019-08-23T00:00:00"/>
    <n v="1283"/>
    <m/>
    <n v="170"/>
    <n v="190"/>
    <n v="200"/>
    <n v="250"/>
    <n v="202.5"/>
    <m/>
    <n v="55"/>
    <n v="79"/>
    <n v="48"/>
    <m/>
    <m/>
    <m/>
    <n v="3"/>
    <n v="3"/>
    <n v="4"/>
    <s v="B2"/>
    <m/>
    <s v="1-OK"/>
  </r>
  <r>
    <n v="200054049"/>
    <s v="Ascanio Duarte"/>
    <s v="Brenda"/>
    <s v="bascanio@uninorte.edu.co"/>
    <x v="0"/>
    <s v="Ciencias de la Salud"/>
    <d v="2019-07-29T00:00:00"/>
    <m/>
    <n v="169"/>
    <n v="150"/>
    <n v="190"/>
    <n v="200"/>
    <n v="270"/>
    <n v="196"/>
    <m/>
    <n v="42"/>
    <n v="79"/>
    <n v="48"/>
    <n v="80"/>
    <n v="57"/>
    <n v="3"/>
    <n v="2"/>
    <n v="3"/>
    <n v="4"/>
    <s v="B2"/>
    <m/>
    <s v="1-OK"/>
  </r>
  <r>
    <n v="200061599"/>
    <s v="Campo Rago"/>
    <s v="Jessica"/>
    <s v="jrago@uninorte.edu.co"/>
    <x v="0"/>
    <s v="Ciencias de la Salud"/>
    <d v="2019-07-29T00:00:00"/>
    <m/>
    <n v="272"/>
    <n v="150"/>
    <n v="190"/>
    <n v="200"/>
    <n v="250"/>
    <n v="212"/>
    <m/>
    <n v="42"/>
    <n v="79"/>
    <n v="48"/>
    <n v="55"/>
    <n v="79"/>
    <n v="4"/>
    <n v="2"/>
    <n v="3"/>
    <n v="4"/>
    <s v="B2"/>
    <m/>
    <s v="1-OK"/>
  </r>
  <r>
    <n v="200090950"/>
    <s v="Villegas Sanchez"/>
    <s v="Karen"/>
    <s v="krvillegas@uninorte.edu.co"/>
    <x v="6"/>
    <s v="Escuela de Negocios"/>
    <d v="2019-08-23T00:00:00"/>
    <n v="1283"/>
    <m/>
    <n v="130"/>
    <n v="190"/>
    <n v="200"/>
    <n v="230"/>
    <n v="187.5"/>
    <m/>
    <n v="30"/>
    <n v="79"/>
    <n v="48"/>
    <m/>
    <m/>
    <m/>
    <n v="2"/>
    <n v="3"/>
    <n v="4"/>
    <s v="B2"/>
    <m/>
    <s v="1-OK"/>
  </r>
  <r>
    <n v="200089127"/>
    <s v="Galindo Escobar"/>
    <s v="Laura"/>
    <s v="ldgalindo@uninorte.edu.co"/>
    <x v="6"/>
    <s v="Escuela de Negocios"/>
    <d v="2019-08-23T00:00:00"/>
    <n v="1283"/>
    <m/>
    <n v="120"/>
    <n v="190"/>
    <n v="200"/>
    <n v="210"/>
    <n v="180"/>
    <m/>
    <n v="24"/>
    <n v="79"/>
    <n v="48"/>
    <m/>
    <m/>
    <m/>
    <n v="1"/>
    <n v="3"/>
    <n v="4"/>
    <s v="B2"/>
    <m/>
    <s v="1-OK"/>
  </r>
  <r>
    <s v="Uni-Sinú-MTR"/>
    <s v="Gracias Hoyos"/>
    <s v="Juan"/>
    <m/>
    <x v="24"/>
    <m/>
    <d v="2019-07-29T00:00:00"/>
    <m/>
    <n v="272"/>
    <n v="90"/>
    <n v="190"/>
    <n v="200"/>
    <n v="120"/>
    <n v="174"/>
    <m/>
    <n v="8"/>
    <n v="79"/>
    <n v="48"/>
    <n v="2"/>
    <n v="31"/>
    <n v="4"/>
    <n v="1"/>
    <n v="3"/>
    <n v="4"/>
    <s v="-A1"/>
    <m/>
    <s v="0-NO, Externo"/>
  </r>
  <r>
    <n v="200082500"/>
    <s v="Bula Del Valle"/>
    <s v="Valerie"/>
    <s v="delvallev@uninorte.edu.co"/>
    <x v="2"/>
    <s v="Escuela de Negocios"/>
    <d v="2019-08-23T00:00:00"/>
    <n v="1283"/>
    <m/>
    <n v="130"/>
    <n v="180"/>
    <n v="200"/>
    <n v="280"/>
    <n v="197.5"/>
    <m/>
    <n v="30"/>
    <n v="71"/>
    <n v="48"/>
    <m/>
    <m/>
    <m/>
    <n v="2"/>
    <n v="3"/>
    <n v="4"/>
    <s v="B2"/>
    <m/>
    <s v="1-OK"/>
  </r>
  <r>
    <n v="200073553"/>
    <s v="Santos Rojas"/>
    <s v="Angie"/>
    <s v="aarojas@uninorte.edu.co"/>
    <x v="2"/>
    <s v="Escuela de Negocios"/>
    <d v="2019-08-23T00:00:00"/>
    <n v="1283"/>
    <m/>
    <n v="100"/>
    <n v="180"/>
    <n v="200"/>
    <n v="280"/>
    <n v="190"/>
    <m/>
    <n v="12"/>
    <n v="71"/>
    <n v="48"/>
    <m/>
    <m/>
    <m/>
    <n v="1"/>
    <n v="3"/>
    <n v="4"/>
    <s v="B2"/>
    <m/>
    <s v="1-OK"/>
  </r>
  <r>
    <n v="200092709"/>
    <s v="Serje Burgos"/>
    <s v="Alicia"/>
    <s v="serjema@uninorte.edu.co"/>
    <x v="6"/>
    <s v="Escuela de Negocios"/>
    <d v="2019-08-23T00:00:00"/>
    <n v="1283"/>
    <m/>
    <n v="160"/>
    <n v="170"/>
    <n v="200"/>
    <n v="220"/>
    <n v="187.5"/>
    <m/>
    <n v="48"/>
    <n v="53"/>
    <m/>
    <m/>
    <m/>
    <m/>
    <n v="3"/>
    <n v="3"/>
    <n v="4"/>
    <s v="B2"/>
    <m/>
    <m/>
  </r>
  <r>
    <n v="200036113"/>
    <s v="Rueda Reyes"/>
    <s v="Maria"/>
    <s v="mfrueda@uninorte.edu.co"/>
    <x v="6"/>
    <s v="Escuela de Negocios"/>
    <d v="2019-08-23T00:00:00"/>
    <n v="1283"/>
    <m/>
    <n v="140"/>
    <n v="170"/>
    <n v="200"/>
    <n v="190"/>
    <n v="175"/>
    <m/>
    <n v="36"/>
    <n v="53"/>
    <n v="48"/>
    <m/>
    <m/>
    <m/>
    <n v="2"/>
    <n v="3"/>
    <n v="4"/>
    <s v="B1"/>
    <m/>
    <s v="1-OK"/>
  </r>
  <r>
    <n v="200063122"/>
    <s v="Gomez Gamarra"/>
    <s v="Rafael"/>
    <s v="ragamarra@uninorte.edu.co"/>
    <x v="3"/>
    <s v="Escuela de Negocios"/>
    <d v="2019-08-23T00:00:00"/>
    <n v="1283"/>
    <m/>
    <n v="190"/>
    <n v="160"/>
    <n v="200"/>
    <n v="230"/>
    <n v="195"/>
    <m/>
    <n v="73"/>
    <n v="44"/>
    <n v="48"/>
    <m/>
    <m/>
    <m/>
    <n v="3"/>
    <n v="3"/>
    <n v="4"/>
    <s v="B2"/>
    <m/>
    <s v="1-OK"/>
  </r>
  <r>
    <n v="200074655"/>
    <s v="Moran Rodriguez"/>
    <s v="Marcela"/>
    <s v="mtmoran@uninorte.edu.co"/>
    <x v="3"/>
    <s v="Escuela de Negocios"/>
    <d v="2019-08-23T00:00:00"/>
    <n v="1283"/>
    <m/>
    <n v="190"/>
    <n v="160"/>
    <n v="200"/>
    <n v="260"/>
    <n v="202.5"/>
    <m/>
    <n v="73"/>
    <n v="44"/>
    <n v="48"/>
    <m/>
    <m/>
    <m/>
    <n v="3"/>
    <n v="3"/>
    <n v="4"/>
    <s v="B2"/>
    <m/>
    <s v="1-OK"/>
  </r>
  <r>
    <n v="200088032"/>
    <s v="Perdomo Barrios"/>
    <s v="Juan"/>
    <s v="jsperdomo@uninorte.edu.co"/>
    <x v="3"/>
    <s v="Escuela de Negocios"/>
    <d v="2019-08-23T00:00:00"/>
    <n v="1283"/>
    <m/>
    <n v="170"/>
    <n v="160"/>
    <n v="200"/>
    <n v="260"/>
    <n v="197.5"/>
    <m/>
    <n v="55"/>
    <n v="44"/>
    <n v="48"/>
    <m/>
    <m/>
    <m/>
    <n v="3"/>
    <n v="3"/>
    <n v="4"/>
    <s v="B2"/>
    <m/>
    <s v="1-OK"/>
  </r>
  <r>
    <n v="200087684"/>
    <s v="Maury Buelvas"/>
    <s v="Tania"/>
    <s v="mauryt@uninorte.edu.co"/>
    <x v="6"/>
    <s v="Escuela de Negocios"/>
    <d v="2019-08-23T00:00:00"/>
    <n v="1283"/>
    <m/>
    <n v="150"/>
    <n v="160"/>
    <n v="200"/>
    <n v="210"/>
    <n v="180"/>
    <m/>
    <n v="42"/>
    <n v="44"/>
    <m/>
    <m/>
    <m/>
    <m/>
    <n v="2"/>
    <n v="3"/>
    <n v="4"/>
    <s v="B2"/>
    <m/>
    <m/>
  </r>
  <r>
    <n v="200089481"/>
    <s v="Mazuera Hurtado"/>
    <s v="Maireth"/>
    <s v="mazueram@uninorte.edu.co"/>
    <x v="6"/>
    <s v="Escuela de Negocios"/>
    <d v="2019-08-23T00:00:00"/>
    <n v="1283"/>
    <m/>
    <n v="140"/>
    <n v="160"/>
    <n v="200"/>
    <n v="30"/>
    <n v="132.5"/>
    <m/>
    <n v="36"/>
    <n v="44"/>
    <n v="48"/>
    <m/>
    <m/>
    <m/>
    <n v="2"/>
    <n v="3"/>
    <n v="4"/>
    <s v="-A1"/>
    <m/>
    <s v="1-OK"/>
  </r>
  <r>
    <n v="200038163"/>
    <s v="Esguerra Barcenas"/>
    <s v="Susana"/>
    <s v="esguerras@uninorte.edu.co"/>
    <x v="2"/>
    <s v="Escuela de Negocios"/>
    <d v="2019-08-23T00:00:00"/>
    <n v="1283"/>
    <m/>
    <n v="140"/>
    <n v="160"/>
    <n v="200"/>
    <n v="220"/>
    <n v="180"/>
    <m/>
    <n v="36"/>
    <n v="44"/>
    <n v="48"/>
    <m/>
    <m/>
    <m/>
    <n v="2"/>
    <n v="3"/>
    <n v="4"/>
    <s v="B2"/>
    <m/>
    <s v="1-OK"/>
  </r>
  <r>
    <n v="200073351"/>
    <s v="Conrado Carrillo"/>
    <s v="Maria"/>
    <s v="amconrado@uninorte.edu.co"/>
    <x v="2"/>
    <s v="Escuela de Negocios"/>
    <d v="2019-08-23T00:00:00"/>
    <n v="1283"/>
    <m/>
    <n v="110"/>
    <n v="160"/>
    <n v="200"/>
    <n v="290"/>
    <n v="190"/>
    <m/>
    <n v="16"/>
    <n v="44"/>
    <n v="48"/>
    <m/>
    <m/>
    <m/>
    <n v="1"/>
    <n v="3"/>
    <n v="4"/>
    <s v="B2"/>
    <m/>
    <s v="1-OK"/>
  </r>
  <r>
    <n v="200068926"/>
    <s v="Ruiz Ruiz"/>
    <s v="Luis"/>
    <s v="fruizl@uninorte.edu.co"/>
    <x v="0"/>
    <s v="Ciencias de la Salud"/>
    <d v="2019-07-29T00:00:00"/>
    <m/>
    <n v="81"/>
    <n v="110"/>
    <n v="150"/>
    <n v="200"/>
    <n v="270"/>
    <n v="162"/>
    <m/>
    <n v="16"/>
    <n v="34"/>
    <n v="48"/>
    <n v="80"/>
    <e v="#N/A"/>
    <n v="1"/>
    <n v="1"/>
    <n v="2"/>
    <n v="4"/>
    <s v="B2"/>
    <m/>
    <s v="1-OK"/>
  </r>
  <r>
    <n v="200068710"/>
    <s v="Fernandez Gonzalez"/>
    <s v="Cristina"/>
    <s v="cristinafernandez@uninorte.edu.co"/>
    <x v="3"/>
    <s v="Escuela de Negocios"/>
    <d v="2019-08-23T00:00:00"/>
    <n v="1283"/>
    <m/>
    <n v="190"/>
    <n v="140"/>
    <n v="200"/>
    <n v="280"/>
    <n v="202.5"/>
    <m/>
    <n v="73"/>
    <n v="27"/>
    <n v="48"/>
    <m/>
    <m/>
    <m/>
    <n v="3"/>
    <n v="2"/>
    <n v="4"/>
    <s v="B2"/>
    <m/>
    <s v="1-OK"/>
  </r>
  <r>
    <n v="200061010"/>
    <s v="Ospino Lora"/>
    <s v="Melissa"/>
    <s v="larama@uninorte.edu.co"/>
    <x v="3"/>
    <s v="Escuela de Negocios"/>
    <d v="2019-08-23T00:00:00"/>
    <n v="1283"/>
    <m/>
    <n v="120"/>
    <n v="140"/>
    <n v="200"/>
    <n v="270"/>
    <n v="182.5"/>
    <m/>
    <n v="24"/>
    <n v="27"/>
    <m/>
    <m/>
    <m/>
    <m/>
    <n v="1"/>
    <n v="2"/>
    <n v="4"/>
    <s v="B2"/>
    <m/>
    <m/>
  </r>
  <r>
    <n v="200064201"/>
    <s v="Raad Sarabia"/>
    <s v="Juan"/>
    <s v="jjraad@uninorte.edu.co"/>
    <x v="0"/>
    <s v="Ciencias de la Salud"/>
    <d v="2019-07-29T00:00:00"/>
    <m/>
    <n v="181"/>
    <n v="110"/>
    <n v="140"/>
    <n v="200"/>
    <n v="210"/>
    <n v="168"/>
    <m/>
    <n v="16"/>
    <n v="27"/>
    <n v="48"/>
    <n v="26"/>
    <n v="20"/>
    <n v="3"/>
    <n v="1"/>
    <n v="2"/>
    <n v="4"/>
    <s v="B2"/>
    <m/>
    <s v="1-OK"/>
  </r>
  <r>
    <n v="200098347"/>
    <s v="Escorcia Pulgar"/>
    <s v="Alvaro"/>
    <s v="ajpulgar@uninorte.edu.co"/>
    <x v="6"/>
    <s v="Escuela de Negocios"/>
    <d v="2019-08-23T00:00:00"/>
    <n v="1283"/>
    <m/>
    <n v="150"/>
    <n v="130"/>
    <n v="200"/>
    <n v="160"/>
    <n v="160"/>
    <m/>
    <n v="42"/>
    <n v="21"/>
    <m/>
    <m/>
    <m/>
    <m/>
    <n v="2"/>
    <n v="2"/>
    <n v="4"/>
    <s v="A2"/>
    <m/>
    <m/>
  </r>
  <r>
    <n v="200091258"/>
    <s v="Echeverri Hoyos"/>
    <s v="Juliana"/>
    <s v="julianaecheverri@uninorte.edu.co"/>
    <x v="3"/>
    <s v="Escuela de Negocios"/>
    <d v="2019-08-23T00:00:00"/>
    <n v="1283"/>
    <m/>
    <n v="150"/>
    <n v="110"/>
    <n v="200"/>
    <n v="290"/>
    <n v="187.5"/>
    <m/>
    <n v="42"/>
    <n v="11"/>
    <m/>
    <m/>
    <m/>
    <m/>
    <n v="2"/>
    <n v="1"/>
    <n v="4"/>
    <s v="B2"/>
    <m/>
    <m/>
  </r>
  <r>
    <n v="200058503"/>
    <s v="Elias Serrano"/>
    <s v="Andres"/>
    <s v="afelias@uninorte.edu.co"/>
    <x v="3"/>
    <s v="Escuela de Negocios"/>
    <d v="2019-08-23T00:00:00"/>
    <n v="1283"/>
    <m/>
    <n v="120"/>
    <n v="100"/>
    <n v="200"/>
    <n v="220"/>
    <n v="160"/>
    <m/>
    <n v="24"/>
    <n v="9"/>
    <n v="48"/>
    <m/>
    <m/>
    <m/>
    <n v="1"/>
    <n v="1"/>
    <n v="4"/>
    <s v="B2"/>
    <m/>
    <s v="1-OK"/>
  </r>
  <r>
    <n v="200088845"/>
    <s v="Gomez Charrasquiel"/>
    <s v="Ledys"/>
    <s v="lcharrasquiel@uninorte.edu.co"/>
    <x v="16"/>
    <s v="Ciencias de la Salud"/>
    <m/>
    <m/>
    <m/>
    <n v="130"/>
    <n v="90"/>
    <n v="200"/>
    <n v="170"/>
    <n v="147.5"/>
    <m/>
    <n v="30"/>
    <n v="7"/>
    <n v="48"/>
    <m/>
    <m/>
    <m/>
    <n v="2"/>
    <n v="1"/>
    <n v="4"/>
    <s v="A2"/>
    <m/>
    <m/>
  </r>
  <r>
    <n v="200089317"/>
    <s v="Henao Osio"/>
    <s v="Sheylla"/>
    <s v="sheyllah@uninorte.edu.co"/>
    <x v="16"/>
    <s v="Ciencias de la Salud"/>
    <m/>
    <m/>
    <m/>
    <n v="240"/>
    <n v="80"/>
    <n v="200"/>
    <n v="170"/>
    <n v="172.5"/>
    <m/>
    <n v="98"/>
    <n v="5"/>
    <n v="48"/>
    <m/>
    <m/>
    <m/>
    <n v="4"/>
    <n v="1"/>
    <n v="4"/>
    <s v="A2"/>
    <m/>
    <m/>
  </r>
  <r>
    <n v="200076387"/>
    <s v="Javer Rey"/>
    <s v="Karol"/>
    <s v="kjaver@uninorte.edu.co"/>
    <x v="3"/>
    <s v="Escuela de Negocios"/>
    <d v="2019-08-23T00:00:00"/>
    <m/>
    <m/>
    <n v="160"/>
    <n v="80"/>
    <n v="200"/>
    <n v="250"/>
    <n v="172.5"/>
    <m/>
    <n v="48"/>
    <n v="5"/>
    <n v="48"/>
    <m/>
    <m/>
    <m/>
    <n v="3"/>
    <n v="1"/>
    <n v="4"/>
    <s v="B2"/>
    <m/>
    <m/>
  </r>
  <r>
    <n v="200093306"/>
    <s v="Florez Rincon"/>
    <s v="Valentina"/>
    <s v="valentinaflorez@uninorte.edu.co"/>
    <x v="16"/>
    <s v="Ciencias de la Salud"/>
    <m/>
    <m/>
    <m/>
    <n v="140"/>
    <n v="70"/>
    <n v="200"/>
    <n v="180"/>
    <n v="147.5"/>
    <m/>
    <n v="36"/>
    <n v="4"/>
    <n v="48"/>
    <m/>
    <m/>
    <m/>
    <n v="2"/>
    <n v="1"/>
    <n v="4"/>
    <s v="B1"/>
    <m/>
    <m/>
  </r>
  <r>
    <n v="200091649"/>
    <s v="Hernandez Humanez"/>
    <s v="Wendy"/>
    <s v="whumanez@uninorte.edu.co"/>
    <x v="16"/>
    <s v="Ciencias de la Salud"/>
    <m/>
    <m/>
    <m/>
    <n v="160"/>
    <n v="50"/>
    <n v="200"/>
    <n v="190"/>
    <n v="150"/>
    <m/>
    <n v="48"/>
    <n v="1"/>
    <n v="48"/>
    <m/>
    <m/>
    <m/>
    <n v="3"/>
    <n v="1"/>
    <n v="4"/>
    <s v="B1"/>
    <m/>
    <m/>
  </r>
  <r>
    <n v="200093344"/>
    <s v="Guerra Diaz"/>
    <s v="Juan"/>
    <s v="jguerrad@uninorte.edu.co"/>
    <x v="16"/>
    <s v="Ciencias de la Salud"/>
    <m/>
    <m/>
    <m/>
    <n v="100"/>
    <n v="50"/>
    <n v="200"/>
    <n v="130"/>
    <n v="120"/>
    <m/>
    <n v="12"/>
    <n v="1"/>
    <n v="48"/>
    <m/>
    <m/>
    <m/>
    <n v="1"/>
    <n v="1"/>
    <n v="4"/>
    <s v="A1"/>
    <m/>
    <m/>
  </r>
  <r>
    <n v="200074836"/>
    <s v="Ramirez Ascencio"/>
    <s v="Esthefany"/>
    <s v="resthefany@uninorte.edu.co"/>
    <x v="17"/>
    <s v="Ingenierías"/>
    <d v="2019-08-11T00:00:00"/>
    <n v="8438"/>
    <n v="177"/>
    <n v="206"/>
    <n v="231"/>
    <n v="197"/>
    <n v="196"/>
    <n v="208"/>
    <m/>
    <n v="82"/>
    <n v="99"/>
    <n v="45"/>
    <n v="18"/>
    <n v="75"/>
    <n v="3"/>
    <n v="4"/>
    <n v="4"/>
    <n v="3"/>
    <s v="B1"/>
    <m/>
    <s v="1-OK"/>
  </r>
  <r>
    <n v="200068932"/>
    <s v="Ramirez Gamero"/>
    <s v="Andres"/>
    <s v="aframirez@uninorte.edu.co"/>
    <x v="0"/>
    <s v="Ciencias de la Salud"/>
    <d v="2019-08-11T00:00:00"/>
    <n v="8438"/>
    <n v="58"/>
    <n v="180"/>
    <n v="214"/>
    <n v="197"/>
    <m/>
    <n v="148"/>
    <m/>
    <n v="67"/>
    <n v="94"/>
    <n v="45"/>
    <m/>
    <n v="13"/>
    <n v="1"/>
    <n v="3"/>
    <n v="4"/>
    <n v="3"/>
    <s v="-A1"/>
    <m/>
    <s v="1-OK"/>
  </r>
  <r>
    <n v="200087853"/>
    <s v="Teheran Leon"/>
    <s v="Valentina"/>
    <s v="teheranv@uninorte.edu.co"/>
    <x v="20"/>
    <s v="Vicerrectoría Académica"/>
    <d v="2019-08-11T00:00:00"/>
    <n v="8438"/>
    <n v="134"/>
    <n v="154"/>
    <n v="214"/>
    <n v="197"/>
    <n v="256"/>
    <n v="205"/>
    <m/>
    <n v="46"/>
    <n v="94"/>
    <n v="45"/>
    <n v="63"/>
    <n v="72"/>
    <n v="2"/>
    <n v="3"/>
    <n v="4"/>
    <n v="3"/>
    <s v="B2"/>
    <m/>
    <s v="1-OK"/>
  </r>
  <r>
    <n v="200090114"/>
    <s v="Colon Avendaño"/>
    <s v="Maria"/>
    <s v="mcolona@uninorte.edu.co"/>
    <x v="1"/>
    <s v="Humanidades y Ciencias Sociales"/>
    <d v="2019-08-11T00:00:00"/>
    <n v="8439"/>
    <n v="282"/>
    <n v="146"/>
    <n v="214"/>
    <n v="197"/>
    <n v="245"/>
    <n v="201"/>
    <m/>
    <n v="40"/>
    <n v="94"/>
    <n v="45"/>
    <n v="52"/>
    <n v="65"/>
    <n v="4"/>
    <n v="2"/>
    <n v="4"/>
    <n v="3"/>
    <s v="B2"/>
    <m/>
    <s v="1-OK"/>
  </r>
  <r>
    <n v="200082922"/>
    <s v="Bolivar Muskus"/>
    <s v="Mariangela"/>
    <s v="bmariangela@uninorte.edu.co"/>
    <x v="4"/>
    <s v="Escuela de Arquitectura, Urbanismo y Diseño"/>
    <d v="2019-08-11T00:00:00"/>
    <n v="8438"/>
    <n v="282"/>
    <n v="86"/>
    <n v="214"/>
    <n v="197"/>
    <n v="273"/>
    <n v="193"/>
    <m/>
    <n v="7"/>
    <n v="94"/>
    <n v="45"/>
    <n v="85"/>
    <n v="53"/>
    <n v="4"/>
    <n v="1"/>
    <n v="4"/>
    <n v="3"/>
    <s v="B2"/>
    <m/>
    <s v="1-OK"/>
  </r>
  <r>
    <n v="200082797"/>
    <s v="Vasquez Yacaman"/>
    <s v="Santiago"/>
    <s v="santiagoyacaman@uninorte.edu.co"/>
    <x v="11"/>
    <s v="Ingenierías"/>
    <d v="2019-08-11T00:00:00"/>
    <n v="8438"/>
    <n v="171"/>
    <n v="231"/>
    <n v="206"/>
    <n v="197"/>
    <n v="289"/>
    <n v="231"/>
    <m/>
    <n v="95"/>
    <n v="90"/>
    <n v="45"/>
    <n v="95"/>
    <n v="95"/>
    <n v="3"/>
    <n v="4"/>
    <n v="4"/>
    <n v="3"/>
    <s v="B2"/>
    <m/>
    <s v="1-OK"/>
  </r>
  <r>
    <n v="200072840"/>
    <s v="Gutierrez Puche"/>
    <s v="Nikcolle"/>
    <s v="npuche@uninorte.edu.co"/>
    <x v="0"/>
    <s v="Ciencias de la Salud"/>
    <d v="2019-08-11T00:00:00"/>
    <n v="8438"/>
    <n v="147"/>
    <n v="214"/>
    <n v="206"/>
    <n v="197"/>
    <n v="273"/>
    <n v="223"/>
    <m/>
    <n v="88"/>
    <n v="90"/>
    <n v="45"/>
    <n v="85"/>
    <n v="90"/>
    <n v="2"/>
    <n v="4"/>
    <n v="4"/>
    <n v="3"/>
    <s v="B2"/>
    <m/>
    <s v="1-OK"/>
  </r>
  <r>
    <n v="200064193"/>
    <s v="Palacio Aita"/>
    <s v="Miguel"/>
    <s v="maita@uninorte.edu.co"/>
    <x v="11"/>
    <s v="Ingenierías"/>
    <d v="2019-08-11T00:00:00"/>
    <n v="8438"/>
    <n v="181"/>
    <n v="189"/>
    <n v="206"/>
    <n v="197"/>
    <n v="289"/>
    <n v="220"/>
    <m/>
    <n v="71"/>
    <n v="90"/>
    <n v="45"/>
    <n v="95"/>
    <n v="87"/>
    <n v="3"/>
    <n v="3"/>
    <n v="4"/>
    <n v="3"/>
    <s v="B2"/>
    <m/>
    <s v="1-OK"/>
  </r>
  <r>
    <n v="200075769"/>
    <s v="Maldonado Moreno"/>
    <s v="Andres"/>
    <s v="amaldonadof@uninorte.edu.co"/>
    <x v="5"/>
    <s v="Ingenierías"/>
    <d v="2019-08-11T00:00:00"/>
    <n v="8438"/>
    <n v="185"/>
    <n v="171"/>
    <n v="206"/>
    <n v="197"/>
    <n v="267"/>
    <n v="210"/>
    <m/>
    <n v="60"/>
    <n v="90"/>
    <n v="45"/>
    <n v="76"/>
    <n v="78"/>
    <n v="3"/>
    <n v="3"/>
    <n v="4"/>
    <n v="3"/>
    <s v="B2"/>
    <m/>
    <s v="1-OK"/>
  </r>
  <r>
    <n v="200073524"/>
    <s v="Padilla Daza"/>
    <s v="Aldair"/>
    <s v="daldair@uninorte.edu.co"/>
    <x v="17"/>
    <s v="Ingenierías"/>
    <d v="2019-08-11T00:00:00"/>
    <n v="8439"/>
    <n v="127"/>
    <n v="154"/>
    <n v="206"/>
    <n v="197"/>
    <n v="224"/>
    <n v="195"/>
    <m/>
    <n v="46"/>
    <n v="90"/>
    <n v="45"/>
    <n v="34"/>
    <n v="55"/>
    <n v="2"/>
    <n v="3"/>
    <n v="4"/>
    <n v="3"/>
    <s v="B2"/>
    <m/>
    <s v="1-OK"/>
  </r>
  <r>
    <n v="200075612"/>
    <s v="Florez Jimenez"/>
    <s v="Laura"/>
    <s v="clflorez@uninorte.edu.co"/>
    <x v="5"/>
    <s v="Ingenierías"/>
    <d v="2019-08-11T00:00:00"/>
    <n v="8438"/>
    <n v="174"/>
    <n v="240"/>
    <n v="197"/>
    <n v="197"/>
    <n v="267"/>
    <n v="225"/>
    <m/>
    <n v="98"/>
    <n v="84"/>
    <n v="45"/>
    <n v="76"/>
    <n v="91"/>
    <n v="3"/>
    <n v="4"/>
    <n v="3"/>
    <n v="3"/>
    <s v="B2"/>
    <m/>
    <s v="1-OK"/>
  </r>
  <r>
    <n v="200074897"/>
    <s v="Chavez Silvera"/>
    <s v="Jose"/>
    <s v="jachavez@uninorte.edu.co"/>
    <x v="12"/>
    <s v="Escuela de Arquitectura, Urbanismo y Diseño"/>
    <d v="2019-08-11T00:00:00"/>
    <n v="8439"/>
    <n v="181"/>
    <n v="214"/>
    <n v="197"/>
    <n v="197"/>
    <n v="278"/>
    <n v="222"/>
    <m/>
    <n v="88"/>
    <n v="84"/>
    <n v="45"/>
    <n v="88"/>
    <n v="88"/>
    <n v="3"/>
    <n v="4"/>
    <n v="3"/>
    <n v="3"/>
    <s v="B2"/>
    <m/>
    <s v="1-OK"/>
  </r>
  <r>
    <n v="200060539"/>
    <s v="Rojas Zapata"/>
    <s v="Tatiana"/>
    <s v="tatianaz@uninorte.edu.co"/>
    <x v="0"/>
    <s v="Ciencias de la Salud"/>
    <d v="2019-08-11T00:00:00"/>
    <n v="8438"/>
    <n v="40"/>
    <n v="206"/>
    <n v="197"/>
    <n v="197"/>
    <n v="267"/>
    <n v="217"/>
    <m/>
    <n v="82"/>
    <n v="84"/>
    <n v="45"/>
    <n v="76"/>
    <n v="84"/>
    <n v="1"/>
    <n v="4"/>
    <n v="3"/>
    <n v="3"/>
    <s v="B2"/>
    <m/>
    <s v="1-OK"/>
  </r>
  <r>
    <n v="200075553"/>
    <s v="Osorio Campbell"/>
    <s v="Leyder"/>
    <s v="leydero@uninorte.edu.co"/>
    <x v="17"/>
    <s v="Ingenierías"/>
    <d v="2019-08-11T00:00:00"/>
    <n v="8438"/>
    <n v="165"/>
    <n v="197"/>
    <n v="197"/>
    <n v="197"/>
    <n v="256"/>
    <n v="212"/>
    <m/>
    <n v="77"/>
    <n v="84"/>
    <n v="45"/>
    <n v="63"/>
    <n v="79"/>
    <n v="3"/>
    <n v="3"/>
    <n v="3"/>
    <n v="3"/>
    <s v="B2"/>
    <m/>
    <s v="1-OK"/>
  </r>
  <r>
    <n v="200076628"/>
    <s v="Marin Navarro"/>
    <s v="Luis"/>
    <s v="lmarinf@uninorte.edu.co"/>
    <x v="5"/>
    <s v="Ingenierías"/>
    <d v="2019-08-11T00:00:00"/>
    <n v="8439"/>
    <n v="178"/>
    <n v="189"/>
    <n v="197"/>
    <n v="197"/>
    <n v="153"/>
    <n v="184"/>
    <m/>
    <n v="71"/>
    <n v="84"/>
    <n v="45"/>
    <e v="#N/A"/>
    <n v="41"/>
    <n v="3"/>
    <n v="3"/>
    <n v="3"/>
    <n v="3"/>
    <s v="A2"/>
    <m/>
    <s v="1-OK"/>
  </r>
  <r>
    <n v="200091876"/>
    <s v="Fontalvo Vega"/>
    <s v="Maria"/>
    <s v="efontalvom@uninorte.edu.co"/>
    <x v="9"/>
    <s v="Ciencias Básicas"/>
    <d v="2019-08-11T00:00:00"/>
    <n v="8438"/>
    <n v="133"/>
    <n v="163"/>
    <n v="197"/>
    <n v="197"/>
    <n v="175"/>
    <n v="183"/>
    <m/>
    <n v="53"/>
    <n v="84"/>
    <n v="45"/>
    <n v="11"/>
    <n v="40"/>
    <n v="2"/>
    <n v="3"/>
    <n v="3"/>
    <n v="3"/>
    <s v="B1"/>
    <m/>
    <s v="1-OK"/>
  </r>
  <r>
    <n v="200087030"/>
    <s v="Jimenez Barrios"/>
    <s v="Deyanira"/>
    <s v="deyaniraj@uninorte.edu.co"/>
    <x v="19"/>
    <s v="Escuela de Arquitectura, Urbanismo y Diseño"/>
    <d v="2019-08-11T00:00:00"/>
    <n v="8438"/>
    <n v="147"/>
    <n v="86"/>
    <n v="197"/>
    <n v="197"/>
    <n v="207"/>
    <n v="172"/>
    <m/>
    <n v="7"/>
    <n v="84"/>
    <n v="45"/>
    <n v="24"/>
    <n v="29"/>
    <n v="2"/>
    <n v="1"/>
    <n v="3"/>
    <n v="3"/>
    <s v="B2"/>
    <m/>
    <s v="1-OK"/>
  </r>
  <r>
    <n v="200074834"/>
    <s v="Quiroga Mendoza"/>
    <s v="Juan"/>
    <s v="jsquiroga@uninorte.edu.co"/>
    <x v="17"/>
    <s v="Ingenierías"/>
    <d v="2019-08-11T00:00:00"/>
    <n v="8438"/>
    <n v="58"/>
    <n v="214"/>
    <n v="189"/>
    <n v="197"/>
    <n v="273"/>
    <n v="218"/>
    <m/>
    <n v="88"/>
    <n v="76"/>
    <n v="45"/>
    <n v="85"/>
    <n v="85"/>
    <n v="1"/>
    <n v="4"/>
    <n v="3"/>
    <n v="3"/>
    <s v="B2"/>
    <m/>
    <s v="1-OK"/>
  </r>
  <r>
    <n v="200072546"/>
    <s v="Perez Lora"/>
    <s v="Carolina"/>
    <s v="csperez@uninorte.edu.co"/>
    <x v="0"/>
    <s v="Ciencias de la Salud"/>
    <d v="2019-08-11T00:00:00"/>
    <n v="8438"/>
    <n v="173"/>
    <n v="154"/>
    <n v="189"/>
    <n v="197"/>
    <n v="251"/>
    <n v="198"/>
    <m/>
    <n v="46"/>
    <n v="76"/>
    <n v="45"/>
    <n v="59"/>
    <n v="60"/>
    <n v="3"/>
    <n v="3"/>
    <n v="3"/>
    <n v="3"/>
    <s v="B2"/>
    <m/>
    <s v="1-OK"/>
  </r>
  <r>
    <n v="200089213"/>
    <s v="Orozco Thomas"/>
    <s v="Liliana"/>
    <s v="mlthomas@uninorte.edu.co"/>
    <x v="18"/>
    <s v="IESE-Inst.de Estudios en Educ."/>
    <d v="2019-08-11T00:00:00"/>
    <n v="8438"/>
    <n v="175"/>
    <n v="146"/>
    <n v="189"/>
    <n v="197"/>
    <n v="185"/>
    <n v="179"/>
    <m/>
    <n v="40"/>
    <n v="76"/>
    <n v="45"/>
    <n v="14"/>
    <n v="36"/>
    <n v="3"/>
    <n v="2"/>
    <n v="3"/>
    <n v="3"/>
    <s v="B1"/>
    <m/>
    <s v="1-OK"/>
  </r>
  <r>
    <n v="200072879"/>
    <s v="Paba Orozco"/>
    <s v="Jose"/>
    <s v="japaba@uninorte.edu.co"/>
    <x v="1"/>
    <s v="Humanidades y Ciencias Sociales"/>
    <d v="2019-08-11T00:00:00"/>
    <n v="8438"/>
    <n v="133"/>
    <n v="137"/>
    <n v="189"/>
    <n v="197"/>
    <n v="256"/>
    <n v="195"/>
    <m/>
    <n v="33"/>
    <n v="76"/>
    <n v="45"/>
    <n v="63"/>
    <n v="55"/>
    <n v="2"/>
    <n v="2"/>
    <n v="3"/>
    <n v="3"/>
    <s v="B2"/>
    <m/>
    <s v="1-OK"/>
  </r>
  <r>
    <n v="200091639"/>
    <s v="Silvera Goenaga"/>
    <s v="Sara"/>
    <s v="essilvera@uninorte.edu.co"/>
    <x v="4"/>
    <s v="Escuela de Arquitectura, Urbanismo y Diseño"/>
    <d v="2019-08-11T00:00:00"/>
    <n v="8438"/>
    <n v="137"/>
    <n v="137"/>
    <n v="189"/>
    <n v="197"/>
    <n v="289"/>
    <n v="203"/>
    <m/>
    <n v="33"/>
    <n v="76"/>
    <n v="45"/>
    <n v="95"/>
    <n v="68"/>
    <n v="2"/>
    <n v="2"/>
    <n v="3"/>
    <n v="3"/>
    <s v="B2"/>
    <m/>
    <s v="1-OK"/>
  </r>
  <r>
    <n v="200092567"/>
    <s v="Ahumada Nuñez"/>
    <s v="Elaine"/>
    <s v="aelaine@uninorte.edu.co"/>
    <x v="19"/>
    <s v="Escuela de Arquitectura, Urbanismo y Diseño"/>
    <d v="2019-08-11T00:00:00"/>
    <n v="8438"/>
    <n v="300"/>
    <n v="120"/>
    <n v="189"/>
    <n v="197"/>
    <n v="158"/>
    <n v="166"/>
    <m/>
    <n v="24"/>
    <n v="76"/>
    <n v="45"/>
    <n v="7"/>
    <n v="25"/>
    <n v="4"/>
    <n v="1"/>
    <n v="3"/>
    <n v="3"/>
    <s v="A2"/>
    <m/>
    <s v="1-OK"/>
  </r>
  <r>
    <n v="200080405"/>
    <s v="Giraldo Morales"/>
    <s v="Monica"/>
    <s v="mmgiraldo@uninorte.edu.co"/>
    <x v="15"/>
    <s v="Humanidades y Ciencias Sociales"/>
    <d v="2019-08-11T00:00:00"/>
    <n v="8438"/>
    <n v="141"/>
    <n v="60"/>
    <n v="189"/>
    <n v="197"/>
    <n v="191"/>
    <n v="159"/>
    <m/>
    <n v="1"/>
    <n v="76"/>
    <n v="45"/>
    <n v="17"/>
    <n v="13"/>
    <n v="2"/>
    <n v="1"/>
    <n v="3"/>
    <n v="3"/>
    <s v="B1"/>
    <m/>
    <s v="1-OK"/>
  </r>
  <r>
    <n v="200071407"/>
    <s v="Zapata Diaz"/>
    <s v="Jorge"/>
    <s v="mzapataj@uninorte.edu.co"/>
    <x v="8"/>
    <s v="Ingenierías"/>
    <d v="2019-08-11T00:00:00"/>
    <n v="8439"/>
    <n v="160"/>
    <n v="231"/>
    <n v="180"/>
    <n v="197"/>
    <n v="229"/>
    <n v="209"/>
    <m/>
    <n v="95"/>
    <n v="71"/>
    <n v="45"/>
    <n v="37"/>
    <n v="76"/>
    <n v="3"/>
    <n v="4"/>
    <n v="3"/>
    <n v="3"/>
    <s v="B2"/>
    <m/>
    <s v="1-OK"/>
  </r>
  <r>
    <n v="200071229"/>
    <s v="Musa Gutierrez"/>
    <s v="Alejandro"/>
    <s v="amusa@uninorte.edu.co"/>
    <x v="17"/>
    <s v="Ingenierías"/>
    <d v="2019-08-11T00:00:00"/>
    <n v="8438"/>
    <n v="178"/>
    <n v="231"/>
    <n v="180"/>
    <n v="197"/>
    <n v="245"/>
    <n v="213"/>
    <m/>
    <n v="95"/>
    <n v="71"/>
    <n v="45"/>
    <n v="52"/>
    <n v="81"/>
    <n v="3"/>
    <n v="4"/>
    <n v="3"/>
    <n v="3"/>
    <s v="B2"/>
    <m/>
    <s v="1-OK"/>
  </r>
  <r>
    <n v="200073225"/>
    <s v="Henriquez Zuluaga"/>
    <s v="Melissa"/>
    <s v="mphenriquez@uninorte.edu.co"/>
    <x v="10"/>
    <s v="Ingenierías"/>
    <d v="2019-08-11T00:00:00"/>
    <n v="8438"/>
    <n v="282"/>
    <n v="223"/>
    <n v="180"/>
    <n v="197"/>
    <n v="245"/>
    <n v="211"/>
    <m/>
    <n v="92"/>
    <n v="71"/>
    <n v="45"/>
    <n v="52"/>
    <e v="#N/A"/>
    <n v="4"/>
    <n v="4"/>
    <n v="3"/>
    <n v="3"/>
    <s v="B2"/>
    <m/>
    <s v="1-OK"/>
  </r>
  <r>
    <n v="200070208"/>
    <s v="Garcia Guzman"/>
    <s v="Nicolas"/>
    <s v="nguzamn@uninorte.edu.co"/>
    <x v="17"/>
    <s v="Ingenierías"/>
    <d v="2019-08-11T00:00:00"/>
    <n v="8439"/>
    <n v="139"/>
    <n v="223"/>
    <n v="180"/>
    <n v="197"/>
    <n v="295"/>
    <n v="224"/>
    <m/>
    <n v="92"/>
    <n v="71"/>
    <n v="45"/>
    <n v="99"/>
    <n v="90"/>
    <n v="2"/>
    <n v="4"/>
    <n v="3"/>
    <n v="3"/>
    <s v="B2"/>
    <m/>
    <s v="1-OK"/>
  </r>
  <r>
    <n v="200074186"/>
    <s v="Herrera Garcia"/>
    <s v="Lila"/>
    <s v="lilah@uninorte.edu.co"/>
    <x v="5"/>
    <s v="Ingenierías"/>
    <d v="2019-08-11T00:00:00"/>
    <n v="8438"/>
    <n v="185"/>
    <n v="189"/>
    <n v="180"/>
    <n v="197"/>
    <n v="213"/>
    <n v="195"/>
    <m/>
    <n v="71"/>
    <n v="71"/>
    <n v="45"/>
    <n v="27"/>
    <n v="55"/>
    <n v="3"/>
    <n v="3"/>
    <n v="3"/>
    <n v="3"/>
    <s v="B2"/>
    <m/>
    <s v="1-OK"/>
  </r>
  <r>
    <n v="200075964"/>
    <s v="Puello Pertuz"/>
    <s v="Edgar"/>
    <s v="eepuello@uninorte.edu.co"/>
    <x v="12"/>
    <s v="Escuela de Arquitectura, Urbanismo y Diseño"/>
    <d v="2019-08-11T00:00:00"/>
    <n v="8438"/>
    <n v="60"/>
    <n v="171"/>
    <n v="180"/>
    <n v="197"/>
    <n v="256"/>
    <n v="201"/>
    <m/>
    <n v="60"/>
    <n v="71"/>
    <n v="45"/>
    <n v="63"/>
    <n v="65"/>
    <n v="1"/>
    <n v="3"/>
    <n v="3"/>
    <n v="3"/>
    <s v="B2"/>
    <m/>
    <s v="1-OK"/>
  </r>
  <r>
    <n v="200076366"/>
    <s v="Bornachera Hurtado"/>
    <s v="Dandres"/>
    <s v="dbornachera@uninorte.edu.co"/>
    <x v="14"/>
    <s v="Humanidades y Ciencias Sociales"/>
    <d v="2019-08-11T00:00:00"/>
    <n v="8439"/>
    <n v="282"/>
    <n v="171"/>
    <n v="180"/>
    <n v="197"/>
    <n v="240"/>
    <n v="197"/>
    <m/>
    <n v="60"/>
    <n v="71"/>
    <n v="45"/>
    <n v="47"/>
    <n v="58"/>
    <n v="4"/>
    <n v="3"/>
    <n v="3"/>
    <n v="3"/>
    <s v="B2"/>
    <m/>
    <s v="1-OK"/>
  </r>
  <r>
    <n v="200075475"/>
    <s v="Polo Perez"/>
    <s v="Daniela"/>
    <s v="dapolo@uninorte.edu.co"/>
    <x v="11"/>
    <s v="Ingenierías"/>
    <d v="2019-08-11T00:00:00"/>
    <n v="8439"/>
    <n v="129"/>
    <n v="163"/>
    <n v="180"/>
    <n v="197"/>
    <n v="262"/>
    <n v="201"/>
    <m/>
    <n v="53"/>
    <n v="71"/>
    <n v="45"/>
    <n v="71"/>
    <n v="65"/>
    <n v="2"/>
    <n v="3"/>
    <n v="3"/>
    <n v="3"/>
    <s v="B2"/>
    <m/>
    <s v="1-OK"/>
  </r>
  <r>
    <n v="200063121"/>
    <s v="Pajaro Caro"/>
    <s v="Diana"/>
    <s v="dcpajaro@uninorte.edu.co"/>
    <x v="13"/>
    <s v="Ingenierías"/>
    <d v="2019-08-11T00:00:00"/>
    <n v="8438"/>
    <n v="141"/>
    <n v="154"/>
    <n v="180"/>
    <n v="197"/>
    <n v="251"/>
    <n v="196"/>
    <m/>
    <n v="46"/>
    <n v="71"/>
    <n v="45"/>
    <n v="59"/>
    <n v="57"/>
    <n v="2"/>
    <n v="3"/>
    <n v="3"/>
    <n v="3"/>
    <s v="B2"/>
    <m/>
    <s v="1-OK"/>
  </r>
  <r>
    <n v="200081055"/>
    <s v="Guerra Baron"/>
    <s v="Daniela"/>
    <s v="djguerra@uninorte.edu.co"/>
    <x v="14"/>
    <s v="Humanidades y Ciencias Sociales"/>
    <d v="2019-08-11T00:00:00"/>
    <n v="8438"/>
    <n v="137"/>
    <n v="154"/>
    <n v="180"/>
    <n v="197"/>
    <n v="229"/>
    <n v="190"/>
    <m/>
    <n v="46"/>
    <n v="71"/>
    <n v="45"/>
    <n v="37"/>
    <n v="50"/>
    <n v="2"/>
    <n v="3"/>
    <n v="3"/>
    <n v="3"/>
    <s v="B2"/>
    <m/>
    <s v="1-OK"/>
  </r>
  <r>
    <n v="200087405"/>
    <s v="Romero Racedo"/>
    <s v="Valentina"/>
    <s v="vgromero@uninorte.edu.co"/>
    <x v="17"/>
    <s v="Ingenierías"/>
    <d v="2019-08-11T00:00:00"/>
    <n v="8439"/>
    <n v="172"/>
    <n v="137"/>
    <n v="180"/>
    <n v="197"/>
    <n v="262"/>
    <n v="194"/>
    <m/>
    <n v="33"/>
    <n v="71"/>
    <n v="45"/>
    <n v="71"/>
    <n v="54"/>
    <n v="3"/>
    <n v="2"/>
    <n v="3"/>
    <n v="3"/>
    <s v="B2"/>
    <m/>
    <s v="1-OK"/>
  </r>
  <r>
    <n v="200078272"/>
    <s v="Ochoa Valest"/>
    <s v="Andrea"/>
    <s v="valesta@uninorte.edu.co"/>
    <x v="17"/>
    <s v="Ingenierías"/>
    <d v="2019-08-11T00:00:00"/>
    <n v="8439"/>
    <n v="178"/>
    <n v="129"/>
    <n v="180"/>
    <n v="197"/>
    <n v="267"/>
    <n v="193"/>
    <m/>
    <n v="27"/>
    <n v="71"/>
    <n v="45"/>
    <n v="76"/>
    <n v="53"/>
    <n v="3"/>
    <n v="2"/>
    <n v="3"/>
    <n v="3"/>
    <s v="B2"/>
    <m/>
    <s v="1-OK"/>
  </r>
  <r>
    <n v="200080850"/>
    <s v="Gutierrez Ching"/>
    <s v="Laura"/>
    <s v="chingl@uninorte.edu.co"/>
    <x v="12"/>
    <s v="Escuela de Arquitectura, Urbanismo y Diseño"/>
    <d v="2019-08-11T00:00:00"/>
    <n v="8438"/>
    <n v="186"/>
    <n v="111"/>
    <n v="180"/>
    <n v="197"/>
    <n v="256"/>
    <n v="186"/>
    <m/>
    <n v="18"/>
    <n v="71"/>
    <n v="45"/>
    <n v="63"/>
    <n v="44"/>
    <n v="4"/>
    <n v="1"/>
    <n v="3"/>
    <n v="3"/>
    <s v="B2"/>
    <m/>
    <s v="1-OK"/>
  </r>
  <r>
    <n v="200073792"/>
    <s v="Galvis Cervantes"/>
    <s v="Raul"/>
    <s v="ragalvis@uninorte.edu.co"/>
    <x v="5"/>
    <s v="Ingenierías"/>
    <d v="2019-08-11T00:00:00"/>
    <n v="8438"/>
    <n v="173"/>
    <n v="240"/>
    <n v="171"/>
    <n v="197"/>
    <n v="158"/>
    <n v="192"/>
    <m/>
    <n v="98"/>
    <n v="61"/>
    <n v="45"/>
    <n v="7"/>
    <n v="51"/>
    <n v="3"/>
    <n v="4"/>
    <n v="3"/>
    <n v="3"/>
    <s v="A2"/>
    <m/>
    <s v="1-OK"/>
  </r>
  <r>
    <n v="200073041"/>
    <s v="Giraldo Jimenez"/>
    <s v="Paola"/>
    <s v="pgiraldoa@uninorte.edu.co"/>
    <x v="13"/>
    <s v="Ingenierías"/>
    <d v="2019-08-11T00:00:00"/>
    <n v="8438"/>
    <n v="167"/>
    <n v="223"/>
    <n v="171"/>
    <n v="197"/>
    <n v="213"/>
    <n v="201"/>
    <m/>
    <n v="92"/>
    <n v="61"/>
    <n v="45"/>
    <n v="27"/>
    <n v="65"/>
    <n v="3"/>
    <n v="4"/>
    <n v="3"/>
    <n v="3"/>
    <s v="B2"/>
    <m/>
    <s v="1-OK"/>
  </r>
  <r>
    <n v="200071223"/>
    <s v="Masson Cantillo"/>
    <s v="James"/>
    <s v="jmasson@uninorte.edu.co"/>
    <x v="17"/>
    <s v="Ingenierías"/>
    <d v="2019-08-11T00:00:00"/>
    <n v="8438"/>
    <n v="133"/>
    <n v="223"/>
    <n v="171"/>
    <n v="197"/>
    <n v="218"/>
    <n v="202"/>
    <m/>
    <n v="92"/>
    <n v="61"/>
    <n v="45"/>
    <n v="30"/>
    <n v="66"/>
    <n v="2"/>
    <n v="4"/>
    <n v="3"/>
    <n v="3"/>
    <s v="B2"/>
    <m/>
    <s v="1-OK"/>
  </r>
  <r>
    <n v="200072202"/>
    <s v="Pacheco Guerra"/>
    <s v="Carlos"/>
    <s v="pachecojc@uninorte.edu.co"/>
    <x v="13"/>
    <s v="Ingenierías"/>
    <d v="2019-08-11T00:00:00"/>
    <n v="8438"/>
    <n v="175"/>
    <n v="189"/>
    <n v="171"/>
    <n v="197"/>
    <n v="169"/>
    <n v="182"/>
    <m/>
    <n v="71"/>
    <n v="61"/>
    <n v="45"/>
    <e v="#N/A"/>
    <n v="39"/>
    <n v="3"/>
    <n v="3"/>
    <n v="3"/>
    <n v="3"/>
    <s v="A2"/>
    <m/>
    <s v="1-OK"/>
  </r>
  <r>
    <n v="200062020"/>
    <s v="Acevedo Garcia"/>
    <s v="Felipe"/>
    <s v="fjacevedo@uninorte.edu.co"/>
    <x v="9"/>
    <s v="Ciencias Básicas"/>
    <d v="2019-08-11T00:00:00"/>
    <n v="8438"/>
    <n v="171"/>
    <n v="189"/>
    <n v="171"/>
    <n v="197"/>
    <n v="262"/>
    <n v="205"/>
    <m/>
    <n v="71"/>
    <n v="61"/>
    <n v="45"/>
    <n v="71"/>
    <n v="72"/>
    <n v="3"/>
    <n v="3"/>
    <n v="3"/>
    <n v="3"/>
    <s v="B2"/>
    <m/>
    <s v="1-OK"/>
  </r>
  <r>
    <n v="200071588"/>
    <s v="Torreglosa Portillo"/>
    <s v="Leonella"/>
    <s v="ltorreglosa@uninorte.edu.co"/>
    <x v="13"/>
    <s v="Ingenierías"/>
    <d v="2019-08-11T00:00:00"/>
    <n v="8438"/>
    <n v="169"/>
    <n v="180"/>
    <n v="171"/>
    <n v="197"/>
    <n v="295"/>
    <n v="211"/>
    <m/>
    <n v="67"/>
    <n v="61"/>
    <n v="45"/>
    <n v="99"/>
    <e v="#N/A"/>
    <n v="3"/>
    <n v="3"/>
    <n v="3"/>
    <n v="3"/>
    <s v="B2"/>
    <m/>
    <s v="1-OK"/>
  </r>
  <r>
    <n v="200064888"/>
    <s v="Jimenez Lavalle"/>
    <s v="Alexander"/>
    <s v="amlavalle@uninorte.edu.co"/>
    <x v="0"/>
    <s v="Ciencias de la Salud"/>
    <d v="2019-08-11T00:00:00"/>
    <n v="8438"/>
    <n v="124"/>
    <n v="180"/>
    <n v="171"/>
    <n v="197"/>
    <m/>
    <n v="137"/>
    <m/>
    <n v="67"/>
    <n v="61"/>
    <n v="45"/>
    <m/>
    <n v="3"/>
    <n v="2"/>
    <n v="3"/>
    <n v="3"/>
    <n v="3"/>
    <s v="-A1"/>
    <m/>
    <s v="1-OK"/>
  </r>
  <r>
    <n v="200086766"/>
    <s v="Quintana Candil"/>
    <s v="Maria"/>
    <s v="mcandil@uninorte.edu.co"/>
    <x v="12"/>
    <s v="Escuela de Arquitectura, Urbanismo y Diseño"/>
    <d v="2019-08-11T00:00:00"/>
    <n v="8438"/>
    <n v="68"/>
    <n v="163"/>
    <n v="171"/>
    <n v="197"/>
    <n v="267"/>
    <n v="200"/>
    <m/>
    <n v="53"/>
    <n v="61"/>
    <n v="45"/>
    <n v="76"/>
    <n v="64"/>
    <n v="1"/>
    <n v="3"/>
    <n v="3"/>
    <n v="3"/>
    <s v="B2"/>
    <m/>
    <s v="1-OK"/>
  </r>
  <r>
    <n v="200080917"/>
    <s v="Guerra Causil"/>
    <s v="Mateo"/>
    <s v="causilf@uninorte.edu.co"/>
    <x v="14"/>
    <s v="Humanidades y Ciencias Sociales"/>
    <d v="2019-08-11T00:00:00"/>
    <n v="8439"/>
    <n v="143"/>
    <n v="146"/>
    <n v="171"/>
    <n v="197"/>
    <n v="169"/>
    <n v="171"/>
    <m/>
    <n v="40"/>
    <n v="61"/>
    <n v="45"/>
    <e v="#N/A"/>
    <e v="#N/A"/>
    <n v="2"/>
    <n v="2"/>
    <n v="3"/>
    <n v="3"/>
    <s v="A2"/>
    <m/>
    <s v="1-OK"/>
  </r>
  <r>
    <n v="200090498"/>
    <s v="Garcia Rueda"/>
    <s v="Juliana"/>
    <s v="jruedam@uninorte.edu.co"/>
    <x v="1"/>
    <s v="Humanidades y Ciencias Sociales"/>
    <d v="2019-08-11T00:00:00"/>
    <n v="8439"/>
    <n v="264"/>
    <n v="111"/>
    <n v="171"/>
    <n v="197"/>
    <n v="240"/>
    <n v="180"/>
    <m/>
    <n v="18"/>
    <n v="61"/>
    <n v="45"/>
    <n v="47"/>
    <n v="31"/>
    <n v="4"/>
    <n v="1"/>
    <n v="3"/>
    <n v="3"/>
    <s v="B2"/>
    <m/>
    <s v="0-NO"/>
  </r>
  <r>
    <n v="200073359"/>
    <s v="Fontalvo Arenas"/>
    <s v="Alberto"/>
    <s v="fontalvoja@uninorte.edu.co"/>
    <x v="13"/>
    <s v="Ingenierías"/>
    <d v="2019-08-11T00:00:00"/>
    <n v="8439"/>
    <n v="170"/>
    <n v="206"/>
    <n v="163"/>
    <n v="197"/>
    <n v="235"/>
    <n v="200"/>
    <m/>
    <n v="82"/>
    <n v="51"/>
    <n v="45"/>
    <n v="42"/>
    <n v="64"/>
    <n v="3"/>
    <n v="4"/>
    <n v="3"/>
    <n v="3"/>
    <s v="B2"/>
    <m/>
    <s v="1-OK"/>
  </r>
  <r>
    <n v="200073603"/>
    <s v="Cuevas Corcho"/>
    <s v="Gabriel"/>
    <s v="cuevasg@uninorte.edu.co"/>
    <x v="8"/>
    <s v="Ingenierías"/>
    <d v="2019-08-11T00:00:00"/>
    <n v="8438"/>
    <n v="226"/>
    <n v="197"/>
    <n v="163"/>
    <n v="197"/>
    <n v="267"/>
    <n v="206"/>
    <m/>
    <n v="77"/>
    <n v="51"/>
    <n v="45"/>
    <n v="76"/>
    <e v="#N/A"/>
    <n v="4"/>
    <n v="3"/>
    <n v="3"/>
    <n v="3"/>
    <s v="B2"/>
    <m/>
    <s v="1-OK"/>
  </r>
  <r>
    <n v="200074328"/>
    <s v="Gonzalez Garcia"/>
    <s v="Ivan"/>
    <s v="digonzalez@uninorte.edu.co"/>
    <x v="11"/>
    <s v="Ingenierías"/>
    <d v="2019-08-11T00:00:00"/>
    <n v="8439"/>
    <n v="147"/>
    <n v="180"/>
    <n v="163"/>
    <n v="197"/>
    <n v="245"/>
    <n v="196"/>
    <m/>
    <n v="67"/>
    <n v="51"/>
    <n v="45"/>
    <n v="52"/>
    <n v="57"/>
    <n v="2"/>
    <n v="3"/>
    <n v="3"/>
    <n v="3"/>
    <s v="B2"/>
    <m/>
    <s v="1-OK"/>
  </r>
  <r>
    <n v="200092953"/>
    <s v="Fajardo Ciro"/>
    <s v="Yenifer"/>
    <s v="yciro@uninorte.edu.co"/>
    <x v="12"/>
    <s v="Escuela de Arquitectura, Urbanismo y Diseño"/>
    <d v="2019-08-11T00:00:00"/>
    <n v="8438"/>
    <n v="162"/>
    <n v="163"/>
    <n v="163"/>
    <n v="197"/>
    <n v="251"/>
    <n v="194"/>
    <m/>
    <n v="53"/>
    <n v="51"/>
    <n v="45"/>
    <n v="59"/>
    <n v="54"/>
    <n v="3"/>
    <n v="3"/>
    <n v="3"/>
    <n v="3"/>
    <s v="B2"/>
    <m/>
    <s v="1-OK"/>
  </r>
  <r>
    <n v="200080614"/>
    <s v="Munevar Rincon"/>
    <s v="Sofia"/>
    <s v="smunevar@uninorte.edu.co"/>
    <x v="1"/>
    <s v="Humanidades y Ciencias Sociales"/>
    <d v="2019-08-11T00:00:00"/>
    <n v="8438"/>
    <n v="178"/>
    <n v="154"/>
    <n v="163"/>
    <n v="197"/>
    <n v="289"/>
    <n v="201"/>
    <m/>
    <n v="46"/>
    <n v="51"/>
    <n v="45"/>
    <n v="95"/>
    <n v="65"/>
    <n v="3"/>
    <n v="3"/>
    <n v="3"/>
    <n v="3"/>
    <s v="B2"/>
    <m/>
    <s v="1-OK"/>
  </r>
  <r>
    <n v="200077366"/>
    <s v="Esquivia Castilla"/>
    <s v="Lina"/>
    <s v="lesquivia@uninorte.edu.co"/>
    <x v="13"/>
    <s v="Ingenierías"/>
    <d v="2019-08-11T00:00:00"/>
    <n v="8438"/>
    <n v="246"/>
    <n v="154"/>
    <n v="163"/>
    <n v="197"/>
    <n v="202"/>
    <n v="179"/>
    <m/>
    <n v="46"/>
    <n v="51"/>
    <n v="45"/>
    <n v="22"/>
    <n v="36"/>
    <n v="4"/>
    <n v="3"/>
    <n v="3"/>
    <n v="3"/>
    <s v="B2"/>
    <m/>
    <s v="1-OK"/>
  </r>
  <r>
    <n v="200080178"/>
    <s v="Morales Carrillo"/>
    <s v="Nairo"/>
    <s v="nairom@uninorte.edu.co"/>
    <x v="12"/>
    <s v="Escuela de Arquitectura, Urbanismo y Diseño"/>
    <d v="2019-08-11T00:00:00"/>
    <n v="8438"/>
    <n v="178"/>
    <n v="146"/>
    <n v="163"/>
    <n v="197"/>
    <n v="191"/>
    <n v="174"/>
    <m/>
    <n v="40"/>
    <n v="51"/>
    <n v="45"/>
    <n v="17"/>
    <n v="31"/>
    <n v="3"/>
    <n v="2"/>
    <n v="3"/>
    <n v="3"/>
    <s v="B1"/>
    <m/>
    <s v="1-OK"/>
  </r>
  <r>
    <n v="200074053"/>
    <s v="Granados Anaya"/>
    <s v="Juan"/>
    <s v="jsgranados@uninorte.edu.co"/>
    <x v="4"/>
    <s v="Escuela de Arquitectura, Urbanismo y Diseño"/>
    <d v="2019-08-11T00:00:00"/>
    <n v="8439"/>
    <n v="40"/>
    <n v="146"/>
    <n v="163"/>
    <n v="197"/>
    <n v="175"/>
    <n v="170"/>
    <m/>
    <n v="40"/>
    <n v="51"/>
    <n v="45"/>
    <n v="11"/>
    <n v="28"/>
    <n v="1"/>
    <n v="2"/>
    <n v="3"/>
    <n v="3"/>
    <s v="B1"/>
    <m/>
    <s v="1-OK"/>
  </r>
  <r>
    <n v="200074009"/>
    <s v="Sanchez Rosales"/>
    <s v="William"/>
    <s v="williamsanchez@uninorte.edu.co"/>
    <x v="17"/>
    <s v="Ingenierías"/>
    <d v="2019-08-11T00:00:00"/>
    <n v="8438"/>
    <n v="165"/>
    <n v="137"/>
    <n v="163"/>
    <n v="197"/>
    <n v="213"/>
    <n v="178"/>
    <m/>
    <n v="33"/>
    <n v="51"/>
    <n v="45"/>
    <n v="27"/>
    <n v="35"/>
    <n v="3"/>
    <n v="2"/>
    <n v="3"/>
    <n v="3"/>
    <s v="B2"/>
    <m/>
    <s v="1-OK"/>
  </r>
  <r>
    <n v="200073884"/>
    <s v="Alvarez Matias"/>
    <s v="Andrea"/>
    <s v="acmatias@uninorte.edu.co"/>
    <x v="14"/>
    <s v="Humanidades y Ciencias Sociales"/>
    <d v="2019-08-11T00:00:00"/>
    <n v="8438"/>
    <n v="300"/>
    <n v="120"/>
    <n v="163"/>
    <n v="197"/>
    <n v="224"/>
    <n v="176"/>
    <m/>
    <n v="24"/>
    <n v="51"/>
    <n v="45"/>
    <n v="34"/>
    <n v="33"/>
    <n v="4"/>
    <n v="1"/>
    <n v="3"/>
    <n v="3"/>
    <s v="B2"/>
    <m/>
    <s v="1-OK"/>
  </r>
  <r>
    <n v="200086649"/>
    <s v="Consuegra Ojeda"/>
    <s v="Deyaneira"/>
    <s v="deyaneirac@uninorte.edu.co"/>
    <x v="15"/>
    <s v="Humanidades y Ciencias Sociales"/>
    <d v="2019-08-11T00:00:00"/>
    <n v="8438"/>
    <n v="300"/>
    <n v="94"/>
    <n v="163"/>
    <n v="197"/>
    <n v="202"/>
    <n v="164"/>
    <m/>
    <n v="10"/>
    <n v="51"/>
    <n v="45"/>
    <n v="22"/>
    <n v="23"/>
    <n v="4"/>
    <n v="1"/>
    <n v="3"/>
    <n v="3"/>
    <s v="B2"/>
    <m/>
    <s v="1-OK"/>
  </r>
  <r>
    <n v="200074624"/>
    <s v="Gomez Ballesteros"/>
    <s v="Miguel"/>
    <s v="ballesterosma@uninorte.edu.co"/>
    <x v="5"/>
    <s v="Ingenierías"/>
    <d v="2019-08-11T00:00:00"/>
    <n v="8439"/>
    <n v="147"/>
    <n v="223"/>
    <n v="154"/>
    <n v="197"/>
    <n v="224"/>
    <n v="200"/>
    <m/>
    <n v="92"/>
    <n v="42"/>
    <n v="45"/>
    <n v="34"/>
    <n v="64"/>
    <n v="2"/>
    <n v="4"/>
    <n v="2"/>
    <n v="3"/>
    <s v="B2"/>
    <m/>
    <s v="1-OK"/>
  </r>
  <r>
    <n v="200037802"/>
    <s v="Martinez Reales"/>
    <s v="Adriana"/>
    <s v="lareales@uninorte.edu.co"/>
    <x v="13"/>
    <s v="Ingenierías"/>
    <d v="2019-08-11T00:00:00"/>
    <n v="8438"/>
    <n v="133"/>
    <n v="197"/>
    <n v="154"/>
    <n v="197"/>
    <n v="262"/>
    <n v="203"/>
    <m/>
    <n v="77"/>
    <n v="42"/>
    <n v="45"/>
    <n v="71"/>
    <n v="68"/>
    <n v="2"/>
    <n v="3"/>
    <n v="2"/>
    <n v="3"/>
    <s v="B2"/>
    <m/>
    <s v="1-OK"/>
  </r>
  <r>
    <n v="200072588"/>
    <s v="Rodado Castro"/>
    <s v="Humberto"/>
    <s v="hmrodado@uninorte.edu.co"/>
    <x v="13"/>
    <s v="Ingenierías"/>
    <d v="2019-08-11T00:00:00"/>
    <n v="8438"/>
    <n v="167"/>
    <n v="197"/>
    <n v="154"/>
    <n v="197"/>
    <n v="267"/>
    <n v="204"/>
    <m/>
    <n v="77"/>
    <n v="42"/>
    <n v="45"/>
    <n v="76"/>
    <n v="69"/>
    <n v="3"/>
    <n v="3"/>
    <n v="2"/>
    <n v="3"/>
    <s v="B2"/>
    <m/>
    <s v="1-OK"/>
  </r>
  <r>
    <n v="200090059"/>
    <s v="Blanco Arias"/>
    <s v="Dana"/>
    <s v="danab@uninorte.edu.co"/>
    <x v="1"/>
    <s v="Humanidades y Ciencias Sociales"/>
    <d v="2019-08-11T00:00:00"/>
    <n v="8438"/>
    <n v="282"/>
    <n v="189"/>
    <n v="154"/>
    <n v="197"/>
    <n v="251"/>
    <n v="198"/>
    <m/>
    <n v="71"/>
    <n v="42"/>
    <n v="45"/>
    <n v="59"/>
    <n v="60"/>
    <n v="4"/>
    <n v="3"/>
    <n v="2"/>
    <n v="3"/>
    <s v="B2"/>
    <m/>
    <s v="1-OK"/>
  </r>
  <r>
    <n v="200054797"/>
    <s v="Cabarcas Acosta"/>
    <s v="Kristian"/>
    <s v="kristianc@uninorte.edu.co"/>
    <x v="5"/>
    <s v="Ingenierías"/>
    <d v="2019-08-11T00:00:00"/>
    <n v="8439"/>
    <n v="150"/>
    <n v="189"/>
    <n v="154"/>
    <n v="197"/>
    <n v="202"/>
    <n v="186"/>
    <m/>
    <n v="71"/>
    <n v="42"/>
    <n v="45"/>
    <n v="22"/>
    <n v="44"/>
    <n v="2"/>
    <n v="3"/>
    <n v="2"/>
    <n v="3"/>
    <s v="B2"/>
    <m/>
    <s v="1-OK"/>
  </r>
  <r>
    <n v="200076050"/>
    <s v="Rodriguez Carrasco"/>
    <s v="Juan"/>
    <s v="carrascoc@uninorte.edu.co"/>
    <x v="8"/>
    <s v="Ingenierías"/>
    <d v="2019-08-11T00:00:00"/>
    <n v="8439"/>
    <n v="135"/>
    <n v="189"/>
    <n v="154"/>
    <n v="197"/>
    <n v="284"/>
    <n v="206"/>
    <m/>
    <n v="71"/>
    <n v="42"/>
    <n v="45"/>
    <n v="93"/>
    <e v="#N/A"/>
    <n v="2"/>
    <n v="3"/>
    <n v="2"/>
    <n v="3"/>
    <s v="B2"/>
    <m/>
    <s v="1-OK"/>
  </r>
  <r>
    <n v="200032603"/>
    <s v="Bayona Ballestas"/>
    <s v="Alfonso"/>
    <s v="adbayona@uninorte.edu.co"/>
    <x v="12"/>
    <s v="Escuela de Arquitectura, Urbanismo y Diseño"/>
    <d v="2019-08-11T00:00:00"/>
    <n v="8439"/>
    <n v="15"/>
    <n v="180"/>
    <n v="154"/>
    <n v="197"/>
    <n v="284"/>
    <n v="204"/>
    <m/>
    <n v="67"/>
    <n v="42"/>
    <n v="45"/>
    <n v="93"/>
    <n v="69"/>
    <n v="1"/>
    <n v="3"/>
    <n v="2"/>
    <n v="3"/>
    <s v="B2"/>
    <m/>
    <s v="1-OK"/>
  </r>
  <r>
    <n v="200080611"/>
    <s v="Lajud Henao"/>
    <s v="Maria"/>
    <s v="mclajud@uninorte.edu.co"/>
    <x v="12"/>
    <s v="Escuela de Arquitectura, Urbanismo y Diseño"/>
    <d v="2019-08-11T00:00:00"/>
    <n v="8438"/>
    <n v="147"/>
    <n v="163"/>
    <n v="154"/>
    <n v="197"/>
    <n v="267"/>
    <n v="195"/>
    <m/>
    <n v="53"/>
    <n v="42"/>
    <n v="45"/>
    <n v="76"/>
    <n v="55"/>
    <n v="2"/>
    <n v="3"/>
    <n v="2"/>
    <n v="3"/>
    <s v="B2"/>
    <m/>
    <s v="1-OK"/>
  </r>
  <r>
    <n v="200091579"/>
    <s v="Vacca Arenas"/>
    <s v="Wendy"/>
    <s v="wvacca@uninorte.edu.co"/>
    <x v="4"/>
    <s v="Escuela de Arquitectura, Urbanismo y Diseño"/>
    <d v="2019-08-11T00:00:00"/>
    <n v="8439"/>
    <n v="165"/>
    <n v="163"/>
    <n v="154"/>
    <n v="197"/>
    <n v="229"/>
    <n v="186"/>
    <m/>
    <n v="53"/>
    <n v="42"/>
    <n v="45"/>
    <n v="37"/>
    <n v="44"/>
    <n v="3"/>
    <n v="3"/>
    <n v="2"/>
    <n v="3"/>
    <s v="B2"/>
    <m/>
    <s v="1-OK"/>
  </r>
  <r>
    <n v="200088558"/>
    <s v="Marenco Marriaga"/>
    <s v="Moises"/>
    <s v="mmarencom@uninorte.edu.co"/>
    <x v="12"/>
    <s v="Escuela de Arquitectura, Urbanismo y Diseño"/>
    <d v="2019-08-11T00:00:00"/>
    <n v="8438"/>
    <n v="185"/>
    <n v="154"/>
    <n v="154"/>
    <n v="197"/>
    <n v="158"/>
    <n v="166"/>
    <m/>
    <n v="46"/>
    <n v="42"/>
    <n v="45"/>
    <n v="7"/>
    <n v="25"/>
    <n v="3"/>
    <n v="3"/>
    <n v="2"/>
    <n v="3"/>
    <s v="A2"/>
    <m/>
    <s v="1-OK"/>
  </r>
  <r>
    <n v="200074266"/>
    <s v="Ruiz Ponce"/>
    <s v="Greisy"/>
    <s v="greisyr@uninorte.edu.co"/>
    <x v="5"/>
    <s v="Ingenierías"/>
    <d v="2019-08-11T00:00:00"/>
    <n v="8438"/>
    <n v="63"/>
    <n v="154"/>
    <n v="154"/>
    <n v="197"/>
    <n v="251"/>
    <n v="189"/>
    <m/>
    <n v="46"/>
    <n v="42"/>
    <n v="45"/>
    <n v="59"/>
    <n v="47"/>
    <n v="1"/>
    <n v="3"/>
    <n v="2"/>
    <n v="3"/>
    <s v="B2"/>
    <m/>
    <s v="1-OK"/>
  </r>
  <r>
    <n v="200082496"/>
    <s v="Bayona Ribaldo"/>
    <s v="Maria"/>
    <s v="mpbayona@uninorte.edu.co"/>
    <x v="13"/>
    <s v="Ingenierías"/>
    <d v="2019-08-11T00:00:00"/>
    <n v="8438"/>
    <n v="246"/>
    <n v="137"/>
    <n v="154"/>
    <n v="197"/>
    <n v="284"/>
    <n v="193"/>
    <m/>
    <n v="33"/>
    <n v="42"/>
    <n v="45"/>
    <n v="93"/>
    <n v="53"/>
    <n v="4"/>
    <n v="2"/>
    <n v="2"/>
    <n v="3"/>
    <s v="B2"/>
    <m/>
    <s v="1-OK"/>
  </r>
  <r>
    <n v="200091606"/>
    <s v="Castilla Muñoz"/>
    <s v="Hilda"/>
    <s v="hccastilla@uninorte.edu.co"/>
    <x v="4"/>
    <s v="Escuela de Arquitectura, Urbanismo y Diseño"/>
    <d v="2019-08-11T00:00:00"/>
    <n v="8438"/>
    <n v="181"/>
    <n v="129"/>
    <n v="154"/>
    <n v="197"/>
    <n v="256"/>
    <n v="184"/>
    <m/>
    <n v="27"/>
    <n v="42"/>
    <n v="45"/>
    <n v="63"/>
    <n v="41"/>
    <n v="3"/>
    <n v="2"/>
    <n v="2"/>
    <n v="3"/>
    <s v="B2"/>
    <m/>
    <s v="1-OK"/>
  </r>
  <r>
    <n v="200090922"/>
    <s v="Rugeles Gonzalez"/>
    <s v="Andrea"/>
    <s v="aprugeles@uninorte.edu.co"/>
    <x v="19"/>
    <s v="Escuela de Arquitectura, Urbanismo y Diseño"/>
    <d v="2019-08-11T00:00:00"/>
    <n v="8438"/>
    <n v="131"/>
    <n v="129"/>
    <n v="154"/>
    <n v="197"/>
    <n v="273"/>
    <n v="188"/>
    <m/>
    <n v="27"/>
    <n v="42"/>
    <n v="45"/>
    <n v="85"/>
    <n v="46"/>
    <n v="2"/>
    <n v="2"/>
    <n v="2"/>
    <n v="3"/>
    <s v="B2"/>
    <m/>
    <s v="1-OK"/>
  </r>
  <r>
    <n v="200093536"/>
    <s v="Ricciulli Bautista"/>
    <s v="Isabella"/>
    <s v="iricciulli@uninorte.edu.co"/>
    <x v="1"/>
    <s v="Humanidades y Ciencias Sociales"/>
    <d v="2019-08-11T00:00:00"/>
    <n v="8439"/>
    <n v="141"/>
    <n v="69"/>
    <n v="154"/>
    <n v="197"/>
    <n v="218"/>
    <n v="160"/>
    <m/>
    <n v="2"/>
    <n v="42"/>
    <n v="45"/>
    <n v="30"/>
    <n v="13"/>
    <n v="2"/>
    <n v="1"/>
    <n v="2"/>
    <n v="3"/>
    <s v="B2"/>
    <m/>
    <s v="1-OK"/>
  </r>
  <r>
    <n v="200074584"/>
    <s v="Velez Carvajal"/>
    <s v="Sandra"/>
    <s v="smvelez@uninorte.edu.co"/>
    <x v="14"/>
    <s v="Humanidades y Ciencias Sociales"/>
    <d v="2019-08-11T00:00:00"/>
    <n v="8439"/>
    <n v="236"/>
    <n v="214"/>
    <n v="146"/>
    <n v="197"/>
    <n v="245"/>
    <n v="201"/>
    <m/>
    <n v="88"/>
    <n v="32"/>
    <n v="45"/>
    <n v="52"/>
    <n v="65"/>
    <n v="4"/>
    <n v="4"/>
    <n v="2"/>
    <n v="3"/>
    <s v="B2"/>
    <m/>
    <s v="1-OK"/>
  </r>
  <r>
    <n v="200080742"/>
    <s v="Rodriguez Bolaños"/>
    <s v="Luis"/>
    <s v="bolanosf@uninorte.edu.co"/>
    <x v="5"/>
    <s v="Ingenierías"/>
    <d v="2019-08-11T00:00:00"/>
    <n v="8438"/>
    <n v="168"/>
    <n v="197"/>
    <n v="146"/>
    <n v="197"/>
    <n v="229"/>
    <n v="192"/>
    <m/>
    <n v="77"/>
    <n v="32"/>
    <n v="45"/>
    <n v="37"/>
    <n v="51"/>
    <n v="3"/>
    <n v="3"/>
    <n v="2"/>
    <n v="3"/>
    <s v="B2"/>
    <m/>
    <s v="1-OK"/>
  </r>
  <r>
    <n v="200081080"/>
    <s v="Agualimpia Martinez"/>
    <s v="Maria"/>
    <s v="mariajosea@uninorte.edu.co"/>
    <x v="13"/>
    <s v="Ingenierías"/>
    <d v="2019-08-11T00:00:00"/>
    <n v="8438"/>
    <n v="160"/>
    <n v="197"/>
    <n v="146"/>
    <n v="197"/>
    <n v="295"/>
    <n v="209"/>
    <m/>
    <n v="77"/>
    <n v="32"/>
    <n v="45"/>
    <n v="99"/>
    <n v="76"/>
    <n v="3"/>
    <n v="3"/>
    <n v="2"/>
    <n v="3"/>
    <s v="B2"/>
    <m/>
    <s v="1-OK"/>
  </r>
  <r>
    <n v="200064382"/>
    <s v="Manosalva Fonseca"/>
    <s v="Jhonatan"/>
    <s v="jjmanosalva@uninorte.edu.co"/>
    <x v="12"/>
    <s v="Escuela de Arquitectura, Urbanismo y Diseño"/>
    <d v="2019-08-11T00:00:00"/>
    <n v="8439"/>
    <n v="147"/>
    <n v="189"/>
    <n v="146"/>
    <n v="197"/>
    <n v="267"/>
    <n v="200"/>
    <m/>
    <n v="71"/>
    <n v="32"/>
    <n v="45"/>
    <n v="76"/>
    <n v="64"/>
    <n v="2"/>
    <n v="3"/>
    <n v="2"/>
    <n v="3"/>
    <s v="B2"/>
    <m/>
    <s v="1-OK"/>
  </r>
  <r>
    <n v="200048118"/>
    <s v="Tobon Molina"/>
    <s v="Jeisi"/>
    <s v="jeisit@uninorte.edu.co"/>
    <x v="12"/>
    <s v="Escuela de Arquitectura, Urbanismo y Diseño"/>
    <d v="2019-08-11T00:00:00"/>
    <n v="8438"/>
    <n v="169"/>
    <n v="180"/>
    <n v="146"/>
    <n v="197"/>
    <n v="240"/>
    <n v="191"/>
    <m/>
    <n v="67"/>
    <n v="32"/>
    <n v="45"/>
    <n v="47"/>
    <e v="#N/A"/>
    <n v="3"/>
    <n v="3"/>
    <n v="2"/>
    <n v="3"/>
    <s v="B2"/>
    <m/>
    <s v="1-OK"/>
  </r>
  <r>
    <n v="200053457"/>
    <s v="Calderon Barrera"/>
    <s v="Julio"/>
    <s v="acalderonj@uninorte.edu.co"/>
    <x v="0"/>
    <s v="Ciencias de la Salud"/>
    <d v="2019-08-11T00:00:00"/>
    <n v="8438"/>
    <n v="181"/>
    <n v="180"/>
    <n v="146"/>
    <n v="197"/>
    <n v="251"/>
    <n v="194"/>
    <m/>
    <n v="67"/>
    <n v="32"/>
    <n v="45"/>
    <n v="59"/>
    <n v="54"/>
    <n v="3"/>
    <n v="3"/>
    <n v="2"/>
    <n v="3"/>
    <s v="B2"/>
    <m/>
    <s v="1-OK"/>
  </r>
  <r>
    <n v="200063444"/>
    <s v="Paternina Benavides"/>
    <s v="Christian"/>
    <s v="cdpaternina@uninorte.edu.co"/>
    <x v="0"/>
    <s v="Ciencias de la Salud"/>
    <d v="2019-08-11T00:00:00"/>
    <n v="8438"/>
    <n v="173"/>
    <n v="180"/>
    <n v="146"/>
    <n v="197"/>
    <n v="278"/>
    <n v="200"/>
    <m/>
    <n v="67"/>
    <n v="32"/>
    <n v="45"/>
    <n v="88"/>
    <n v="64"/>
    <n v="3"/>
    <n v="3"/>
    <n v="2"/>
    <n v="3"/>
    <s v="B2"/>
    <m/>
    <s v="1-OK"/>
  </r>
  <r>
    <n v="200060399"/>
    <s v="Serna Tristancho"/>
    <s v="Natalia"/>
    <s v="ntristancho@uninorte.edu.co"/>
    <x v="14"/>
    <s v="Humanidades y Ciencias Sociales"/>
    <d v="2019-08-11T00:00:00"/>
    <n v="8439"/>
    <n v="143"/>
    <n v="163"/>
    <n v="146"/>
    <n v="197"/>
    <n v="256"/>
    <n v="191"/>
    <m/>
    <n v="53"/>
    <n v="32"/>
    <n v="45"/>
    <n v="63"/>
    <e v="#N/A"/>
    <n v="2"/>
    <n v="3"/>
    <n v="2"/>
    <n v="3"/>
    <s v="B2"/>
    <m/>
    <s v="1-OK"/>
  </r>
  <r>
    <n v="200089360"/>
    <s v="Guzman Gonzalez"/>
    <s v="Valentina"/>
    <s v="valentinaguzman@uninorte.edu.co"/>
    <x v="4"/>
    <s v="Escuela de Arquitectura, Urbanismo y Diseño"/>
    <d v="2019-08-11T00:00:00"/>
    <n v="8439"/>
    <n v="179"/>
    <n v="137"/>
    <n v="146"/>
    <n v="197"/>
    <n v="207"/>
    <n v="172"/>
    <m/>
    <n v="33"/>
    <n v="32"/>
    <n v="45"/>
    <n v="24"/>
    <n v="29"/>
    <n v="3"/>
    <n v="2"/>
    <n v="2"/>
    <n v="3"/>
    <s v="B2"/>
    <m/>
    <s v="1-OK"/>
  </r>
  <r>
    <n v="200034900"/>
    <s v="Fragozo Pallares"/>
    <s v="Lariana"/>
    <s v="larianaf@uninorte.edu.co"/>
    <x v="18"/>
    <s v="IESE-Inst.de Estudios en Educ."/>
    <d v="2019-08-11T00:00:00"/>
    <n v="8438"/>
    <n v="68"/>
    <n v="137"/>
    <n v="146"/>
    <n v="197"/>
    <n v="147"/>
    <n v="157"/>
    <m/>
    <n v="33"/>
    <n v="32"/>
    <n v="45"/>
    <e v="#N/A"/>
    <n v="12"/>
    <n v="1"/>
    <n v="2"/>
    <n v="2"/>
    <n v="3"/>
    <s v="A2"/>
    <m/>
    <s v="1-OK"/>
  </r>
  <r>
    <n v="200062875"/>
    <s v="Pizarro Guevara"/>
    <s v="Octavio"/>
    <s v="octaviop@uninorte.edu.co"/>
    <x v="0"/>
    <s v="Ciencias de la Salud"/>
    <d v="2019-08-11T00:00:00"/>
    <n v="8438"/>
    <n v="139"/>
    <n v="240"/>
    <n v="137"/>
    <n v="197"/>
    <n v="278"/>
    <n v="213"/>
    <m/>
    <n v="98"/>
    <n v="26"/>
    <n v="45"/>
    <n v="88"/>
    <n v="81"/>
    <n v="2"/>
    <n v="4"/>
    <n v="2"/>
    <n v="3"/>
    <s v="B2"/>
    <m/>
    <s v="1-OK"/>
  </r>
  <r>
    <n v="200053328"/>
    <s v="Serrano Alvarez"/>
    <s v="Camilo"/>
    <s v="cserranoa@uninorte.edu.co"/>
    <x v="13"/>
    <s v="Ingenierías"/>
    <d v="2019-08-11T00:00:00"/>
    <n v="8439"/>
    <n v="171"/>
    <n v="223"/>
    <n v="137"/>
    <n v="197"/>
    <n v="240"/>
    <n v="199"/>
    <m/>
    <n v="92"/>
    <n v="26"/>
    <n v="45"/>
    <n v="47"/>
    <n v="61"/>
    <n v="3"/>
    <n v="4"/>
    <n v="2"/>
    <n v="3"/>
    <s v="B2"/>
    <m/>
    <s v="1-OK"/>
  </r>
  <r>
    <n v="200073839"/>
    <s v="Pavas Garzon"/>
    <s v="Elvis"/>
    <s v="epavas@uninorte.edu.co"/>
    <x v="8"/>
    <s v="Ingenierías"/>
    <d v="2019-08-11T00:00:00"/>
    <n v="8439"/>
    <n v="135"/>
    <n v="206"/>
    <n v="137"/>
    <n v="197"/>
    <n v="191"/>
    <n v="183"/>
    <m/>
    <n v="82"/>
    <n v="26"/>
    <n v="45"/>
    <n v="17"/>
    <n v="40"/>
    <n v="2"/>
    <n v="4"/>
    <n v="2"/>
    <n v="3"/>
    <s v="B1"/>
    <m/>
    <s v="1-OK"/>
  </r>
  <r>
    <n v="200074559"/>
    <s v="Samper Rojano"/>
    <s v="Duvan"/>
    <s v="duvans@uninorte.edu.co"/>
    <x v="13"/>
    <s v="Ingenierías"/>
    <d v="2019-08-11T00:00:00"/>
    <n v="8438"/>
    <n v="35"/>
    <n v="197"/>
    <n v="137"/>
    <n v="197"/>
    <n v="256"/>
    <n v="197"/>
    <m/>
    <n v="77"/>
    <n v="26"/>
    <n v="45"/>
    <n v="63"/>
    <n v="58"/>
    <n v="1"/>
    <n v="3"/>
    <n v="2"/>
    <n v="3"/>
    <s v="B2"/>
    <m/>
    <s v="1-OK"/>
  </r>
  <r>
    <n v="200073853"/>
    <s v="Ramirez Gomez"/>
    <s v="Yeis"/>
    <s v="yeisr@uninorte.edu.co"/>
    <x v="5"/>
    <s v="Ingenierías"/>
    <d v="2019-08-11T00:00:00"/>
    <n v="8438"/>
    <n v="135"/>
    <n v="180"/>
    <n v="137"/>
    <n v="197"/>
    <n v="213"/>
    <n v="182"/>
    <m/>
    <n v="67"/>
    <n v="26"/>
    <n v="45"/>
    <n v="27"/>
    <n v="39"/>
    <n v="2"/>
    <n v="3"/>
    <n v="2"/>
    <n v="3"/>
    <s v="B2"/>
    <m/>
    <s v="1-OK"/>
  </r>
  <r>
    <n v="200060837"/>
    <s v="Jaramillo Narvaez"/>
    <s v="Lucas"/>
    <s v="lucasj@uninorte.edu.co"/>
    <x v="13"/>
    <s v="Ingenierías"/>
    <d v="2019-08-11T00:00:00"/>
    <n v="8439"/>
    <n v="165"/>
    <n v="180"/>
    <n v="137"/>
    <n v="197"/>
    <n v="262"/>
    <n v="194"/>
    <m/>
    <n v="67"/>
    <n v="26"/>
    <n v="45"/>
    <n v="71"/>
    <n v="54"/>
    <n v="3"/>
    <n v="3"/>
    <n v="2"/>
    <n v="3"/>
    <s v="B2"/>
    <m/>
    <s v="1-OK"/>
  </r>
  <r>
    <n v="200087189"/>
    <s v="Roncancio Valencia"/>
    <s v="Ana"/>
    <s v="ranamaria@uninorte.edu.co"/>
    <x v="7"/>
    <s v="Humanidades y Ciencias Sociales"/>
    <d v="2019-08-11T00:00:00"/>
    <n v="8438"/>
    <n v="173"/>
    <n v="171"/>
    <n v="137"/>
    <n v="197"/>
    <n v="251"/>
    <n v="189"/>
    <m/>
    <n v="60"/>
    <n v="26"/>
    <n v="45"/>
    <n v="59"/>
    <n v="47"/>
    <n v="3"/>
    <n v="3"/>
    <n v="2"/>
    <n v="3"/>
    <s v="B2"/>
    <m/>
    <s v="1-OK"/>
  </r>
  <r>
    <n v="200080472"/>
    <s v="Duque Serna"/>
    <s v="Luisa"/>
    <s v="flduque@uninorte.edu.co"/>
    <x v="13"/>
    <s v="Ingenierías"/>
    <d v="2019-08-11T00:00:00"/>
    <n v="8439"/>
    <n v="172"/>
    <n v="171"/>
    <n v="137"/>
    <n v="197"/>
    <n v="240"/>
    <n v="186"/>
    <m/>
    <n v="60"/>
    <n v="26"/>
    <n v="45"/>
    <n v="47"/>
    <n v="44"/>
    <n v="3"/>
    <n v="3"/>
    <n v="2"/>
    <n v="3"/>
    <s v="B2"/>
    <m/>
    <s v="1-OK"/>
  </r>
  <r>
    <n v="200094823"/>
    <s v="Avendaño Gonzalez"/>
    <s v="Gloria"/>
    <s v="gpavendano@uninorte.edu.co"/>
    <x v="25"/>
    <s v="Ciencias Básicas"/>
    <d v="2019-08-11T00:00:00"/>
    <n v="8438"/>
    <n v="282"/>
    <n v="171"/>
    <n v="137"/>
    <n v="197"/>
    <n v="278"/>
    <n v="196"/>
    <m/>
    <n v="60"/>
    <n v="26"/>
    <n v="45"/>
    <n v="88"/>
    <n v="57"/>
    <n v="4"/>
    <n v="3"/>
    <n v="2"/>
    <n v="3"/>
    <s v="B2"/>
    <m/>
    <s v="1-OK"/>
  </r>
  <r>
    <n v="200059072"/>
    <s v="Lopez Vega"/>
    <s v="Sergio"/>
    <s v="salopez@uninorte.edu.co"/>
    <x v="12"/>
    <s v="Escuela de Arquitectura, Urbanismo y Diseño"/>
    <d v="2019-08-11T00:00:00"/>
    <n v="8439"/>
    <n v="147"/>
    <n v="137"/>
    <n v="137"/>
    <n v="197"/>
    <n v="191"/>
    <n v="166"/>
    <m/>
    <n v="33"/>
    <n v="26"/>
    <n v="45"/>
    <n v="17"/>
    <n v="25"/>
    <n v="2"/>
    <n v="2"/>
    <n v="2"/>
    <n v="3"/>
    <s v="B1"/>
    <m/>
    <s v="1-OK"/>
  </r>
  <r>
    <n v="200071325"/>
    <s v="Cortes Piñeros"/>
    <s v="Maria"/>
    <s v="pinerosm@uninorte.edu.co"/>
    <x v="12"/>
    <s v="Escuela de Arquitectura, Urbanismo y Diseño"/>
    <d v="2019-08-11T00:00:00"/>
    <n v="8438"/>
    <n v="174"/>
    <n v="111"/>
    <n v="137"/>
    <n v="197"/>
    <n v="251"/>
    <n v="174"/>
    <m/>
    <n v="18"/>
    <n v="26"/>
    <n v="45"/>
    <n v="59"/>
    <n v="31"/>
    <n v="3"/>
    <n v="1"/>
    <n v="2"/>
    <n v="3"/>
    <s v="B2"/>
    <m/>
    <s v="1-OK"/>
  </r>
  <r>
    <n v="200062203"/>
    <s v="Alcala Mugno"/>
    <s v="Ana"/>
    <s v="malcalaa@uninorte.edu.co"/>
    <x v="14"/>
    <s v="Humanidades y Ciencias Sociales"/>
    <d v="2019-08-11T00:00:00"/>
    <n v="8438"/>
    <n v="81"/>
    <n v="94"/>
    <n v="137"/>
    <n v="197"/>
    <n v="104"/>
    <n v="133"/>
    <m/>
    <n v="10"/>
    <n v="26"/>
    <n v="45"/>
    <n v="1"/>
    <n v="3"/>
    <n v="1"/>
    <n v="1"/>
    <n v="2"/>
    <n v="3"/>
    <s v="-A1"/>
    <m/>
    <s v="1-OK"/>
  </r>
  <r>
    <n v="200063215"/>
    <s v="Barrios Villadiego"/>
    <s v="Maria"/>
    <s v="villadiegoam@uninorte.edu.co"/>
    <x v="0"/>
    <s v="Ciencias de la Salud"/>
    <d v="2019-08-11T00:00:00"/>
    <n v="8438"/>
    <n v="282"/>
    <n v="86"/>
    <n v="137"/>
    <n v="197"/>
    <n v="202"/>
    <n v="156"/>
    <m/>
    <n v="7"/>
    <n v="26"/>
    <n v="45"/>
    <n v="22"/>
    <n v="18"/>
    <n v="4"/>
    <n v="1"/>
    <n v="2"/>
    <n v="3"/>
    <s v="B2"/>
    <m/>
    <s v="1-OK"/>
  </r>
  <r>
    <n v="200071188"/>
    <s v="Donado Puerta"/>
    <s v="Melisa"/>
    <s v="dmelisa@uninorte.edu.co"/>
    <x v="14"/>
    <s v="Humanidades y Ciencias Sociales"/>
    <d v="2019-08-11T00:00:00"/>
    <n v="8438"/>
    <n v="172"/>
    <n v="86"/>
    <n v="137"/>
    <n v="197"/>
    <n v="158"/>
    <n v="145"/>
    <m/>
    <n v="7"/>
    <n v="26"/>
    <n v="45"/>
    <n v="7"/>
    <n v="12"/>
    <n v="3"/>
    <n v="1"/>
    <n v="2"/>
    <n v="3"/>
    <s v="A2"/>
    <m/>
    <s v="1-OK"/>
  </r>
  <r>
    <n v="200070837"/>
    <s v="Gonzalez Osorio"/>
    <s v="Jesus"/>
    <s v="rjosorio@uninorte.edu.co"/>
    <x v="8"/>
    <s v="Ingenierías"/>
    <d v="2019-08-11T00:00:00"/>
    <n v="8438"/>
    <n v="139"/>
    <n v="214"/>
    <n v="129"/>
    <n v="197"/>
    <n v="240"/>
    <n v="195"/>
    <m/>
    <n v="88"/>
    <n v="20"/>
    <n v="45"/>
    <n v="47"/>
    <n v="55"/>
    <n v="2"/>
    <n v="4"/>
    <n v="2"/>
    <n v="3"/>
    <s v="B2"/>
    <m/>
    <s v="1-OK"/>
  </r>
  <r>
    <n v="200075687"/>
    <s v="Villalobos Perez"/>
    <s v="Silvana"/>
    <s v="spvillalobos@uninorte.edu.co"/>
    <x v="17"/>
    <s v="Ingenierías"/>
    <d v="2019-08-11T00:00:00"/>
    <n v="8439"/>
    <n v="141"/>
    <n v="206"/>
    <n v="129"/>
    <n v="197"/>
    <n v="251"/>
    <n v="196"/>
    <m/>
    <n v="82"/>
    <n v="20"/>
    <n v="45"/>
    <n v="59"/>
    <n v="57"/>
    <n v="2"/>
    <n v="4"/>
    <n v="2"/>
    <n v="3"/>
    <s v="B2"/>
    <m/>
    <s v="1-OK"/>
  </r>
  <r>
    <n v="200072349"/>
    <s v="Vidal Vargas"/>
    <s v="Carlos"/>
    <s v="cgvidal@uninorte.edu.co"/>
    <x v="0"/>
    <s v="Ciencias de la Salud"/>
    <d v="2019-08-11T00:00:00"/>
    <n v="8438"/>
    <n v="60"/>
    <n v="189"/>
    <n v="129"/>
    <n v="197"/>
    <n v="245"/>
    <n v="190"/>
    <m/>
    <n v="71"/>
    <n v="20"/>
    <n v="45"/>
    <n v="52"/>
    <n v="50"/>
    <n v="1"/>
    <n v="3"/>
    <n v="2"/>
    <n v="3"/>
    <s v="B2"/>
    <m/>
    <s v="1-OK"/>
  </r>
  <r>
    <n v="200071979"/>
    <s v="Chaparro Badillo"/>
    <s v="Leidy"/>
    <s v="ljchaparro@uninorte.edu.co"/>
    <x v="12"/>
    <s v="Escuela de Arquitectura, Urbanismo y Diseño"/>
    <d v="2019-08-11T00:00:00"/>
    <n v="8439"/>
    <n v="81"/>
    <n v="180"/>
    <n v="129"/>
    <n v="197"/>
    <n v="240"/>
    <n v="187"/>
    <m/>
    <n v="67"/>
    <n v="20"/>
    <n v="45"/>
    <n v="47"/>
    <e v="#N/A"/>
    <n v="1"/>
    <n v="3"/>
    <n v="2"/>
    <n v="3"/>
    <s v="B2"/>
    <m/>
    <s v="1-OK"/>
  </r>
  <r>
    <n v="200062445"/>
    <s v="Vergara Melendez"/>
    <s v="Dianny"/>
    <s v="diannyv@uninorte.edu.co"/>
    <x v="0"/>
    <s v="Ciencias de la Salud"/>
    <d v="2019-08-11T00:00:00"/>
    <n v="8438"/>
    <n v="165"/>
    <n v="137"/>
    <n v="129"/>
    <n v="197"/>
    <n v="202"/>
    <n v="166"/>
    <m/>
    <n v="33"/>
    <n v="20"/>
    <n v="45"/>
    <n v="22"/>
    <n v="25"/>
    <n v="3"/>
    <n v="2"/>
    <n v="2"/>
    <n v="3"/>
    <s v="B2"/>
    <m/>
    <s v="1-OK"/>
  </r>
  <r>
    <n v="200071572"/>
    <s v="Rodriguez Gomez"/>
    <s v="Maria"/>
    <s v="rodriguezgomez@uninorte.edu.co"/>
    <x v="1"/>
    <s v="Humanidades y Ciencias Sociales"/>
    <d v="2019-08-11T00:00:00"/>
    <n v="8438"/>
    <n v="244"/>
    <n v="129"/>
    <n v="129"/>
    <n v="197"/>
    <n v="289"/>
    <n v="186"/>
    <m/>
    <n v="27"/>
    <n v="20"/>
    <n v="45"/>
    <n v="95"/>
    <n v="44"/>
    <n v="4"/>
    <n v="2"/>
    <n v="2"/>
    <n v="3"/>
    <s v="B2"/>
    <m/>
    <s v="1-OK"/>
  </r>
  <r>
    <n v="200075492"/>
    <s v="Benjumea Serrano"/>
    <s v="Gustavo"/>
    <s v="gabenjumea@uninorte.edu.co"/>
    <x v="5"/>
    <s v="Ingenierías"/>
    <d v="2019-08-11T00:00:00"/>
    <n v="8439"/>
    <n v="166"/>
    <n v="206"/>
    <n v="120"/>
    <n v="197"/>
    <n v="224"/>
    <n v="187"/>
    <m/>
    <n v="82"/>
    <n v="16"/>
    <n v="45"/>
    <n v="34"/>
    <e v="#N/A"/>
    <n v="3"/>
    <n v="4"/>
    <n v="1"/>
    <n v="3"/>
    <s v="B2"/>
    <m/>
    <s v="1-OK"/>
  </r>
  <r>
    <n v="200076864"/>
    <s v="Rangel Muñoz"/>
    <s v="Maria"/>
    <s v="mfrangel@uninorte.edu.co"/>
    <x v="5"/>
    <s v="Ingenierías"/>
    <d v="2019-08-11T00:00:00"/>
    <n v="8439"/>
    <n v="139"/>
    <n v="154"/>
    <n v="120"/>
    <n v="197"/>
    <n v="267"/>
    <n v="185"/>
    <m/>
    <n v="46"/>
    <n v="16"/>
    <n v="45"/>
    <n v="76"/>
    <n v="42"/>
    <n v="2"/>
    <n v="3"/>
    <n v="1"/>
    <n v="3"/>
    <s v="B2"/>
    <m/>
    <s v="1-OK"/>
  </r>
  <r>
    <n v="200074686"/>
    <s v="Villalba Morales"/>
    <s v="Luis"/>
    <s v="lmvillalba@uninorte.edu.co"/>
    <x v="5"/>
    <s v="Ingenierías"/>
    <d v="2019-08-11T00:00:00"/>
    <n v="8438"/>
    <n v="143"/>
    <n v="154"/>
    <n v="120"/>
    <n v="197"/>
    <n v="153"/>
    <n v="156"/>
    <m/>
    <n v="46"/>
    <n v="16"/>
    <n v="45"/>
    <e v="#N/A"/>
    <n v="18"/>
    <n v="2"/>
    <n v="3"/>
    <n v="1"/>
    <n v="3"/>
    <s v="A2"/>
    <m/>
    <s v="1-OK"/>
  </r>
  <r>
    <n v="200086540"/>
    <s v="Pico Barrios"/>
    <s v="Sharon"/>
    <s v="picos@uninorte.edu.co"/>
    <x v="12"/>
    <s v="Escuela de Arquitectura, Urbanismo y Diseño"/>
    <d v="2019-08-11T00:00:00"/>
    <n v="8438"/>
    <n v="171"/>
    <n v="146"/>
    <n v="120"/>
    <n v="197"/>
    <n v="224"/>
    <n v="172"/>
    <m/>
    <n v="40"/>
    <n v="16"/>
    <n v="45"/>
    <n v="34"/>
    <n v="29"/>
    <n v="3"/>
    <n v="2"/>
    <n v="1"/>
    <n v="3"/>
    <s v="B2"/>
    <m/>
    <s v="1-OK"/>
  </r>
  <r>
    <n v="200049355"/>
    <s v="Murillo Pinto"/>
    <s v="Dayana"/>
    <s v="damurillo@uninorte.edu.co"/>
    <x v="13"/>
    <s v="Ingenierías"/>
    <d v="2019-08-11T00:00:00"/>
    <n v="8438"/>
    <n v="133"/>
    <n v="111"/>
    <n v="120"/>
    <n v="197"/>
    <n v="207"/>
    <n v="159"/>
    <m/>
    <n v="18"/>
    <n v="16"/>
    <n v="45"/>
    <n v="24"/>
    <n v="13"/>
    <n v="2"/>
    <n v="1"/>
    <n v="1"/>
    <n v="3"/>
    <s v="B2"/>
    <m/>
    <s v="1-OK"/>
  </r>
  <r>
    <n v="200081866"/>
    <s v="Guiza Montoya"/>
    <s v="Angie"/>
    <s v="aguiza@uninorte.edu.co"/>
    <x v="14"/>
    <s v="Humanidades y Ciencias Sociales"/>
    <d v="2019-08-11T00:00:00"/>
    <n v="8438"/>
    <n v="173"/>
    <n v="94"/>
    <n v="120"/>
    <n v="197"/>
    <n v="191"/>
    <n v="151"/>
    <m/>
    <n v="10"/>
    <n v="16"/>
    <n v="45"/>
    <n v="17"/>
    <n v="8"/>
    <n v="3"/>
    <n v="1"/>
    <n v="1"/>
    <n v="3"/>
    <s v="B1"/>
    <m/>
    <s v="1-OK"/>
  </r>
  <r>
    <n v="200072861"/>
    <s v="Marrugo Vergara"/>
    <s v="Freddy"/>
    <s v="fjmarrugo@uninorte.edu.co"/>
    <x v="17"/>
    <s v="Ingenierías"/>
    <d v="2019-08-11T00:00:00"/>
    <n v="8439"/>
    <n v="133"/>
    <n v="214"/>
    <n v="111"/>
    <n v="197"/>
    <n v="256"/>
    <n v="195"/>
    <m/>
    <n v="88"/>
    <n v="12"/>
    <n v="45"/>
    <n v="63"/>
    <n v="55"/>
    <n v="2"/>
    <n v="4"/>
    <n v="1"/>
    <n v="3"/>
    <s v="B2"/>
    <m/>
    <s v="1-OK"/>
  </r>
  <r>
    <n v="200047130"/>
    <s v="Jaraba Vergara"/>
    <s v="Angie"/>
    <s v="angiej@uninorte.edu.co"/>
    <x v="0"/>
    <s v="Ciencias de la Salud"/>
    <d v="2019-08-11T00:00:00"/>
    <n v="8438"/>
    <n v="165"/>
    <n v="129"/>
    <n v="111"/>
    <n v="197"/>
    <n v="196"/>
    <n v="158"/>
    <m/>
    <n v="27"/>
    <n v="12"/>
    <n v="45"/>
    <n v="18"/>
    <n v="19"/>
    <n v="3"/>
    <n v="2"/>
    <n v="1"/>
    <n v="3"/>
    <s v="B1"/>
    <m/>
    <s v="1-OK"/>
  </r>
  <r>
    <n v="200083601"/>
    <s v="Calvo Garcia"/>
    <s v="Jaider"/>
    <s v="calvof@uninorte.edu.co"/>
    <x v="12"/>
    <s v="Escuela de Arquitectura, Urbanismo y Diseño"/>
    <d v="2019-08-11T00:00:00"/>
    <n v="8439"/>
    <n v="181"/>
    <n v="111"/>
    <n v="111"/>
    <n v="197"/>
    <n v="147"/>
    <n v="142"/>
    <m/>
    <n v="18"/>
    <n v="12"/>
    <n v="45"/>
    <e v="#N/A"/>
    <n v="11"/>
    <n v="3"/>
    <n v="1"/>
    <n v="1"/>
    <n v="3"/>
    <s v="A2"/>
    <m/>
    <s v="1-OK"/>
  </r>
  <r>
    <n v="200026582"/>
    <s v="Criales Velez"/>
    <s v="Juliana"/>
    <s v="vjuliana@uninorte.edu.co"/>
    <x v="1"/>
    <s v="Humanidades y Ciencias Sociales"/>
    <d v="2019-08-11T00:00:00"/>
    <n v="8438"/>
    <n v="172"/>
    <n v="94"/>
    <n v="111"/>
    <n v="197"/>
    <n v="185"/>
    <n v="147"/>
    <m/>
    <n v="10"/>
    <n v="12"/>
    <n v="45"/>
    <n v="14"/>
    <n v="6"/>
    <n v="3"/>
    <n v="1"/>
    <n v="1"/>
    <n v="3"/>
    <s v="B1"/>
    <m/>
    <s v="1-OK"/>
  </r>
  <r>
    <n v="200081761"/>
    <s v="Messino Avila"/>
    <s v="Karina"/>
    <s v="messinok@uninorte.edu.co"/>
    <x v="1"/>
    <s v="Humanidades y Ciencias Sociales"/>
    <d v="2019-08-11T00:00:00"/>
    <n v="8439"/>
    <n v="133"/>
    <n v="94"/>
    <n v="111"/>
    <n v="197"/>
    <n v="202"/>
    <n v="151"/>
    <m/>
    <n v="10"/>
    <n v="12"/>
    <n v="45"/>
    <n v="22"/>
    <n v="8"/>
    <n v="2"/>
    <n v="1"/>
    <n v="1"/>
    <n v="3"/>
    <s v="B2"/>
    <m/>
    <s v="1-OK"/>
  </r>
  <r>
    <n v="200082368"/>
    <s v="Sanchez Garcia"/>
    <s v="Juliana"/>
    <s v="julianams@uninorte.edu.co"/>
    <x v="12"/>
    <s v="Escuela de Arquitectura, Urbanismo y Diseño"/>
    <d v="2019-08-11T00:00:00"/>
    <n v="8438"/>
    <n v="173"/>
    <n v="86"/>
    <n v="111"/>
    <n v="197"/>
    <n v="262"/>
    <n v="164"/>
    <m/>
    <n v="7"/>
    <n v="12"/>
    <n v="45"/>
    <n v="71"/>
    <n v="23"/>
    <n v="3"/>
    <n v="1"/>
    <n v="1"/>
    <n v="3"/>
    <s v="B2"/>
    <m/>
    <s v="1-OK"/>
  </r>
  <r>
    <n v="200089286"/>
    <s v="Valest Gonzalez"/>
    <s v="Sebastian"/>
    <s v="svalest@uninorte.edu.co"/>
    <x v="1"/>
    <s v="Humanidades y Ciencias Sociales"/>
    <d v="2019-08-11T00:00:00"/>
    <n v="8438"/>
    <n v="131"/>
    <n v="69"/>
    <n v="111"/>
    <n v="197"/>
    <n v="245"/>
    <n v="156"/>
    <m/>
    <n v="2"/>
    <n v="12"/>
    <n v="45"/>
    <n v="52"/>
    <n v="18"/>
    <n v="2"/>
    <n v="1"/>
    <n v="1"/>
    <n v="3"/>
    <s v="B2"/>
    <m/>
    <s v="1-OK"/>
  </r>
  <r>
    <n v="200038296"/>
    <s v="Florez Cifuentes"/>
    <s v="Thalia"/>
    <s v="florezt@uninorte.edu.co"/>
    <x v="1"/>
    <s v="Humanidades y Ciencias Sociales"/>
    <d v="2019-08-11T00:00:00"/>
    <n v="8438"/>
    <n v="137"/>
    <n v="94"/>
    <n v="103"/>
    <n v="197"/>
    <n v="273"/>
    <n v="167"/>
    <m/>
    <n v="10"/>
    <n v="10"/>
    <n v="45"/>
    <n v="85"/>
    <e v="#N/A"/>
    <n v="2"/>
    <n v="1"/>
    <n v="1"/>
    <n v="3"/>
    <s v="B2"/>
    <m/>
    <s v="1-OK"/>
  </r>
  <r>
    <n v="200075137"/>
    <s v="Murgas Viloria"/>
    <s v="Alexander"/>
    <s v="aamurgas@uninorte.edu.co"/>
    <x v="5"/>
    <s v="Ingenierías"/>
    <d v="2019-08-11T00:00:00"/>
    <n v="8439"/>
    <n v="178"/>
    <n v="197"/>
    <n v="94"/>
    <n v="197"/>
    <n v="202"/>
    <n v="173"/>
    <m/>
    <n v="77"/>
    <n v="8"/>
    <n v="45"/>
    <n v="22"/>
    <n v="30"/>
    <n v="3"/>
    <n v="3"/>
    <n v="1"/>
    <n v="3"/>
    <s v="B2"/>
    <m/>
    <s v="1-OK"/>
  </r>
  <r>
    <n v="200071574"/>
    <s v="Rodriguez Rojas"/>
    <s v="Cielomar"/>
    <s v="cielomarr@uninorte.edu.co"/>
    <x v="13"/>
    <s v="Ingenierías"/>
    <d v="2019-08-11T00:00:00"/>
    <n v="8438"/>
    <n v="135"/>
    <n v="86"/>
    <n v="94"/>
    <n v="197"/>
    <n v="196"/>
    <n v="143"/>
    <m/>
    <n v="7"/>
    <n v="8"/>
    <n v="45"/>
    <n v="18"/>
    <n v="6"/>
    <n v="2"/>
    <n v="1"/>
    <n v="1"/>
    <n v="3"/>
    <s v="B1"/>
    <m/>
    <s v="1-OK"/>
  </r>
  <r>
    <n v="200044603"/>
    <s v="Chamorro Ruz"/>
    <s v="Valentina"/>
    <s v="vchamorro@uninorte.edu.co"/>
    <x v="1"/>
    <s v="Humanidades y Ciencias Sociales"/>
    <d v="2019-08-11T00:00:00"/>
    <n v="8439"/>
    <n v="300"/>
    <n v="77"/>
    <n v="94"/>
    <n v="197"/>
    <n v="262"/>
    <n v="158"/>
    <m/>
    <n v="4"/>
    <n v="8"/>
    <n v="45"/>
    <n v="71"/>
    <n v="19"/>
    <n v="4"/>
    <n v="1"/>
    <n v="1"/>
    <n v="3"/>
    <s v="B2"/>
    <m/>
    <s v="1-OK"/>
  </r>
  <r>
    <n v="200050281"/>
    <s v="Betin Vasquez"/>
    <s v="Gabriela"/>
    <s v="gbetin@uninorte.edu.co"/>
    <x v="12"/>
    <s v="Escuela de Arquitectura, Urbanismo y Diseño"/>
    <d v="2019-08-11T00:00:00"/>
    <n v="8439"/>
    <n v="300"/>
    <n v="180"/>
    <n v="86"/>
    <n v="197"/>
    <n v="218"/>
    <n v="170"/>
    <m/>
    <n v="67"/>
    <n v="6"/>
    <n v="45"/>
    <n v="30"/>
    <n v="28"/>
    <n v="4"/>
    <n v="3"/>
    <n v="1"/>
    <n v="3"/>
    <s v="B2"/>
    <m/>
    <s v="1-OK"/>
  </r>
  <r>
    <n v="200074493"/>
    <s v="Lafaurie Eljaiek"/>
    <s v="Samir"/>
    <s v="lsamir@uninorte.edu.co"/>
    <x v="3"/>
    <s v="Escuela de Negocios"/>
    <d v="2019-08-23T00:00:00"/>
    <n v="1283"/>
    <m/>
    <n v="170"/>
    <n v="230"/>
    <n v="190"/>
    <n v="250"/>
    <n v="210"/>
    <m/>
    <n v="55"/>
    <n v="98"/>
    <n v="36"/>
    <m/>
    <m/>
    <m/>
    <n v="3"/>
    <n v="4"/>
    <n v="3"/>
    <s v="B2"/>
    <m/>
    <s v="1-OK"/>
  </r>
  <r>
    <n v="200080857"/>
    <s v="Lafaurie Echeverry"/>
    <s v="Natalia"/>
    <s v="natalialafaurie@uninorte.edu.co"/>
    <x v="2"/>
    <s v="Escuela de Negocios"/>
    <d v="2019-08-23T00:00:00"/>
    <n v="1283"/>
    <m/>
    <n v="130"/>
    <n v="230"/>
    <n v="190"/>
    <n v="250"/>
    <n v="200"/>
    <m/>
    <n v="30"/>
    <n v="98"/>
    <n v="36"/>
    <m/>
    <m/>
    <m/>
    <n v="2"/>
    <n v="4"/>
    <n v="3"/>
    <s v="B2"/>
    <m/>
    <s v="1-OK"/>
  </r>
  <r>
    <n v="200075990"/>
    <s v="Becerra Bohorquez"/>
    <s v="Angie"/>
    <s v="bohorquezp@uninorte.edu.co"/>
    <x v="2"/>
    <s v="Escuela de Negocios"/>
    <d v="2019-08-23T00:00:00"/>
    <n v="1283"/>
    <m/>
    <n v="170"/>
    <n v="210"/>
    <n v="190"/>
    <n v="240"/>
    <n v="202.5"/>
    <m/>
    <n v="55"/>
    <n v="92"/>
    <n v="36"/>
    <m/>
    <m/>
    <m/>
    <n v="3"/>
    <n v="4"/>
    <n v="3"/>
    <s v="B2"/>
    <m/>
    <s v="1-OK"/>
  </r>
  <r>
    <n v="200089650"/>
    <s v="Picalua Cantillo"/>
    <s v="Jeimy"/>
    <s v="picaluaj@uninorte.edu.co"/>
    <x v="6"/>
    <s v="Escuela de Negocios"/>
    <d v="2019-08-23T00:00:00"/>
    <n v="1283"/>
    <m/>
    <n v="160"/>
    <n v="210"/>
    <n v="190"/>
    <n v="230"/>
    <n v="197.5"/>
    <m/>
    <n v="48"/>
    <n v="92"/>
    <n v="36"/>
    <m/>
    <m/>
    <m/>
    <n v="3"/>
    <n v="4"/>
    <n v="3"/>
    <s v="B2"/>
    <m/>
    <s v="1-OK"/>
  </r>
  <r>
    <n v="200089262"/>
    <s v="Lara De La Hoz"/>
    <s v="Laura"/>
    <s v="lllara@uninorte.edu.co"/>
    <x v="6"/>
    <s v="Escuela de Negocios"/>
    <d v="2019-08-23T00:00:00"/>
    <n v="1283"/>
    <m/>
    <n v="100"/>
    <n v="210"/>
    <n v="190"/>
    <n v="230"/>
    <n v="182.5"/>
    <m/>
    <n v="12"/>
    <n v="92"/>
    <n v="36"/>
    <m/>
    <m/>
    <m/>
    <n v="1"/>
    <n v="4"/>
    <n v="3"/>
    <s v="B2"/>
    <m/>
    <s v="1-OK"/>
  </r>
  <r>
    <n v="200092210"/>
    <s v="Santana Echavez"/>
    <s v="Lily"/>
    <s v="slily@uninorte.edu.co"/>
    <x v="6"/>
    <s v="Escuela de Negocios"/>
    <d v="2019-08-23T00:00:00"/>
    <n v="1283"/>
    <m/>
    <n v="140"/>
    <n v="200"/>
    <n v="190"/>
    <n v="190"/>
    <n v="180"/>
    <m/>
    <n v="36"/>
    <n v="87"/>
    <n v="36"/>
    <m/>
    <m/>
    <m/>
    <n v="2"/>
    <n v="4"/>
    <n v="3"/>
    <s v="B1"/>
    <m/>
    <s v="1-OK"/>
  </r>
  <r>
    <n v="200045389"/>
    <s v="Coneo Armesto"/>
    <s v="Angie"/>
    <s v="armestoa@uninorte.edu.co"/>
    <x v="0"/>
    <s v="Ciencias de la Salud"/>
    <d v="2019-07-29T00:00:00"/>
    <m/>
    <n v="127"/>
    <n v="80"/>
    <n v="200"/>
    <n v="190"/>
    <n v="220"/>
    <n v="163"/>
    <m/>
    <n v="5"/>
    <n v="87"/>
    <n v="36"/>
    <n v="31"/>
    <n v="16"/>
    <n v="2"/>
    <n v="1"/>
    <n v="4"/>
    <n v="3"/>
    <s v="B2"/>
    <m/>
    <s v="1-OK"/>
  </r>
  <r>
    <n v="200061558"/>
    <s v="De la Rosa Consuegra"/>
    <s v="Gabriela"/>
    <s v="gldelarosa@uninorte.edu.co"/>
    <x v="2"/>
    <s v="Escuela de Negocios"/>
    <d v="2019-08-23T00:00:00"/>
    <n v="1283"/>
    <m/>
    <n v="210"/>
    <n v="190"/>
    <n v="190"/>
    <n v="270"/>
    <n v="215"/>
    <m/>
    <n v="83"/>
    <n v="79"/>
    <m/>
    <m/>
    <m/>
    <m/>
    <n v="4"/>
    <n v="3"/>
    <n v="3"/>
    <s v="B2"/>
    <m/>
    <m/>
  </r>
  <r>
    <n v="200076845"/>
    <s v="Gomez Castro"/>
    <s v="Diana"/>
    <s v="dianacg@uninorte.edu.co"/>
    <x v="3"/>
    <s v="Escuela de Negocios"/>
    <d v="2019-08-23T00:00:00"/>
    <n v="1283"/>
    <m/>
    <n v="130"/>
    <n v="190"/>
    <n v="190"/>
    <n v="230"/>
    <n v="185"/>
    <m/>
    <n v="30"/>
    <n v="79"/>
    <n v="36"/>
    <m/>
    <m/>
    <m/>
    <n v="2"/>
    <n v="3"/>
    <n v="3"/>
    <s v="B2"/>
    <m/>
    <s v="1-OK"/>
  </r>
  <r>
    <n v="200040581"/>
    <s v="Araujo Daza"/>
    <s v="Ana"/>
    <s v="aaraujom@uninorte.edu.co"/>
    <x v="0"/>
    <s v="Ciencias de la Salud"/>
    <d v="2019-07-29T00:00:00"/>
    <m/>
    <n v="127"/>
    <n v="60"/>
    <n v="190"/>
    <n v="190"/>
    <n v="210"/>
    <n v="155"/>
    <m/>
    <n v="1"/>
    <n v="79"/>
    <n v="36"/>
    <n v="26"/>
    <e v="#N/A"/>
    <n v="2"/>
    <n v="1"/>
    <n v="3"/>
    <n v="3"/>
    <s v="B2"/>
    <m/>
    <s v="1-OK"/>
  </r>
  <r>
    <n v="200038026"/>
    <s v="Manjarres De La Hoz"/>
    <s v="Daylin"/>
    <s v="daylinm@uninorte.edu.co"/>
    <x v="3"/>
    <s v="Escuela de Negocios"/>
    <d v="2019-08-23T00:00:00"/>
    <n v="1283"/>
    <m/>
    <n v="190"/>
    <n v="180"/>
    <n v="190"/>
    <n v="260"/>
    <n v="205"/>
    <m/>
    <n v="73"/>
    <n v="71"/>
    <n v="36"/>
    <m/>
    <m/>
    <m/>
    <n v="3"/>
    <n v="3"/>
    <n v="3"/>
    <s v="B2"/>
    <m/>
    <s v="1-OK"/>
  </r>
  <r>
    <n v="200091419"/>
    <s v="Caraballo Sanchez"/>
    <s v="Josue"/>
    <s v="jdcaraballo@uninorte.edu.co"/>
    <x v="6"/>
    <s v="Escuela de Negocios"/>
    <d v="2019-08-23T00:00:00"/>
    <n v="1283"/>
    <m/>
    <n v="180"/>
    <n v="180"/>
    <n v="190"/>
    <n v="170"/>
    <n v="180"/>
    <m/>
    <n v="67"/>
    <n v="71"/>
    <n v="36"/>
    <m/>
    <m/>
    <m/>
    <n v="3"/>
    <n v="3"/>
    <n v="3"/>
    <s v="A2"/>
    <m/>
    <s v="1-OK"/>
  </r>
  <r>
    <n v="200092390"/>
    <s v="Arocha Mogollon"/>
    <s v="Paola"/>
    <s v="arochap@uninorte.edu.co"/>
    <x v="3"/>
    <s v="Escuela de Negocios"/>
    <d v="2019-08-23T00:00:00"/>
    <n v="1283"/>
    <m/>
    <n v="160"/>
    <n v="180"/>
    <n v="190"/>
    <n v="300"/>
    <n v="207.5"/>
    <m/>
    <n v="48"/>
    <n v="71"/>
    <n v="36"/>
    <m/>
    <m/>
    <m/>
    <n v="3"/>
    <n v="3"/>
    <n v="3"/>
    <s v="B2"/>
    <m/>
    <s v="1-OK"/>
  </r>
  <r>
    <n v="200098590"/>
    <s v="Badel Trochez"/>
    <s v="Jose"/>
    <s v="trochezj@uninorte.edu.co"/>
    <x v="6"/>
    <s v="Escuela de Negocios"/>
    <d v="2019-08-23T00:00:00"/>
    <n v="1283"/>
    <m/>
    <n v="160"/>
    <n v="180"/>
    <n v="190"/>
    <n v="260"/>
    <n v="197.5"/>
    <m/>
    <n v="48"/>
    <n v="71"/>
    <n v="36"/>
    <m/>
    <m/>
    <m/>
    <n v="3"/>
    <n v="3"/>
    <n v="3"/>
    <s v="B2"/>
    <m/>
    <s v="1-OK"/>
  </r>
  <r>
    <n v="200042702"/>
    <s v="Ceballos Murillo"/>
    <s v="Celia"/>
    <s v="crceballos@uninorte.edu.co"/>
    <x v="2"/>
    <s v="Escuela de Negocios"/>
    <d v="2019-08-23T00:00:00"/>
    <n v="1283"/>
    <m/>
    <n v="140"/>
    <n v="180"/>
    <n v="190"/>
    <n v="290"/>
    <n v="200"/>
    <m/>
    <n v="36"/>
    <n v="71"/>
    <n v="36"/>
    <m/>
    <m/>
    <m/>
    <n v="2"/>
    <n v="3"/>
    <n v="3"/>
    <s v="B2"/>
    <m/>
    <s v="1-OK"/>
  </r>
  <r>
    <n v="200077373"/>
    <s v="Lopez Jimenez"/>
    <s v="Yesid"/>
    <s v="jyesid@uninorte.edu.co"/>
    <x v="2"/>
    <s v="Escuela de Negocios"/>
    <d v="2019-08-23T00:00:00"/>
    <n v="1283"/>
    <m/>
    <n v="230"/>
    <n v="170"/>
    <n v="190"/>
    <n v="240"/>
    <n v="207.5"/>
    <m/>
    <n v="93"/>
    <n v="53"/>
    <n v="36"/>
    <m/>
    <m/>
    <m/>
    <n v="4"/>
    <n v="3"/>
    <n v="3"/>
    <s v="B2"/>
    <m/>
    <s v="1-OK"/>
  </r>
  <r>
    <n v="200082377"/>
    <s v="Villadiego Angarita"/>
    <s v="Alberto"/>
    <s v="albertomv@uninorte.edu.co"/>
    <x v="2"/>
    <s v="Escuela de Negocios"/>
    <d v="2019-08-23T00:00:00"/>
    <n v="1283"/>
    <m/>
    <n v="170"/>
    <n v="170"/>
    <n v="190"/>
    <n v="250"/>
    <n v="195"/>
    <m/>
    <n v="55"/>
    <n v="53"/>
    <m/>
    <m/>
    <m/>
    <m/>
    <n v="3"/>
    <n v="3"/>
    <n v="3"/>
    <s v="B2"/>
    <m/>
    <m/>
  </r>
  <r>
    <n v="200053555"/>
    <s v="Sierra Murgas"/>
    <s v="Jose"/>
    <s v="sierramj@uninorte.edu.co"/>
    <x v="0"/>
    <s v="Ciencias de la Salud"/>
    <d v="2019-07-29T00:00:00"/>
    <m/>
    <n v="272"/>
    <n v="140"/>
    <n v="170"/>
    <n v="190"/>
    <n v="190"/>
    <n v="192"/>
    <m/>
    <n v="36"/>
    <n v="53"/>
    <n v="36"/>
    <n v="13"/>
    <n v="51"/>
    <n v="4"/>
    <n v="2"/>
    <n v="3"/>
    <n v="3"/>
    <s v="B1"/>
    <m/>
    <s v="1-OK"/>
  </r>
  <r>
    <n v="200089707"/>
    <s v="Camacho Parejo"/>
    <s v="Wendy"/>
    <s v="wjcamacho@uninorte.edu.co"/>
    <x v="6"/>
    <s v="Escuela de Negocios"/>
    <d v="2019-08-23T00:00:00"/>
    <n v="1283"/>
    <m/>
    <n v="220"/>
    <n v="150"/>
    <n v="190"/>
    <n v="240"/>
    <n v="200"/>
    <m/>
    <n v="89"/>
    <n v="34"/>
    <m/>
    <m/>
    <m/>
    <m/>
    <n v="4"/>
    <n v="2"/>
    <n v="3"/>
    <s v="B2"/>
    <m/>
    <m/>
  </r>
  <r>
    <n v="200052259"/>
    <s v="Angulo Viloria"/>
    <s v="Hernando"/>
    <s v="vhernando@uninorte.edu.co"/>
    <x v="6"/>
    <s v="Escuela de Negocios"/>
    <d v="2019-08-23T00:00:00"/>
    <n v="1283"/>
    <m/>
    <n v="200"/>
    <n v="150"/>
    <n v="190"/>
    <n v="290"/>
    <n v="207.5"/>
    <m/>
    <n v="79"/>
    <n v="34"/>
    <n v="36"/>
    <m/>
    <m/>
    <m/>
    <n v="3"/>
    <n v="2"/>
    <n v="3"/>
    <s v="B2"/>
    <m/>
    <s v="1-OK"/>
  </r>
  <r>
    <n v="200078185"/>
    <s v="Castellanos Lafaurie"/>
    <s v="Maria"/>
    <s v="mjcastellanos@uninorte.edu.co"/>
    <x v="3"/>
    <s v="Escuela de Negocios"/>
    <d v="2019-08-23T00:00:00"/>
    <n v="1283"/>
    <m/>
    <n v="130"/>
    <n v="150"/>
    <n v="190"/>
    <n v="220"/>
    <n v="172.5"/>
    <m/>
    <n v="30"/>
    <n v="34"/>
    <n v="36"/>
    <m/>
    <m/>
    <m/>
    <n v="2"/>
    <n v="2"/>
    <n v="3"/>
    <s v="B2"/>
    <m/>
    <s v="1-OK"/>
  </r>
  <r>
    <n v="200082266"/>
    <s v="Creazzo Donado"/>
    <s v="Isabella"/>
    <s v="icreazzo@uninorte.edu.co"/>
    <x v="3"/>
    <s v="Escuela de Negocios"/>
    <d v="2019-08-23T00:00:00"/>
    <n v="1283"/>
    <m/>
    <n v="110"/>
    <n v="140"/>
    <n v="190"/>
    <n v="240"/>
    <n v="170"/>
    <m/>
    <n v="16"/>
    <n v="27"/>
    <n v="36"/>
    <m/>
    <m/>
    <m/>
    <n v="1"/>
    <n v="2"/>
    <n v="3"/>
    <s v="B2"/>
    <m/>
    <s v="1-OK"/>
  </r>
  <r>
    <n v="200060072"/>
    <s v="Dangond Barrospaez"/>
    <s v="Carolina"/>
    <s v="cbarrospaez@uninorte.edu.co"/>
    <x v="3"/>
    <s v="Escuela de Negocios"/>
    <d v="2019-08-23T00:00:00"/>
    <n v="1283"/>
    <m/>
    <n v="150"/>
    <n v="100"/>
    <n v="190"/>
    <n v="270"/>
    <n v="177.5"/>
    <m/>
    <n v="42"/>
    <n v="9"/>
    <n v="36"/>
    <m/>
    <m/>
    <m/>
    <n v="2"/>
    <n v="1"/>
    <n v="3"/>
    <s v="B2"/>
    <m/>
    <s v="1-OK"/>
  </r>
  <r>
    <n v="200088384"/>
    <s v="Toncel Arevalo"/>
    <s v="Andrea"/>
    <s v="actoncel@uninorte.edu.co"/>
    <x v="16"/>
    <s v="Ciencias de la Salud"/>
    <m/>
    <m/>
    <m/>
    <n v="210"/>
    <n v="70"/>
    <n v="190"/>
    <n v="260"/>
    <n v="182.5"/>
    <m/>
    <n v="83"/>
    <n v="4"/>
    <n v="36"/>
    <m/>
    <m/>
    <m/>
    <n v="4"/>
    <n v="1"/>
    <n v="3"/>
    <s v="B2"/>
    <m/>
    <m/>
  </r>
  <r>
    <n v="200087022"/>
    <s v="Diaz Ruiz"/>
    <s v="Karla"/>
    <s v="kpdiaz@uninorte.edu.co"/>
    <x v="16"/>
    <s v="Ciencias de la Salud"/>
    <m/>
    <m/>
    <m/>
    <n v="220"/>
    <n v="50"/>
    <n v="190"/>
    <n v="260"/>
    <n v="180"/>
    <m/>
    <n v="89"/>
    <n v="1"/>
    <n v="36"/>
    <m/>
    <m/>
    <m/>
    <n v="4"/>
    <n v="1"/>
    <n v="3"/>
    <s v="B2"/>
    <m/>
    <m/>
  </r>
  <r>
    <n v="200087367"/>
    <s v="De La Ossa Torres"/>
    <s v="Maria"/>
    <s v="mdelaossaa@uninorte.edu.co"/>
    <x v="16"/>
    <s v="Ciencias de la Salud"/>
    <m/>
    <m/>
    <m/>
    <n v="140"/>
    <n v="40"/>
    <n v="190"/>
    <n v="180"/>
    <n v="137.5"/>
    <m/>
    <n v="36"/>
    <n v="1"/>
    <n v="36"/>
    <m/>
    <m/>
    <m/>
    <n v="2"/>
    <n v="1"/>
    <n v="3"/>
    <s v="B1"/>
    <m/>
    <m/>
  </r>
  <r>
    <n v="200091143"/>
    <s v="Gaspar Martinez"/>
    <s v="Dana"/>
    <s v="dgaspar@uninorte.edu.co"/>
    <x v="16"/>
    <s v="Ciencias de la Salud"/>
    <m/>
    <m/>
    <m/>
    <n v="160"/>
    <n v="30"/>
    <n v="190"/>
    <n v="110"/>
    <n v="122.5"/>
    <m/>
    <n v="48"/>
    <n v="1"/>
    <n v="36"/>
    <m/>
    <m/>
    <m/>
    <n v="3"/>
    <n v="1"/>
    <n v="3"/>
    <s v="-A1"/>
    <m/>
    <m/>
  </r>
  <r>
    <n v="200088985"/>
    <s v="Vergara Robles"/>
    <s v="Alejandro"/>
    <s v="vergarada@uninorte.edu.co"/>
    <x v="12"/>
    <s v="Escuela de Arquitectura, Urbanismo y Diseño"/>
    <d v="2019-08-11T00:00:00"/>
    <n v="8438"/>
    <n v="168"/>
    <n v="189"/>
    <n v="223"/>
    <n v="189"/>
    <n v="262"/>
    <n v="216"/>
    <m/>
    <n v="71"/>
    <n v="97"/>
    <n v="34"/>
    <n v="71"/>
    <n v="84"/>
    <n v="3"/>
    <n v="3"/>
    <n v="4"/>
    <n v="3"/>
    <s v="B2"/>
    <m/>
    <s v="1-OK"/>
  </r>
  <r>
    <n v="200075913"/>
    <s v="Castellanos Gutierrez"/>
    <s v="Thalia"/>
    <s v="tcastellanos@uninorte.edu.co"/>
    <x v="14"/>
    <s v="Humanidades y Ciencias Sociales"/>
    <d v="2019-08-11T00:00:00"/>
    <n v="8439"/>
    <n v="300"/>
    <n v="180"/>
    <n v="223"/>
    <n v="189"/>
    <n v="245"/>
    <n v="209"/>
    <m/>
    <n v="67"/>
    <n v="97"/>
    <n v="34"/>
    <n v="52"/>
    <n v="76"/>
    <n v="4"/>
    <n v="3"/>
    <n v="4"/>
    <n v="3"/>
    <s v="B2"/>
    <m/>
    <s v="1-OK"/>
  </r>
  <r>
    <n v="200092756"/>
    <s v="Espitia Fernandez"/>
    <s v="Juan"/>
    <s v="jdespitia@uninorte.edu.co"/>
    <x v="21"/>
    <s v="Ciencias Básicas"/>
    <d v="2019-08-11T00:00:00"/>
    <n v="8438"/>
    <n v="246"/>
    <n v="180"/>
    <n v="206"/>
    <n v="189"/>
    <n v="240"/>
    <n v="204"/>
    <m/>
    <n v="67"/>
    <n v="90"/>
    <n v="34"/>
    <n v="47"/>
    <n v="69"/>
    <n v="4"/>
    <n v="3"/>
    <n v="4"/>
    <n v="3"/>
    <s v="B2"/>
    <m/>
    <s v="1-OK"/>
  </r>
  <r>
    <n v="200048831"/>
    <s v="Arrieta Acuña"/>
    <s v="Francisco"/>
    <s v="franciscoarrieta@uninorte.edu.co"/>
    <x v="0"/>
    <s v="Ciencias de la Salud"/>
    <d v="2019-08-11T00:00:00"/>
    <n v="8438"/>
    <n v="129"/>
    <n v="231"/>
    <n v="197"/>
    <n v="189"/>
    <n v="256"/>
    <n v="218"/>
    <m/>
    <n v="95"/>
    <n v="84"/>
    <n v="34"/>
    <n v="63"/>
    <n v="85"/>
    <n v="2"/>
    <n v="4"/>
    <n v="3"/>
    <n v="3"/>
    <s v="B2"/>
    <m/>
    <s v="1-OK"/>
  </r>
  <r>
    <n v="200072809"/>
    <s v="Chima Gasca"/>
    <s v="Anthony"/>
    <s v="chimaa@uninorte.edu.co"/>
    <x v="17"/>
    <s v="Ingenierías"/>
    <d v="2019-08-11T00:00:00"/>
    <n v="8439"/>
    <n v="15"/>
    <n v="223"/>
    <n v="197"/>
    <n v="189"/>
    <n v="251"/>
    <n v="215"/>
    <m/>
    <n v="92"/>
    <n v="84"/>
    <n v="34"/>
    <n v="59"/>
    <n v="83"/>
    <n v="1"/>
    <n v="4"/>
    <n v="3"/>
    <n v="3"/>
    <s v="B2"/>
    <m/>
    <s v="1-OK"/>
  </r>
  <r>
    <n v="200073696"/>
    <s v="Martinez Mestra"/>
    <s v="Carlos"/>
    <s v="mestrac@uninorte.edu.co"/>
    <x v="5"/>
    <s v="Ingenierías"/>
    <d v="2019-08-11T00:00:00"/>
    <n v="8439"/>
    <n v="178"/>
    <n v="197"/>
    <n v="197"/>
    <n v="189"/>
    <n v="218"/>
    <n v="200"/>
    <m/>
    <n v="77"/>
    <n v="84"/>
    <n v="34"/>
    <n v="30"/>
    <n v="64"/>
    <n v="3"/>
    <n v="3"/>
    <n v="3"/>
    <n v="3"/>
    <s v="B2"/>
    <m/>
    <s v="1-OK"/>
  </r>
  <r>
    <n v="200076770"/>
    <s v="Linero Celin"/>
    <s v="Yuliana"/>
    <s v="yulianal@uninorte.edu.co"/>
    <x v="0"/>
    <s v="Ciencias de la Salud"/>
    <d v="2019-08-11T00:00:00"/>
    <n v="8438"/>
    <n v="181"/>
    <n v="197"/>
    <n v="197"/>
    <n v="189"/>
    <n v="235"/>
    <n v="205"/>
    <m/>
    <n v="77"/>
    <n v="84"/>
    <n v="34"/>
    <n v="42"/>
    <n v="72"/>
    <n v="3"/>
    <n v="3"/>
    <n v="3"/>
    <n v="3"/>
    <s v="B2"/>
    <m/>
    <s v="1-OK"/>
  </r>
  <r>
    <n v="200074797"/>
    <s v="Sandoval Correa"/>
    <s v="Roxana"/>
    <s v="sroxana@uninorte.edu.co"/>
    <x v="4"/>
    <s v="Escuela de Arquitectura, Urbanismo y Diseño"/>
    <d v="2019-08-11T00:00:00"/>
    <n v="8438"/>
    <n v="133"/>
    <n v="171"/>
    <n v="197"/>
    <n v="189"/>
    <n v="256"/>
    <n v="203"/>
    <m/>
    <n v="60"/>
    <n v="84"/>
    <n v="34"/>
    <n v="63"/>
    <n v="68"/>
    <n v="2"/>
    <n v="3"/>
    <n v="3"/>
    <n v="3"/>
    <s v="B2"/>
    <m/>
    <s v="1-OK"/>
  </r>
  <r>
    <n v="200074497"/>
    <s v="Lizarazo De La Hoz"/>
    <s v="Daniela"/>
    <s v="ddlizarazo@uninorte.edu.co"/>
    <x v="12"/>
    <s v="Escuela de Arquitectura, Urbanismo y Diseño"/>
    <d v="2019-08-11T00:00:00"/>
    <n v="8438"/>
    <n v="185"/>
    <n v="163"/>
    <n v="197"/>
    <n v="189"/>
    <n v="273"/>
    <n v="206"/>
    <m/>
    <n v="53"/>
    <n v="84"/>
    <n v="34"/>
    <n v="85"/>
    <e v="#N/A"/>
    <n v="3"/>
    <n v="3"/>
    <n v="3"/>
    <n v="3"/>
    <s v="B2"/>
    <m/>
    <s v="1-OK"/>
  </r>
  <r>
    <n v="200064174"/>
    <s v="Orcasitas Quintero"/>
    <s v="Abraham"/>
    <s v="oabraham@uninorte.edu.co"/>
    <x v="0"/>
    <s v="Ciencias de la Salud"/>
    <d v="2019-08-11T00:00:00"/>
    <n v="8438"/>
    <n v="141"/>
    <n v="163"/>
    <n v="197"/>
    <n v="189"/>
    <n v="202"/>
    <n v="188"/>
    <m/>
    <n v="53"/>
    <n v="84"/>
    <n v="34"/>
    <n v="22"/>
    <n v="46"/>
    <n v="2"/>
    <n v="3"/>
    <n v="3"/>
    <n v="3"/>
    <s v="B2"/>
    <m/>
    <s v="1-OK"/>
  </r>
  <r>
    <n v="200055962"/>
    <s v="Sierra Fontalvo"/>
    <s v="Martha"/>
    <s v="mfontalvoc@uninorte.edu.co"/>
    <x v="15"/>
    <s v="Humanidades y Ciencias Sociales"/>
    <d v="2019-08-11T00:00:00"/>
    <n v="8438"/>
    <n v="179"/>
    <n v="154"/>
    <n v="197"/>
    <n v="189"/>
    <n v="245"/>
    <n v="196"/>
    <m/>
    <n v="46"/>
    <n v="84"/>
    <n v="34"/>
    <n v="52"/>
    <n v="57"/>
    <n v="3"/>
    <n v="3"/>
    <n v="3"/>
    <n v="3"/>
    <s v="B2"/>
    <m/>
    <s v="1-OK"/>
  </r>
  <r>
    <n v="200059924"/>
    <s v="Pupo Oyola"/>
    <s v="Andrea"/>
    <s v="anpupo@uninorte.edu.co"/>
    <x v="0"/>
    <s v="Ciencias de la Salud"/>
    <d v="2019-08-11T00:00:00"/>
    <n v="8438"/>
    <n v="53"/>
    <n v="103"/>
    <n v="197"/>
    <n v="189"/>
    <n v="191"/>
    <n v="170"/>
    <m/>
    <n v="14"/>
    <n v="84"/>
    <n v="34"/>
    <n v="17"/>
    <n v="28"/>
    <n v="1"/>
    <n v="1"/>
    <n v="3"/>
    <n v="3"/>
    <s v="B1"/>
    <m/>
    <s v="1-OK"/>
  </r>
  <r>
    <n v="200073045"/>
    <s v="Gonzalez Medina"/>
    <s v="Valentina"/>
    <s v="valentinamedina@uninorte.edu.co"/>
    <x v="14"/>
    <s v="Humanidades y Ciencias Sociales"/>
    <d v="2019-08-11T00:00:00"/>
    <n v="8438"/>
    <n v="179"/>
    <n v="94"/>
    <n v="189"/>
    <n v="189"/>
    <n v="207"/>
    <n v="170"/>
    <m/>
    <n v="10"/>
    <n v="76"/>
    <n v="34"/>
    <n v="24"/>
    <n v="28"/>
    <n v="3"/>
    <n v="1"/>
    <n v="3"/>
    <n v="3"/>
    <s v="B2"/>
    <m/>
    <s v="1-OK"/>
  </r>
  <r>
    <n v="200075757"/>
    <s v="Gutierrez Gutierrez"/>
    <s v="Paula"/>
    <s v="pfgutierrez@uninorte.edu.co"/>
    <x v="14"/>
    <s v="Humanidades y Ciencias Sociales"/>
    <d v="2019-08-11T00:00:00"/>
    <n v="8438"/>
    <n v="182"/>
    <n v="34"/>
    <n v="189"/>
    <n v="189"/>
    <n v="251"/>
    <n v="166"/>
    <m/>
    <n v="1"/>
    <n v="76"/>
    <n v="34"/>
    <n v="59"/>
    <n v="25"/>
    <n v="3"/>
    <n v="1"/>
    <n v="3"/>
    <n v="3"/>
    <s v="B2"/>
    <m/>
    <s v="1-OK"/>
  </r>
  <r>
    <n v="200064391"/>
    <s v="Gallo Moreno"/>
    <s v="Carlos"/>
    <s v="cagallo@uninorte.edu.co"/>
    <x v="17"/>
    <s v="Ingenierías"/>
    <d v="2019-08-11T00:00:00"/>
    <n v="8439"/>
    <n v="173"/>
    <n v="249"/>
    <n v="180"/>
    <n v="189"/>
    <n v="202"/>
    <n v="205"/>
    <m/>
    <n v="99"/>
    <n v="71"/>
    <n v="34"/>
    <n v="22"/>
    <n v="72"/>
    <n v="3"/>
    <n v="4"/>
    <n v="3"/>
    <n v="3"/>
    <s v="B2"/>
    <m/>
    <s v="1-OK"/>
  </r>
  <r>
    <n v="200072999"/>
    <s v="Barros Capella"/>
    <s v="Daniela"/>
    <s v="dpbarros@uninorte.edu.co"/>
    <x v="13"/>
    <s v="Ingenierías"/>
    <d v="2019-08-11T00:00:00"/>
    <n v="8438"/>
    <n v="129"/>
    <n v="206"/>
    <n v="180"/>
    <n v="189"/>
    <n v="245"/>
    <n v="205"/>
    <m/>
    <n v="82"/>
    <n v="71"/>
    <n v="34"/>
    <n v="52"/>
    <n v="72"/>
    <n v="2"/>
    <n v="4"/>
    <n v="3"/>
    <n v="3"/>
    <s v="B2"/>
    <m/>
    <s v="1-OK"/>
  </r>
  <r>
    <n v="200037986"/>
    <s v="Jimenez Rojano"/>
    <s v="Danitza"/>
    <s v="danitzaj@uninorte.edu.co"/>
    <x v="13"/>
    <s v="Ingenierías"/>
    <d v="2019-08-11T00:00:00"/>
    <n v="8438"/>
    <n v="147"/>
    <n v="189"/>
    <n v="180"/>
    <n v="189"/>
    <n v="224"/>
    <n v="196"/>
    <m/>
    <n v="71"/>
    <n v="71"/>
    <n v="34"/>
    <n v="34"/>
    <n v="57"/>
    <n v="2"/>
    <n v="3"/>
    <n v="3"/>
    <n v="3"/>
    <s v="B2"/>
    <m/>
    <s v="1-OK"/>
  </r>
  <r>
    <n v="200072715"/>
    <s v="Suarez Diaz"/>
    <s v="Luis"/>
    <s v="lrsuarez@uninorte.edu.co"/>
    <x v="0"/>
    <s v="Ciencias de la Salud"/>
    <d v="2019-08-11T00:00:00"/>
    <n v="8438"/>
    <n v="169"/>
    <n v="189"/>
    <n v="180"/>
    <n v="189"/>
    <n v="295"/>
    <n v="213"/>
    <m/>
    <n v="71"/>
    <n v="71"/>
    <n v="34"/>
    <n v="99"/>
    <n v="81"/>
    <n v="3"/>
    <n v="3"/>
    <n v="3"/>
    <n v="3"/>
    <s v="B2"/>
    <m/>
    <s v="1-OK"/>
  </r>
  <r>
    <n v="200074347"/>
    <s v="Llanos Guzman"/>
    <s v="Andrea"/>
    <s v="llanosca@uninorte.edu.co"/>
    <x v="0"/>
    <s v="Ciencias de la Salud"/>
    <d v="2019-08-11T00:00:00"/>
    <n v="8438"/>
    <n v="201"/>
    <n v="154"/>
    <n v="180"/>
    <n v="189"/>
    <n v="245"/>
    <n v="192"/>
    <m/>
    <n v="46"/>
    <n v="71"/>
    <n v="34"/>
    <n v="52"/>
    <n v="51"/>
    <n v="4"/>
    <n v="3"/>
    <n v="3"/>
    <n v="3"/>
    <s v="B2"/>
    <m/>
    <s v="1-OK"/>
  </r>
  <r>
    <n v="200082521"/>
    <s v="Insignares Gomez"/>
    <s v="Stephanie"/>
    <s v="sbinsignares@uninorte.edu.co"/>
    <x v="12"/>
    <s v="Escuela de Arquitectura, Urbanismo y Diseño"/>
    <d v="2019-08-11T00:00:00"/>
    <n v="8438"/>
    <n v="175"/>
    <n v="146"/>
    <n v="180"/>
    <n v="189"/>
    <n v="229"/>
    <n v="186"/>
    <m/>
    <n v="40"/>
    <n v="71"/>
    <n v="34"/>
    <n v="37"/>
    <n v="44"/>
    <n v="3"/>
    <n v="2"/>
    <n v="3"/>
    <n v="3"/>
    <s v="B2"/>
    <m/>
    <s v="1-OK"/>
  </r>
  <r>
    <n v="200089135"/>
    <s v="Santamaria Duran"/>
    <s v="Luis"/>
    <s v="lcsantamaria@uninorte.edu.co"/>
    <x v="1"/>
    <s v="Humanidades y Ciencias Sociales"/>
    <d v="2019-08-11T00:00:00"/>
    <n v="8439"/>
    <n v="139"/>
    <n v="137"/>
    <n v="180"/>
    <n v="189"/>
    <n v="251"/>
    <n v="189"/>
    <m/>
    <n v="33"/>
    <n v="71"/>
    <n v="34"/>
    <n v="59"/>
    <n v="47"/>
    <n v="2"/>
    <n v="2"/>
    <n v="3"/>
    <n v="3"/>
    <s v="B2"/>
    <m/>
    <s v="1-OK"/>
  </r>
  <r>
    <n v="200082290"/>
    <s v="Concha Torres"/>
    <s v="Andres"/>
    <s v="concha@uninorte.edu.co"/>
    <x v="8"/>
    <s v="Ingenierías"/>
    <d v="2019-08-11T00:00:00"/>
    <n v="8438"/>
    <n v="282"/>
    <n v="137"/>
    <n v="180"/>
    <n v="189"/>
    <n v="256"/>
    <n v="191"/>
    <m/>
    <n v="33"/>
    <n v="71"/>
    <n v="34"/>
    <n v="63"/>
    <e v="#N/A"/>
    <n v="4"/>
    <n v="2"/>
    <n v="3"/>
    <n v="3"/>
    <s v="B2"/>
    <m/>
    <s v="1-OK"/>
  </r>
  <r>
    <n v="200063690"/>
    <s v="Barraza Lasso"/>
    <s v="Mayra"/>
    <s v="mlasso@uninorte.edu.co"/>
    <x v="19"/>
    <s v="Escuela de Arquitectura, Urbanismo y Diseño"/>
    <d v="2019-08-11T00:00:00"/>
    <n v="8439"/>
    <n v="15"/>
    <n v="77"/>
    <n v="180"/>
    <n v="189"/>
    <n v="256"/>
    <n v="176"/>
    <m/>
    <n v="4"/>
    <n v="71"/>
    <n v="34"/>
    <n v="63"/>
    <n v="33"/>
    <n v="1"/>
    <n v="1"/>
    <n v="3"/>
    <n v="3"/>
    <s v="B2"/>
    <m/>
    <s v="1-OK"/>
  </r>
  <r>
    <n v="200071030"/>
    <s v="Lora Polo"/>
    <s v="Rafael"/>
    <s v="rflora@uninorte.edu.co"/>
    <x v="17"/>
    <s v="Ingenierías"/>
    <d v="2019-08-11T00:00:00"/>
    <n v="8438"/>
    <n v="131"/>
    <n v="240"/>
    <n v="171"/>
    <n v="189"/>
    <n v="273"/>
    <n v="218"/>
    <m/>
    <n v="98"/>
    <n v="61"/>
    <n v="34"/>
    <n v="85"/>
    <n v="85"/>
    <n v="2"/>
    <n v="4"/>
    <n v="3"/>
    <n v="3"/>
    <s v="B2"/>
    <m/>
    <s v="1-OK"/>
  </r>
  <r>
    <n v="200072941"/>
    <s v="Turizo Barranco"/>
    <s v="Emmanuel"/>
    <s v="temmanuel@uninorte.edu.co"/>
    <x v="5"/>
    <s v="Ingenierías"/>
    <d v="2019-08-11T00:00:00"/>
    <n v="8439"/>
    <n v="129"/>
    <n v="189"/>
    <n v="171"/>
    <n v="189"/>
    <m/>
    <n v="137"/>
    <m/>
    <n v="71"/>
    <n v="61"/>
    <n v="34"/>
    <m/>
    <n v="3"/>
    <n v="2"/>
    <n v="3"/>
    <n v="3"/>
    <n v="3"/>
    <s v="-A1"/>
    <m/>
    <s v="1-OK"/>
  </r>
  <r>
    <n v="200072321"/>
    <s v="Solano Badillo"/>
    <s v="Steven"/>
    <s v="ssteven@uninorte.edu.co"/>
    <x v="13"/>
    <s v="Ingenierías"/>
    <d v="2019-08-11T00:00:00"/>
    <n v="8439"/>
    <n v="165"/>
    <n v="137"/>
    <n v="171"/>
    <n v="189"/>
    <n v="158"/>
    <n v="164"/>
    <m/>
    <n v="33"/>
    <n v="61"/>
    <n v="34"/>
    <n v="7"/>
    <n v="23"/>
    <n v="3"/>
    <n v="2"/>
    <n v="3"/>
    <n v="3"/>
    <s v="A2"/>
    <m/>
    <s v="1-OK"/>
  </r>
  <r>
    <n v="200069116"/>
    <s v="Fernandez Meza"/>
    <s v="Fernando"/>
    <s v="fffernandez@uninorte.edu.co"/>
    <x v="0"/>
    <s v="Ciencias de la Salud"/>
    <d v="2019-08-11T00:00:00"/>
    <n v="8438"/>
    <n v="165"/>
    <n v="129"/>
    <n v="171"/>
    <n v="189"/>
    <n v="267"/>
    <n v="189"/>
    <m/>
    <n v="27"/>
    <n v="61"/>
    <n v="34"/>
    <n v="76"/>
    <n v="47"/>
    <n v="3"/>
    <n v="2"/>
    <n v="3"/>
    <n v="3"/>
    <s v="B2"/>
    <m/>
    <s v="1-OK"/>
  </r>
  <r>
    <n v="200074055"/>
    <s v="Pacheco Martinez"/>
    <s v="Edwin"/>
    <s v="epachecor@uninorte.edu.co"/>
    <x v="5"/>
    <s v="Ingenierías"/>
    <d v="2019-08-11T00:00:00"/>
    <n v="8438"/>
    <n v="177"/>
    <n v="240"/>
    <n v="163"/>
    <n v="189"/>
    <n v="191"/>
    <n v="196"/>
    <m/>
    <n v="98"/>
    <n v="51"/>
    <n v="34"/>
    <n v="17"/>
    <n v="57"/>
    <n v="3"/>
    <n v="4"/>
    <n v="3"/>
    <n v="3"/>
    <s v="B1"/>
    <m/>
    <s v="1-OK"/>
  </r>
  <r>
    <n v="200089663"/>
    <s v="Santos Sierra"/>
    <s v="Kelly"/>
    <s v="kmsantos@uninorte.edu.co"/>
    <x v="9"/>
    <s v="Ciencias Básicas"/>
    <d v="2019-08-11T00:00:00"/>
    <n v="8439"/>
    <n v="141"/>
    <n v="214"/>
    <n v="163"/>
    <n v="189"/>
    <n v="251"/>
    <n v="204"/>
    <m/>
    <n v="88"/>
    <n v="51"/>
    <n v="34"/>
    <n v="59"/>
    <n v="69"/>
    <n v="2"/>
    <n v="4"/>
    <n v="3"/>
    <n v="3"/>
    <s v="B2"/>
    <m/>
    <s v="1-OK"/>
  </r>
  <r>
    <n v="200075848"/>
    <s v="Jimenez Urrea"/>
    <s v="Irma"/>
    <s v="urreai@uninorte.edu.co"/>
    <x v="13"/>
    <s v="Ingenierías"/>
    <d v="2019-08-11T00:00:00"/>
    <n v="8438"/>
    <n v="131"/>
    <n v="189"/>
    <n v="163"/>
    <n v="189"/>
    <n v="267"/>
    <n v="202"/>
    <m/>
    <n v="71"/>
    <n v="51"/>
    <n v="34"/>
    <n v="76"/>
    <n v="66"/>
    <n v="2"/>
    <n v="3"/>
    <n v="3"/>
    <n v="3"/>
    <s v="B2"/>
    <m/>
    <s v="1-OK"/>
  </r>
  <r>
    <n v="200081912"/>
    <s v="De La Rosa Gonzalez"/>
    <s v="Angelica"/>
    <s v="angelicadelarosa@uninorte.edu.co"/>
    <x v="17"/>
    <s v="Ingenierías"/>
    <d v="2019-08-11T00:00:00"/>
    <n v="8439"/>
    <n v="172"/>
    <n v="189"/>
    <n v="163"/>
    <n v="189"/>
    <n v="278"/>
    <n v="205"/>
    <m/>
    <n v="71"/>
    <n v="51"/>
    <n v="34"/>
    <n v="88"/>
    <n v="72"/>
    <n v="3"/>
    <n v="3"/>
    <n v="3"/>
    <n v="3"/>
    <s v="B2"/>
    <m/>
    <s v="1-OK"/>
  </r>
  <r>
    <n v="200075384"/>
    <s v="Peña Garcia"/>
    <s v="Elkin"/>
    <s v="edpena@uninorte.edu.co"/>
    <x v="0"/>
    <s v="Ciencias de la Salud"/>
    <d v="2019-08-11T00:00:00"/>
    <n v="8438"/>
    <n v="171"/>
    <n v="171"/>
    <n v="163"/>
    <n v="189"/>
    <n v="262"/>
    <n v="196"/>
    <m/>
    <n v="60"/>
    <n v="51"/>
    <n v="34"/>
    <n v="71"/>
    <n v="57"/>
    <n v="3"/>
    <n v="3"/>
    <n v="3"/>
    <n v="3"/>
    <s v="B2"/>
    <m/>
    <s v="1-OK"/>
  </r>
  <r>
    <n v="200088192"/>
    <s v="Miksi Amador"/>
    <s v="Daniel"/>
    <s v="dmiksi@uninorte.edu.co"/>
    <x v="4"/>
    <s v="Escuela de Arquitectura, Urbanismo y Diseño"/>
    <d v="2019-08-11T00:00:00"/>
    <n v="8438"/>
    <n v="178"/>
    <n v="163"/>
    <n v="163"/>
    <n v="189"/>
    <n v="273"/>
    <n v="197"/>
    <m/>
    <n v="53"/>
    <n v="51"/>
    <n v="34"/>
    <n v="85"/>
    <n v="58"/>
    <n v="3"/>
    <n v="3"/>
    <n v="3"/>
    <n v="3"/>
    <s v="B2"/>
    <m/>
    <s v="1-OK"/>
  </r>
  <r>
    <n v="200077183"/>
    <s v="Moya Bermudez"/>
    <s v="Sneider"/>
    <s v="sneiderb@uninorte.edu.co"/>
    <x v="17"/>
    <s v="Ingenierías"/>
    <d v="2019-08-11T00:00:00"/>
    <n v="8438"/>
    <n v="178"/>
    <n v="146"/>
    <n v="163"/>
    <n v="189"/>
    <n v="136"/>
    <n v="159"/>
    <m/>
    <n v="40"/>
    <n v="51"/>
    <n v="34"/>
    <n v="4"/>
    <n v="13"/>
    <n v="3"/>
    <n v="2"/>
    <n v="3"/>
    <n v="3"/>
    <s v="A1"/>
    <m/>
    <s v="1-OK"/>
  </r>
  <r>
    <n v="200090415"/>
    <s v="Diaz Candanoza"/>
    <s v="Oscar"/>
    <s v="ocandanoza@uninorte.edu.co"/>
    <x v="4"/>
    <s v="Escuela de Arquitectura, Urbanismo y Diseño"/>
    <d v="2019-08-11T00:00:00"/>
    <n v="8438"/>
    <n v="264"/>
    <n v="129"/>
    <n v="163"/>
    <n v="189"/>
    <n v="229"/>
    <n v="178"/>
    <m/>
    <n v="27"/>
    <n v="51"/>
    <n v="34"/>
    <n v="37"/>
    <n v="35"/>
    <n v="4"/>
    <n v="2"/>
    <n v="3"/>
    <n v="3"/>
    <s v="B2"/>
    <m/>
    <s v="1-OK"/>
  </r>
  <r>
    <n v="200073726"/>
    <s v="Arriagada Martinez"/>
    <s v="Yuraine"/>
    <s v="yarriagada@uninorte.edu.co"/>
    <x v="5"/>
    <s v="Ingenierías"/>
    <d v="2019-08-11T00:00:00"/>
    <n v="8438"/>
    <n v="300"/>
    <n v="120"/>
    <n v="163"/>
    <n v="189"/>
    <n v="180"/>
    <n v="163"/>
    <m/>
    <n v="24"/>
    <n v="51"/>
    <n v="34"/>
    <n v="13"/>
    <n v="16"/>
    <n v="4"/>
    <n v="1"/>
    <n v="3"/>
    <n v="3"/>
    <s v="B1"/>
    <m/>
    <s v="1-OK"/>
  </r>
  <r>
    <n v="200068328"/>
    <s v="Molinares Diaz"/>
    <s v="Lorena"/>
    <s v="llmolinares@uninorte.edu.co"/>
    <x v="0"/>
    <s v="Ciencias de la Salud"/>
    <d v="2019-08-11T00:00:00"/>
    <n v="8439"/>
    <n v="262"/>
    <n v="111"/>
    <n v="163"/>
    <n v="189"/>
    <n v="289"/>
    <n v="188"/>
    <m/>
    <n v="18"/>
    <n v="51"/>
    <n v="34"/>
    <n v="95"/>
    <n v="46"/>
    <n v="4"/>
    <n v="1"/>
    <n v="3"/>
    <n v="3"/>
    <s v="B2"/>
    <m/>
    <s v="1-OK"/>
  </r>
  <r>
    <n v="200071853"/>
    <s v="De La Hoz Perez"/>
    <s v="Octavio"/>
    <s v="octaviod@uninorte.edu.co"/>
    <x v="1"/>
    <s v="Humanidades y Ciencias Sociales"/>
    <d v="2019-08-11T00:00:00"/>
    <n v="8438"/>
    <n v="179"/>
    <n v="103"/>
    <n v="163"/>
    <n v="189"/>
    <n v="207"/>
    <n v="166"/>
    <m/>
    <n v="14"/>
    <n v="51"/>
    <n v="34"/>
    <n v="24"/>
    <n v="25"/>
    <n v="3"/>
    <n v="1"/>
    <n v="3"/>
    <n v="3"/>
    <s v="B2"/>
    <m/>
    <s v="1-OK"/>
  </r>
  <r>
    <n v="200078770"/>
    <s v="Rivera Bustos"/>
    <s v="Valentina"/>
    <s v="valentinarivera@uninorte.edu.co"/>
    <x v="14"/>
    <s v="Humanidades y Ciencias Sociales"/>
    <d v="2019-08-11T00:00:00"/>
    <n v="8438"/>
    <n v="169"/>
    <n v="103"/>
    <n v="163"/>
    <n v="189"/>
    <n v="273"/>
    <n v="182"/>
    <m/>
    <n v="14"/>
    <n v="51"/>
    <n v="34"/>
    <n v="85"/>
    <n v="39"/>
    <n v="3"/>
    <n v="1"/>
    <n v="3"/>
    <n v="3"/>
    <s v="B2"/>
    <m/>
    <s v="1-OK"/>
  </r>
  <r>
    <n v="200071509"/>
    <s v="Hernandez Gallego"/>
    <s v="Angelica"/>
    <s v="agallegom@uninorte.edu.co"/>
    <x v="5"/>
    <s v="Ingenierías"/>
    <d v="2019-08-11T00:00:00"/>
    <n v="8438"/>
    <n v="169"/>
    <n v="51"/>
    <n v="163"/>
    <n v="189"/>
    <n v="256"/>
    <n v="165"/>
    <m/>
    <n v="1"/>
    <n v="51"/>
    <n v="34"/>
    <n v="63"/>
    <n v="24"/>
    <n v="3"/>
    <n v="1"/>
    <n v="3"/>
    <n v="3"/>
    <s v="B2"/>
    <m/>
    <s v="1-OK"/>
  </r>
  <r>
    <n v="200061588"/>
    <s v="Vergara Ruiz"/>
    <s v="Erick"/>
    <s v="ruizje@uninorte.edu.co"/>
    <x v="13"/>
    <s v="Ingenierías"/>
    <d v="2019-08-11T00:00:00"/>
    <n v="8439"/>
    <n v="130"/>
    <n v="206"/>
    <n v="154"/>
    <n v="189"/>
    <n v="245"/>
    <n v="199"/>
    <m/>
    <n v="82"/>
    <n v="42"/>
    <n v="34"/>
    <n v="52"/>
    <n v="61"/>
    <n v="2"/>
    <n v="4"/>
    <n v="2"/>
    <n v="3"/>
    <s v="B2"/>
    <m/>
    <s v="1-OK"/>
  </r>
  <r>
    <n v="200064321"/>
    <s v="Maru Ruiz"/>
    <s v="Luciano"/>
    <s v="lmaru@uninorte.edu.co"/>
    <x v="0"/>
    <s v="Ciencias de la Salud"/>
    <d v="2019-08-11T00:00:00"/>
    <n v="8438"/>
    <n v="178"/>
    <n v="189"/>
    <n v="154"/>
    <n v="189"/>
    <n v="273"/>
    <n v="201"/>
    <m/>
    <n v="71"/>
    <n v="42"/>
    <n v="34"/>
    <n v="85"/>
    <n v="65"/>
    <n v="3"/>
    <n v="3"/>
    <n v="2"/>
    <n v="3"/>
    <s v="B2"/>
    <m/>
    <s v="1-OK"/>
  </r>
  <r>
    <n v="200073395"/>
    <s v="Martinez Figueroa"/>
    <s v="Valery"/>
    <s v="valeryf@uninorte.edu.co"/>
    <x v="17"/>
    <s v="Ingenierías"/>
    <d v="2019-08-11T00:00:00"/>
    <n v="8439"/>
    <n v="133"/>
    <n v="163"/>
    <n v="154"/>
    <n v="189"/>
    <n v="262"/>
    <n v="192"/>
    <m/>
    <n v="53"/>
    <n v="42"/>
    <n v="34"/>
    <n v="71"/>
    <n v="51"/>
    <n v="2"/>
    <n v="3"/>
    <n v="2"/>
    <n v="3"/>
    <s v="B2"/>
    <m/>
    <s v="1-OK"/>
  </r>
  <r>
    <n v="200080910"/>
    <s v="Fernandez De La Hoz"/>
    <s v="Maria"/>
    <s v="mfernandezm@uninorte.edu.co"/>
    <x v="1"/>
    <s v="Humanidades y Ciencias Sociales"/>
    <d v="2019-08-11T00:00:00"/>
    <n v="8438"/>
    <n v="174"/>
    <n v="146"/>
    <n v="154"/>
    <n v="189"/>
    <n v="229"/>
    <n v="180"/>
    <m/>
    <n v="40"/>
    <n v="42"/>
    <n v="34"/>
    <n v="37"/>
    <n v="31"/>
    <n v="3"/>
    <n v="2"/>
    <n v="2"/>
    <n v="3"/>
    <s v="B2"/>
    <m/>
    <s v="1-OK"/>
  </r>
  <r>
    <n v="200088074"/>
    <s v="Pacheco Cogollo"/>
    <s v="Martin"/>
    <s v="mecogollo@uninorte.edu.co"/>
    <x v="1"/>
    <s v="Humanidades y Ciencias Sociales"/>
    <d v="2019-08-11T00:00:00"/>
    <n v="8438"/>
    <n v="177"/>
    <n v="129"/>
    <n v="154"/>
    <n v="189"/>
    <n v="185"/>
    <n v="164"/>
    <m/>
    <n v="27"/>
    <n v="42"/>
    <n v="34"/>
    <n v="14"/>
    <n v="23"/>
    <n v="3"/>
    <n v="2"/>
    <n v="2"/>
    <n v="3"/>
    <s v="B1"/>
    <m/>
    <s v="1-OK"/>
  </r>
  <r>
    <n v="200079690"/>
    <s v="Arteta Merlano"/>
    <s v="Virginia"/>
    <s v="avirginia@uninorte.edu.co"/>
    <x v="4"/>
    <s v="Escuela de Arquitectura, Urbanismo y Diseño"/>
    <d v="2019-08-11T00:00:00"/>
    <n v="8439"/>
    <n v="15"/>
    <n v="120"/>
    <n v="154"/>
    <n v="189"/>
    <n v="251"/>
    <n v="179"/>
    <m/>
    <n v="24"/>
    <n v="42"/>
    <n v="34"/>
    <n v="59"/>
    <n v="36"/>
    <n v="1"/>
    <n v="1"/>
    <n v="2"/>
    <n v="3"/>
    <s v="B2"/>
    <m/>
    <s v="0-NO"/>
  </r>
  <r>
    <n v="200087499"/>
    <s v="Jaraba Mesa"/>
    <s v="Eliecer"/>
    <s v="eliecerj@uninorte.edu.co"/>
    <x v="12"/>
    <s v="Escuela de Arquitectura, Urbanismo y Diseño"/>
    <d v="2019-08-11T00:00:00"/>
    <n v="8439"/>
    <n v="201"/>
    <n v="223"/>
    <n v="146"/>
    <n v="189"/>
    <n v="267"/>
    <n v="206"/>
    <m/>
    <n v="92"/>
    <n v="32"/>
    <n v="34"/>
    <n v="76"/>
    <e v="#N/A"/>
    <n v="4"/>
    <n v="4"/>
    <n v="2"/>
    <n v="3"/>
    <s v="B2"/>
    <m/>
    <s v="1-OK"/>
  </r>
  <r>
    <n v="200089384"/>
    <s v="Cantillo Camacho"/>
    <s v="Maria"/>
    <s v="fmcantillo@uninorte.edu.co"/>
    <x v="4"/>
    <s v="Escuela de Arquitectura, Urbanismo y Diseño"/>
    <d v="2019-08-11T00:00:00"/>
    <n v="8438"/>
    <n v="300"/>
    <n v="163"/>
    <n v="146"/>
    <n v="189"/>
    <n v="213"/>
    <n v="178"/>
    <m/>
    <n v="53"/>
    <n v="32"/>
    <n v="34"/>
    <n v="27"/>
    <n v="35"/>
    <n v="4"/>
    <n v="3"/>
    <n v="2"/>
    <n v="3"/>
    <s v="B2"/>
    <m/>
    <s v="1-OK"/>
  </r>
  <r>
    <n v="200071722"/>
    <s v="Parra Cantillo"/>
    <s v="Daniela"/>
    <s v="cdparra@uninorte.edu.co"/>
    <x v="0"/>
    <s v="Ciencias de la Salud"/>
    <d v="2019-08-11T00:00:00"/>
    <n v="8438"/>
    <n v="175"/>
    <n v="154"/>
    <n v="146"/>
    <n v="189"/>
    <n v="251"/>
    <n v="185"/>
    <m/>
    <n v="46"/>
    <n v="32"/>
    <n v="34"/>
    <n v="59"/>
    <n v="42"/>
    <n v="3"/>
    <n v="3"/>
    <n v="2"/>
    <n v="3"/>
    <s v="B2"/>
    <m/>
    <s v="1-OK"/>
  </r>
  <r>
    <n v="200054150"/>
    <s v="Costa Mercado"/>
    <s v="Liseth"/>
    <s v="ldcosta@uninorte.edu.co"/>
    <x v="0"/>
    <s v="Ciencias de la Salud"/>
    <d v="2019-08-11T00:00:00"/>
    <n v="8438"/>
    <n v="179"/>
    <n v="137"/>
    <n v="146"/>
    <n v="189"/>
    <n v="240"/>
    <n v="178"/>
    <m/>
    <n v="33"/>
    <n v="32"/>
    <n v="34"/>
    <n v="47"/>
    <n v="35"/>
    <n v="3"/>
    <n v="2"/>
    <n v="2"/>
    <n v="3"/>
    <s v="B2"/>
    <m/>
    <s v="1-OK"/>
  </r>
  <r>
    <n v="200090539"/>
    <s v="Betancourt Garrido"/>
    <s v="Lina"/>
    <s v="lmbetancourt@uninorte.edu.co"/>
    <x v="14"/>
    <s v="Humanidades y Ciencias Sociales"/>
    <d v="2019-08-11T00:00:00"/>
    <n v="8438"/>
    <n v="300"/>
    <n v="137"/>
    <n v="146"/>
    <n v="189"/>
    <n v="245"/>
    <n v="179"/>
    <m/>
    <n v="33"/>
    <n v="32"/>
    <n v="34"/>
    <n v="52"/>
    <n v="36"/>
    <n v="4"/>
    <n v="2"/>
    <n v="2"/>
    <n v="3"/>
    <s v="B2"/>
    <m/>
    <s v="1-OK"/>
  </r>
  <r>
    <n v="200073511"/>
    <s v="Meneses Parra"/>
    <s v="Cristian"/>
    <s v="cdmeneses@uninorte.edu.co"/>
    <x v="1"/>
    <s v="Humanidades y Ciencias Sociales"/>
    <d v="2019-08-11T00:00:00"/>
    <n v="8438"/>
    <n v="178"/>
    <n v="120"/>
    <n v="146"/>
    <n v="189"/>
    <n v="213"/>
    <n v="167"/>
    <m/>
    <n v="24"/>
    <n v="32"/>
    <n v="34"/>
    <n v="27"/>
    <e v="#N/A"/>
    <n v="3"/>
    <n v="1"/>
    <n v="2"/>
    <n v="3"/>
    <s v="B2"/>
    <m/>
    <s v="1-OK"/>
  </r>
  <r>
    <n v="200091811"/>
    <s v="Viviescas Jaimes"/>
    <s v="Deisy"/>
    <s v="viviescasd@uninorte.edu.co"/>
    <x v="1"/>
    <s v="Humanidades y Ciencias Sociales"/>
    <d v="2019-08-11T00:00:00"/>
    <n v="8438"/>
    <n v="160"/>
    <n v="120"/>
    <n v="146"/>
    <n v="189"/>
    <n v="235"/>
    <n v="173"/>
    <m/>
    <n v="24"/>
    <n v="32"/>
    <n v="34"/>
    <n v="42"/>
    <n v="30"/>
    <n v="3"/>
    <n v="1"/>
    <n v="2"/>
    <n v="3"/>
    <s v="B2"/>
    <m/>
    <s v="1-OK"/>
  </r>
  <r>
    <n v="200033839"/>
    <s v="Gelvez Garcia"/>
    <s v="Laura"/>
    <s v="lgelvez@uninorte.edu.co"/>
    <x v="4"/>
    <s v="Escuela de Arquitectura, Urbanismo y Diseño"/>
    <d v="2019-08-11T00:00:00"/>
    <n v="8439"/>
    <n v="142"/>
    <n v="103"/>
    <n v="146"/>
    <n v="189"/>
    <n v="245"/>
    <n v="171"/>
    <m/>
    <n v="14"/>
    <n v="32"/>
    <n v="34"/>
    <n v="52"/>
    <e v="#N/A"/>
    <n v="2"/>
    <n v="1"/>
    <n v="2"/>
    <n v="3"/>
    <s v="B2"/>
    <m/>
    <s v="1-OK"/>
  </r>
  <r>
    <n v="200082753"/>
    <s v="Medina Villarreal"/>
    <s v="Martha"/>
    <s v="medinacm@uninorte.edu.co"/>
    <x v="13"/>
    <s v="Ingenierías"/>
    <d v="2019-08-11T00:00:00"/>
    <n v="8438"/>
    <n v="133"/>
    <n v="86"/>
    <n v="146"/>
    <n v="189"/>
    <n v="158"/>
    <n v="145"/>
    <m/>
    <n v="7"/>
    <n v="32"/>
    <n v="34"/>
    <n v="7"/>
    <n v="12"/>
    <n v="2"/>
    <n v="1"/>
    <n v="2"/>
    <n v="3"/>
    <s v="A2"/>
    <m/>
    <s v="1-OK"/>
  </r>
  <r>
    <n v="200071372"/>
    <s v="Palacio Labouz"/>
    <s v="Angie"/>
    <s v="alabouz@uninorte.edu.co"/>
    <x v="1"/>
    <s v="Humanidades y Ciencias Sociales"/>
    <d v="2019-08-11T00:00:00"/>
    <n v="8438"/>
    <n v="177"/>
    <n v="197"/>
    <n v="137"/>
    <n v="189"/>
    <n v="256"/>
    <n v="195"/>
    <m/>
    <n v="77"/>
    <n v="26"/>
    <n v="34"/>
    <n v="63"/>
    <n v="55"/>
    <n v="3"/>
    <n v="3"/>
    <n v="2"/>
    <n v="3"/>
    <s v="B2"/>
    <m/>
    <s v="1-OK"/>
  </r>
  <r>
    <n v="200062101"/>
    <s v="Pinto Gonzalez"/>
    <s v="Carla"/>
    <s v="apintoc@uninorte.edu.co"/>
    <x v="0"/>
    <s v="Ciencias de la Salud"/>
    <d v="2019-08-11T00:00:00"/>
    <n v="8438"/>
    <n v="133"/>
    <n v="180"/>
    <n v="137"/>
    <n v="189"/>
    <n v="278"/>
    <n v="196"/>
    <m/>
    <n v="67"/>
    <n v="26"/>
    <n v="34"/>
    <n v="88"/>
    <n v="57"/>
    <n v="2"/>
    <n v="3"/>
    <n v="2"/>
    <n v="3"/>
    <s v="B2"/>
    <m/>
    <s v="1-OK"/>
  </r>
  <r>
    <n v="200073212"/>
    <s v="Garcia Arroyo"/>
    <s v="Eisner"/>
    <s v="eisnerg@uninorte.edu.co"/>
    <x v="17"/>
    <s v="Ingenierías"/>
    <d v="2019-08-11T00:00:00"/>
    <n v="8438"/>
    <n v="133"/>
    <n v="163"/>
    <n v="137"/>
    <n v="189"/>
    <n v="240"/>
    <n v="182"/>
    <m/>
    <n v="53"/>
    <n v="26"/>
    <n v="34"/>
    <n v="47"/>
    <n v="39"/>
    <n v="2"/>
    <n v="3"/>
    <n v="2"/>
    <n v="3"/>
    <s v="B2"/>
    <m/>
    <s v="1-OK"/>
  </r>
  <r>
    <n v="200094251"/>
    <s v="Berrio Machacon"/>
    <s v="Keren"/>
    <s v="bkeren@uninorte.edu.co"/>
    <x v="4"/>
    <s v="Escuela de Arquitectura, Urbanismo y Diseño"/>
    <d v="2019-08-11T00:00:00"/>
    <n v="8438"/>
    <n v="246"/>
    <n v="103"/>
    <n v="137"/>
    <n v="189"/>
    <n v="175"/>
    <n v="151"/>
    <m/>
    <n v="14"/>
    <n v="26"/>
    <n v="34"/>
    <n v="11"/>
    <n v="8"/>
    <n v="4"/>
    <n v="1"/>
    <n v="2"/>
    <n v="3"/>
    <s v="B1"/>
    <m/>
    <s v="1-OK"/>
  </r>
  <r>
    <n v="200071159"/>
    <s v="Bustacara Prasca"/>
    <s v="Beine"/>
    <s v="bbustacara@uninorte.edu.co"/>
    <x v="17"/>
    <s v="Ingenierías"/>
    <d v="2019-08-11T00:00:00"/>
    <n v="8439"/>
    <n v="181"/>
    <n v="223"/>
    <n v="129"/>
    <n v="189"/>
    <n v="278"/>
    <n v="205"/>
    <m/>
    <n v="92"/>
    <n v="20"/>
    <n v="34"/>
    <n v="88"/>
    <n v="72"/>
    <n v="3"/>
    <n v="4"/>
    <n v="2"/>
    <n v="3"/>
    <s v="B2"/>
    <m/>
    <s v="1-OK"/>
  </r>
  <r>
    <n v="200093503"/>
    <s v="Cortina Munera"/>
    <s v="Juan"/>
    <s v="jfcortina@uninorte.edu.co"/>
    <x v="21"/>
    <s v="Ciencias Básicas"/>
    <d v="2019-08-11T00:00:00"/>
    <n v="8439"/>
    <n v="185"/>
    <n v="180"/>
    <n v="129"/>
    <n v="189"/>
    <n v="224"/>
    <n v="181"/>
    <m/>
    <n v="67"/>
    <n v="20"/>
    <n v="34"/>
    <n v="34"/>
    <n v="38"/>
    <n v="3"/>
    <n v="3"/>
    <n v="2"/>
    <n v="3"/>
    <s v="B2"/>
    <m/>
    <s v="1-OK"/>
  </r>
  <r>
    <n v="200067760"/>
    <s v="Mendoza Uribe"/>
    <s v="Jennifer"/>
    <s v="jmendozap@uninorte.edu.co"/>
    <x v="0"/>
    <s v="Ciencias de la Salud"/>
    <d v="2019-08-11T00:00:00"/>
    <n v="8439"/>
    <n v="178"/>
    <n v="180"/>
    <n v="129"/>
    <n v="189"/>
    <n v="273"/>
    <n v="193"/>
    <m/>
    <n v="67"/>
    <n v="20"/>
    <n v="34"/>
    <n v="85"/>
    <n v="53"/>
    <n v="3"/>
    <n v="3"/>
    <n v="2"/>
    <n v="3"/>
    <s v="B2"/>
    <m/>
    <s v="1-OK"/>
  </r>
  <r>
    <n v="200081076"/>
    <s v="Romero Florez"/>
    <s v="William"/>
    <s v="wjromero@uninorte.edu.co"/>
    <x v="17"/>
    <s v="Ingenierías"/>
    <d v="2019-08-11T00:00:00"/>
    <n v="8439"/>
    <n v="131"/>
    <n v="154"/>
    <n v="129"/>
    <n v="189"/>
    <n v="289"/>
    <n v="190"/>
    <m/>
    <n v="46"/>
    <n v="20"/>
    <n v="34"/>
    <n v="95"/>
    <n v="50"/>
    <n v="2"/>
    <n v="3"/>
    <n v="2"/>
    <n v="3"/>
    <s v="B2"/>
    <m/>
    <s v="1-OK"/>
  </r>
  <r>
    <n v="200082987"/>
    <s v="Gallo Torregrosa"/>
    <s v="Sebastian"/>
    <s v="torregrosas@uninorte.edu.co"/>
    <x v="12"/>
    <s v="Escuela de Arquitectura, Urbanismo y Diseño"/>
    <d v="2019-08-11T00:00:00"/>
    <n v="8438"/>
    <n v="175"/>
    <n v="146"/>
    <n v="129"/>
    <n v="189"/>
    <n v="256"/>
    <n v="180"/>
    <m/>
    <n v="40"/>
    <n v="20"/>
    <n v="34"/>
    <n v="63"/>
    <n v="31"/>
    <n v="3"/>
    <n v="2"/>
    <n v="2"/>
    <n v="3"/>
    <s v="B2"/>
    <m/>
    <s v="1-OK"/>
  </r>
  <r>
    <n v="200091623"/>
    <s v="Marengo Salcedo"/>
    <s v="Ana"/>
    <s v="marengoa@uninorte.edu.co"/>
    <x v="4"/>
    <s v="Escuela de Arquitectura, Urbanismo y Diseño"/>
    <d v="2019-08-11T00:00:00"/>
    <n v="8439"/>
    <n v="133"/>
    <n v="111"/>
    <n v="129"/>
    <n v="189"/>
    <n v="262"/>
    <n v="173"/>
    <m/>
    <n v="18"/>
    <n v="20"/>
    <n v="34"/>
    <n v="71"/>
    <n v="30"/>
    <n v="2"/>
    <n v="1"/>
    <n v="2"/>
    <n v="3"/>
    <s v="B2"/>
    <m/>
    <s v="1-OK"/>
  </r>
  <r>
    <n v="200087588"/>
    <s v="Sierra Estrada"/>
    <s v="Shalena"/>
    <s v="shalenas@uninorte.edu.co"/>
    <x v="1"/>
    <s v="Humanidades y Ciencias Sociales"/>
    <d v="2019-08-11T00:00:00"/>
    <n v="8438"/>
    <n v="40"/>
    <n v="94"/>
    <n v="129"/>
    <n v="189"/>
    <n v="175"/>
    <n v="147"/>
    <m/>
    <n v="10"/>
    <n v="20"/>
    <n v="34"/>
    <n v="11"/>
    <n v="6"/>
    <n v="1"/>
    <n v="1"/>
    <n v="2"/>
    <n v="3"/>
    <s v="B1"/>
    <m/>
    <s v="1-OK"/>
  </r>
  <r>
    <n v="200077180"/>
    <s v="Morales Gonzalez"/>
    <s v="Diego"/>
    <s v="drmorales@uninorte.edu.co"/>
    <x v="13"/>
    <s v="Ingenierías"/>
    <d v="2019-08-11T00:00:00"/>
    <n v="8438"/>
    <n v="178"/>
    <n v="189"/>
    <n v="120"/>
    <n v="189"/>
    <n v="262"/>
    <n v="190"/>
    <m/>
    <n v="71"/>
    <n v="16"/>
    <n v="34"/>
    <n v="71"/>
    <n v="50"/>
    <n v="3"/>
    <n v="3"/>
    <n v="1"/>
    <n v="3"/>
    <s v="B2"/>
    <m/>
    <s v="1-OK"/>
  </r>
  <r>
    <n v="200068374"/>
    <s v="Rojano Gomez"/>
    <s v="Carlos"/>
    <s v="cerojano@uninorte.edu.co"/>
    <x v="0"/>
    <s v="Ciencias de la Salud"/>
    <d v="2019-08-11T00:00:00"/>
    <n v="8438"/>
    <n v="60"/>
    <n v="120"/>
    <n v="120"/>
    <n v="189"/>
    <n v="240"/>
    <n v="167"/>
    <m/>
    <n v="24"/>
    <n v="16"/>
    <n v="34"/>
    <n v="47"/>
    <e v="#N/A"/>
    <n v="1"/>
    <n v="1"/>
    <n v="1"/>
    <n v="3"/>
    <s v="B2"/>
    <m/>
    <s v="1-OK"/>
  </r>
  <r>
    <n v="200071941"/>
    <s v="Buelvas Rodriguez"/>
    <s v="Gisselle"/>
    <s v="bgisselle@uninorte.edu.co"/>
    <x v="14"/>
    <s v="Humanidades y Ciencias Sociales"/>
    <d v="2019-08-11T00:00:00"/>
    <n v="8438"/>
    <n v="123"/>
    <n v="69"/>
    <n v="120"/>
    <n v="189"/>
    <n v="229"/>
    <n v="152"/>
    <m/>
    <n v="2"/>
    <n v="16"/>
    <n v="34"/>
    <n v="37"/>
    <e v="#N/A"/>
    <n v="2"/>
    <n v="1"/>
    <n v="1"/>
    <n v="3"/>
    <s v="B2"/>
    <m/>
    <s v="0-NO"/>
  </r>
  <r>
    <n v="200074322"/>
    <s v="Galviz Corrales"/>
    <s v="Luis"/>
    <s v="lgalviz@uninorte.edu.co"/>
    <x v="8"/>
    <s v="Ingenierías"/>
    <d v="2019-08-11T00:00:00"/>
    <n v="8439"/>
    <n v="173"/>
    <n v="214"/>
    <n v="111"/>
    <n v="189"/>
    <n v="240"/>
    <n v="189"/>
    <m/>
    <n v="88"/>
    <n v="12"/>
    <n v="34"/>
    <n v="47"/>
    <n v="47"/>
    <n v="3"/>
    <n v="4"/>
    <n v="1"/>
    <n v="3"/>
    <s v="B2"/>
    <m/>
    <s v="1-OK"/>
  </r>
  <r>
    <n v="200071890"/>
    <s v="Arevalo Ortiz"/>
    <s v="Neiro"/>
    <s v="neirona@uninorte.edu.co"/>
    <x v="5"/>
    <s v="Ingenierías"/>
    <d v="2019-08-11T00:00:00"/>
    <n v="8438"/>
    <n v="282"/>
    <n v="189"/>
    <n v="111"/>
    <n v="189"/>
    <n v="229"/>
    <n v="180"/>
    <m/>
    <n v="71"/>
    <n v="12"/>
    <n v="34"/>
    <n v="37"/>
    <n v="31"/>
    <n v="4"/>
    <n v="3"/>
    <n v="1"/>
    <n v="3"/>
    <s v="B2"/>
    <m/>
    <s v="1-OK"/>
  </r>
  <r>
    <n v="200090336"/>
    <s v="Tejeda Bovea"/>
    <s v="Nayeth"/>
    <s v="nayetht@uninorte.edu.co"/>
    <x v="19"/>
    <s v="Escuela de Arquitectura, Urbanismo y Diseño"/>
    <d v="2019-08-11T00:00:00"/>
    <n v="8438"/>
    <n v="137"/>
    <n v="146"/>
    <n v="94"/>
    <n v="189"/>
    <n v="185"/>
    <n v="154"/>
    <m/>
    <n v="40"/>
    <n v="8"/>
    <n v="34"/>
    <n v="14"/>
    <n v="10"/>
    <n v="2"/>
    <n v="2"/>
    <n v="1"/>
    <n v="3"/>
    <s v="B1"/>
    <m/>
    <s v="1-OK"/>
  </r>
  <r>
    <n v="200068200"/>
    <s v="Carmona Meneses"/>
    <s v="Danitza"/>
    <s v="cdanitza@uninorte.edu.co"/>
    <x v="14"/>
    <s v="Humanidades y Ciencias Sociales"/>
    <d v="2019-08-11T00:00:00"/>
    <n v="8438"/>
    <n v="81"/>
    <n v="111"/>
    <n v="94"/>
    <n v="189"/>
    <n v="267"/>
    <n v="165"/>
    <m/>
    <n v="18"/>
    <n v="8"/>
    <n v="34"/>
    <n v="76"/>
    <n v="24"/>
    <n v="1"/>
    <n v="1"/>
    <n v="1"/>
    <n v="3"/>
    <s v="B2"/>
    <m/>
    <s v="1-OK"/>
  </r>
  <r>
    <n v="200076794"/>
    <s v="Quijano Moreno"/>
    <s v="Paola"/>
    <s v="paquijano@uninorte.edu.co"/>
    <x v="12"/>
    <s v="Escuela de Arquitectura, Urbanismo y Diseño"/>
    <d v="2019-08-11T00:00:00"/>
    <n v="8438"/>
    <n v="68"/>
    <n v="171"/>
    <n v="51"/>
    <n v="189"/>
    <n v="240"/>
    <n v="163"/>
    <m/>
    <n v="60"/>
    <n v="2"/>
    <n v="34"/>
    <n v="47"/>
    <n v="16"/>
    <n v="1"/>
    <n v="3"/>
    <n v="1"/>
    <n v="3"/>
    <s v="B2"/>
    <m/>
    <s v="1-OK"/>
  </r>
  <r>
    <n v="200072310"/>
    <s v="Sarmiento Rodriguez"/>
    <s v="Adriana"/>
    <s v="sarmientola@uninorte.edu.co"/>
    <x v="13"/>
    <s v="Ingenierías"/>
    <d v="2019-08-11T00:00:00"/>
    <n v="8439"/>
    <n v="143"/>
    <n v="163"/>
    <m/>
    <n v="189"/>
    <n v="229"/>
    <n v="145"/>
    <m/>
    <n v="53"/>
    <m/>
    <n v="34"/>
    <n v="37"/>
    <n v="12"/>
    <n v="2"/>
    <n v="3"/>
    <n v="1"/>
    <n v="3"/>
    <s v="B2"/>
    <m/>
    <s v="1-OK"/>
  </r>
  <r>
    <n v="200087293"/>
    <s v="Molinares Rivero"/>
    <s v="Nicole"/>
    <s v="mnicole@uninorte.edu.co"/>
    <x v="2"/>
    <s v="Escuela de Negocios"/>
    <d v="2019-08-23T00:00:00"/>
    <n v="1283"/>
    <m/>
    <n v="220"/>
    <n v="230"/>
    <n v="180"/>
    <n v="290"/>
    <n v="230"/>
    <m/>
    <n v="89"/>
    <n v="98"/>
    <n v="29"/>
    <m/>
    <m/>
    <m/>
    <n v="4"/>
    <n v="4"/>
    <n v="3"/>
    <s v="B2"/>
    <m/>
    <s v="1-OK"/>
  </r>
  <r>
    <n v="200081776"/>
    <s v="Vargas Barrera"/>
    <s v="Daniel"/>
    <s v="vargasda@uninorte.edu.co"/>
    <x v="2"/>
    <s v="Escuela de Negocios"/>
    <d v="2019-08-23T00:00:00"/>
    <n v="1283"/>
    <m/>
    <n v="200"/>
    <n v="230"/>
    <n v="180"/>
    <n v="280"/>
    <n v="222.5"/>
    <m/>
    <n v="79"/>
    <n v="98"/>
    <n v="29"/>
    <m/>
    <m/>
    <m/>
    <n v="3"/>
    <n v="4"/>
    <n v="3"/>
    <s v="B2"/>
    <m/>
    <s v="1-OK"/>
  </r>
  <r>
    <n v="200087818"/>
    <s v="Muñoz Llanos"/>
    <s v="Maria"/>
    <s v="mariallanos@uninorte.edu.co"/>
    <x v="6"/>
    <s v="Escuela de Negocios"/>
    <d v="2019-08-23T00:00:00"/>
    <n v="1283"/>
    <m/>
    <n v="150"/>
    <n v="220"/>
    <n v="180"/>
    <n v="270"/>
    <n v="205"/>
    <m/>
    <n v="42"/>
    <n v="96"/>
    <n v="29"/>
    <m/>
    <m/>
    <m/>
    <n v="2"/>
    <n v="4"/>
    <n v="3"/>
    <s v="B2"/>
    <m/>
    <s v="1-OK"/>
  </r>
  <r>
    <n v="200071934"/>
    <s v="Bonnet Escudero"/>
    <s v="Luz"/>
    <s v="lbonnet@uninorte.edu.co"/>
    <x v="14"/>
    <s v="Humanidades y Ciencias Sociales"/>
    <d v="2019-08-11T00:00:00"/>
    <n v="8438"/>
    <n v="282"/>
    <n v="163"/>
    <n v="206"/>
    <n v="180"/>
    <n v="267"/>
    <n v="204"/>
    <m/>
    <n v="53"/>
    <n v="90"/>
    <n v="29"/>
    <n v="76"/>
    <n v="69"/>
    <n v="4"/>
    <n v="3"/>
    <n v="4"/>
    <n v="3"/>
    <s v="B2"/>
    <m/>
    <s v="1-OK"/>
  </r>
  <r>
    <n v="200072191"/>
    <s v="Ortega Villalobos"/>
    <s v="Wilman"/>
    <s v="wvillalobos@uninorte.edu.co"/>
    <x v="2"/>
    <s v="Escuela de Negocios"/>
    <d v="2019-08-23T00:00:00"/>
    <n v="1283"/>
    <m/>
    <n v="150"/>
    <n v="200"/>
    <n v="180"/>
    <n v="270"/>
    <n v="200"/>
    <m/>
    <n v="42"/>
    <n v="87"/>
    <n v="29"/>
    <m/>
    <m/>
    <m/>
    <n v="2"/>
    <n v="4"/>
    <n v="3"/>
    <s v="B2"/>
    <m/>
    <s v="1-OK"/>
  </r>
  <r>
    <n v="200071960"/>
    <s v="Cañate Ramirez"/>
    <s v="Luis"/>
    <s v="canatel@uninorte.edu.co"/>
    <x v="8"/>
    <s v="Ingenierías"/>
    <d v="2019-08-11T00:00:00"/>
    <n v="8439"/>
    <n v="181"/>
    <n v="257"/>
    <n v="197"/>
    <n v="180"/>
    <n v="289"/>
    <n v="231"/>
    <m/>
    <n v="100"/>
    <n v="84"/>
    <n v="29"/>
    <n v="95"/>
    <n v="95"/>
    <n v="3"/>
    <n v="4"/>
    <n v="3"/>
    <n v="3"/>
    <s v="B2"/>
    <m/>
    <s v="1-OK"/>
  </r>
  <r>
    <n v="200074439"/>
    <s v="Benavides Jaimes"/>
    <s v="Brayan"/>
    <s v="jaimesb@uninorte.edu.co"/>
    <x v="13"/>
    <s v="Ingenierías"/>
    <d v="2019-08-11T00:00:00"/>
    <n v="8438"/>
    <n v="300"/>
    <n v="231"/>
    <n v="197"/>
    <n v="180"/>
    <n v="267"/>
    <n v="219"/>
    <m/>
    <n v="95"/>
    <n v="84"/>
    <n v="29"/>
    <n v="76"/>
    <n v="86"/>
    <n v="4"/>
    <n v="4"/>
    <n v="3"/>
    <n v="3"/>
    <s v="B2"/>
    <m/>
    <s v="1-OK"/>
  </r>
  <r>
    <n v="200074115"/>
    <s v="Becerra Gonzalez"/>
    <s v="Omar"/>
    <s v="obecera@uninorte.edu.co"/>
    <x v="17"/>
    <s v="Ingenierías"/>
    <d v="2019-08-11T00:00:00"/>
    <n v="8439"/>
    <n v="147"/>
    <n v="189"/>
    <n v="197"/>
    <n v="180"/>
    <n v="235"/>
    <n v="200"/>
    <m/>
    <n v="71"/>
    <n v="84"/>
    <n v="29"/>
    <n v="42"/>
    <n v="64"/>
    <n v="2"/>
    <n v="3"/>
    <n v="3"/>
    <n v="3"/>
    <s v="B2"/>
    <m/>
    <s v="1-OK"/>
  </r>
  <r>
    <n v="200075585"/>
    <s v="Villero Hernandez"/>
    <s v="Kathy"/>
    <s v="kvillero@uninorte.edu.co"/>
    <x v="5"/>
    <s v="Ingenierías"/>
    <d v="2019-08-11T00:00:00"/>
    <n v="8438"/>
    <n v="135"/>
    <n v="180"/>
    <n v="197"/>
    <n v="180"/>
    <n v="240"/>
    <n v="199"/>
    <m/>
    <n v="67"/>
    <n v="84"/>
    <n v="29"/>
    <n v="47"/>
    <n v="61"/>
    <n v="2"/>
    <n v="3"/>
    <n v="3"/>
    <n v="3"/>
    <s v="B2"/>
    <m/>
    <s v="1-OK"/>
  </r>
  <r>
    <n v="200049899"/>
    <s v="Espinosa Merlano"/>
    <s v="Gerardo"/>
    <s v="gerardoe@uninorte.edu.co"/>
    <x v="13"/>
    <s v="Ingenierías"/>
    <d v="2019-08-11T00:00:00"/>
    <n v="8439"/>
    <n v="174"/>
    <n v="180"/>
    <n v="197"/>
    <n v="180"/>
    <n v="224"/>
    <n v="195"/>
    <m/>
    <n v="67"/>
    <n v="84"/>
    <n v="29"/>
    <n v="34"/>
    <n v="55"/>
    <n v="3"/>
    <n v="3"/>
    <n v="3"/>
    <n v="3"/>
    <s v="B2"/>
    <m/>
    <s v="1-OK"/>
  </r>
  <r>
    <n v="200074174"/>
    <s v="Felizzola Bohorquez"/>
    <s v="Manuel"/>
    <s v="mffelizzola@uninorte.edu.co"/>
    <x v="5"/>
    <s v="Ingenierías"/>
    <d v="2019-08-11T00:00:00"/>
    <n v="8439"/>
    <n v="185"/>
    <n v="171"/>
    <n v="197"/>
    <n v="180"/>
    <n v="218"/>
    <n v="192"/>
    <m/>
    <n v="60"/>
    <n v="84"/>
    <n v="29"/>
    <n v="30"/>
    <n v="51"/>
    <n v="3"/>
    <n v="3"/>
    <n v="3"/>
    <n v="3"/>
    <s v="B2"/>
    <m/>
    <s v="1-OK"/>
  </r>
  <r>
    <n v="200038290"/>
    <s v="Cortina Melendez"/>
    <s v="Isabella"/>
    <s v="cortinai@uninorte.edu.co"/>
    <x v="1"/>
    <s v="Humanidades y Ciencias Sociales"/>
    <d v="2019-08-11T00:00:00"/>
    <n v="8439"/>
    <n v="174"/>
    <n v="154"/>
    <n v="197"/>
    <n v="180"/>
    <n v="224"/>
    <n v="189"/>
    <m/>
    <n v="46"/>
    <n v="84"/>
    <n v="29"/>
    <n v="34"/>
    <n v="47"/>
    <n v="3"/>
    <n v="3"/>
    <n v="3"/>
    <n v="3"/>
    <s v="B2"/>
    <m/>
    <s v="1-OK"/>
  </r>
  <r>
    <n v="200076118"/>
    <s v="Saavedra Peinado"/>
    <s v="Jesus"/>
    <s v="jdsaavedra@uninorte.edu.co"/>
    <x v="2"/>
    <s v="Escuela de Negocios"/>
    <d v="2019-08-23T00:00:00"/>
    <n v="1283"/>
    <m/>
    <n v="260"/>
    <n v="190"/>
    <n v="180"/>
    <n v="280"/>
    <n v="227.5"/>
    <m/>
    <n v="100"/>
    <n v="79"/>
    <n v="29"/>
    <m/>
    <m/>
    <m/>
    <n v="4"/>
    <n v="3"/>
    <n v="3"/>
    <s v="B2"/>
    <m/>
    <s v="1-OK"/>
  </r>
  <r>
    <n v="200064197"/>
    <s v="Consuegra Montes"/>
    <s v="Yalisa"/>
    <s v="yalisac@uninorte.edu.co"/>
    <x v="0"/>
    <s v="Ciencias de la Salud"/>
    <d v="2019-07-29T00:00:00"/>
    <m/>
    <n v="163"/>
    <n v="170"/>
    <n v="190"/>
    <n v="180"/>
    <n v="180"/>
    <n v="177"/>
    <m/>
    <n v="55"/>
    <n v="79"/>
    <n v="29"/>
    <n v="13"/>
    <n v="34"/>
    <n v="3"/>
    <n v="3"/>
    <n v="3"/>
    <n v="3"/>
    <s v="B1"/>
    <m/>
    <s v="1-OK"/>
  </r>
  <r>
    <n v="200080371"/>
    <s v="Bocanegra Rengifo"/>
    <s v="Santiago"/>
    <s v="bocanegra@uninorte.edu.co"/>
    <x v="2"/>
    <s v="Escuela de Negocios"/>
    <d v="2019-08-23T00:00:00"/>
    <n v="1283"/>
    <m/>
    <n v="170"/>
    <n v="190"/>
    <n v="180"/>
    <n v="250"/>
    <n v="197.5"/>
    <m/>
    <n v="55"/>
    <n v="79"/>
    <m/>
    <m/>
    <m/>
    <m/>
    <n v="3"/>
    <n v="3"/>
    <n v="3"/>
    <s v="B2"/>
    <m/>
    <m/>
  </r>
  <r>
    <n v="200071892"/>
    <s v="Aristizabal Acosta"/>
    <s v="Jose"/>
    <s v="jaaristizabal@uninorte.edu.co"/>
    <x v="2"/>
    <s v="Escuela de Negocios"/>
    <d v="2019-08-23T00:00:00"/>
    <n v="1283"/>
    <m/>
    <n v="160"/>
    <n v="190"/>
    <n v="180"/>
    <n v="290"/>
    <n v="205"/>
    <m/>
    <n v="48"/>
    <n v="79"/>
    <m/>
    <m/>
    <m/>
    <m/>
    <n v="3"/>
    <n v="3"/>
    <n v="3"/>
    <s v="B2"/>
    <m/>
    <m/>
  </r>
  <r>
    <n v="200071939"/>
    <s v="Bru Diaz"/>
    <s v="Beatriz"/>
    <s v="bbru@uninorte.edu.co"/>
    <x v="3"/>
    <s v="Escuela de Negocios"/>
    <d v="2019-08-23T00:00:00"/>
    <n v="1283"/>
    <m/>
    <n v="140"/>
    <n v="190"/>
    <n v="180"/>
    <n v="210"/>
    <n v="180"/>
    <m/>
    <n v="36"/>
    <n v="79"/>
    <n v="29"/>
    <m/>
    <m/>
    <m/>
    <n v="2"/>
    <n v="3"/>
    <n v="3"/>
    <s v="B2"/>
    <m/>
    <s v="1-OK"/>
  </r>
  <r>
    <n v="200064272"/>
    <s v="Bermudez Del Valle"/>
    <s v="Juan"/>
    <s v="bermudezcj@uninorte.edu.co"/>
    <x v="2"/>
    <s v="Escuela de Negocios"/>
    <d v="2019-08-23T00:00:00"/>
    <n v="1283"/>
    <m/>
    <n v="120"/>
    <n v="190"/>
    <n v="180"/>
    <n v="280"/>
    <n v="192.5"/>
    <m/>
    <n v="24"/>
    <n v="79"/>
    <n v="29"/>
    <m/>
    <m/>
    <m/>
    <n v="1"/>
    <n v="3"/>
    <n v="3"/>
    <s v="B2"/>
    <m/>
    <s v="1-OK"/>
  </r>
  <r>
    <n v="200100381"/>
    <s v="Ballestas Florez"/>
    <s v="Isabella"/>
    <s v="isabellaballestas@uninorte.edu.co"/>
    <x v="4"/>
    <s v="Escuela de Arquitectura, Urbanismo y Diseño"/>
    <d v="2019-08-11T00:00:00"/>
    <n v="8438"/>
    <n v="282"/>
    <n v="189"/>
    <n v="189"/>
    <n v="180"/>
    <n v="284"/>
    <n v="211"/>
    <m/>
    <n v="71"/>
    <n v="76"/>
    <n v="29"/>
    <n v="93"/>
    <e v="#N/A"/>
    <n v="4"/>
    <n v="3"/>
    <n v="3"/>
    <n v="3"/>
    <s v="B2"/>
    <m/>
    <s v="1-OK"/>
  </r>
  <r>
    <n v="200081624"/>
    <s v="Puerta Diaz"/>
    <s v="Luis"/>
    <s v="ldpuerta@uninorte.edu.co"/>
    <x v="5"/>
    <s v="Ingenierías"/>
    <d v="2019-08-11T00:00:00"/>
    <n v="8438"/>
    <n v="177"/>
    <n v="171"/>
    <n v="189"/>
    <n v="180"/>
    <n v="213"/>
    <n v="188"/>
    <m/>
    <n v="60"/>
    <n v="76"/>
    <n v="29"/>
    <n v="27"/>
    <n v="46"/>
    <n v="3"/>
    <n v="3"/>
    <n v="3"/>
    <n v="3"/>
    <s v="B2"/>
    <m/>
    <s v="1-OK"/>
  </r>
  <r>
    <n v="200089088"/>
    <s v="Polo De Alba"/>
    <s v="Wilmer"/>
    <s v="wilmerd@uninorte.edu.co"/>
    <x v="6"/>
    <s v="Escuela de Negocios"/>
    <d v="2019-08-23T00:00:00"/>
    <n v="1283"/>
    <m/>
    <n v="240"/>
    <n v="180"/>
    <n v="180"/>
    <n v="230"/>
    <n v="207.5"/>
    <m/>
    <n v="98"/>
    <n v="71"/>
    <n v="29"/>
    <m/>
    <m/>
    <m/>
    <n v="4"/>
    <n v="3"/>
    <n v="3"/>
    <s v="B2"/>
    <m/>
    <s v="1-OK"/>
  </r>
  <r>
    <n v="200072094"/>
    <s v="Jaimes Guzman"/>
    <s v="Sebastian"/>
    <s v="sajaimes@uninorte.edu.co"/>
    <x v="5"/>
    <s v="Ingenierías"/>
    <d v="2019-08-11T00:00:00"/>
    <n v="8438"/>
    <n v="201"/>
    <n v="231"/>
    <n v="180"/>
    <n v="180"/>
    <n v="267"/>
    <n v="215"/>
    <m/>
    <n v="95"/>
    <n v="71"/>
    <n v="29"/>
    <n v="76"/>
    <n v="83"/>
    <n v="4"/>
    <n v="4"/>
    <n v="3"/>
    <n v="3"/>
    <s v="B2"/>
    <m/>
    <s v="1-OK"/>
  </r>
  <r>
    <n v="200076237"/>
    <s v="Pardo Vanegas"/>
    <s v="Yuleisy"/>
    <s v="yuleisyp@uninorte.edu.co"/>
    <x v="17"/>
    <s v="Ingenierías"/>
    <d v="2019-08-11T00:00:00"/>
    <n v="8439"/>
    <n v="137"/>
    <n v="206"/>
    <n v="180"/>
    <n v="180"/>
    <n v="229"/>
    <n v="199"/>
    <m/>
    <n v="82"/>
    <n v="71"/>
    <n v="29"/>
    <n v="37"/>
    <n v="61"/>
    <n v="2"/>
    <n v="4"/>
    <n v="3"/>
    <n v="3"/>
    <s v="B2"/>
    <m/>
    <s v="1-OK"/>
  </r>
  <r>
    <n v="200071357"/>
    <s v="Castro De Castro"/>
    <s v="Antonio"/>
    <s v="ajdecastro@uninorte.edu.co"/>
    <x v="3"/>
    <s v="Escuela de Negocios"/>
    <d v="2019-08-23T00:00:00"/>
    <n v="1283"/>
    <m/>
    <n v="200"/>
    <n v="180"/>
    <n v="180"/>
    <n v="270"/>
    <n v="207.5"/>
    <m/>
    <n v="79"/>
    <n v="71"/>
    <n v="29"/>
    <m/>
    <m/>
    <m/>
    <n v="3"/>
    <n v="3"/>
    <n v="3"/>
    <s v="B2"/>
    <m/>
    <s v="1-OK"/>
  </r>
  <r>
    <n v="200089607"/>
    <s v="Cure Manotas"/>
    <s v="Elmer"/>
    <s v="celmer@uninorte.edu.co"/>
    <x v="3"/>
    <s v="Escuela de Negocios"/>
    <d v="2019-08-23T00:00:00"/>
    <n v="1283"/>
    <m/>
    <n v="200"/>
    <n v="180"/>
    <n v="180"/>
    <n v="270"/>
    <n v="207.5"/>
    <m/>
    <n v="79"/>
    <n v="71"/>
    <n v="29"/>
    <m/>
    <m/>
    <m/>
    <n v="3"/>
    <n v="3"/>
    <n v="3"/>
    <s v="B2"/>
    <m/>
    <s v="1-OK"/>
  </r>
  <r>
    <n v="200073416"/>
    <s v="Ospino Achury"/>
    <s v="Maria"/>
    <s v="achurym@uninorte.edu.co"/>
    <x v="2"/>
    <s v="Escuela de Negocios"/>
    <d v="2019-08-23T00:00:00"/>
    <n v="1283"/>
    <m/>
    <n v="190"/>
    <n v="180"/>
    <n v="180"/>
    <n v="210"/>
    <n v="190"/>
    <m/>
    <n v="73"/>
    <n v="71"/>
    <n v="29"/>
    <m/>
    <m/>
    <m/>
    <n v="3"/>
    <n v="3"/>
    <n v="3"/>
    <s v="B2"/>
    <m/>
    <s v="1-OK"/>
  </r>
  <r>
    <n v="200076851"/>
    <s v="Lopez Costa"/>
    <s v="Ivan"/>
    <s v="icosta@uninorte.edu.co"/>
    <x v="2"/>
    <s v="Escuela de Negocios"/>
    <d v="2019-08-23T00:00:00"/>
    <n v="1283"/>
    <m/>
    <n v="180"/>
    <n v="180"/>
    <n v="180"/>
    <n v="230"/>
    <n v="192.5"/>
    <m/>
    <n v="67"/>
    <n v="71"/>
    <n v="29"/>
    <m/>
    <m/>
    <m/>
    <n v="3"/>
    <n v="3"/>
    <n v="3"/>
    <s v="B2"/>
    <m/>
    <s v="1-OK"/>
  </r>
  <r>
    <n v="200090573"/>
    <s v="Santiago Fernandez"/>
    <s v="Bleidy"/>
    <s v="sbleidy@uninorte.edu.co"/>
    <x v="12"/>
    <s v="Escuela de Arquitectura, Urbanismo y Diseño"/>
    <d v="2019-08-11T00:00:00"/>
    <n v="8439"/>
    <n v="50"/>
    <n v="171"/>
    <n v="180"/>
    <n v="180"/>
    <n v="202"/>
    <n v="183"/>
    <m/>
    <n v="60"/>
    <n v="71"/>
    <n v="29"/>
    <n v="22"/>
    <n v="40"/>
    <n v="1"/>
    <n v="3"/>
    <n v="3"/>
    <n v="3"/>
    <s v="B2"/>
    <m/>
    <s v="1-OK"/>
  </r>
  <r>
    <n v="200071859"/>
    <s v="Agamez Llanos"/>
    <s v="Valeria"/>
    <s v="agamezv@uninorte.edu.co"/>
    <x v="14"/>
    <s v="Humanidades y Ciencias Sociales"/>
    <d v="2019-08-11T00:00:00"/>
    <n v="8438"/>
    <n v="282"/>
    <n v="154"/>
    <n v="180"/>
    <n v="180"/>
    <n v="213"/>
    <n v="182"/>
    <m/>
    <n v="46"/>
    <n v="71"/>
    <n v="29"/>
    <n v="27"/>
    <n v="39"/>
    <n v="4"/>
    <n v="3"/>
    <n v="3"/>
    <n v="3"/>
    <s v="B2"/>
    <m/>
    <s v="1-OK"/>
  </r>
  <r>
    <n v="200069153"/>
    <s v="Pitalua Wilches"/>
    <s v="Julian"/>
    <s v="jpitalua@uninorte.edu.co"/>
    <x v="0"/>
    <s v="Ciencias de la Salud"/>
    <d v="2019-07-29T00:00:00"/>
    <m/>
    <n v="81"/>
    <n v="130"/>
    <n v="180"/>
    <n v="180"/>
    <n v="260"/>
    <n v="166"/>
    <m/>
    <n v="30"/>
    <n v="71"/>
    <n v="29"/>
    <n v="70"/>
    <n v="25"/>
    <n v="1"/>
    <n v="2"/>
    <n v="3"/>
    <n v="3"/>
    <s v="B2"/>
    <m/>
    <s v="1-OK"/>
  </r>
  <r>
    <n v="200080396"/>
    <s v="Del Portillo Guevara"/>
    <s v="Maria"/>
    <s v="mfdelportillo@uninorte.edu.co"/>
    <x v="3"/>
    <s v="Escuela de Negocios"/>
    <d v="2019-08-23T00:00:00"/>
    <n v="1283"/>
    <m/>
    <n v="40"/>
    <n v="180"/>
    <n v="180"/>
    <n v="220"/>
    <n v="155"/>
    <m/>
    <n v="1"/>
    <n v="71"/>
    <m/>
    <m/>
    <m/>
    <m/>
    <n v="1"/>
    <n v="3"/>
    <n v="3"/>
    <s v="B2"/>
    <m/>
    <m/>
  </r>
  <r>
    <n v="200071680"/>
    <s v="Jimenez Manga"/>
    <s v="Luna"/>
    <s v="jimenezdl@uninorte.edu.co"/>
    <x v="13"/>
    <s v="Ingenierías"/>
    <d v="2019-08-11T00:00:00"/>
    <n v="8439"/>
    <n v="181"/>
    <n v="240"/>
    <n v="171"/>
    <n v="180"/>
    <n v="224"/>
    <n v="204"/>
    <m/>
    <n v="98"/>
    <n v="61"/>
    <n v="29"/>
    <n v="34"/>
    <n v="69"/>
    <n v="3"/>
    <n v="4"/>
    <n v="3"/>
    <n v="3"/>
    <s v="B2"/>
    <m/>
    <s v="1-OK"/>
  </r>
  <r>
    <n v="200083002"/>
    <s v="Vasquez Mora"/>
    <s v="Sary"/>
    <s v="saryv@uninorte.edu.co"/>
    <x v="11"/>
    <s v="Ingenierías"/>
    <d v="2019-08-11T00:00:00"/>
    <n v="8439"/>
    <n v="178"/>
    <n v="189"/>
    <n v="171"/>
    <n v="180"/>
    <n v="262"/>
    <n v="201"/>
    <m/>
    <n v="71"/>
    <n v="61"/>
    <n v="29"/>
    <n v="71"/>
    <n v="65"/>
    <n v="3"/>
    <n v="3"/>
    <n v="3"/>
    <n v="3"/>
    <s v="B2"/>
    <m/>
    <s v="1-OK"/>
  </r>
  <r>
    <n v="200087003"/>
    <s v="Azcarate Navarro"/>
    <s v="Maria"/>
    <s v="mazcarate@uninorte.edu.co"/>
    <x v="5"/>
    <s v="Ingenierías"/>
    <d v="2019-08-11T00:00:00"/>
    <n v="8438"/>
    <n v="282"/>
    <n v="171"/>
    <n v="171"/>
    <n v="180"/>
    <n v="235"/>
    <n v="189"/>
    <m/>
    <n v="60"/>
    <n v="61"/>
    <n v="29"/>
    <n v="42"/>
    <n v="47"/>
    <n v="4"/>
    <n v="3"/>
    <n v="3"/>
    <n v="3"/>
    <s v="B2"/>
    <m/>
    <s v="1-OK"/>
  </r>
  <r>
    <n v="200071793"/>
    <s v="Alvarez Aguirre"/>
    <s v="Diany"/>
    <s v="dianya@uninorte.edu.co"/>
    <x v="5"/>
    <s v="Ingenierías"/>
    <d v="2019-08-11T00:00:00"/>
    <n v="8438"/>
    <n v="171"/>
    <n v="154"/>
    <n v="171"/>
    <n v="180"/>
    <n v="278"/>
    <n v="196"/>
    <m/>
    <n v="46"/>
    <n v="61"/>
    <n v="29"/>
    <n v="88"/>
    <n v="57"/>
    <n v="3"/>
    <n v="3"/>
    <n v="3"/>
    <n v="3"/>
    <s v="B2"/>
    <m/>
    <s v="1-OK"/>
  </r>
  <r>
    <n v="200073634"/>
    <s v="Pinto Deluque"/>
    <s v="Jhonatan"/>
    <s v="djpinto@uninorte.edu.co"/>
    <x v="12"/>
    <s v="Escuela de Arquitectura, Urbanismo y Diseño"/>
    <d v="2019-08-11T00:00:00"/>
    <n v="8438"/>
    <n v="173"/>
    <n v="146"/>
    <n v="171"/>
    <n v="180"/>
    <n v="207"/>
    <n v="176"/>
    <m/>
    <n v="40"/>
    <n v="61"/>
    <n v="29"/>
    <n v="24"/>
    <n v="33"/>
    <n v="3"/>
    <n v="2"/>
    <n v="3"/>
    <n v="3"/>
    <s v="B2"/>
    <m/>
    <s v="1-OK"/>
  </r>
  <r>
    <n v="200077023"/>
    <s v="Emiliani Cortes"/>
    <s v="Juan"/>
    <s v="emilianij@uninorte.edu.co"/>
    <x v="0"/>
    <s v="Ciencias de la Salud"/>
    <d v="2019-08-11T00:00:00"/>
    <n v="8438"/>
    <n v="174"/>
    <n v="120"/>
    <n v="171"/>
    <n v="180"/>
    <n v="278"/>
    <n v="187"/>
    <m/>
    <n v="24"/>
    <n v="61"/>
    <n v="29"/>
    <n v="88"/>
    <e v="#N/A"/>
    <n v="3"/>
    <n v="1"/>
    <n v="3"/>
    <n v="3"/>
    <s v="B2"/>
    <m/>
    <s v="1-OK"/>
  </r>
  <r>
    <n v="200086894"/>
    <s v="Diaz Granados Mora"/>
    <s v="Felipe"/>
    <s v="fgranadosmora@uninorte.edu.co"/>
    <x v="6"/>
    <s v="Escuela de Negocios"/>
    <d v="2019-08-23T00:00:00"/>
    <n v="1283"/>
    <m/>
    <n v="150"/>
    <n v="170"/>
    <n v="180"/>
    <n v="200"/>
    <n v="175"/>
    <m/>
    <n v="42"/>
    <n v="53"/>
    <n v="29"/>
    <m/>
    <m/>
    <m/>
    <n v="2"/>
    <n v="3"/>
    <n v="3"/>
    <s v="B2"/>
    <m/>
    <s v="1-OK"/>
  </r>
  <r>
    <n v="200080713"/>
    <s v="Gomez Villadiego"/>
    <s v="Jorge"/>
    <s v="jmvilladiego@uninorte.edu.co"/>
    <x v="3"/>
    <s v="Escuela de Negocios"/>
    <d v="2019-08-23T00:00:00"/>
    <n v="1283"/>
    <m/>
    <n v="110"/>
    <n v="170"/>
    <n v="180"/>
    <n v="250"/>
    <n v="177.5"/>
    <m/>
    <n v="16"/>
    <n v="53"/>
    <n v="29"/>
    <m/>
    <m/>
    <m/>
    <n v="1"/>
    <n v="3"/>
    <n v="3"/>
    <s v="B2"/>
    <m/>
    <s v="1-OK"/>
  </r>
  <r>
    <n v="200072470"/>
    <s v="Martinez Vivanco"/>
    <s v="Linaurys"/>
    <s v="lvivanco@uninorte.edu.co"/>
    <x v="3"/>
    <s v="Escuela de Negocios"/>
    <d v="2019-08-23T00:00:00"/>
    <n v="1283"/>
    <m/>
    <n v="110"/>
    <n v="170"/>
    <n v="180"/>
    <n v="260"/>
    <n v="180"/>
    <m/>
    <n v="16"/>
    <n v="53"/>
    <n v="29"/>
    <m/>
    <m/>
    <m/>
    <n v="1"/>
    <n v="3"/>
    <n v="3"/>
    <s v="B2"/>
    <m/>
    <s v="1-OK"/>
  </r>
  <r>
    <n v="200039453"/>
    <s v="Naranjo Libonati"/>
    <s v="Elkin"/>
    <s v="elibonatti@uninorte.edu.co"/>
    <x v="0"/>
    <s v="Ciencias de la Salud"/>
    <d v="2019-08-11T00:00:00"/>
    <n v="8438"/>
    <n v="178"/>
    <n v="180"/>
    <n v="163"/>
    <n v="180"/>
    <n v="218"/>
    <n v="185"/>
    <m/>
    <n v="67"/>
    <n v="51"/>
    <n v="29"/>
    <n v="30"/>
    <n v="42"/>
    <n v="3"/>
    <n v="3"/>
    <n v="3"/>
    <n v="3"/>
    <s v="B2"/>
    <m/>
    <s v="1-OK"/>
  </r>
  <r>
    <n v="200098615"/>
    <s v="Herrera Mejia"/>
    <s v="Isabella"/>
    <s v="isabellaherrera@uninorte.edu.co"/>
    <x v="19"/>
    <s v="Escuela de Arquitectura, Urbanismo y Diseño"/>
    <d v="2019-08-11T00:00:00"/>
    <n v="8438"/>
    <n v="147"/>
    <n v="146"/>
    <n v="163"/>
    <n v="180"/>
    <n v="262"/>
    <n v="188"/>
    <m/>
    <n v="40"/>
    <n v="51"/>
    <n v="29"/>
    <n v="71"/>
    <n v="46"/>
    <n v="2"/>
    <n v="2"/>
    <n v="3"/>
    <n v="3"/>
    <s v="B2"/>
    <m/>
    <s v="1-OK"/>
  </r>
  <r>
    <n v="200072221"/>
    <s v="Pereira Gallardo"/>
    <s v="Sharik"/>
    <s v="sharikp@uninorte.edu.co"/>
    <x v="12"/>
    <s v="Escuela de Arquitectura, Urbanismo y Diseño"/>
    <d v="2019-08-11T00:00:00"/>
    <n v="8438"/>
    <n v="171"/>
    <n v="129"/>
    <n v="163"/>
    <n v="180"/>
    <n v="245"/>
    <n v="179"/>
    <m/>
    <n v="27"/>
    <n v="51"/>
    <n v="29"/>
    <n v="52"/>
    <n v="36"/>
    <n v="3"/>
    <n v="2"/>
    <n v="3"/>
    <n v="3"/>
    <s v="B2"/>
    <m/>
    <s v="1-OK"/>
  </r>
  <r>
    <n v="200081211"/>
    <s v="Arroyo Gomez"/>
    <s v="Edgar"/>
    <s v="eaarroyo@uninorte.edu.co"/>
    <x v="1"/>
    <s v="Humanidades y Ciencias Sociales"/>
    <d v="2019-08-11T00:00:00"/>
    <n v="8438"/>
    <n v="282"/>
    <n v="129"/>
    <n v="163"/>
    <n v="180"/>
    <n v="235"/>
    <n v="177"/>
    <m/>
    <n v="27"/>
    <n v="51"/>
    <n v="29"/>
    <n v="42"/>
    <n v="34"/>
    <n v="4"/>
    <n v="2"/>
    <n v="3"/>
    <n v="3"/>
    <s v="B2"/>
    <m/>
    <s v="1-OK"/>
  </r>
  <r>
    <n v="200100354"/>
    <s v="Daza Miranda"/>
    <s v="Luisa"/>
    <s v="fldaza@uninorte.edu.co"/>
    <x v="18"/>
    <s v="IESE-Inst.de Estudios en Educ."/>
    <d v="2019-08-11T00:00:00"/>
    <n v="8438"/>
    <n v="244"/>
    <n v="111"/>
    <n v="163"/>
    <n v="180"/>
    <n v="251"/>
    <n v="176"/>
    <m/>
    <n v="18"/>
    <n v="51"/>
    <n v="29"/>
    <n v="59"/>
    <n v="33"/>
    <n v="4"/>
    <n v="1"/>
    <n v="3"/>
    <n v="3"/>
    <s v="B2"/>
    <m/>
    <s v="1-OK"/>
  </r>
  <r>
    <n v="200092496"/>
    <s v="Lopez Reyes"/>
    <s v="Karolain"/>
    <s v="karolainl@uninorte.edu.co"/>
    <x v="18"/>
    <s v="IESE-Inst.de Estudios en Educ."/>
    <d v="2019-08-11T00:00:00"/>
    <n v="8439"/>
    <n v="147"/>
    <n v="103"/>
    <n v="163"/>
    <n v="180"/>
    <n v="185"/>
    <n v="158"/>
    <m/>
    <n v="14"/>
    <n v="51"/>
    <n v="29"/>
    <n v="14"/>
    <n v="19"/>
    <n v="2"/>
    <n v="1"/>
    <n v="3"/>
    <n v="3"/>
    <s v="B1"/>
    <m/>
    <s v="0-NO"/>
  </r>
  <r>
    <n v="200079997"/>
    <s v="Llinas Parra"/>
    <s v="Natalia"/>
    <s v="nataliallinas@uninorte.edu.co"/>
    <x v="6"/>
    <s v="Escuela de Negocios"/>
    <d v="2019-08-23T00:00:00"/>
    <n v="1283"/>
    <m/>
    <n v="180"/>
    <n v="160"/>
    <n v="180"/>
    <n v="230"/>
    <n v="187.5"/>
    <m/>
    <n v="67"/>
    <n v="44"/>
    <n v="29"/>
    <m/>
    <m/>
    <m/>
    <n v="3"/>
    <n v="3"/>
    <n v="3"/>
    <s v="B2"/>
    <m/>
    <s v="1-OK"/>
  </r>
  <r>
    <n v="200090906"/>
    <s v="Quevedo Perez"/>
    <s v="Daniela"/>
    <s v="dsquevedo@uninorte.edu.co"/>
    <x v="6"/>
    <s v="Escuela de Negocios"/>
    <d v="2019-08-23T00:00:00"/>
    <n v="1283"/>
    <m/>
    <n v="160"/>
    <n v="160"/>
    <n v="180"/>
    <n v="200"/>
    <n v="175"/>
    <m/>
    <n v="48"/>
    <n v="44"/>
    <n v="29"/>
    <m/>
    <m/>
    <m/>
    <n v="3"/>
    <n v="3"/>
    <n v="3"/>
    <s v="B2"/>
    <m/>
    <s v="1-OK"/>
  </r>
  <r>
    <n v="200072445"/>
    <s v="Llanos Mendoza"/>
    <s v="Daniela"/>
    <s v="ddllanos@uninorte.edu.co"/>
    <x v="3"/>
    <s v="Escuela de Negocios"/>
    <d v="2019-08-23T00:00:00"/>
    <n v="1283"/>
    <m/>
    <n v="130"/>
    <n v="160"/>
    <n v="180"/>
    <n v="160"/>
    <n v="157.5"/>
    <m/>
    <n v="30"/>
    <n v="44"/>
    <m/>
    <m/>
    <m/>
    <m/>
    <n v="2"/>
    <n v="3"/>
    <n v="3"/>
    <s v="A2"/>
    <m/>
    <m/>
  </r>
  <r>
    <n v="200081695"/>
    <s v="Quiroz Diaz"/>
    <s v="Eliecer"/>
    <s v="deliecer@uninorte.edu.co"/>
    <x v="2"/>
    <s v="Escuela de Negocios"/>
    <d v="2019-08-23T00:00:00"/>
    <n v="1283"/>
    <m/>
    <n v="130"/>
    <n v="160"/>
    <n v="180"/>
    <n v="240"/>
    <n v="177.5"/>
    <m/>
    <n v="30"/>
    <n v="44"/>
    <m/>
    <m/>
    <m/>
    <m/>
    <n v="2"/>
    <n v="3"/>
    <n v="3"/>
    <s v="B2"/>
    <m/>
    <m/>
  </r>
  <r>
    <n v="200075948"/>
    <s v="Mercado Romero"/>
    <s v="Ludis"/>
    <s v="rludis@uninorte.edu.co"/>
    <x v="2"/>
    <s v="Escuela de Negocios"/>
    <d v="2019-08-23T00:00:00"/>
    <n v="1283"/>
    <m/>
    <n v="80"/>
    <n v="160"/>
    <n v="180"/>
    <n v="230"/>
    <n v="162.5"/>
    <m/>
    <n v="5"/>
    <n v="44"/>
    <m/>
    <m/>
    <m/>
    <m/>
    <n v="1"/>
    <n v="3"/>
    <n v="3"/>
    <s v="B2"/>
    <m/>
    <m/>
  </r>
  <r>
    <n v="200070803"/>
    <s v="Pelaez Palacio"/>
    <s v="Daniela"/>
    <s v="dppelaez@uninorte.edu.co"/>
    <x v="0"/>
    <s v="Ciencias de la Salud"/>
    <d v="2019-08-11T00:00:00"/>
    <n v="8438"/>
    <n v="236"/>
    <n v="214"/>
    <n v="154"/>
    <n v="180"/>
    <n v="289"/>
    <n v="209"/>
    <m/>
    <n v="88"/>
    <n v="42"/>
    <n v="29"/>
    <n v="95"/>
    <n v="76"/>
    <n v="4"/>
    <n v="4"/>
    <n v="2"/>
    <n v="3"/>
    <s v="B2"/>
    <m/>
    <s v="1-OK"/>
  </r>
  <r>
    <n v="200071433"/>
    <s v="Vega Yubran"/>
    <s v="Victor"/>
    <s v="vyubran@uninorte.edu.co"/>
    <x v="5"/>
    <s v="Ingenierías"/>
    <d v="2019-08-11T00:00:00"/>
    <n v="8438"/>
    <n v="120"/>
    <n v="206"/>
    <n v="154"/>
    <n v="180"/>
    <n v="251"/>
    <n v="198"/>
    <m/>
    <n v="82"/>
    <n v="42"/>
    <n v="29"/>
    <n v="59"/>
    <n v="60"/>
    <n v="2"/>
    <n v="4"/>
    <n v="2"/>
    <n v="3"/>
    <s v="B2"/>
    <m/>
    <s v="1-OK"/>
  </r>
  <r>
    <n v="200091568"/>
    <s v="De La Hoz Osorio"/>
    <s v="Juan"/>
    <s v="cdelahozj@uninorte.edu.co"/>
    <x v="4"/>
    <s v="Escuela de Arquitectura, Urbanismo y Diseño"/>
    <d v="2019-08-11T00:00:00"/>
    <n v="8439"/>
    <n v="264"/>
    <n v="197"/>
    <n v="154"/>
    <n v="180"/>
    <n v="229"/>
    <n v="190"/>
    <m/>
    <n v="77"/>
    <n v="42"/>
    <n v="29"/>
    <n v="37"/>
    <n v="50"/>
    <n v="4"/>
    <n v="3"/>
    <n v="2"/>
    <n v="3"/>
    <s v="B2"/>
    <m/>
    <s v="1-OK"/>
  </r>
  <r>
    <n v="200072833"/>
    <s v="Garces Torres"/>
    <s v="Sergio"/>
    <s v="sagarces@uninorte.edu.co"/>
    <x v="13"/>
    <s v="Ingenierías"/>
    <d v="2019-08-11T00:00:00"/>
    <n v="8439"/>
    <n v="183"/>
    <n v="197"/>
    <n v="154"/>
    <n v="180"/>
    <n v="185"/>
    <n v="179"/>
    <m/>
    <n v="77"/>
    <n v="42"/>
    <n v="29"/>
    <n v="14"/>
    <n v="36"/>
    <n v="3"/>
    <n v="3"/>
    <n v="2"/>
    <n v="3"/>
    <s v="B1"/>
    <m/>
    <s v="1-OK"/>
  </r>
  <r>
    <n v="200075828"/>
    <s v="Arrieta Carcamo"/>
    <s v="Angela"/>
    <s v="amcarcamo@uninorte.edu.co"/>
    <x v="13"/>
    <s v="Ingenierías"/>
    <d v="2019-08-11T00:00:00"/>
    <n v="8438"/>
    <n v="300"/>
    <n v="163"/>
    <n v="154"/>
    <n v="180"/>
    <n v="245"/>
    <n v="186"/>
    <m/>
    <n v="53"/>
    <n v="42"/>
    <n v="29"/>
    <n v="52"/>
    <n v="44"/>
    <n v="4"/>
    <n v="3"/>
    <n v="2"/>
    <n v="3"/>
    <s v="B2"/>
    <m/>
    <s v="1-OK"/>
  </r>
  <r>
    <n v="200075136"/>
    <s v="Montes Mercado"/>
    <s v="Carlos"/>
    <s v="cmontese@uninorte.edu.co"/>
    <x v="17"/>
    <s v="Ingenierías"/>
    <d v="2019-08-11T00:00:00"/>
    <n v="8438"/>
    <n v="178"/>
    <n v="154"/>
    <n v="154"/>
    <n v="180"/>
    <n v="240"/>
    <n v="182"/>
    <m/>
    <n v="46"/>
    <n v="42"/>
    <n v="29"/>
    <n v="47"/>
    <n v="39"/>
    <n v="3"/>
    <n v="3"/>
    <n v="2"/>
    <n v="3"/>
    <s v="B2"/>
    <m/>
    <s v="1-OK"/>
  </r>
  <r>
    <n v="200084229"/>
    <s v="Buitrago Dueñas"/>
    <s v="Sara"/>
    <s v="sduenas@uninorte.edu.co"/>
    <x v="12"/>
    <s v="Escuela de Arquitectura, Urbanismo y Diseño"/>
    <d v="2019-08-11T00:00:00"/>
    <n v="8438"/>
    <n v="181"/>
    <n v="103"/>
    <n v="154"/>
    <n v="180"/>
    <n v="240"/>
    <n v="169"/>
    <m/>
    <n v="14"/>
    <n v="42"/>
    <n v="29"/>
    <n v="47"/>
    <n v="27"/>
    <n v="3"/>
    <n v="1"/>
    <n v="2"/>
    <n v="3"/>
    <s v="B2"/>
    <m/>
    <s v="1-OK"/>
  </r>
  <r>
    <n v="200093289"/>
    <s v="Prims Gutierrez"/>
    <s v="Karim"/>
    <s v="kprims@uninorte.edu.co"/>
    <x v="6"/>
    <s v="Escuela de Negocios"/>
    <d v="2019-08-23T00:00:00"/>
    <n v="1283"/>
    <m/>
    <n v="170"/>
    <n v="150"/>
    <n v="180"/>
    <n v="160"/>
    <n v="165"/>
    <m/>
    <n v="55"/>
    <n v="34"/>
    <n v="29"/>
    <m/>
    <m/>
    <m/>
    <n v="3"/>
    <n v="2"/>
    <n v="3"/>
    <s v="A2"/>
    <m/>
    <s v="1-OK"/>
  </r>
  <r>
    <n v="200071078"/>
    <s v="Henao Roldan"/>
    <s v="Maria"/>
    <s v="mhenaoa@uninorte.edu.co"/>
    <x v="3"/>
    <s v="Escuela de Negocios"/>
    <d v="2019-08-23T00:00:00"/>
    <n v="1283"/>
    <m/>
    <n v="130"/>
    <n v="150"/>
    <n v="180"/>
    <n v="270"/>
    <n v="182.5"/>
    <m/>
    <n v="30"/>
    <n v="34"/>
    <m/>
    <m/>
    <m/>
    <m/>
    <n v="2"/>
    <n v="2"/>
    <n v="3"/>
    <s v="B2"/>
    <m/>
    <m/>
  </r>
  <r>
    <n v="200080746"/>
    <s v="Botero Sojo"/>
    <s v="Laura"/>
    <s v="sojol@uninorte.edu.co"/>
    <x v="3"/>
    <s v="Escuela de Negocios"/>
    <d v="2019-08-23T00:00:00"/>
    <n v="1283"/>
    <m/>
    <n v="110"/>
    <n v="150"/>
    <n v="180"/>
    <n v="280"/>
    <n v="180"/>
    <m/>
    <n v="16"/>
    <n v="34"/>
    <n v="29"/>
    <m/>
    <m/>
    <m/>
    <n v="1"/>
    <n v="2"/>
    <n v="3"/>
    <s v="B2"/>
    <m/>
    <s v="1-OK"/>
  </r>
  <r>
    <n v="200075721"/>
    <s v="Cardenas Padilla"/>
    <s v="Dayaniela"/>
    <s v="dayanielac@uninorte.edu.co"/>
    <x v="2"/>
    <s v="Escuela de Negocios"/>
    <d v="2019-08-23T00:00:00"/>
    <n v="1283"/>
    <m/>
    <n v="70"/>
    <n v="150"/>
    <n v="180"/>
    <n v="230"/>
    <n v="157.5"/>
    <m/>
    <n v="3"/>
    <n v="34"/>
    <m/>
    <m/>
    <m/>
    <m/>
    <n v="1"/>
    <n v="2"/>
    <n v="3"/>
    <s v="B2"/>
    <m/>
    <m/>
  </r>
  <r>
    <n v="200069032"/>
    <s v="Peñaloza Gamez"/>
    <s v="Daniel"/>
    <s v="dapenaloza@uninorte.edu.co"/>
    <x v="13"/>
    <s v="Ingenierías"/>
    <d v="2019-08-11T00:00:00"/>
    <n v="8439"/>
    <n v="137"/>
    <n v="189"/>
    <n v="146"/>
    <n v="180"/>
    <n v="273"/>
    <n v="197"/>
    <m/>
    <n v="71"/>
    <n v="32"/>
    <n v="29"/>
    <n v="85"/>
    <n v="58"/>
    <n v="2"/>
    <n v="3"/>
    <n v="2"/>
    <n v="3"/>
    <s v="B2"/>
    <m/>
    <s v="1-OK"/>
  </r>
  <r>
    <n v="200073307"/>
    <s v="Solano Peñaranda"/>
    <s v="Oscar"/>
    <s v="oisolano@uninorte.edu.co"/>
    <x v="19"/>
    <s v="Escuela de Arquitectura, Urbanismo y Diseño"/>
    <d v="2019-08-11T00:00:00"/>
    <n v="8439"/>
    <n v="133"/>
    <n v="137"/>
    <n v="146"/>
    <n v="180"/>
    <n v="229"/>
    <n v="173"/>
    <m/>
    <n v="33"/>
    <n v="32"/>
    <n v="29"/>
    <n v="37"/>
    <n v="30"/>
    <n v="2"/>
    <n v="2"/>
    <n v="2"/>
    <n v="3"/>
    <s v="B2"/>
    <m/>
    <s v="1-OK"/>
  </r>
  <r>
    <n v="200068587"/>
    <s v="Taylor Porto"/>
    <s v="Daniela"/>
    <s v="taylord@uninorte.edu.co"/>
    <x v="12"/>
    <s v="Escuela de Arquitectura, Urbanismo y Diseño"/>
    <d v="2019-08-11T00:00:00"/>
    <n v="8438"/>
    <n v="135"/>
    <n v="120"/>
    <n v="146"/>
    <n v="180"/>
    <n v="300"/>
    <n v="187"/>
    <m/>
    <n v="24"/>
    <n v="32"/>
    <n v="29"/>
    <n v="100"/>
    <e v="#N/A"/>
    <n v="2"/>
    <n v="1"/>
    <n v="2"/>
    <n v="3"/>
    <s v="B2"/>
    <m/>
    <s v="1-OK"/>
  </r>
  <r>
    <n v="200063307"/>
    <s v="Acuña Marimon"/>
    <s v="Gustavo"/>
    <s v="marimong@uninorte.edu.co"/>
    <x v="14"/>
    <s v="Humanidades y Ciencias Sociales"/>
    <d v="2019-08-11T00:00:00"/>
    <n v="8438"/>
    <n v="282"/>
    <n v="120"/>
    <n v="146"/>
    <n v="180"/>
    <n v="207"/>
    <n v="163"/>
    <m/>
    <n v="24"/>
    <n v="32"/>
    <n v="29"/>
    <n v="24"/>
    <n v="16"/>
    <n v="4"/>
    <n v="1"/>
    <n v="2"/>
    <n v="3"/>
    <s v="B2"/>
    <m/>
    <s v="1-OK"/>
  </r>
  <r>
    <n v="200081355"/>
    <s v="Colina Parra"/>
    <s v="Maria"/>
    <s v="macolina@uninorte.edu.co"/>
    <x v="12"/>
    <s v="Escuela de Arquitectura, Urbanismo y Diseño"/>
    <d v="2019-08-11T00:00:00"/>
    <n v="8438"/>
    <n v="282"/>
    <n v="111"/>
    <n v="146"/>
    <n v="180"/>
    <n v="185"/>
    <n v="156"/>
    <m/>
    <n v="18"/>
    <n v="32"/>
    <n v="29"/>
    <n v="14"/>
    <n v="18"/>
    <n v="4"/>
    <n v="1"/>
    <n v="2"/>
    <n v="3"/>
    <s v="B1"/>
    <m/>
    <s v="1-OK"/>
  </r>
  <r>
    <n v="200072531"/>
    <s v="Palacin Moreno"/>
    <s v="Marialejandra"/>
    <s v="mpalacin@uninorte.edu.co"/>
    <x v="2"/>
    <s v="Escuela de Negocios"/>
    <d v="2019-08-23T00:00:00"/>
    <n v="1283"/>
    <m/>
    <n v="170"/>
    <n v="140"/>
    <n v="180"/>
    <n v="210"/>
    <n v="175"/>
    <m/>
    <n v="55"/>
    <n v="27"/>
    <n v="29"/>
    <m/>
    <m/>
    <m/>
    <n v="3"/>
    <n v="2"/>
    <n v="3"/>
    <s v="B2"/>
    <m/>
    <s v="1-OK"/>
  </r>
  <r>
    <n v="200060598"/>
    <s v="Acuña Trejos"/>
    <s v="Marcelo"/>
    <s v="trejosm@uninorte.edu.co"/>
    <x v="0"/>
    <s v="Ciencias de la Salud"/>
    <d v="2019-07-29T00:00:00"/>
    <m/>
    <n v="163"/>
    <n v="100"/>
    <n v="140"/>
    <n v="180"/>
    <n v="210"/>
    <n v="159"/>
    <m/>
    <n v="12"/>
    <n v="27"/>
    <n v="29"/>
    <n v="26"/>
    <n v="13"/>
    <n v="3"/>
    <n v="1"/>
    <n v="2"/>
    <n v="3"/>
    <s v="B2"/>
    <m/>
    <s v="1-OK"/>
  </r>
  <r>
    <n v="200089690"/>
    <s v="Galeano Rodriguez"/>
    <s v="Jorge"/>
    <s v="jgaleanoj@uninorte.edu.co"/>
    <x v="21"/>
    <s v="Ciencias Básicas"/>
    <d v="2019-08-11T00:00:00"/>
    <n v="8438"/>
    <n v="183"/>
    <n v="197"/>
    <n v="137"/>
    <n v="180"/>
    <n v="185"/>
    <n v="175"/>
    <m/>
    <n v="77"/>
    <n v="26"/>
    <n v="29"/>
    <n v="14"/>
    <n v="27"/>
    <n v="3"/>
    <n v="3"/>
    <n v="2"/>
    <n v="3"/>
    <s v="B1"/>
    <m/>
    <s v="1-OK"/>
  </r>
  <r>
    <n v="200074712"/>
    <s v="Mejia Castro"/>
    <s v="Laura"/>
    <s v="vlmejia@uninorte.edu.co"/>
    <x v="13"/>
    <s v="Ingenierías"/>
    <d v="2019-08-11T00:00:00"/>
    <n v="8438"/>
    <n v="133"/>
    <n v="189"/>
    <n v="137"/>
    <n v="180"/>
    <m/>
    <n v="127"/>
    <m/>
    <n v="71"/>
    <n v="26"/>
    <n v="29"/>
    <m/>
    <n v="2"/>
    <n v="2"/>
    <n v="3"/>
    <n v="2"/>
    <n v="3"/>
    <s v="-A1"/>
    <m/>
    <s v="1-OK"/>
  </r>
  <r>
    <n v="200048537"/>
    <s v="Rodriguez Olmos"/>
    <s v="Isabella"/>
    <s v="risabella@uninorte.edu.co"/>
    <x v="12"/>
    <s v="Escuela de Arquitectura, Urbanismo y Diseño"/>
    <d v="2019-08-11T00:00:00"/>
    <n v="8439"/>
    <n v="135"/>
    <n v="146"/>
    <n v="137"/>
    <n v="180"/>
    <n v="153"/>
    <n v="154"/>
    <m/>
    <n v="40"/>
    <n v="26"/>
    <n v="29"/>
    <e v="#N/A"/>
    <n v="10"/>
    <n v="2"/>
    <n v="2"/>
    <n v="2"/>
    <n v="3"/>
    <s v="A2"/>
    <m/>
    <s v="1-OK"/>
  </r>
  <r>
    <n v="200072911"/>
    <s v="Ruiz Lobo"/>
    <s v="Brian"/>
    <s v="lobob@uninorte.edu.co"/>
    <x v="5"/>
    <s v="Ingenierías"/>
    <d v="2019-08-11T00:00:00"/>
    <n v="8438"/>
    <n v="133"/>
    <n v="137"/>
    <n v="137"/>
    <n v="180"/>
    <n v="229"/>
    <n v="171"/>
    <m/>
    <n v="33"/>
    <n v="26"/>
    <n v="29"/>
    <n v="37"/>
    <e v="#N/A"/>
    <n v="2"/>
    <n v="2"/>
    <n v="2"/>
    <n v="3"/>
    <s v="B2"/>
    <m/>
    <s v="1-OK"/>
  </r>
  <r>
    <n v="200082722"/>
    <s v="Garcia Amador"/>
    <s v="Maria"/>
    <s v="pmamador@uninorte.edu.co"/>
    <x v="12"/>
    <s v="Escuela de Arquitectura, Urbanismo y Diseño"/>
    <d v="2019-08-11T00:00:00"/>
    <n v="8438"/>
    <n v="139"/>
    <n v="120"/>
    <n v="137"/>
    <n v="180"/>
    <n v="251"/>
    <n v="172"/>
    <m/>
    <n v="24"/>
    <n v="26"/>
    <n v="29"/>
    <n v="59"/>
    <n v="29"/>
    <n v="2"/>
    <n v="1"/>
    <n v="2"/>
    <n v="3"/>
    <s v="B2"/>
    <m/>
    <s v="1-OK"/>
  </r>
  <r>
    <n v="200082517"/>
    <s v="Gualdron Garcia"/>
    <s v="Andrea"/>
    <s v="algualdron@uninorte.edu.co"/>
    <x v="1"/>
    <s v="Humanidades y Ciencias Sociales"/>
    <d v="2019-08-11T00:00:00"/>
    <n v="8438"/>
    <n v="141"/>
    <n v="77"/>
    <n v="137"/>
    <n v="180"/>
    <n v="256"/>
    <n v="163"/>
    <m/>
    <n v="4"/>
    <n v="26"/>
    <n v="29"/>
    <n v="63"/>
    <n v="16"/>
    <n v="2"/>
    <n v="1"/>
    <n v="2"/>
    <n v="3"/>
    <s v="B2"/>
    <m/>
    <s v="1-OK"/>
  </r>
  <r>
    <n v="200071413"/>
    <s v="Cantillo Fontalvo"/>
    <s v="Antonio"/>
    <s v="acantillof@uninorte.edu.co"/>
    <x v="8"/>
    <s v="Ingenierías"/>
    <d v="2019-08-11T00:00:00"/>
    <n v="8438"/>
    <n v="81"/>
    <n v="206"/>
    <n v="129"/>
    <n v="180"/>
    <n v="245"/>
    <n v="190"/>
    <m/>
    <n v="82"/>
    <n v="20"/>
    <n v="29"/>
    <n v="52"/>
    <n v="50"/>
    <n v="1"/>
    <n v="4"/>
    <n v="2"/>
    <n v="3"/>
    <s v="B2"/>
    <m/>
    <s v="1-OK"/>
  </r>
  <r>
    <n v="200070720"/>
    <s v="Meriño Cabas"/>
    <s v="Andres"/>
    <s v="afmerino@uninorte.edu.co"/>
    <x v="5"/>
    <s v="Ingenierías"/>
    <d v="2019-08-11T00:00:00"/>
    <n v="8438"/>
    <n v="133"/>
    <n v="171"/>
    <n v="129"/>
    <n v="180"/>
    <n v="256"/>
    <n v="184"/>
    <m/>
    <n v="60"/>
    <n v="20"/>
    <n v="29"/>
    <n v="63"/>
    <n v="41"/>
    <n v="2"/>
    <n v="3"/>
    <n v="2"/>
    <n v="3"/>
    <s v="B2"/>
    <m/>
    <s v="1-OK"/>
  </r>
  <r>
    <n v="200037708"/>
    <s v="Tatis Herrera"/>
    <s v="Tadiana"/>
    <s v="ttatis@uninorte.edu.co"/>
    <x v="18"/>
    <s v="IESE-Inst.de Estudios en Educ."/>
    <d v="2019-08-11T00:00:00"/>
    <n v="8438"/>
    <n v="35"/>
    <n v="146"/>
    <n v="129"/>
    <n v="180"/>
    <n v="131"/>
    <n v="147"/>
    <m/>
    <n v="40"/>
    <n v="20"/>
    <n v="29"/>
    <n v="2"/>
    <n v="6"/>
    <n v="1"/>
    <n v="2"/>
    <n v="2"/>
    <n v="3"/>
    <s v="A1"/>
    <m/>
    <s v="1-OK"/>
  </r>
  <r>
    <n v="200063280"/>
    <s v="Buitrago Marquez"/>
    <s v="Maria"/>
    <s v="cmbuitrago@uninorte.edu.co"/>
    <x v="1"/>
    <s v="Humanidades y Ciencias Sociales"/>
    <d v="2019-08-11T00:00:00"/>
    <n v="8438"/>
    <n v="300"/>
    <n v="77"/>
    <n v="129"/>
    <n v="180"/>
    <n v="273"/>
    <n v="165"/>
    <m/>
    <n v="4"/>
    <n v="20"/>
    <n v="29"/>
    <n v="85"/>
    <n v="24"/>
    <n v="4"/>
    <n v="1"/>
    <n v="2"/>
    <n v="3"/>
    <s v="B2"/>
    <m/>
    <s v="1-OK"/>
  </r>
  <r>
    <n v="200095383"/>
    <s v="Angarita Fontalvo"/>
    <s v="Maria"/>
    <s v="mangaritaj@uninorte.edu.co"/>
    <x v="26"/>
    <s v="Humanidades y Ciencias Sociales"/>
    <d v="2019-08-11T00:00:00"/>
    <n v="8438"/>
    <n v="181"/>
    <n v="77"/>
    <n v="129"/>
    <n v="180"/>
    <n v="235"/>
    <n v="155"/>
    <m/>
    <n v="4"/>
    <n v="20"/>
    <n v="29"/>
    <n v="42"/>
    <e v="#N/A"/>
    <n v="3"/>
    <n v="1"/>
    <n v="2"/>
    <n v="3"/>
    <s v="B2"/>
    <m/>
    <s v="1-OK"/>
  </r>
  <r>
    <n v="200053388"/>
    <s v="Casas Erazo"/>
    <s v="Juan"/>
    <s v="jscasas@uninorte.edu.co"/>
    <x v="13"/>
    <s v="Ingenierías"/>
    <d v="2019-08-11T00:00:00"/>
    <n v="8439"/>
    <n v="300"/>
    <n v="223"/>
    <n v="120"/>
    <n v="180"/>
    <n v="278"/>
    <n v="200"/>
    <m/>
    <n v="92"/>
    <n v="16"/>
    <n v="29"/>
    <n v="88"/>
    <n v="64"/>
    <n v="4"/>
    <n v="4"/>
    <n v="1"/>
    <n v="3"/>
    <s v="B2"/>
    <m/>
    <s v="1-OK"/>
  </r>
  <r>
    <n v="200056868"/>
    <s v="Stand Kandlar"/>
    <s v="Sarah"/>
    <s v="skandlar@uninorte.edu.co"/>
    <x v="14"/>
    <s v="Humanidades y Ciencias Sociales"/>
    <d v="2019-08-11T00:00:00"/>
    <n v="8438"/>
    <n v="137"/>
    <n v="146"/>
    <n v="120"/>
    <n v="180"/>
    <n v="245"/>
    <n v="173"/>
    <m/>
    <n v="40"/>
    <n v="16"/>
    <n v="29"/>
    <n v="52"/>
    <n v="30"/>
    <n v="2"/>
    <n v="2"/>
    <n v="1"/>
    <n v="3"/>
    <s v="B2"/>
    <m/>
    <s v="1-OK"/>
  </r>
  <r>
    <n v="200073594"/>
    <s v="Bonilla Steffens"/>
    <s v="Miller"/>
    <s v="millerb@uninorte.edu.co"/>
    <x v="8"/>
    <s v="Ingenierías"/>
    <d v="2019-08-11T00:00:00"/>
    <n v="8438"/>
    <n v="133"/>
    <n v="137"/>
    <n v="120"/>
    <n v="180"/>
    <n v="256"/>
    <n v="173"/>
    <m/>
    <n v="33"/>
    <n v="16"/>
    <n v="29"/>
    <n v="63"/>
    <n v="30"/>
    <n v="2"/>
    <n v="2"/>
    <n v="1"/>
    <n v="3"/>
    <s v="B2"/>
    <m/>
    <s v="1-OK"/>
  </r>
  <r>
    <n v="200099219"/>
    <s v="Rojas Zuluaga"/>
    <s v="Andrea"/>
    <s v="azuluagac@uninorte.edu.co"/>
    <x v="18"/>
    <s v="IESE-Inst.de Estudios en Educ."/>
    <d v="2019-08-11T00:00:00"/>
    <n v="8438"/>
    <n v="135"/>
    <n v="129"/>
    <n v="120"/>
    <n v="180"/>
    <n v="180"/>
    <n v="152"/>
    <m/>
    <n v="27"/>
    <n v="16"/>
    <n v="29"/>
    <n v="13"/>
    <e v="#N/A"/>
    <n v="2"/>
    <n v="2"/>
    <n v="1"/>
    <n v="3"/>
    <s v="B1"/>
    <m/>
    <s v="1-OK"/>
  </r>
  <r>
    <n v="200087044"/>
    <s v="Peña Sanchez"/>
    <s v="Melissa"/>
    <s v="melissapena@uninorte.edu.co"/>
    <x v="18"/>
    <s v="IESE-Inst.de Estudios en Educ."/>
    <d v="2019-08-11T00:00:00"/>
    <n v="8438"/>
    <n v="167"/>
    <n v="94"/>
    <n v="120"/>
    <n v="180"/>
    <n v="185"/>
    <n v="145"/>
    <m/>
    <n v="10"/>
    <n v="16"/>
    <n v="29"/>
    <n v="14"/>
    <n v="12"/>
    <n v="3"/>
    <n v="1"/>
    <n v="1"/>
    <n v="3"/>
    <s v="B1"/>
    <m/>
    <s v="1-OK"/>
  </r>
  <r>
    <n v="200075477"/>
    <s v="Pulido Murgas"/>
    <s v="Flor"/>
    <s v="fmurgas@uninorte.edu.co"/>
    <x v="6"/>
    <s v="Escuela de Negocios"/>
    <d v="2019-08-23T00:00:00"/>
    <n v="1283"/>
    <m/>
    <n v="90"/>
    <n v="120"/>
    <n v="180"/>
    <n v="140"/>
    <n v="132.5"/>
    <m/>
    <n v="8"/>
    <n v="16"/>
    <n v="29"/>
    <m/>
    <m/>
    <m/>
    <n v="1"/>
    <n v="1"/>
    <n v="3"/>
    <s v="A1"/>
    <m/>
    <s v="1-OK"/>
  </r>
  <r>
    <n v="200063638"/>
    <s v="Rivera Matos"/>
    <s v="Katy"/>
    <s v="kmatos@uninorte.edu.co"/>
    <x v="3"/>
    <s v="Escuela de Negocios"/>
    <d v="2019-08-23T00:00:00"/>
    <n v="1283"/>
    <m/>
    <n v="60"/>
    <n v="120"/>
    <n v="180"/>
    <n v="250"/>
    <n v="152.5"/>
    <m/>
    <n v="1"/>
    <n v="16"/>
    <m/>
    <m/>
    <m/>
    <m/>
    <n v="1"/>
    <n v="1"/>
    <n v="3"/>
    <s v="B2"/>
    <m/>
    <m/>
  </r>
  <r>
    <n v="200091410"/>
    <s v="Vives Marino"/>
    <s v="Maria"/>
    <s v="mivives@uninorte.edu.co"/>
    <x v="12"/>
    <s v="Escuela de Arquitectura, Urbanismo y Diseño"/>
    <d v="2019-08-11T00:00:00"/>
    <n v="8438"/>
    <n v="135"/>
    <n v="120"/>
    <n v="111"/>
    <n v="180"/>
    <n v="245"/>
    <n v="164"/>
    <m/>
    <n v="24"/>
    <n v="12"/>
    <n v="29"/>
    <n v="52"/>
    <n v="23"/>
    <n v="2"/>
    <n v="1"/>
    <n v="1"/>
    <n v="3"/>
    <s v="B2"/>
    <m/>
    <s v="1-OK"/>
  </r>
  <r>
    <n v="200089986"/>
    <s v="Vega Salcedo"/>
    <s v="Andres"/>
    <s v="avegaf@uninorte.edu.co"/>
    <x v="20"/>
    <s v="Vicerrectoría Académica"/>
    <d v="2019-08-11T00:00:00"/>
    <n v="8438"/>
    <n v="129"/>
    <n v="94"/>
    <n v="111"/>
    <n v="180"/>
    <n v="180"/>
    <n v="141"/>
    <m/>
    <n v="10"/>
    <n v="12"/>
    <n v="29"/>
    <n v="13"/>
    <n v="4"/>
    <n v="2"/>
    <n v="1"/>
    <n v="1"/>
    <n v="3"/>
    <s v="B1"/>
    <m/>
    <s v="1-OK"/>
  </r>
  <r>
    <n v="200071851"/>
    <s v="De La Hoz Gomez"/>
    <s v="Andres"/>
    <s v="fdelahoza@uninorte.edu.co"/>
    <x v="10"/>
    <s v="Ingenierías"/>
    <d v="2019-08-11T00:00:00"/>
    <n v="8438"/>
    <n v="162"/>
    <n v="231"/>
    <n v="103"/>
    <n v="180"/>
    <n v="262"/>
    <n v="194"/>
    <m/>
    <n v="95"/>
    <n v="10"/>
    <n v="29"/>
    <n v="71"/>
    <n v="54"/>
    <n v="3"/>
    <n v="4"/>
    <n v="1"/>
    <n v="3"/>
    <s v="B2"/>
    <m/>
    <s v="1-OK"/>
  </r>
  <r>
    <n v="200074314"/>
    <s v="Dominguez Gutierrez"/>
    <s v="Maria"/>
    <s v="mpdominguez@uninorte.edu.co"/>
    <x v="2"/>
    <s v="Escuela de Negocios"/>
    <d v="2019-08-23T00:00:00"/>
    <n v="1283"/>
    <m/>
    <n v="100"/>
    <n v="100"/>
    <n v="180"/>
    <n v="260"/>
    <n v="160"/>
    <m/>
    <n v="12"/>
    <n v="9"/>
    <m/>
    <m/>
    <m/>
    <m/>
    <n v="1"/>
    <n v="1"/>
    <n v="3"/>
    <s v="B2"/>
    <m/>
    <m/>
  </r>
  <r>
    <n v="200067761"/>
    <s v="Puerta Soto"/>
    <s v="Rita"/>
    <s v="srita@uninorte.edu.co"/>
    <x v="3"/>
    <s v="Escuela de Negocios"/>
    <d v="2019-08-23T00:00:00"/>
    <n v="1283"/>
    <m/>
    <n v="80"/>
    <n v="100"/>
    <n v="180"/>
    <n v="240"/>
    <n v="150"/>
    <m/>
    <n v="5"/>
    <n v="9"/>
    <m/>
    <m/>
    <m/>
    <m/>
    <n v="1"/>
    <n v="1"/>
    <n v="3"/>
    <s v="B2"/>
    <m/>
    <m/>
  </r>
  <r>
    <n v="200063211"/>
    <s v="Muñoz Parody"/>
    <s v="Carlos"/>
    <s v="parodyj@uninorte.edu.co"/>
    <x v="3"/>
    <s v="Escuela de Negocios"/>
    <d v="2019-08-23T00:00:00"/>
    <n v="1283"/>
    <m/>
    <n v="150"/>
    <n v="90"/>
    <n v="180"/>
    <n v="270"/>
    <n v="172.5"/>
    <m/>
    <n v="42"/>
    <n v="7"/>
    <n v="29"/>
    <m/>
    <m/>
    <m/>
    <n v="2"/>
    <n v="1"/>
    <n v="3"/>
    <s v="B2"/>
    <m/>
    <s v="1-OK"/>
  </r>
  <r>
    <n v="200038920"/>
    <s v="Grazziani Diaz"/>
    <s v="Johana"/>
    <s v="grazzianij@uninorte.edu.co"/>
    <x v="6"/>
    <s v="Escuela de Negocios"/>
    <d v="2019-08-23T00:00:00"/>
    <n v="1283"/>
    <m/>
    <n v="150"/>
    <n v="90"/>
    <n v="180"/>
    <n v="190"/>
    <n v="152.5"/>
    <m/>
    <n v="42"/>
    <n v="7"/>
    <n v="29"/>
    <m/>
    <m/>
    <m/>
    <n v="2"/>
    <n v="1"/>
    <n v="3"/>
    <s v="B1"/>
    <m/>
    <s v="1-OK"/>
  </r>
  <r>
    <n v="200036517"/>
    <s v="Pulgar Mota"/>
    <s v="Marietta"/>
    <s v="mmota@uninorte.edu.co"/>
    <x v="3"/>
    <s v="Escuela de Negocios"/>
    <d v="2019-08-23T00:00:00"/>
    <n v="1283"/>
    <m/>
    <n v="130"/>
    <n v="90"/>
    <n v="180"/>
    <n v="270"/>
    <n v="167.5"/>
    <m/>
    <n v="30"/>
    <n v="7"/>
    <m/>
    <m/>
    <m/>
    <m/>
    <n v="2"/>
    <n v="1"/>
    <n v="3"/>
    <s v="B2"/>
    <m/>
    <m/>
  </r>
  <r>
    <n v="200087028"/>
    <s v="Gomez De La Ossa"/>
    <s v="Angye"/>
    <s v="angyeg@uninorte.edu.co"/>
    <x v="12"/>
    <s v="Escuela de Arquitectura, Urbanismo y Diseño"/>
    <d v="2019-08-11T00:00:00"/>
    <n v="8439"/>
    <n v="164"/>
    <n v="103"/>
    <n v="86"/>
    <n v="180"/>
    <n v="262"/>
    <n v="158"/>
    <m/>
    <n v="14"/>
    <n v="6"/>
    <n v="29"/>
    <n v="71"/>
    <n v="19"/>
    <n v="3"/>
    <n v="1"/>
    <n v="1"/>
    <n v="3"/>
    <s v="B2"/>
    <m/>
    <s v="1-OK"/>
  </r>
  <r>
    <n v="200086551"/>
    <s v="Soto Torres"/>
    <s v="Mayra"/>
    <s v="smayraa@uninorte.edu.co"/>
    <x v="3"/>
    <s v="Escuela de Negocios"/>
    <d v="2019-08-23T00:00:00"/>
    <m/>
    <m/>
    <n v="190"/>
    <n v="80"/>
    <n v="180"/>
    <n v="240"/>
    <n v="172.5"/>
    <m/>
    <n v="73"/>
    <n v="5"/>
    <n v="29"/>
    <m/>
    <m/>
    <m/>
    <n v="3"/>
    <n v="1"/>
    <n v="3"/>
    <s v="B2"/>
    <m/>
    <m/>
  </r>
  <r>
    <n v="200088613"/>
    <s v="Quintero Palencia"/>
    <s v="Sharon"/>
    <s v="sharonq@uninorte.edu.co"/>
    <x v="16"/>
    <s v="Ciencias de la Salud"/>
    <m/>
    <m/>
    <m/>
    <n v="130"/>
    <n v="60"/>
    <n v="180"/>
    <n v="120"/>
    <n v="122.5"/>
    <m/>
    <n v="30"/>
    <n v="3"/>
    <n v="29"/>
    <m/>
    <m/>
    <m/>
    <n v="2"/>
    <n v="1"/>
    <n v="3"/>
    <s v="-A1"/>
    <m/>
    <m/>
  </r>
  <r>
    <n v="200077326"/>
    <s v="Macias Campo"/>
    <s v="Harleth"/>
    <s v="harletm@uninorte.edu.co"/>
    <x v="3"/>
    <s v="Escuela de Negocios"/>
    <d v="2019-08-23T00:00:00"/>
    <m/>
    <m/>
    <n v="180"/>
    <n v="50"/>
    <n v="180"/>
    <n v="270"/>
    <n v="170"/>
    <m/>
    <n v="67"/>
    <n v="1"/>
    <n v="29"/>
    <m/>
    <m/>
    <m/>
    <n v="3"/>
    <n v="1"/>
    <n v="3"/>
    <s v="B2"/>
    <m/>
    <m/>
  </r>
  <r>
    <n v="200069235"/>
    <s v="Marin Sastoque"/>
    <s v="Jose"/>
    <s v="sastoquej@uninorte.edu.co"/>
    <x v="11"/>
    <s v="Ingenierías"/>
    <d v="2019-08-11T00:00:00"/>
    <n v="8439"/>
    <n v="133"/>
    <n v="146"/>
    <n v="206"/>
    <n v="171"/>
    <n v="235"/>
    <n v="190"/>
    <m/>
    <n v="40"/>
    <n v="90"/>
    <n v="21"/>
    <n v="42"/>
    <n v="50"/>
    <n v="2"/>
    <n v="2"/>
    <n v="4"/>
    <n v="3"/>
    <s v="B2"/>
    <m/>
    <s v="1-OK"/>
  </r>
  <r>
    <n v="200071654"/>
    <s v="Espeleta Bolivar"/>
    <s v="Ruben"/>
    <s v="espeletar@uninorte.edu.co"/>
    <x v="17"/>
    <s v="Ingenierías"/>
    <d v="2019-08-11T00:00:00"/>
    <n v="8438"/>
    <n v="246"/>
    <n v="231"/>
    <n v="197"/>
    <n v="171"/>
    <n v="278"/>
    <n v="219"/>
    <m/>
    <n v="95"/>
    <n v="84"/>
    <n v="21"/>
    <n v="88"/>
    <n v="86"/>
    <n v="4"/>
    <n v="4"/>
    <n v="3"/>
    <n v="3"/>
    <s v="B2"/>
    <m/>
    <s v="1-OK"/>
  </r>
  <r>
    <n v="200037952"/>
    <s v="Arteta Molina"/>
    <s v="Natalia"/>
    <s v="nmarteta@uninorte.edu.co"/>
    <x v="11"/>
    <s v="Ingenierías"/>
    <d v="2019-08-11T00:00:00"/>
    <n v="8438"/>
    <n v="300"/>
    <n v="171"/>
    <n v="197"/>
    <n v="171"/>
    <n v="267"/>
    <n v="202"/>
    <m/>
    <n v="60"/>
    <n v="84"/>
    <n v="21"/>
    <n v="76"/>
    <n v="66"/>
    <n v="4"/>
    <n v="3"/>
    <n v="3"/>
    <n v="3"/>
    <s v="B2"/>
    <m/>
    <s v="1-OK"/>
  </r>
  <r>
    <n v="200089252"/>
    <s v="Gil Niebles"/>
    <s v="Maria"/>
    <s v="mgilc@uninorte.edu.co"/>
    <x v="1"/>
    <s v="Humanidades y Ciencias Sociales"/>
    <d v="2019-08-11T00:00:00"/>
    <n v="8438"/>
    <n v="181"/>
    <n v="120"/>
    <n v="197"/>
    <n v="171"/>
    <n v="191"/>
    <n v="170"/>
    <m/>
    <n v="24"/>
    <n v="84"/>
    <n v="21"/>
    <n v="17"/>
    <n v="28"/>
    <n v="3"/>
    <n v="1"/>
    <n v="3"/>
    <n v="3"/>
    <s v="B1"/>
    <m/>
    <s v="1-OK"/>
  </r>
  <r>
    <n v="200088732"/>
    <s v="Sanchez Herrera"/>
    <s v="Valentina"/>
    <s v="valentinasanchez@uninorte.edu.co"/>
    <x v="1"/>
    <s v="Humanidades y Ciencias Sociales"/>
    <d v="2019-08-11T00:00:00"/>
    <n v="8438"/>
    <n v="131"/>
    <n v="103"/>
    <n v="189"/>
    <n v="171"/>
    <n v="185"/>
    <n v="162"/>
    <m/>
    <n v="14"/>
    <n v="76"/>
    <n v="21"/>
    <n v="14"/>
    <e v="#N/A"/>
    <n v="2"/>
    <n v="1"/>
    <n v="3"/>
    <n v="3"/>
    <s v="B1"/>
    <m/>
    <s v="1-OK"/>
  </r>
  <r>
    <n v="200093315"/>
    <s v="Osorio Vega"/>
    <s v="Natalia"/>
    <s v="nataliavega@uninorte.edu.co"/>
    <x v="19"/>
    <s v="Escuela de Arquitectura, Urbanismo y Diseño"/>
    <d v="2019-08-11T00:00:00"/>
    <n v="8438"/>
    <n v="179"/>
    <n v="189"/>
    <n v="180"/>
    <n v="171"/>
    <n v="278"/>
    <n v="205"/>
    <m/>
    <n v="71"/>
    <n v="71"/>
    <n v="21"/>
    <n v="88"/>
    <n v="72"/>
    <n v="3"/>
    <n v="3"/>
    <n v="3"/>
    <n v="3"/>
    <s v="B2"/>
    <m/>
    <s v="1-OK"/>
  </r>
  <r>
    <n v="200064262"/>
    <s v="Llinas Parra"/>
    <s v="Gabriela"/>
    <s v="gabrielallinas@uninorte.edu.co"/>
    <x v="5"/>
    <s v="Ingenierías"/>
    <d v="2019-08-11T00:00:00"/>
    <n v="8438"/>
    <n v="185"/>
    <n v="180"/>
    <n v="180"/>
    <n v="171"/>
    <n v="136"/>
    <n v="167"/>
    <m/>
    <n v="67"/>
    <n v="71"/>
    <n v="21"/>
    <n v="2"/>
    <e v="#N/A"/>
    <n v="3"/>
    <n v="3"/>
    <n v="3"/>
    <n v="3"/>
    <s v="A1"/>
    <m/>
    <s v="1-OK"/>
  </r>
  <r>
    <n v="200051892"/>
    <s v="De La Vega Restrepo"/>
    <s v="Stefany"/>
    <s v="sdelavega@uninorte.edu.co"/>
    <x v="0"/>
    <s v="Ciencias de la Salud"/>
    <d v="2019-08-11T00:00:00"/>
    <n v="8439"/>
    <n v="174"/>
    <n v="120"/>
    <n v="180"/>
    <n v="171"/>
    <n v="278"/>
    <n v="187"/>
    <m/>
    <n v="24"/>
    <n v="71"/>
    <n v="21"/>
    <n v="88"/>
    <e v="#N/A"/>
    <n v="3"/>
    <n v="1"/>
    <n v="3"/>
    <n v="3"/>
    <s v="B2"/>
    <m/>
    <s v="1-OK"/>
  </r>
  <r>
    <n v="200065201"/>
    <s v="Martinez Lopez"/>
    <s v="Luor"/>
    <s v="luorm@uninorte.edu.co"/>
    <x v="12"/>
    <s v="Escuela de Arquitectura, Urbanismo y Diseño"/>
    <d v="2019-08-11T00:00:00"/>
    <n v="8438"/>
    <n v="178"/>
    <n v="154"/>
    <n v="171"/>
    <n v="171"/>
    <n v="202"/>
    <n v="175"/>
    <m/>
    <n v="46"/>
    <n v="61"/>
    <n v="21"/>
    <n v="22"/>
    <n v="27"/>
    <n v="3"/>
    <n v="3"/>
    <n v="3"/>
    <n v="3"/>
    <s v="B2"/>
    <m/>
    <s v="1-OK"/>
  </r>
  <r>
    <n v="200067767"/>
    <s v="Maranhao Tavares Cardozo"/>
    <s v="Luiz"/>
    <s v="lmaranhao@uninorte.edu.co"/>
    <x v="0"/>
    <s v="Ciencias de la Salud"/>
    <d v="2019-08-11T00:00:00"/>
    <n v="8438"/>
    <n v="183"/>
    <n v="137"/>
    <n v="171"/>
    <n v="171"/>
    <n v="229"/>
    <n v="177"/>
    <m/>
    <n v="33"/>
    <n v="61"/>
    <n v="21"/>
    <n v="37"/>
    <n v="34"/>
    <n v="3"/>
    <n v="2"/>
    <n v="3"/>
    <n v="3"/>
    <s v="B2"/>
    <m/>
    <s v="1-OK"/>
  </r>
  <r>
    <n v="200058231"/>
    <s v="Perez Fontalvo"/>
    <s v="Iveth"/>
    <s v="fiveth@uninorte.edu.co"/>
    <x v="4"/>
    <s v="Escuela de Arquitectura, Urbanismo y Diseño"/>
    <d v="2019-08-11T00:00:00"/>
    <n v="8438"/>
    <n v="177"/>
    <n v="111"/>
    <n v="171"/>
    <n v="171"/>
    <n v="235"/>
    <n v="172"/>
    <m/>
    <n v="18"/>
    <n v="61"/>
    <n v="21"/>
    <n v="42"/>
    <n v="29"/>
    <n v="3"/>
    <n v="1"/>
    <n v="3"/>
    <n v="3"/>
    <s v="B2"/>
    <m/>
    <s v="1-OK"/>
  </r>
  <r>
    <n v="200061157"/>
    <s v="Ibañez Sierra"/>
    <s v="Daniel"/>
    <s v="daibanez@uninorte.edu.co"/>
    <x v="17"/>
    <s v="Ingenierías"/>
    <d v="2019-08-11T00:00:00"/>
    <n v="8439"/>
    <n v="165"/>
    <n v="189"/>
    <n v="163"/>
    <n v="171"/>
    <n v="278"/>
    <n v="200"/>
    <m/>
    <n v="71"/>
    <n v="51"/>
    <n v="21"/>
    <n v="88"/>
    <n v="64"/>
    <n v="3"/>
    <n v="3"/>
    <n v="3"/>
    <n v="3"/>
    <s v="B2"/>
    <m/>
    <s v="1-OK"/>
  </r>
  <r>
    <n v="200054435"/>
    <s v="Gulfo Gutierrez"/>
    <s v="Armando"/>
    <s v="ajgulfo@uninorte.edu.co"/>
    <x v="0"/>
    <s v="Ciencias de la Salud"/>
    <d v="2019-08-11T00:00:00"/>
    <n v="8438"/>
    <n v="40"/>
    <n v="223"/>
    <n v="154"/>
    <n v="171"/>
    <n v="245"/>
    <n v="198"/>
    <m/>
    <n v="92"/>
    <n v="42"/>
    <n v="21"/>
    <n v="52"/>
    <n v="60"/>
    <n v="1"/>
    <n v="4"/>
    <n v="2"/>
    <n v="3"/>
    <s v="B2"/>
    <m/>
    <s v="1-OK"/>
  </r>
  <r>
    <n v="200090723"/>
    <s v="Sarmiento Cifuentes"/>
    <s v="Maria"/>
    <s v="sarmientodm@uninorte.edu.co"/>
    <x v="1"/>
    <s v="Humanidades y Ciencias Sociales"/>
    <d v="2019-08-11T00:00:00"/>
    <n v="8438"/>
    <n v="96"/>
    <n v="137"/>
    <n v="154"/>
    <n v="171"/>
    <n v="245"/>
    <n v="177"/>
    <m/>
    <n v="33"/>
    <n v="42"/>
    <n v="21"/>
    <n v="52"/>
    <n v="34"/>
    <n v="1"/>
    <n v="2"/>
    <n v="2"/>
    <n v="3"/>
    <s v="B2"/>
    <m/>
    <s v="1-OK"/>
  </r>
  <r>
    <n v="200088718"/>
    <s v="Mendoza Gutierrez"/>
    <s v="Isabella"/>
    <s v="isabellamendoza@uninorte.edu.co"/>
    <x v="18"/>
    <s v="IESE-Inst.de Estudios en Educ."/>
    <d v="2019-08-11T00:00:00"/>
    <n v="8438"/>
    <n v="133"/>
    <n v="86"/>
    <n v="154"/>
    <n v="171"/>
    <n v="136"/>
    <n v="137"/>
    <m/>
    <n v="7"/>
    <n v="42"/>
    <n v="21"/>
    <n v="4"/>
    <n v="3"/>
    <n v="2"/>
    <n v="1"/>
    <n v="2"/>
    <n v="3"/>
    <s v="A1"/>
    <m/>
    <s v="1-OK"/>
  </r>
  <r>
    <n v="200039554"/>
    <s v="Perez Manga"/>
    <s v="Adriana"/>
    <s v="apmanga@uninorte.edu.co"/>
    <x v="18"/>
    <s v="IESE-Inst.de Estudios en Educ."/>
    <d v="2019-08-11T00:00:00"/>
    <n v="8439"/>
    <n v="135"/>
    <n v="86"/>
    <n v="154"/>
    <n v="171"/>
    <n v="115"/>
    <n v="132"/>
    <m/>
    <n v="7"/>
    <n v="42"/>
    <n v="21"/>
    <e v="#N/A"/>
    <e v="#N/A"/>
    <n v="2"/>
    <n v="1"/>
    <n v="2"/>
    <n v="3"/>
    <s v="-A1"/>
    <m/>
    <s v="1-OK"/>
  </r>
  <r>
    <n v="200053337"/>
    <s v="Cure Robles"/>
    <s v="Daniela"/>
    <s v="danielacure@uninorte.edu.co"/>
    <x v="0"/>
    <s v="Ciencias de la Salud"/>
    <d v="2019-08-11T00:00:00"/>
    <n v="8439"/>
    <n v="123"/>
    <n v="60"/>
    <n v="154"/>
    <n v="171"/>
    <n v="240"/>
    <n v="156"/>
    <m/>
    <n v="1"/>
    <n v="42"/>
    <n v="21"/>
    <n v="47"/>
    <n v="18"/>
    <n v="2"/>
    <n v="1"/>
    <n v="2"/>
    <n v="3"/>
    <s v="B2"/>
    <m/>
    <s v="1-OK"/>
  </r>
  <r>
    <n v="200072043"/>
    <s v="Estren Escorcia"/>
    <s v="Kathleen"/>
    <s v="kestren@uninorte.edu.co"/>
    <x v="5"/>
    <s v="Ingenierías"/>
    <d v="2019-08-11T00:00:00"/>
    <n v="8438"/>
    <n v="244"/>
    <n v="171"/>
    <n v="146"/>
    <n v="171"/>
    <n v="240"/>
    <n v="182"/>
    <m/>
    <n v="60"/>
    <n v="32"/>
    <n v="21"/>
    <n v="47"/>
    <n v="39"/>
    <n v="4"/>
    <n v="3"/>
    <n v="2"/>
    <n v="3"/>
    <s v="B2"/>
    <m/>
    <s v="1-OK"/>
  </r>
  <r>
    <n v="200075942"/>
    <s v="Lora Peluffo"/>
    <s v="Cristian"/>
    <s v="peluffoc@uninorte.edu.co"/>
    <x v="5"/>
    <s v="Ingenierías"/>
    <d v="2019-08-11T00:00:00"/>
    <n v="8438"/>
    <n v="131"/>
    <n v="197"/>
    <n v="137"/>
    <n v="171"/>
    <n v="224"/>
    <n v="182"/>
    <m/>
    <n v="77"/>
    <n v="26"/>
    <n v="21"/>
    <n v="34"/>
    <n v="39"/>
    <n v="2"/>
    <n v="3"/>
    <n v="2"/>
    <n v="3"/>
    <s v="B2"/>
    <m/>
    <s v="1-OK"/>
  </r>
  <r>
    <n v="200072774"/>
    <s v="Andrades Guarnizo"/>
    <s v="Sebastian"/>
    <s v="sandrades@uninorte.edu.co"/>
    <x v="8"/>
    <s v="Ingenierías"/>
    <d v="2019-08-11T00:00:00"/>
    <n v="8438"/>
    <n v="282"/>
    <n v="146"/>
    <n v="137"/>
    <n v="171"/>
    <n v="251"/>
    <n v="176"/>
    <m/>
    <n v="40"/>
    <n v="26"/>
    <n v="21"/>
    <n v="59"/>
    <n v="33"/>
    <n v="4"/>
    <n v="2"/>
    <n v="2"/>
    <n v="3"/>
    <s v="B2"/>
    <m/>
    <s v="1-OK"/>
  </r>
  <r>
    <n v="200070688"/>
    <s v="Capera Crespo"/>
    <s v="Juan"/>
    <s v="jcapera@uninorte.edu.co"/>
    <x v="20"/>
    <s v="Vicerrectoría Académica"/>
    <d v="2019-08-11T00:00:00"/>
    <n v="8438"/>
    <n v="123"/>
    <n v="137"/>
    <n v="137"/>
    <n v="171"/>
    <n v="273"/>
    <n v="180"/>
    <m/>
    <n v="33"/>
    <n v="26"/>
    <n v="21"/>
    <n v="85"/>
    <n v="31"/>
    <n v="2"/>
    <n v="2"/>
    <n v="2"/>
    <n v="3"/>
    <s v="B2"/>
    <m/>
    <s v="1-OK"/>
  </r>
  <r>
    <n v="200073466"/>
    <s v="Carvajal Perez"/>
    <s v="Jhonathan"/>
    <s v="jgcarvajal@uninorte.edu.co"/>
    <x v="13"/>
    <s v="Ingenierías"/>
    <d v="2019-08-11T00:00:00"/>
    <n v="8438"/>
    <n v="300"/>
    <n v="163"/>
    <n v="129"/>
    <n v="171"/>
    <n v="185"/>
    <n v="162"/>
    <m/>
    <n v="53"/>
    <n v="20"/>
    <n v="21"/>
    <n v="14"/>
    <e v="#N/A"/>
    <n v="4"/>
    <n v="3"/>
    <n v="2"/>
    <n v="3"/>
    <s v="B1"/>
    <m/>
    <s v="1-OK"/>
  </r>
  <r>
    <n v="200074638"/>
    <s v="Lozano Caballero"/>
    <s v="Luis"/>
    <s v="lclozano@uninorte.edu.co"/>
    <x v="13"/>
    <s v="Ingenierías"/>
    <d v="2019-08-11T00:00:00"/>
    <n v="8439"/>
    <n v="129"/>
    <n v="163"/>
    <n v="129"/>
    <n v="171"/>
    <n v="229"/>
    <n v="173"/>
    <m/>
    <n v="53"/>
    <n v="20"/>
    <n v="21"/>
    <n v="37"/>
    <n v="30"/>
    <n v="2"/>
    <n v="3"/>
    <n v="2"/>
    <n v="3"/>
    <s v="B2"/>
    <m/>
    <s v="1-OK"/>
  </r>
  <r>
    <n v="200072092"/>
    <s v="Isaac Acosta"/>
    <s v="Hassler"/>
    <s v="hisaac@uninorte.edu.co"/>
    <x v="8"/>
    <s v="Ingenierías"/>
    <d v="2019-08-11T00:00:00"/>
    <n v="8438"/>
    <n v="147"/>
    <n v="154"/>
    <n v="129"/>
    <n v="171"/>
    <n v="224"/>
    <n v="170"/>
    <m/>
    <n v="46"/>
    <n v="20"/>
    <n v="21"/>
    <n v="34"/>
    <n v="28"/>
    <n v="2"/>
    <n v="3"/>
    <n v="2"/>
    <n v="3"/>
    <s v="B2"/>
    <m/>
    <s v="1-OK"/>
  </r>
  <r>
    <n v="200070814"/>
    <s v="Torres Barreto"/>
    <s v="Julieta"/>
    <s v="tjulieta@uninorte.edu.co"/>
    <x v="5"/>
    <s v="Ingenierías"/>
    <d v="2019-08-11T00:00:00"/>
    <n v="8438"/>
    <n v="53"/>
    <n v="137"/>
    <n v="129"/>
    <n v="171"/>
    <n v="104"/>
    <n v="135"/>
    <m/>
    <n v="33"/>
    <n v="20"/>
    <n v="21"/>
    <n v="1"/>
    <n v="3"/>
    <n v="1"/>
    <n v="2"/>
    <n v="2"/>
    <n v="3"/>
    <s v="-A1"/>
    <m/>
    <s v="1-OK"/>
  </r>
  <r>
    <n v="200071624"/>
    <s v="Brito Banguera"/>
    <s v="Isalias"/>
    <s v="ibanguera@uninorte.edu.co"/>
    <x v="11"/>
    <s v="Ingenierías"/>
    <d v="2019-08-11T00:00:00"/>
    <n v="8439"/>
    <n v="181"/>
    <n v="137"/>
    <n v="129"/>
    <n v="171"/>
    <n v="169"/>
    <n v="152"/>
    <m/>
    <n v="33"/>
    <n v="20"/>
    <n v="21"/>
    <e v="#N/A"/>
    <e v="#N/A"/>
    <n v="3"/>
    <n v="2"/>
    <n v="2"/>
    <n v="3"/>
    <s v="A2"/>
    <m/>
    <s v="1-OK"/>
  </r>
  <r>
    <n v="200086635"/>
    <s v="Annicchiarico Molinares"/>
    <s v="Luis"/>
    <s v="lrannicchiarico@uninorte.edu.co"/>
    <x v="1"/>
    <s v="Humanidades y Ciencias Sociales"/>
    <d v="2019-08-11T00:00:00"/>
    <n v="8438"/>
    <n v="282"/>
    <n v="103"/>
    <n v="129"/>
    <n v="171"/>
    <n v="262"/>
    <n v="166"/>
    <m/>
    <n v="14"/>
    <n v="20"/>
    <n v="21"/>
    <n v="71"/>
    <n v="25"/>
    <n v="4"/>
    <n v="1"/>
    <n v="2"/>
    <n v="3"/>
    <s v="B2"/>
    <m/>
    <s v="1-OK"/>
  </r>
  <r>
    <n v="200061314"/>
    <s v="Garcia Sosa"/>
    <s v="Laura"/>
    <s v="lmsosa@uninorte.edu.co"/>
    <x v="4"/>
    <s v="Escuela de Arquitectura, Urbanismo y Diseño"/>
    <d v="2019-08-11T00:00:00"/>
    <n v="8439"/>
    <n v="133"/>
    <n v="86"/>
    <n v="129"/>
    <n v="171"/>
    <n v="251"/>
    <n v="159"/>
    <m/>
    <n v="7"/>
    <n v="20"/>
    <n v="21"/>
    <n v="59"/>
    <n v="13"/>
    <n v="2"/>
    <n v="1"/>
    <n v="2"/>
    <n v="3"/>
    <s v="B2"/>
    <m/>
    <s v="1-OK"/>
  </r>
  <r>
    <n v="200074282"/>
    <s v="Verjel Carrillo"/>
    <s v="Caroline"/>
    <s v="verjelc@uninorte.edu.co"/>
    <x v="13"/>
    <s v="Ingenierías"/>
    <d v="2019-08-11T00:00:00"/>
    <n v="8438"/>
    <n v="35"/>
    <n v="86"/>
    <n v="129"/>
    <n v="171"/>
    <m/>
    <n v="97"/>
    <m/>
    <n v="7"/>
    <n v="20"/>
    <n v="21"/>
    <m/>
    <n v="1"/>
    <n v="1"/>
    <n v="1"/>
    <n v="2"/>
    <n v="3"/>
    <s v="-A1"/>
    <m/>
    <s v="1-OK"/>
  </r>
  <r>
    <n v="200086706"/>
    <s v="Campo Pardo"/>
    <s v="Adriana"/>
    <s v="aapardo@uninorte.edu.co"/>
    <x v="12"/>
    <s v="Escuela de Arquitectura, Urbanismo y Diseño"/>
    <d v="2019-08-11T00:00:00"/>
    <n v="8438"/>
    <n v="181"/>
    <n v="146"/>
    <n v="120"/>
    <n v="171"/>
    <n v="251"/>
    <n v="172"/>
    <m/>
    <n v="40"/>
    <n v="16"/>
    <n v="21"/>
    <n v="59"/>
    <n v="29"/>
    <n v="3"/>
    <n v="2"/>
    <n v="1"/>
    <n v="3"/>
    <s v="B2"/>
    <m/>
    <s v="1-OK"/>
  </r>
  <r>
    <n v="200073509"/>
    <s v="Melo Orio"/>
    <s v="Maria"/>
    <s v="morio@uninorte.edu.co"/>
    <x v="4"/>
    <s v="Escuela de Arquitectura, Urbanismo y Diseño"/>
    <d v="2019-08-11T00:00:00"/>
    <n v="8439"/>
    <n v="178"/>
    <n v="154"/>
    <n v="111"/>
    <n v="171"/>
    <n v="273"/>
    <n v="177"/>
    <m/>
    <n v="46"/>
    <n v="12"/>
    <n v="21"/>
    <n v="85"/>
    <n v="34"/>
    <n v="3"/>
    <n v="3"/>
    <n v="1"/>
    <n v="3"/>
    <s v="B2"/>
    <m/>
    <s v="1-OK"/>
  </r>
  <r>
    <n v="200039275"/>
    <s v="Coba Caballero"/>
    <s v="Melissa"/>
    <s v="mmcoba@uninorte.edu.co"/>
    <x v="12"/>
    <s v="Escuela de Arquitectura, Urbanismo y Diseño"/>
    <d v="2019-08-11T00:00:00"/>
    <n v="8439"/>
    <n v="300"/>
    <n v="129"/>
    <n v="111"/>
    <n v="171"/>
    <n v="245"/>
    <n v="164"/>
    <m/>
    <n v="27"/>
    <n v="12"/>
    <n v="21"/>
    <n v="52"/>
    <n v="23"/>
    <n v="4"/>
    <n v="2"/>
    <n v="1"/>
    <n v="3"/>
    <s v="B2"/>
    <m/>
    <s v="1-OK"/>
  </r>
  <r>
    <n v="200071621"/>
    <s v="Bonilla Miranda"/>
    <s v="Loreinys"/>
    <s v="loreinysb@uninorte.edu.co"/>
    <x v="14"/>
    <s v="Humanidades y Ciencias Sociales"/>
    <d v="2019-08-11T00:00:00"/>
    <n v="8439"/>
    <n v="141"/>
    <n v="120"/>
    <n v="111"/>
    <n v="171"/>
    <n v="207"/>
    <n v="152"/>
    <m/>
    <n v="24"/>
    <n v="12"/>
    <n v="21"/>
    <n v="24"/>
    <e v="#N/A"/>
    <n v="2"/>
    <n v="1"/>
    <n v="1"/>
    <n v="3"/>
    <s v="B2"/>
    <m/>
    <s v="1-OK"/>
  </r>
  <r>
    <n v="200066549"/>
    <s v="Velasquez Montero"/>
    <s v="Britny"/>
    <s v="monterob@uninorte.edu.co"/>
    <x v="18"/>
    <s v="IESE-Inst.de Estudios en Educ."/>
    <d v="2019-08-11T00:00:00"/>
    <n v="8439"/>
    <n v="167"/>
    <n v="103"/>
    <n v="111"/>
    <n v="171"/>
    <n v="218"/>
    <n v="151"/>
    <m/>
    <n v="14"/>
    <n v="12"/>
    <n v="21"/>
    <n v="30"/>
    <n v="8"/>
    <n v="3"/>
    <n v="1"/>
    <n v="1"/>
    <n v="3"/>
    <s v="B2"/>
    <m/>
    <s v="1-OK"/>
  </r>
  <r>
    <n v="200078195"/>
    <s v="Trejo Diaz"/>
    <s v="Leidy"/>
    <s v="ltrejo@uninorte.edu.co"/>
    <x v="17"/>
    <s v="Ingenierías"/>
    <d v="2019-08-11T00:00:00"/>
    <n v="8438"/>
    <n v="145"/>
    <n v="94"/>
    <n v="111"/>
    <n v="171"/>
    <n v="235"/>
    <n v="153"/>
    <m/>
    <n v="10"/>
    <n v="12"/>
    <n v="21"/>
    <n v="42"/>
    <n v="16"/>
    <n v="2"/>
    <n v="1"/>
    <n v="1"/>
    <n v="3"/>
    <s v="B2"/>
    <m/>
    <s v="1-OK"/>
  </r>
  <r>
    <n v="200082709"/>
    <s v="Bohorquez Anaya"/>
    <s v="Laura"/>
    <s v="labohorquez@uninorte.edu.co"/>
    <x v="14"/>
    <s v="Humanidades y Ciencias Sociales"/>
    <d v="2019-08-11T00:00:00"/>
    <n v="8438"/>
    <n v="135"/>
    <n v="77"/>
    <n v="111"/>
    <n v="171"/>
    <n v="158"/>
    <n v="129"/>
    <m/>
    <n v="4"/>
    <n v="12"/>
    <n v="21"/>
    <n v="7"/>
    <n v="2"/>
    <n v="2"/>
    <n v="1"/>
    <n v="1"/>
    <n v="3"/>
    <s v="A2"/>
    <m/>
    <s v="1-OK"/>
  </r>
  <r>
    <n v="200076324"/>
    <s v="Ternera Pertuz"/>
    <s v="Maria"/>
    <s v="mdternera@uninorte.edu.co"/>
    <x v="11"/>
    <s v="Ingenierías"/>
    <d v="2019-08-11T00:00:00"/>
    <n v="8439"/>
    <n v="143"/>
    <n v="154"/>
    <n v="103"/>
    <n v="171"/>
    <n v="235"/>
    <n v="166"/>
    <m/>
    <n v="46"/>
    <n v="10"/>
    <n v="21"/>
    <n v="42"/>
    <n v="25"/>
    <n v="2"/>
    <n v="3"/>
    <n v="1"/>
    <n v="3"/>
    <s v="B2"/>
    <m/>
    <s v="1-OK"/>
  </r>
  <r>
    <n v="200043544"/>
    <s v="Maury Sterling"/>
    <s v="Sergio"/>
    <s v="ssterling@uninorte.edu.co"/>
    <x v="17"/>
    <s v="Ingenierías"/>
    <d v="2019-08-11T00:00:00"/>
    <n v="8439"/>
    <n v="133"/>
    <n v="137"/>
    <n v="103"/>
    <n v="171"/>
    <n v="191"/>
    <n v="151"/>
    <m/>
    <n v="33"/>
    <n v="10"/>
    <n v="21"/>
    <n v="17"/>
    <n v="8"/>
    <n v="2"/>
    <n v="2"/>
    <n v="1"/>
    <n v="3"/>
    <s v="B1"/>
    <m/>
    <s v="1-OK"/>
  </r>
  <r>
    <n v="200028556"/>
    <s v="Viloria Doria"/>
    <s v="Juan"/>
    <s v="jcviloria@uninorte.edu.co"/>
    <x v="0"/>
    <s v="Ciencias de la Salud"/>
    <d v="2019-08-11T00:00:00"/>
    <n v="8439"/>
    <n v="76"/>
    <n v="111"/>
    <n v="103"/>
    <n v="171"/>
    <n v="251"/>
    <n v="159"/>
    <m/>
    <n v="18"/>
    <n v="10"/>
    <n v="21"/>
    <n v="59"/>
    <n v="13"/>
    <n v="1"/>
    <n v="1"/>
    <n v="1"/>
    <n v="3"/>
    <s v="B2"/>
    <m/>
    <s v="1-OK"/>
  </r>
  <r>
    <n v="200071410"/>
    <s v="Brochero Mosquera"/>
    <s v="Adriana"/>
    <s v="acbrochero@uninorte.edu.co"/>
    <x v="14"/>
    <s v="Humanidades y Ciencias Sociales"/>
    <d v="2019-08-11T00:00:00"/>
    <n v="8439"/>
    <n v="81"/>
    <n v="103"/>
    <n v="103"/>
    <n v="171"/>
    <n v="235"/>
    <n v="153"/>
    <m/>
    <n v="14"/>
    <n v="10"/>
    <n v="21"/>
    <n v="42"/>
    <n v="16"/>
    <n v="1"/>
    <n v="1"/>
    <n v="1"/>
    <n v="3"/>
    <s v="B2"/>
    <m/>
    <s v="1-OK"/>
  </r>
  <r>
    <n v="200068615"/>
    <s v="Delgado Campiño"/>
    <s v="Paula"/>
    <s v="pcampino@uninorte.edu.co"/>
    <x v="12"/>
    <s v="Escuela de Arquitectura, Urbanismo y Diseño"/>
    <d v="2019-08-11T00:00:00"/>
    <n v="8438"/>
    <n v="172"/>
    <n v="77"/>
    <n v="103"/>
    <n v="171"/>
    <n v="202"/>
    <n v="138"/>
    <m/>
    <n v="4"/>
    <n v="10"/>
    <n v="21"/>
    <n v="22"/>
    <n v="10"/>
    <n v="3"/>
    <n v="1"/>
    <n v="1"/>
    <n v="3"/>
    <s v="B2"/>
    <m/>
    <s v="1-OK"/>
  </r>
  <r>
    <n v="200069146"/>
    <s v="Rondon Aycardi"/>
    <s v="Daniela"/>
    <s v="aycardid@uninorte.edu.co"/>
    <x v="14"/>
    <s v="Humanidades y Ciencias Sociales"/>
    <d v="2019-08-11T00:00:00"/>
    <n v="8438"/>
    <n v="254"/>
    <n v="86"/>
    <n v="94"/>
    <n v="171"/>
    <n v="245"/>
    <n v="149"/>
    <m/>
    <n v="7"/>
    <n v="8"/>
    <n v="21"/>
    <n v="52"/>
    <n v="7"/>
    <n v="4"/>
    <n v="1"/>
    <n v="1"/>
    <n v="3"/>
    <s v="B2"/>
    <m/>
    <s v="1-OK"/>
  </r>
  <r>
    <n v="200073616"/>
    <s v="Jeronimo Perez"/>
    <s v="Rafael"/>
    <s v="rjeronimo@uninorte.edu.co"/>
    <x v="14"/>
    <s v="Humanidades y Ciencias Sociales"/>
    <d v="2019-08-11T00:00:00"/>
    <n v="8438"/>
    <n v="147"/>
    <n v="163"/>
    <m/>
    <n v="171"/>
    <n v="256"/>
    <n v="148"/>
    <m/>
    <n v="53"/>
    <m/>
    <n v="21"/>
    <n v="63"/>
    <n v="13"/>
    <n v="2"/>
    <n v="3"/>
    <n v="1"/>
    <n v="3"/>
    <s v="B2"/>
    <m/>
    <s v="1-OK"/>
  </r>
  <r>
    <n v="200075926"/>
    <s v="Echavez Vega"/>
    <s v="Oscar"/>
    <s v="echavezo@uninorte.edu.co"/>
    <x v="2"/>
    <s v="Escuela de Negocios"/>
    <d v="2019-08-23T00:00:00"/>
    <n v="1283"/>
    <m/>
    <n v="180"/>
    <n v="220"/>
    <n v="170"/>
    <n v="260"/>
    <n v="207.5"/>
    <m/>
    <n v="67"/>
    <n v="96"/>
    <n v="18"/>
    <m/>
    <m/>
    <m/>
    <n v="3"/>
    <n v="4"/>
    <n v="3"/>
    <s v="B2"/>
    <m/>
    <s v="1-OK"/>
  </r>
  <r>
    <n v="200089366"/>
    <s v="Romero Sanchez"/>
    <s v="Johnatan"/>
    <s v="rjohnatan@uninorte.edu.co"/>
    <x v="6"/>
    <s v="Escuela de Negocios"/>
    <d v="2019-08-23T00:00:00"/>
    <n v="1283"/>
    <m/>
    <n v="190"/>
    <n v="210"/>
    <n v="170"/>
    <n v="240"/>
    <n v="202.5"/>
    <m/>
    <n v="73"/>
    <n v="92"/>
    <n v="18"/>
    <m/>
    <m/>
    <m/>
    <n v="3"/>
    <n v="4"/>
    <n v="3"/>
    <s v="B2"/>
    <m/>
    <s v="1-OK"/>
  </r>
  <r>
    <n v="200089541"/>
    <s v="De La Cruz Tinoco"/>
    <s v="Katty"/>
    <s v="tinocok@uninorte.edu.co"/>
    <x v="6"/>
    <s v="Escuela de Negocios"/>
    <d v="2019-08-23T00:00:00"/>
    <n v="1283"/>
    <m/>
    <n v="180"/>
    <n v="210"/>
    <n v="170"/>
    <n v="0"/>
    <n v="140"/>
    <m/>
    <n v="67"/>
    <n v="92"/>
    <n v="18"/>
    <m/>
    <m/>
    <m/>
    <n v="3"/>
    <n v="4"/>
    <n v="3"/>
    <s v="-A1"/>
    <m/>
    <s v="1-OK"/>
  </r>
  <r>
    <n v="200090294"/>
    <s v="Arreola Demoya"/>
    <s v="Elida"/>
    <s v="earreola@uninorte.edu.co"/>
    <x v="6"/>
    <s v="Escuela de Negocios"/>
    <d v="2019-08-23T00:00:00"/>
    <n v="1283"/>
    <m/>
    <n v="140"/>
    <n v="200"/>
    <n v="170"/>
    <n v="180"/>
    <n v="172.5"/>
    <m/>
    <n v="36"/>
    <n v="87"/>
    <n v="18"/>
    <m/>
    <m/>
    <m/>
    <n v="2"/>
    <n v="4"/>
    <n v="3"/>
    <s v="B1"/>
    <m/>
    <s v="1-OK"/>
  </r>
  <r>
    <n v="200038286"/>
    <s v="Carreño Ayala"/>
    <s v="Dayana"/>
    <s v="dayanac@uninorte.edu.co"/>
    <x v="6"/>
    <s v="Escuela de Negocios"/>
    <d v="2019-08-23T00:00:00"/>
    <n v="1283"/>
    <m/>
    <n v="100"/>
    <n v="200"/>
    <n v="170"/>
    <n v="180"/>
    <n v="162.5"/>
    <m/>
    <n v="12"/>
    <n v="87"/>
    <n v="18"/>
    <m/>
    <m/>
    <m/>
    <n v="1"/>
    <n v="4"/>
    <n v="3"/>
    <s v="B1"/>
    <m/>
    <s v="1-OK"/>
  </r>
  <r>
    <n v="200086483"/>
    <s v="Abello Solano"/>
    <s v="Rodolfo"/>
    <s v="rjabello@uninorte.edu.co"/>
    <x v="6"/>
    <s v="Escuela de Negocios"/>
    <d v="2019-08-23T00:00:00"/>
    <n v="1283"/>
    <m/>
    <n v="180"/>
    <n v="190"/>
    <n v="170"/>
    <n v="270"/>
    <n v="202.5"/>
    <m/>
    <n v="67"/>
    <n v="79"/>
    <n v="18"/>
    <m/>
    <m/>
    <m/>
    <n v="3"/>
    <n v="3"/>
    <n v="3"/>
    <s v="B2"/>
    <m/>
    <s v="1-OK"/>
  </r>
  <r>
    <n v="200067817"/>
    <s v="Jimenez Diaz"/>
    <s v="Maria"/>
    <s v="diazfm@uninorte.edu.co"/>
    <x v="3"/>
    <s v="Escuela de Negocios"/>
    <d v="2019-08-23T00:00:00"/>
    <n v="1283"/>
    <m/>
    <n v="130"/>
    <n v="180"/>
    <n v="170"/>
    <n v="200"/>
    <n v="170"/>
    <m/>
    <n v="30"/>
    <n v="71"/>
    <n v="18"/>
    <m/>
    <m/>
    <m/>
    <n v="2"/>
    <n v="3"/>
    <n v="3"/>
    <s v="B2"/>
    <m/>
    <s v="1-OK"/>
  </r>
  <r>
    <n v="200072422"/>
    <s v="Henao Hernandez"/>
    <s v="Adriana"/>
    <s v="adhenao@uninorte.edu.co"/>
    <x v="2"/>
    <s v="Escuela de Negocios"/>
    <d v="2019-08-23T00:00:00"/>
    <n v="1283"/>
    <m/>
    <n v="110"/>
    <n v="180"/>
    <n v="170"/>
    <n v="240"/>
    <n v="175"/>
    <m/>
    <n v="16"/>
    <n v="71"/>
    <m/>
    <m/>
    <m/>
    <m/>
    <n v="1"/>
    <n v="3"/>
    <n v="3"/>
    <s v="B2"/>
    <m/>
    <m/>
  </r>
  <r>
    <n v="200080651"/>
    <s v="Mercado Colpas"/>
    <s v="Kathia"/>
    <s v="kathiac@uninorte.edu.co"/>
    <x v="3"/>
    <s v="Escuela de Negocios"/>
    <d v="2019-08-23T00:00:00"/>
    <n v="1283"/>
    <m/>
    <n v="60"/>
    <n v="180"/>
    <n v="170"/>
    <n v="160"/>
    <n v="142.5"/>
    <m/>
    <n v="1"/>
    <n v="71"/>
    <n v="18"/>
    <m/>
    <m/>
    <m/>
    <n v="1"/>
    <n v="3"/>
    <n v="3"/>
    <s v="A2"/>
    <m/>
    <s v="1-OK"/>
  </r>
  <r>
    <n v="200063768"/>
    <s v="Ustariz Perez"/>
    <s v="Sergio"/>
    <s v="sustariz@uninorte.edu.co"/>
    <x v="2"/>
    <s v="Escuela de Negocios"/>
    <d v="2019-08-23T00:00:00"/>
    <n v="1283"/>
    <m/>
    <n v="160"/>
    <n v="170"/>
    <n v="170"/>
    <n v="240"/>
    <n v="185"/>
    <m/>
    <n v="48"/>
    <n v="53"/>
    <n v="18"/>
    <m/>
    <m/>
    <m/>
    <n v="3"/>
    <n v="3"/>
    <n v="3"/>
    <s v="B2"/>
    <m/>
    <s v="1-OK"/>
  </r>
  <r>
    <n v="200061859"/>
    <s v="Aguerrevere Perez"/>
    <s v="Ana"/>
    <s v="aaguerrevere@uninorte.edu.co"/>
    <x v="0"/>
    <s v="Ciencias de la Salud"/>
    <d v="2019-07-29T00:00:00"/>
    <m/>
    <n v="272"/>
    <n v="100"/>
    <n v="170"/>
    <n v="170"/>
    <n v="250"/>
    <n v="192"/>
    <m/>
    <n v="12"/>
    <n v="53"/>
    <n v="18"/>
    <n v="55"/>
    <n v="51"/>
    <n v="4"/>
    <n v="1"/>
    <n v="3"/>
    <n v="3"/>
    <s v="B2"/>
    <m/>
    <s v="1-OK"/>
  </r>
  <r>
    <n v="200058489"/>
    <s v="Suarez Gracia"/>
    <s v="Adriana"/>
    <s v="amgracia@uninorte.edu.co"/>
    <x v="3"/>
    <s v="Escuela de Negocios"/>
    <d v="2019-08-23T00:00:00"/>
    <n v="1283"/>
    <m/>
    <n v="100"/>
    <n v="170"/>
    <n v="170"/>
    <n v="250"/>
    <n v="172.5"/>
    <m/>
    <n v="12"/>
    <n v="53"/>
    <m/>
    <m/>
    <m/>
    <m/>
    <n v="1"/>
    <n v="3"/>
    <n v="3"/>
    <s v="B2"/>
    <m/>
    <m/>
  </r>
  <r>
    <n v="200071238"/>
    <s v="Ortiz Cabrera"/>
    <s v="Valeria"/>
    <s v="vkortiz@uninorte.edu.co"/>
    <x v="3"/>
    <s v="Escuela de Negocios"/>
    <d v="2019-08-23T00:00:00"/>
    <n v="1283"/>
    <m/>
    <n v="120"/>
    <n v="160"/>
    <n v="170"/>
    <n v="180"/>
    <n v="157.5"/>
    <m/>
    <n v="24"/>
    <n v="44"/>
    <n v="18"/>
    <m/>
    <m/>
    <m/>
    <n v="1"/>
    <n v="3"/>
    <n v="3"/>
    <s v="B1"/>
    <m/>
    <s v="1-OK"/>
  </r>
  <r>
    <n v="200070656"/>
    <s v="Arango Vera"/>
    <s v="Tatiana"/>
    <s v="tarango@uninorte.edu.co"/>
    <x v="6"/>
    <s v="Escuela de Negocios"/>
    <d v="2019-08-23T00:00:00"/>
    <n v="1283"/>
    <m/>
    <n v="70"/>
    <n v="150"/>
    <n v="170"/>
    <n v="200"/>
    <n v="147.5"/>
    <m/>
    <n v="3"/>
    <n v="34"/>
    <n v="18"/>
    <m/>
    <m/>
    <m/>
    <n v="1"/>
    <n v="2"/>
    <n v="3"/>
    <s v="B2"/>
    <m/>
    <s v="1-OK"/>
  </r>
  <r>
    <n v="200070862"/>
    <s v="Pinto Martinez"/>
    <s v="Maria"/>
    <s v="mapinto@uninorte.edu.co"/>
    <x v="3"/>
    <s v="Escuela de Negocios"/>
    <d v="2019-08-23T00:00:00"/>
    <n v="1283"/>
    <m/>
    <n v="180"/>
    <n v="140"/>
    <n v="170"/>
    <n v="270"/>
    <n v="190"/>
    <m/>
    <n v="67"/>
    <n v="27"/>
    <n v="18"/>
    <m/>
    <m/>
    <m/>
    <n v="3"/>
    <n v="2"/>
    <n v="3"/>
    <s v="B2"/>
    <m/>
    <s v="1-OK"/>
  </r>
  <r>
    <n v="200092509"/>
    <e v="#N/A"/>
    <e v="#N/A"/>
    <e v="#N/A"/>
    <x v="23"/>
    <s v="Escuela de Negocios"/>
    <d v="2019-08-23T00:00:00"/>
    <n v="1283"/>
    <m/>
    <n v="160"/>
    <n v="140"/>
    <n v="170"/>
    <n v="230"/>
    <n v="175"/>
    <m/>
    <n v="48"/>
    <n v="27"/>
    <n v="18"/>
    <m/>
    <m/>
    <m/>
    <n v="3"/>
    <n v="2"/>
    <n v="3"/>
    <s v="B2"/>
    <m/>
    <e v="#N/A"/>
  </r>
  <r>
    <n v="200074353"/>
    <s v="Medina Jimenez"/>
    <s v="Daniela"/>
    <s v="dpmedina@uninorte.edu.co"/>
    <x v="3"/>
    <s v="Escuela de Negocios"/>
    <d v="2019-08-23T00:00:00"/>
    <n v="1283"/>
    <m/>
    <n v="180"/>
    <n v="130"/>
    <n v="170"/>
    <n v="190"/>
    <n v="167.5"/>
    <m/>
    <n v="67"/>
    <n v="21"/>
    <n v="18"/>
    <m/>
    <m/>
    <m/>
    <n v="3"/>
    <n v="2"/>
    <n v="3"/>
    <s v="B1"/>
    <m/>
    <s v="1-OK"/>
  </r>
  <r>
    <n v="200068910"/>
    <s v="Arteta Vizcaino"/>
    <s v="Andrea"/>
    <s v="cartetaa@uninorte.edu.co"/>
    <x v="2"/>
    <s v="Escuela de Negocios"/>
    <d v="2019-08-23T00:00:00"/>
    <n v="1283"/>
    <m/>
    <n v="110"/>
    <n v="130"/>
    <n v="170"/>
    <n v="250"/>
    <n v="165"/>
    <m/>
    <n v="16"/>
    <n v="21"/>
    <n v="18"/>
    <m/>
    <m/>
    <m/>
    <n v="1"/>
    <n v="2"/>
    <n v="3"/>
    <s v="B2"/>
    <m/>
    <s v="1-OK"/>
  </r>
  <r>
    <n v="200075689"/>
    <s v="Vitola Benitez"/>
    <s v="Carlos"/>
    <s v="cmvitola@uninorte.edu.co"/>
    <x v="2"/>
    <s v="Escuela de Negocios"/>
    <d v="2019-08-23T00:00:00"/>
    <n v="1283"/>
    <m/>
    <n v="80"/>
    <n v="130"/>
    <n v="170"/>
    <n v="220"/>
    <n v="150"/>
    <m/>
    <n v="5"/>
    <n v="21"/>
    <m/>
    <m/>
    <m/>
    <m/>
    <n v="1"/>
    <n v="2"/>
    <n v="3"/>
    <s v="B2"/>
    <m/>
    <m/>
  </r>
  <r>
    <n v="200074313"/>
    <s v="Diaz Arrieta"/>
    <s v="Maria"/>
    <s v="marrietad@uninorte.edu.co"/>
    <x v="2"/>
    <s v="Escuela de Negocios"/>
    <d v="2019-08-23T00:00:00"/>
    <n v="1283"/>
    <m/>
    <n v="200"/>
    <n v="110"/>
    <n v="170"/>
    <n v="250"/>
    <n v="182.5"/>
    <m/>
    <n v="79"/>
    <n v="11"/>
    <n v="18"/>
    <m/>
    <m/>
    <m/>
    <n v="3"/>
    <n v="1"/>
    <n v="3"/>
    <s v="B2"/>
    <m/>
    <s v="1-OK"/>
  </r>
  <r>
    <n v="200074467"/>
    <s v="Diaz Caballero"/>
    <s v="Maura"/>
    <s v="maurad@uninorte.edu.co"/>
    <x v="2"/>
    <s v="Escuela de Negocios"/>
    <d v="2019-08-23T00:00:00"/>
    <n v="1283"/>
    <m/>
    <n v="200"/>
    <n v="110"/>
    <n v="170"/>
    <n v="250"/>
    <n v="182.5"/>
    <m/>
    <n v="79"/>
    <n v="11"/>
    <n v="18"/>
    <m/>
    <m/>
    <m/>
    <n v="3"/>
    <n v="1"/>
    <n v="3"/>
    <s v="B2"/>
    <m/>
    <s v="1-OK"/>
  </r>
  <r>
    <n v="200060543"/>
    <s v="Ciro Paz"/>
    <s v="Eddier"/>
    <s v="ciroe@uninorte.edu.co"/>
    <x v="3"/>
    <s v="Escuela de Negocios"/>
    <d v="2019-08-23T00:00:00"/>
    <n v="1283"/>
    <m/>
    <n v="110"/>
    <n v="110"/>
    <n v="170"/>
    <n v="220"/>
    <n v="152.5"/>
    <m/>
    <n v="16"/>
    <n v="11"/>
    <m/>
    <m/>
    <m/>
    <m/>
    <n v="1"/>
    <n v="1"/>
    <n v="3"/>
    <s v="B2"/>
    <m/>
    <m/>
  </r>
  <r>
    <n v="200092520"/>
    <s v="Henriquez Ortega"/>
    <s v="Carolina"/>
    <s v="chenriquezm@uninorte.edu.co"/>
    <x v="16"/>
    <s v="Ciencias de la Salud"/>
    <m/>
    <m/>
    <m/>
    <n v="140"/>
    <n v="90"/>
    <n v="170"/>
    <n v="210"/>
    <n v="152.5"/>
    <m/>
    <n v="36"/>
    <n v="7"/>
    <n v="18"/>
    <m/>
    <m/>
    <m/>
    <n v="2"/>
    <n v="1"/>
    <n v="3"/>
    <s v="B2"/>
    <m/>
    <m/>
  </r>
  <r>
    <n v="200053903"/>
    <s v="Alzamora Rodriguez"/>
    <s v="Valeria"/>
    <s v="alzamorav@uninorte.edu.co"/>
    <x v="3"/>
    <s v="Escuela de Negocios"/>
    <d v="2019-08-23T00:00:00"/>
    <n v="1283"/>
    <m/>
    <n v="60"/>
    <n v="90"/>
    <n v="170"/>
    <n v="130"/>
    <n v="112.5"/>
    <m/>
    <n v="1"/>
    <n v="7"/>
    <m/>
    <m/>
    <m/>
    <m/>
    <n v="1"/>
    <n v="1"/>
    <n v="3"/>
    <s v="A1"/>
    <m/>
    <m/>
  </r>
  <r>
    <n v="200080893"/>
    <s v="Blanco Garcia"/>
    <s v="Melissa"/>
    <s v="melissamb@uninorte.edu.co"/>
    <x v="2"/>
    <s v="Escuela de Negocios"/>
    <d v="2019-08-23T00:00:00"/>
    <n v="1283"/>
    <m/>
    <n v="80"/>
    <n v="70"/>
    <n v="170"/>
    <n v="190"/>
    <n v="127.5"/>
    <m/>
    <n v="5"/>
    <n v="4"/>
    <n v="18"/>
    <m/>
    <m/>
    <m/>
    <n v="1"/>
    <n v="1"/>
    <n v="3"/>
    <s v="B1"/>
    <m/>
    <s v="1-OK"/>
  </r>
  <r>
    <n v="200089278"/>
    <s v="Porras Sandoval"/>
    <s v="Sebastian"/>
    <s v="sebastianporras@uninorte.edu.co"/>
    <x v="16"/>
    <s v="Ciencias de la Salud"/>
    <m/>
    <m/>
    <m/>
    <n v="70"/>
    <n v="60"/>
    <n v="170"/>
    <n v="160"/>
    <n v="115"/>
    <m/>
    <n v="3"/>
    <n v="3"/>
    <n v="18"/>
    <m/>
    <m/>
    <m/>
    <n v="1"/>
    <n v="1"/>
    <n v="3"/>
    <s v="A2"/>
    <m/>
    <m/>
  </r>
  <r>
    <n v="200077326"/>
    <s v="Macias Campo"/>
    <s v="Harleth"/>
    <s v="harletm@uninorte.edu.co"/>
    <x v="3"/>
    <s v="Escuela de Negocios"/>
    <d v="2019-08-23T00:00:00"/>
    <n v="1283"/>
    <m/>
    <m/>
    <m/>
    <n v="170"/>
    <m/>
    <n v="42.5"/>
    <m/>
    <m/>
    <m/>
    <m/>
    <m/>
    <m/>
    <m/>
    <n v="1"/>
    <n v="1"/>
    <n v="3"/>
    <s v="-A1"/>
    <m/>
    <m/>
  </r>
  <r>
    <n v="200088242"/>
    <s v="Lizarazo Rivera"/>
    <s v="Nayarith"/>
    <s v="lnayarith@uninorte.edu.co"/>
    <x v="18"/>
    <s v="IESE-Inst.de Estudios en Educ."/>
    <d v="2019-08-11T00:00:00"/>
    <n v="8439"/>
    <n v="185"/>
    <n v="137"/>
    <n v="180"/>
    <n v="163"/>
    <n v="185"/>
    <n v="166"/>
    <m/>
    <n v="33"/>
    <n v="71"/>
    <n v="16"/>
    <n v="14"/>
    <n v="25"/>
    <n v="3"/>
    <n v="2"/>
    <n v="3"/>
    <n v="3"/>
    <s v="B1"/>
    <m/>
    <s v="1-OK"/>
  </r>
  <r>
    <n v="200059690"/>
    <s v="Cuello Barros"/>
    <s v="Daniel"/>
    <s v="djcuello@uninorte.edu.co"/>
    <x v="8"/>
    <s v="Ingenierías"/>
    <d v="2019-08-11T00:00:00"/>
    <n v="8439"/>
    <n v="288"/>
    <n v="120"/>
    <n v="180"/>
    <n v="163"/>
    <n v="278"/>
    <n v="185"/>
    <m/>
    <n v="24"/>
    <n v="71"/>
    <n v="16"/>
    <n v="88"/>
    <n v="42"/>
    <n v="4"/>
    <n v="1"/>
    <n v="3"/>
    <n v="3"/>
    <s v="B2"/>
    <m/>
    <s v="1-OK"/>
  </r>
  <r>
    <n v="200089378"/>
    <s v="Beltran Mercado"/>
    <s v="Jose"/>
    <s v="ebeltranj@uninorte.edu.co"/>
    <x v="15"/>
    <s v="Humanidades y Ciencias Sociales"/>
    <d v="2019-08-11T00:00:00"/>
    <n v="8438"/>
    <n v="147"/>
    <n v="111"/>
    <n v="180"/>
    <n v="163"/>
    <n v="218"/>
    <n v="168"/>
    <m/>
    <n v="18"/>
    <n v="71"/>
    <n v="16"/>
    <n v="30"/>
    <n v="20"/>
    <n v="2"/>
    <n v="1"/>
    <n v="3"/>
    <n v="3"/>
    <s v="B2"/>
    <m/>
    <s v="1-OK"/>
  </r>
  <r>
    <n v="200083317"/>
    <s v="Livingston Cardozo"/>
    <s v="Yelitssa"/>
    <s v="ylivigston@uninorte.edu.co"/>
    <x v="22"/>
    <s v="Ciencias de la Salud"/>
    <d v="2019-08-11T00:00:00"/>
    <n v="8439"/>
    <n v="131"/>
    <n v="189"/>
    <n v="171"/>
    <n v="163"/>
    <n v="267"/>
    <n v="198"/>
    <m/>
    <n v="71"/>
    <n v="61"/>
    <n v="16"/>
    <n v="76"/>
    <n v="60"/>
    <n v="2"/>
    <n v="3"/>
    <n v="3"/>
    <n v="3"/>
    <s v="B2"/>
    <m/>
    <s v="1-OK"/>
  </r>
  <r>
    <n v="200022580"/>
    <s v="Simmonds Berdugo"/>
    <s v="Valentina"/>
    <s v="vsimmonds@uninorte.edu.co"/>
    <x v="12"/>
    <s v="Escuela de Arquitectura, Urbanismo y Diseño"/>
    <d v="2019-08-11T00:00:00"/>
    <n v="8438"/>
    <n v="35"/>
    <n v="137"/>
    <n v="171"/>
    <n v="163"/>
    <n v="235"/>
    <n v="177"/>
    <m/>
    <n v="33"/>
    <n v="61"/>
    <n v="16"/>
    <n v="42"/>
    <n v="34"/>
    <n v="1"/>
    <n v="2"/>
    <n v="3"/>
    <n v="3"/>
    <s v="B2"/>
    <m/>
    <s v="1-OK"/>
  </r>
  <r>
    <n v="200078585"/>
    <s v="Montero Muñoz"/>
    <s v="Jaynne"/>
    <s v="jaynnem@uninorte.edu.co"/>
    <x v="4"/>
    <s v="Escuela de Arquitectura, Urbanismo y Diseño"/>
    <d v="2019-08-11T00:00:00"/>
    <n v="8438"/>
    <n v="262"/>
    <n v="129"/>
    <n v="171"/>
    <n v="163"/>
    <n v="256"/>
    <n v="180"/>
    <m/>
    <n v="27"/>
    <n v="61"/>
    <n v="16"/>
    <n v="63"/>
    <n v="31"/>
    <n v="4"/>
    <n v="2"/>
    <n v="3"/>
    <n v="3"/>
    <s v="B2"/>
    <m/>
    <s v="1-OK"/>
  </r>
  <r>
    <n v="200061534"/>
    <s v="Medina Contreras"/>
    <s v="Natalia"/>
    <s v="ncmedina@uninorte.edu.co"/>
    <x v="1"/>
    <s v="Humanidades y Ciencias Sociales"/>
    <d v="2019-08-11T00:00:00"/>
    <n v="8438"/>
    <n v="133"/>
    <n v="120"/>
    <n v="171"/>
    <n v="163"/>
    <n v="267"/>
    <n v="180"/>
    <m/>
    <n v="24"/>
    <n v="61"/>
    <n v="16"/>
    <n v="76"/>
    <n v="31"/>
    <n v="2"/>
    <n v="1"/>
    <n v="3"/>
    <n v="3"/>
    <s v="B2"/>
    <m/>
    <s v="1-OK"/>
  </r>
  <r>
    <n v="200082263"/>
    <s v="Barbosa Rincones"/>
    <s v="John"/>
    <s v="djbarbosa@uninorte.edu.co"/>
    <x v="8"/>
    <s v="Ingenierías"/>
    <d v="2019-08-11T00:00:00"/>
    <n v="8438"/>
    <n v="300"/>
    <n v="206"/>
    <n v="163"/>
    <n v="163"/>
    <n v="273"/>
    <n v="201"/>
    <m/>
    <n v="82"/>
    <n v="51"/>
    <n v="16"/>
    <n v="85"/>
    <n v="65"/>
    <n v="4"/>
    <n v="4"/>
    <n v="3"/>
    <n v="3"/>
    <s v="B2"/>
    <m/>
    <s v="1-OK"/>
  </r>
  <r>
    <n v="200082107"/>
    <s v="Abomohor Suarez"/>
    <s v="Jeanine"/>
    <s v="jabomohor@uninorte.edu.co"/>
    <x v="13"/>
    <s v="Ingenierías"/>
    <d v="2019-08-11T00:00:00"/>
    <n v="8438"/>
    <n v="246"/>
    <n v="146"/>
    <n v="163"/>
    <n v="163"/>
    <n v="273"/>
    <n v="186"/>
    <m/>
    <n v="40"/>
    <n v="51"/>
    <n v="16"/>
    <n v="85"/>
    <n v="44"/>
    <n v="4"/>
    <n v="2"/>
    <n v="3"/>
    <n v="3"/>
    <s v="B2"/>
    <m/>
    <s v="1-OK"/>
  </r>
  <r>
    <n v="200086789"/>
    <s v="Tuiran Amaris"/>
    <s v="Alejandra"/>
    <s v="alejandratuiran@uninorte.edu.co"/>
    <x v="19"/>
    <s v="Escuela de Arquitectura, Urbanismo y Diseño"/>
    <d v="2019-08-11T00:00:00"/>
    <n v="8438"/>
    <n v="139"/>
    <n v="69"/>
    <n v="163"/>
    <n v="163"/>
    <n v="218"/>
    <n v="153"/>
    <m/>
    <n v="2"/>
    <n v="51"/>
    <n v="16"/>
    <n v="30"/>
    <n v="16"/>
    <n v="2"/>
    <n v="1"/>
    <n v="3"/>
    <n v="3"/>
    <s v="B2"/>
    <m/>
    <s v="1-OK"/>
  </r>
  <r>
    <n v="200070925"/>
    <s v="Patiño Jaraba"/>
    <s v="Efrain"/>
    <s v="ejpatino@uninorte.edu.co"/>
    <x v="11"/>
    <s v="Ingenierías"/>
    <d v="2019-08-11T00:00:00"/>
    <n v="8438"/>
    <n v="175"/>
    <n v="180"/>
    <n v="154"/>
    <n v="163"/>
    <n v="240"/>
    <n v="184"/>
    <m/>
    <n v="67"/>
    <n v="42"/>
    <n v="16"/>
    <n v="47"/>
    <n v="41"/>
    <n v="3"/>
    <n v="3"/>
    <n v="2"/>
    <n v="3"/>
    <s v="B2"/>
    <m/>
    <s v="1-OK"/>
  </r>
  <r>
    <n v="200074839"/>
    <s v="Ramirez Mouthon"/>
    <s v="Mariana"/>
    <s v="mouthonm@uninorte.edu.co"/>
    <x v="4"/>
    <s v="Escuela de Arquitectura, Urbanismo y Diseño"/>
    <d v="2019-08-11T00:00:00"/>
    <n v="8438"/>
    <n v="133"/>
    <n v="137"/>
    <n v="154"/>
    <n v="163"/>
    <n v="251"/>
    <n v="176"/>
    <m/>
    <n v="33"/>
    <n v="42"/>
    <n v="16"/>
    <n v="59"/>
    <n v="33"/>
    <n v="2"/>
    <n v="2"/>
    <n v="2"/>
    <n v="3"/>
    <s v="B2"/>
    <m/>
    <s v="1-OK"/>
  </r>
  <r>
    <n v="200093298"/>
    <s v="Vargas Rodriguez"/>
    <s v="Laura"/>
    <s v="mvlaura@uninorte.edu.co"/>
    <x v="18"/>
    <s v="IESE-Inst.de Estudios en Educ."/>
    <d v="2019-08-11T00:00:00"/>
    <n v="8439"/>
    <n v="180"/>
    <n v="111"/>
    <n v="154"/>
    <n v="163"/>
    <n v="256"/>
    <n v="171"/>
    <m/>
    <n v="18"/>
    <n v="42"/>
    <n v="16"/>
    <n v="63"/>
    <e v="#N/A"/>
    <n v="3"/>
    <n v="1"/>
    <n v="2"/>
    <n v="3"/>
    <s v="B2"/>
    <m/>
    <s v="1-OK"/>
  </r>
  <r>
    <n v="200091782"/>
    <s v="Peralta Vergel"/>
    <s v="Jesus"/>
    <s v="jdperalta@uninorte.edu.co"/>
    <x v="12"/>
    <s v="Escuela de Arquitectura, Urbanismo y Diseño"/>
    <d v="2019-08-11T00:00:00"/>
    <n v="8439"/>
    <n v="52"/>
    <n v="69"/>
    <n v="154"/>
    <n v="163"/>
    <n v="196"/>
    <n v="146"/>
    <m/>
    <n v="2"/>
    <n v="42"/>
    <n v="16"/>
    <n v="18"/>
    <n v="6"/>
    <n v="1"/>
    <n v="1"/>
    <n v="2"/>
    <n v="3"/>
    <s v="B1"/>
    <m/>
    <s v="1-OK"/>
  </r>
  <r>
    <n v="200064015"/>
    <s v="Cueto Altahona"/>
    <s v="Angelica"/>
    <s v="acuetoc@uninorte.edu.co"/>
    <x v="11"/>
    <s v="Ingenierías"/>
    <d v="2019-08-11T00:00:00"/>
    <n v="8439"/>
    <n v="264"/>
    <n v="180"/>
    <n v="146"/>
    <n v="163"/>
    <n v="278"/>
    <n v="192"/>
    <m/>
    <n v="67"/>
    <n v="32"/>
    <n v="16"/>
    <n v="88"/>
    <n v="51"/>
    <n v="4"/>
    <n v="3"/>
    <n v="2"/>
    <n v="3"/>
    <s v="B2"/>
    <m/>
    <s v="1-OK"/>
  </r>
  <r>
    <n v="200080880"/>
    <s v="Restrepo Serrano"/>
    <s v="Maria"/>
    <s v="mirestrepo@uninorte.edu.co"/>
    <x v="14"/>
    <s v="Humanidades y Ciencias Sociales"/>
    <d v="2019-08-11T00:00:00"/>
    <n v="8439"/>
    <n v="50"/>
    <n v="163"/>
    <n v="146"/>
    <n v="163"/>
    <n v="262"/>
    <n v="184"/>
    <m/>
    <n v="53"/>
    <n v="32"/>
    <n v="16"/>
    <n v="71"/>
    <n v="41"/>
    <n v="1"/>
    <n v="3"/>
    <n v="2"/>
    <n v="3"/>
    <s v="B2"/>
    <m/>
    <s v="1-OK"/>
  </r>
  <r>
    <n v="200054183"/>
    <s v="Perez Lopez"/>
    <s v="Maria"/>
    <s v="pmariac@uninorte.edu.co"/>
    <x v="13"/>
    <s v="Ingenierías"/>
    <d v="2019-08-11T00:00:00"/>
    <n v="8439"/>
    <n v="136"/>
    <n v="129"/>
    <n v="146"/>
    <n v="163"/>
    <n v="185"/>
    <n v="156"/>
    <m/>
    <n v="27"/>
    <n v="32"/>
    <n v="16"/>
    <n v="14"/>
    <n v="18"/>
    <n v="2"/>
    <n v="2"/>
    <n v="2"/>
    <n v="3"/>
    <s v="B1"/>
    <m/>
    <s v="1-OK"/>
  </r>
  <r>
    <n v="200087140"/>
    <s v="Fernandez Torres"/>
    <s v="Karen"/>
    <s v="kcfernandez@uninorte.edu.co"/>
    <x v="4"/>
    <s v="Escuela de Arquitectura, Urbanismo y Diseño"/>
    <d v="2019-08-11T00:00:00"/>
    <n v="8439"/>
    <n v="174"/>
    <n v="120"/>
    <n v="146"/>
    <n v="163"/>
    <n v="251"/>
    <n v="170"/>
    <m/>
    <n v="24"/>
    <n v="32"/>
    <n v="16"/>
    <n v="59"/>
    <n v="28"/>
    <n v="3"/>
    <n v="1"/>
    <n v="2"/>
    <n v="3"/>
    <s v="B2"/>
    <m/>
    <s v="1-OK"/>
  </r>
  <r>
    <n v="32767880"/>
    <s v="Salamanca Palma"/>
    <s v="Cielo"/>
    <s v="cmsalamanca@uninorte.edu.co"/>
    <x v="18"/>
    <s v="IESE-Inst.de Estudios en Educ."/>
    <d v="2019-08-11T00:00:00"/>
    <n v="8438"/>
    <n v="35"/>
    <n v="111"/>
    <n v="146"/>
    <n v="163"/>
    <n v="180"/>
    <n v="150"/>
    <m/>
    <n v="18"/>
    <n v="32"/>
    <n v="16"/>
    <n v="13"/>
    <n v="14"/>
    <n v="1"/>
    <n v="1"/>
    <n v="2"/>
    <n v="3"/>
    <s v="B1"/>
    <m/>
    <s v="1-OK"/>
  </r>
  <r>
    <n v="200074473"/>
    <s v="Esquivia Ferrer"/>
    <s v="Maria"/>
    <s v="msesquivia@uninorte.edu.co"/>
    <x v="13"/>
    <s v="Ingenierías"/>
    <d v="2019-08-11T00:00:00"/>
    <n v="8439"/>
    <n v="174"/>
    <n v="180"/>
    <n v="129"/>
    <n v="163"/>
    <n v="256"/>
    <n v="182"/>
    <m/>
    <n v="67"/>
    <n v="20"/>
    <n v="16"/>
    <n v="63"/>
    <n v="39"/>
    <n v="3"/>
    <n v="3"/>
    <n v="2"/>
    <n v="3"/>
    <s v="B2"/>
    <m/>
    <s v="1-OK"/>
  </r>
  <r>
    <n v="200077746"/>
    <s v="Viviescas Prada"/>
    <s v="Laura"/>
    <s v="lviviescas@uninorte.edu.co"/>
    <x v="5"/>
    <s v="Ingenierías"/>
    <d v="2019-08-11T00:00:00"/>
    <n v="8439"/>
    <n v="167"/>
    <n v="103"/>
    <n v="129"/>
    <n v="163"/>
    <n v="251"/>
    <n v="162"/>
    <m/>
    <n v="14"/>
    <n v="20"/>
    <n v="16"/>
    <n v="59"/>
    <e v="#N/A"/>
    <n v="3"/>
    <n v="1"/>
    <n v="2"/>
    <n v="3"/>
    <s v="B2"/>
    <m/>
    <s v="1-OK"/>
  </r>
  <r>
    <n v="200065127"/>
    <s v="Cabana Silva"/>
    <s v="Hector"/>
    <s v="hcabana@uninorte.edu.co"/>
    <x v="4"/>
    <s v="Escuela de Arquitectura, Urbanismo y Diseño"/>
    <d v="2019-08-11T00:00:00"/>
    <n v="8439"/>
    <n v="185"/>
    <n v="77"/>
    <n v="129"/>
    <n v="163"/>
    <n v="191"/>
    <n v="140"/>
    <m/>
    <n v="4"/>
    <n v="20"/>
    <n v="16"/>
    <n v="17"/>
    <n v="4"/>
    <n v="3"/>
    <n v="1"/>
    <n v="2"/>
    <n v="3"/>
    <s v="B1"/>
    <m/>
    <s v="1-OK"/>
  </r>
  <r>
    <n v="200077842"/>
    <s v="Brochero Navarro"/>
    <s v="Ashley"/>
    <s v="ashleyb@uninorte.edu.co"/>
    <x v="1"/>
    <s v="Humanidades y Ciencias Sociales"/>
    <d v="2019-08-11T00:00:00"/>
    <n v="8438"/>
    <n v="123"/>
    <n v="69"/>
    <n v="120"/>
    <n v="163"/>
    <n v="131"/>
    <n v="121"/>
    <m/>
    <n v="2"/>
    <n v="16"/>
    <n v="16"/>
    <n v="2"/>
    <n v="1"/>
    <n v="2"/>
    <n v="1"/>
    <n v="1"/>
    <n v="3"/>
    <s v="A1"/>
    <m/>
    <s v="1-OK"/>
  </r>
  <r>
    <n v="200080450"/>
    <s v="Zuleta Pinedo"/>
    <s v="Paola"/>
    <s v="zuletap@uninorte.edu.co"/>
    <x v="18"/>
    <s v="IESE-Inst.de Estudios en Educ."/>
    <d v="2019-08-11T00:00:00"/>
    <n v="8439"/>
    <n v="140"/>
    <n v="111"/>
    <n v="111"/>
    <n v="163"/>
    <n v="235"/>
    <n v="155"/>
    <m/>
    <n v="18"/>
    <n v="12"/>
    <n v="16"/>
    <n v="42"/>
    <e v="#N/A"/>
    <n v="2"/>
    <n v="1"/>
    <n v="1"/>
    <n v="3"/>
    <s v="B2"/>
    <m/>
    <s v="1-OK"/>
  </r>
  <r>
    <n v="200070990"/>
    <s v="Castañeda Arevalo"/>
    <s v="Natalia"/>
    <s v="nacastaneda@uninorte.edu.co"/>
    <x v="14"/>
    <s v="Humanidades y Ciencias Sociales"/>
    <d v="2019-08-11T00:00:00"/>
    <n v="8438"/>
    <n v="282"/>
    <n v="103"/>
    <n v="111"/>
    <n v="163"/>
    <n v="115"/>
    <n v="123"/>
    <m/>
    <n v="14"/>
    <n v="12"/>
    <n v="16"/>
    <e v="#N/A"/>
    <n v="1"/>
    <n v="4"/>
    <n v="1"/>
    <n v="1"/>
    <n v="3"/>
    <s v="-A1"/>
    <m/>
    <s v="1-OK"/>
  </r>
  <r>
    <n v="200071714"/>
    <s v="Olivella Ramirez"/>
    <s v="Clarisa"/>
    <s v="clarissao@uninorte.edu.co"/>
    <x v="13"/>
    <s v="Ingenierías"/>
    <d v="2019-08-11T00:00:00"/>
    <n v="8438"/>
    <n v="127"/>
    <n v="163"/>
    <n v="103"/>
    <n v="163"/>
    <n v="224"/>
    <n v="163"/>
    <m/>
    <n v="53"/>
    <n v="10"/>
    <n v="16"/>
    <n v="34"/>
    <n v="16"/>
    <n v="2"/>
    <n v="3"/>
    <n v="1"/>
    <n v="3"/>
    <s v="B2"/>
    <m/>
    <s v="1-OK"/>
  </r>
  <r>
    <n v="200087223"/>
    <s v="Cantillo Menco"/>
    <s v="Maria"/>
    <s v="macantillom@uninorte.edu.co"/>
    <x v="18"/>
    <s v="IESE-Inst.de Estudios en Educ."/>
    <d v="2019-08-11T00:00:00"/>
    <n v="8438"/>
    <n v="135"/>
    <n v="77"/>
    <n v="103"/>
    <n v="163"/>
    <n v="147"/>
    <n v="123"/>
    <m/>
    <n v="4"/>
    <n v="10"/>
    <n v="16"/>
    <e v="#N/A"/>
    <n v="1"/>
    <n v="2"/>
    <n v="1"/>
    <n v="1"/>
    <n v="3"/>
    <s v="A2"/>
    <m/>
    <s v="1-OK"/>
  </r>
  <r>
    <n v="200071527"/>
    <s v="Lozada Bornacelli"/>
    <s v="Leonor"/>
    <s v="lclozada@uninorte.edu.co"/>
    <x v="1"/>
    <s v="Humanidades y Ciencias Sociales"/>
    <d v="2019-08-11T00:00:00"/>
    <n v="8438"/>
    <n v="147"/>
    <n v="86"/>
    <n v="86"/>
    <n v="163"/>
    <n v="158"/>
    <n v="123"/>
    <m/>
    <n v="7"/>
    <n v="6"/>
    <n v="16"/>
    <n v="7"/>
    <n v="1"/>
    <n v="2"/>
    <n v="1"/>
    <n v="1"/>
    <n v="3"/>
    <s v="A2"/>
    <m/>
    <s v="1-OK"/>
  </r>
  <r>
    <n v="200071186"/>
    <s v="Diaz Cabrera"/>
    <s v="Azully"/>
    <s v="azullyd@uninorte.edu.co"/>
    <x v="2"/>
    <s v="Escuela de Negocios"/>
    <d v="2019-08-23T00:00:00"/>
    <n v="1283"/>
    <m/>
    <n v="150"/>
    <n v="220"/>
    <n v="160"/>
    <n v="270"/>
    <n v="200"/>
    <m/>
    <n v="42"/>
    <n v="96"/>
    <n v="14"/>
    <m/>
    <m/>
    <m/>
    <n v="2"/>
    <n v="4"/>
    <n v="3"/>
    <s v="B2"/>
    <m/>
    <s v="1-OK"/>
  </r>
  <r>
    <n v="200063262"/>
    <s v="Gil Sarmiento"/>
    <s v="Juan"/>
    <s v="jdgil@uninorte.edu.co"/>
    <x v="2"/>
    <s v="Escuela de Negocios"/>
    <d v="2019-08-23T00:00:00"/>
    <n v="1283"/>
    <m/>
    <n v="130"/>
    <n v="210"/>
    <n v="160"/>
    <n v="240"/>
    <n v="185"/>
    <m/>
    <n v="30"/>
    <n v="92"/>
    <n v="14"/>
    <m/>
    <m/>
    <m/>
    <n v="2"/>
    <n v="4"/>
    <n v="3"/>
    <s v="B2"/>
    <m/>
    <s v="1-OK"/>
  </r>
  <r>
    <n v="200058551"/>
    <s v="Mesa Velasquez"/>
    <s v="Mariana"/>
    <s v="marianamesa@uninorte.edu.co"/>
    <x v="3"/>
    <s v="Escuela de Negocios"/>
    <d v="2019-08-23T00:00:00"/>
    <n v="1283"/>
    <m/>
    <n v="180"/>
    <n v="190"/>
    <n v="160"/>
    <n v="220"/>
    <n v="187.5"/>
    <m/>
    <n v="67"/>
    <n v="79"/>
    <n v="14"/>
    <m/>
    <m/>
    <m/>
    <n v="3"/>
    <n v="3"/>
    <n v="3"/>
    <s v="B2"/>
    <m/>
    <s v="1-OK"/>
  </r>
  <r>
    <n v="200072961"/>
    <s v="Angulo Funes"/>
    <s v="Adriana"/>
    <s v="afunes@uninorte.edu.co"/>
    <x v="6"/>
    <s v="Escuela de Negocios"/>
    <d v="2019-08-23T00:00:00"/>
    <n v="1283"/>
    <m/>
    <n v="110"/>
    <n v="170"/>
    <n v="160"/>
    <n v="140"/>
    <n v="145"/>
    <m/>
    <n v="16"/>
    <n v="53"/>
    <n v="14"/>
    <m/>
    <m/>
    <m/>
    <n v="1"/>
    <n v="3"/>
    <n v="3"/>
    <s v="A1"/>
    <m/>
    <s v="1-OK"/>
  </r>
  <r>
    <e v="#N/A"/>
    <e v="#N/A"/>
    <e v="#N/A"/>
    <e v="#N/A"/>
    <x v="23"/>
    <s v="Escuela de Negocios"/>
    <d v="2019-08-23T00:00:00"/>
    <m/>
    <m/>
    <n v="130"/>
    <n v="160"/>
    <n v="160"/>
    <n v="150"/>
    <n v="150"/>
    <m/>
    <n v="30"/>
    <n v="44"/>
    <n v="14"/>
    <m/>
    <m/>
    <m/>
    <n v="2"/>
    <n v="3"/>
    <n v="3"/>
    <s v="A2"/>
    <m/>
    <e v="#N/A"/>
  </r>
  <r>
    <n v="200075390"/>
    <s v="Quintero Llanos"/>
    <s v="Balmis"/>
    <s v="balmisq@uninorte.edu.co"/>
    <x v="3"/>
    <s v="Escuela de Negocios"/>
    <d v="2019-08-23T00:00:00"/>
    <n v="1283"/>
    <m/>
    <n v="130"/>
    <n v="150"/>
    <n v="160"/>
    <n v="170"/>
    <n v="152.5"/>
    <m/>
    <n v="30"/>
    <n v="34"/>
    <n v="14"/>
    <m/>
    <m/>
    <m/>
    <n v="2"/>
    <n v="2"/>
    <n v="3"/>
    <s v="A2"/>
    <m/>
    <s v="1-OK"/>
  </r>
  <r>
    <n v="200053249"/>
    <s v="Guzman Badran"/>
    <s v="Julio"/>
    <s v="badranm@uninorte.edu.co"/>
    <x v="0"/>
    <s v="Ciencias de la Salud"/>
    <d v="2019-07-29T00:00:00"/>
    <m/>
    <n v="181"/>
    <n v="200"/>
    <n v="130"/>
    <n v="160"/>
    <n v="250"/>
    <n v="184"/>
    <m/>
    <n v="79"/>
    <n v="21"/>
    <n v="14"/>
    <n v="55"/>
    <n v="41"/>
    <n v="3"/>
    <n v="3"/>
    <n v="2"/>
    <n v="3"/>
    <s v="B2"/>
    <m/>
    <s v="1-OK"/>
  </r>
  <r>
    <n v="200037786"/>
    <s v="Gutierrez Moreno"/>
    <s v="Maria"/>
    <s v="gmariac@uninorte.edu.co"/>
    <x v="3"/>
    <s v="Escuela de Negocios"/>
    <d v="2019-08-23T00:00:00"/>
    <n v="1283"/>
    <m/>
    <n v="60"/>
    <n v="130"/>
    <n v="160"/>
    <n v="200"/>
    <n v="137.5"/>
    <m/>
    <n v="1"/>
    <n v="21"/>
    <n v="14"/>
    <m/>
    <m/>
    <m/>
    <n v="1"/>
    <n v="2"/>
    <n v="3"/>
    <s v="B2"/>
    <m/>
    <s v="1-OK"/>
  </r>
  <r>
    <n v="200077008"/>
    <s v="Beltran Arrieta"/>
    <s v="Mauricio"/>
    <s v="mbeltranj@uninorte.edu.co"/>
    <x v="2"/>
    <s v="Escuela de Negocios"/>
    <d v="2019-08-23T00:00:00"/>
    <n v="1283"/>
    <m/>
    <n v="150"/>
    <n v="120"/>
    <n v="160"/>
    <n v="170"/>
    <n v="150"/>
    <m/>
    <n v="42"/>
    <n v="16"/>
    <n v="14"/>
    <m/>
    <m/>
    <m/>
    <n v="2"/>
    <n v="1"/>
    <n v="3"/>
    <s v="A2"/>
    <m/>
    <s v="1-OK"/>
  </r>
  <r>
    <n v="200027870"/>
    <s v="Peña Villalobos"/>
    <s v="Ingrid"/>
    <s v="ivillalobos@uninorte.edu.co"/>
    <x v="3"/>
    <s v="Escuela de Negocios"/>
    <d v="2019-08-23T00:00:00"/>
    <n v="1283"/>
    <m/>
    <n v="120"/>
    <n v="120"/>
    <n v="160"/>
    <n v="230"/>
    <n v="157.5"/>
    <m/>
    <n v="24"/>
    <n v="16"/>
    <m/>
    <m/>
    <m/>
    <m/>
    <n v="1"/>
    <n v="1"/>
    <n v="3"/>
    <s v="B2"/>
    <m/>
    <m/>
  </r>
  <r>
    <n v="200073038"/>
    <s v="Garcia Diaz"/>
    <s v="Tatiana"/>
    <s v="ptgarcia@uninorte.edu.co"/>
    <x v="2"/>
    <s v="Escuela de Negocios"/>
    <d v="2019-08-23T00:00:00"/>
    <n v="1283"/>
    <m/>
    <n v="80"/>
    <n v="120"/>
    <n v="160"/>
    <n v="260"/>
    <n v="155"/>
    <m/>
    <n v="5"/>
    <n v="16"/>
    <n v="14"/>
    <m/>
    <m/>
    <m/>
    <n v="1"/>
    <n v="1"/>
    <n v="3"/>
    <s v="B2"/>
    <m/>
    <s v="1-OK"/>
  </r>
  <r>
    <n v="200092679"/>
    <s v="Perez Gonzalez"/>
    <s v="Glenis"/>
    <s v="glenisp@uninorte.edu.co"/>
    <x v="16"/>
    <s v="Ciencias de la Salud"/>
    <m/>
    <m/>
    <m/>
    <n v="100"/>
    <n v="70"/>
    <n v="160"/>
    <n v="180"/>
    <n v="127.5"/>
    <m/>
    <n v="12"/>
    <n v="4"/>
    <n v="14"/>
    <m/>
    <m/>
    <m/>
    <n v="1"/>
    <n v="1"/>
    <n v="3"/>
    <s v="B1"/>
    <m/>
    <m/>
  </r>
  <r>
    <n v="200072863"/>
    <s v="Mendoza Ruiz"/>
    <s v="Kenny"/>
    <s v="kennym@uninorte.edu.co"/>
    <x v="2"/>
    <s v="Escuela de Negocios"/>
    <d v="2019-08-23T00:00:00"/>
    <n v="1283"/>
    <m/>
    <n v="120"/>
    <n v="60"/>
    <n v="160"/>
    <n v="260"/>
    <n v="150"/>
    <m/>
    <n v="24"/>
    <n v="3"/>
    <m/>
    <m/>
    <m/>
    <m/>
    <n v="1"/>
    <n v="1"/>
    <n v="3"/>
    <s v="B2"/>
    <m/>
    <m/>
  </r>
  <r>
    <n v="200064133"/>
    <s v="Gomez Pinto"/>
    <s v="Rafael"/>
    <s v="rcpinto@uninorte.edu.co"/>
    <x v="0"/>
    <s v="Ciencias de la Salud"/>
    <d v="2019-08-11T00:00:00"/>
    <n v="8438"/>
    <n v="137"/>
    <n v="146"/>
    <n v="171"/>
    <n v="154"/>
    <n v="289"/>
    <n v="190"/>
    <m/>
    <n v="40"/>
    <n v="61"/>
    <n v="13"/>
    <n v="95"/>
    <n v="50"/>
    <n v="2"/>
    <n v="2"/>
    <n v="3"/>
    <n v="2"/>
    <s v="B2"/>
    <m/>
    <s v="1-OK"/>
  </r>
  <r>
    <n v="200091886"/>
    <s v="Molinares Gomez"/>
    <s v="Sofia"/>
    <s v="asmolinares@uninorte.edu.co"/>
    <x v="1"/>
    <s v="Humanidades y Ciencias Sociales"/>
    <d v="2019-08-11T00:00:00"/>
    <n v="8438"/>
    <n v="178"/>
    <n v="120"/>
    <n v="171"/>
    <n v="154"/>
    <n v="278"/>
    <n v="181"/>
    <m/>
    <n v="24"/>
    <n v="61"/>
    <n v="13"/>
    <n v="88"/>
    <n v="38"/>
    <n v="3"/>
    <n v="1"/>
    <n v="3"/>
    <n v="2"/>
    <s v="B2"/>
    <m/>
    <s v="1-OK"/>
  </r>
  <r>
    <n v="200069713"/>
    <s v="Skafi Jaar"/>
    <s v="Nicole"/>
    <s v="nskafi@uninorte.edu.co"/>
    <x v="4"/>
    <s v="Escuela de Arquitectura, Urbanismo y Diseño"/>
    <d v="2019-08-11T00:00:00"/>
    <n v="8438"/>
    <n v="20"/>
    <n v="86"/>
    <n v="171"/>
    <n v="154"/>
    <n v="273"/>
    <n v="171"/>
    <m/>
    <n v="7"/>
    <n v="61"/>
    <n v="13"/>
    <n v="85"/>
    <e v="#N/A"/>
    <n v="1"/>
    <n v="1"/>
    <n v="3"/>
    <n v="2"/>
    <s v="B2"/>
    <m/>
    <s v="1-OK"/>
  </r>
  <r>
    <n v="200090883"/>
    <s v="Mosquera Meza"/>
    <s v="Valentina"/>
    <s v="valentinamosquera@uninorte.edu.co"/>
    <x v="4"/>
    <s v="Escuela de Arquitectura, Urbanismo y Diseño"/>
    <d v="2019-08-11T00:00:00"/>
    <n v="8438"/>
    <n v="178"/>
    <n v="120"/>
    <n v="154"/>
    <n v="154"/>
    <n v="278"/>
    <n v="177"/>
    <m/>
    <n v="24"/>
    <n v="42"/>
    <n v="13"/>
    <n v="88"/>
    <n v="34"/>
    <n v="3"/>
    <n v="1"/>
    <n v="2"/>
    <n v="2"/>
    <s v="B2"/>
    <m/>
    <s v="1-OK"/>
  </r>
  <r>
    <n v="200063692"/>
    <s v="De La Cruz Cantillo"/>
    <s v="Andrea"/>
    <s v="delacruzca@uninorte.edu.co"/>
    <x v="13"/>
    <s v="Ingenierías"/>
    <d v="2019-08-11T00:00:00"/>
    <n v="8439"/>
    <n v="162"/>
    <n v="214"/>
    <n v="146"/>
    <n v="154"/>
    <n v="240"/>
    <n v="189"/>
    <m/>
    <n v="88"/>
    <n v="32"/>
    <n v="13"/>
    <n v="47"/>
    <n v="47"/>
    <n v="3"/>
    <n v="4"/>
    <n v="2"/>
    <n v="2"/>
    <s v="B2"/>
    <m/>
    <s v="1-OK"/>
  </r>
  <r>
    <n v="200070652"/>
    <s v="Varela Lopez"/>
    <s v="Brian"/>
    <s v="vbrian@uninorte.edu.co"/>
    <x v="17"/>
    <s v="Ingenierías"/>
    <d v="2019-08-11T00:00:00"/>
    <n v="8439"/>
    <n v="165"/>
    <n v="163"/>
    <n v="146"/>
    <n v="154"/>
    <n v="218"/>
    <n v="170"/>
    <m/>
    <n v="53"/>
    <n v="32"/>
    <n v="13"/>
    <n v="30"/>
    <n v="28"/>
    <n v="3"/>
    <n v="3"/>
    <n v="2"/>
    <n v="2"/>
    <s v="B2"/>
    <m/>
    <s v="1-OK"/>
  </r>
  <r>
    <n v="200068259"/>
    <s v="Perez Buitrago"/>
    <s v="Lucia"/>
    <s v="lperezv@uninorte.edu.co"/>
    <x v="14"/>
    <s v="Humanidades y Ciencias Sociales"/>
    <d v="2019-08-11T00:00:00"/>
    <n v="8438"/>
    <n v="167"/>
    <n v="129"/>
    <n v="146"/>
    <n v="154"/>
    <n v="158"/>
    <n v="147"/>
    <m/>
    <n v="27"/>
    <n v="32"/>
    <n v="13"/>
    <n v="7"/>
    <n v="6"/>
    <n v="3"/>
    <n v="2"/>
    <n v="2"/>
    <n v="2"/>
    <s v="A2"/>
    <m/>
    <s v="1-OK"/>
  </r>
  <r>
    <n v="200080372"/>
    <s v="Bolaño Espejo"/>
    <s v="Mitzy"/>
    <s v="mitzyb@uninorte.edu.co"/>
    <x v="12"/>
    <s v="Escuela de Arquitectura, Urbanismo y Diseño"/>
    <d v="2019-08-11T00:00:00"/>
    <n v="8438"/>
    <n v="131"/>
    <n v="86"/>
    <n v="146"/>
    <n v="154"/>
    <n v="229"/>
    <n v="154"/>
    <m/>
    <n v="7"/>
    <n v="32"/>
    <n v="13"/>
    <n v="37"/>
    <n v="10"/>
    <n v="2"/>
    <n v="1"/>
    <n v="2"/>
    <n v="2"/>
    <s v="B2"/>
    <m/>
    <s v="1-OK"/>
  </r>
  <r>
    <n v="200087894"/>
    <s v="Carreño Cervantes"/>
    <s v="Mariangel"/>
    <s v="cmariangel@uninorte.edu.co"/>
    <x v="1"/>
    <s v="Humanidades y Ciencias Sociales"/>
    <d v="2019-08-11T00:00:00"/>
    <n v="8439"/>
    <n v="282"/>
    <n v="77"/>
    <n v="146"/>
    <n v="154"/>
    <n v="267"/>
    <n v="161"/>
    <m/>
    <n v="4"/>
    <n v="32"/>
    <n v="13"/>
    <n v="76"/>
    <n v="14"/>
    <n v="4"/>
    <n v="1"/>
    <n v="2"/>
    <n v="2"/>
    <s v="B2"/>
    <m/>
    <s v="1-OK"/>
  </r>
  <r>
    <n v="200073595"/>
    <s v="Cabana Moreno"/>
    <s v="Breyner"/>
    <s v="cabanab@uninorte.edu.co"/>
    <x v="17"/>
    <s v="Ingenierías"/>
    <d v="2019-08-11T00:00:00"/>
    <n v="8439"/>
    <n v="78"/>
    <n v="171"/>
    <n v="137"/>
    <n v="154"/>
    <n v="202"/>
    <n v="166"/>
    <m/>
    <n v="60"/>
    <n v="26"/>
    <n v="13"/>
    <n v="22"/>
    <n v="25"/>
    <n v="1"/>
    <n v="3"/>
    <n v="2"/>
    <n v="2"/>
    <s v="B2"/>
    <m/>
    <s v="1-OK"/>
  </r>
  <r>
    <n v="200087782"/>
    <s v="Osorio Jimenez"/>
    <s v="Andrea"/>
    <s v="oandreac@uninorte.edu.co"/>
    <x v="1"/>
    <s v="Humanidades y Ciencias Sociales"/>
    <d v="2019-08-11T00:00:00"/>
    <n v="8438"/>
    <n v="167"/>
    <n v="154"/>
    <n v="137"/>
    <n v="154"/>
    <n v="245"/>
    <n v="173"/>
    <m/>
    <n v="46"/>
    <n v="26"/>
    <n v="13"/>
    <n v="52"/>
    <n v="30"/>
    <n v="3"/>
    <n v="3"/>
    <n v="2"/>
    <n v="2"/>
    <s v="B2"/>
    <m/>
    <s v="1-OK"/>
  </r>
  <r>
    <n v="200064360"/>
    <s v="Espitia Sarmiento"/>
    <s v="Maria"/>
    <s v="mariacamilae@uninorte.edu.co"/>
    <x v="5"/>
    <s v="Ingenierías"/>
    <d v="2019-08-11T00:00:00"/>
    <n v="8438"/>
    <n v="244"/>
    <n v="154"/>
    <n v="137"/>
    <n v="154"/>
    <n v="196"/>
    <n v="160"/>
    <m/>
    <n v="46"/>
    <n v="26"/>
    <n v="13"/>
    <n v="18"/>
    <e v="#N/A"/>
    <n v="4"/>
    <n v="3"/>
    <n v="2"/>
    <n v="2"/>
    <s v="B1"/>
    <m/>
    <s v="1-OK"/>
  </r>
  <r>
    <n v="200080801"/>
    <s v="Carreño Bustamante"/>
    <s v="Leidy"/>
    <s v="lncarreno@uninorte.edu.co"/>
    <x v="5"/>
    <s v="Ingenierías"/>
    <d v="2019-08-11T00:00:00"/>
    <n v="8438"/>
    <n v="181"/>
    <n v="137"/>
    <n v="137"/>
    <n v="154"/>
    <n v="245"/>
    <n v="168"/>
    <m/>
    <n v="33"/>
    <n v="26"/>
    <n v="13"/>
    <n v="52"/>
    <n v="20"/>
    <n v="3"/>
    <n v="2"/>
    <n v="2"/>
    <n v="2"/>
    <s v="B2"/>
    <m/>
    <s v="1-OK"/>
  </r>
  <r>
    <n v="200073653"/>
    <s v="Acosta Gonzalez"/>
    <s v="Daniela"/>
    <s v="acostacd@uninorte.edu.co"/>
    <x v="12"/>
    <s v="Escuela de Arquitectura, Urbanismo y Diseño"/>
    <d v="2019-08-11T00:00:00"/>
    <n v="8438"/>
    <n v="81"/>
    <n v="111"/>
    <n v="137"/>
    <n v="154"/>
    <n v="185"/>
    <n v="147"/>
    <m/>
    <n v="18"/>
    <n v="26"/>
    <n v="13"/>
    <n v="14"/>
    <n v="6"/>
    <n v="1"/>
    <n v="1"/>
    <n v="2"/>
    <n v="2"/>
    <s v="B1"/>
    <m/>
    <s v="1-OK"/>
  </r>
  <r>
    <n v="200063050"/>
    <s v="Medina Ospina"/>
    <s v="Natalia"/>
    <s v="nataliamedina@uninorte.edu.co"/>
    <x v="13"/>
    <s v="Ingenierías"/>
    <d v="2019-08-11T00:00:00"/>
    <n v="8439"/>
    <n v="133"/>
    <n v="103"/>
    <n v="137"/>
    <n v="154"/>
    <n v="175"/>
    <n v="142"/>
    <m/>
    <n v="14"/>
    <n v="26"/>
    <n v="13"/>
    <n v="11"/>
    <n v="11"/>
    <n v="2"/>
    <n v="1"/>
    <n v="2"/>
    <n v="2"/>
    <s v="B1"/>
    <m/>
    <s v="1-OK"/>
  </r>
  <r>
    <n v="200073733"/>
    <s v="Barrios Ortega"/>
    <s v="Gerson"/>
    <s v="gersonb@uninorte.edu.co"/>
    <x v="13"/>
    <s v="Ingenierías"/>
    <d v="2019-08-11T00:00:00"/>
    <n v="8438"/>
    <n v="300"/>
    <n v="94"/>
    <n v="137"/>
    <n v="154"/>
    <n v="213"/>
    <n v="150"/>
    <m/>
    <n v="10"/>
    <n v="26"/>
    <n v="13"/>
    <n v="27"/>
    <n v="14"/>
    <n v="4"/>
    <n v="1"/>
    <n v="2"/>
    <n v="2"/>
    <s v="B2"/>
    <m/>
    <s v="1-OK"/>
  </r>
  <r>
    <n v="200061574"/>
    <s v="Muñoz De Leon"/>
    <s v="Maria"/>
    <s v="gmmunoz@uninorte.edu.co"/>
    <x v="14"/>
    <s v="Humanidades y Ciencias Sociales"/>
    <d v="2019-08-11T00:00:00"/>
    <n v="8439"/>
    <n v="178"/>
    <n v="163"/>
    <n v="129"/>
    <n v="154"/>
    <n v="262"/>
    <n v="177"/>
    <m/>
    <n v="53"/>
    <n v="20"/>
    <n v="13"/>
    <n v="71"/>
    <n v="34"/>
    <n v="3"/>
    <n v="3"/>
    <n v="2"/>
    <n v="2"/>
    <s v="B2"/>
    <m/>
    <s v="1-OK"/>
  </r>
  <r>
    <n v="200090677"/>
    <s v="Rico Hoyos"/>
    <s v="Andrea"/>
    <s v="ricoca@uninorte.edu.co"/>
    <x v="12"/>
    <s v="Escuela de Arquitectura, Urbanismo y Diseño"/>
    <d v="2019-08-11T00:00:00"/>
    <n v="8439"/>
    <n v="179"/>
    <n v="120"/>
    <n v="129"/>
    <n v="154"/>
    <n v="284"/>
    <n v="172"/>
    <m/>
    <n v="24"/>
    <n v="20"/>
    <n v="13"/>
    <n v="93"/>
    <n v="29"/>
    <n v="3"/>
    <n v="1"/>
    <n v="2"/>
    <n v="2"/>
    <s v="B2"/>
    <m/>
    <s v="1-OK"/>
  </r>
  <r>
    <n v="200089374"/>
    <s v="Ariza Mejia"/>
    <s v="David"/>
    <s v="davidaa@uninorte.edu.co"/>
    <x v="1"/>
    <s v="Humanidades y Ciencias Sociales"/>
    <d v="2019-08-11T00:00:00"/>
    <n v="8439"/>
    <n v="300"/>
    <n v="120"/>
    <n v="129"/>
    <n v="154"/>
    <n v="191"/>
    <n v="149"/>
    <m/>
    <n v="24"/>
    <n v="20"/>
    <n v="13"/>
    <n v="17"/>
    <n v="7"/>
    <n v="4"/>
    <n v="1"/>
    <n v="2"/>
    <n v="2"/>
    <s v="B1"/>
    <m/>
    <s v="1-OK"/>
  </r>
  <r>
    <n v="200046553"/>
    <s v="Villarreal Fraija"/>
    <s v="Valentina"/>
    <s v="fraijav@uninorte.edu.co"/>
    <x v="18"/>
    <s v="IESE-Inst.de Estudios en Educ."/>
    <d v="2019-08-11T00:00:00"/>
    <n v="8439"/>
    <n v="137"/>
    <n v="94"/>
    <n v="129"/>
    <n v="154"/>
    <n v="191"/>
    <n v="142"/>
    <m/>
    <n v="10"/>
    <n v="20"/>
    <n v="13"/>
    <n v="17"/>
    <n v="11"/>
    <n v="2"/>
    <n v="1"/>
    <n v="2"/>
    <n v="2"/>
    <s v="B1"/>
    <m/>
    <s v="1-OK"/>
  </r>
  <r>
    <n v="200077812"/>
    <s v="Jaramillo Andrades"/>
    <s v="Yina"/>
    <s v="yandrades@uninorte.edu.co"/>
    <x v="10"/>
    <s v="Ingenierías"/>
    <d v="2019-08-11T00:00:00"/>
    <n v="8438"/>
    <n v="131"/>
    <n v="197"/>
    <n v="120"/>
    <n v="154"/>
    <n v="98"/>
    <n v="142"/>
    <m/>
    <n v="77"/>
    <n v="16"/>
    <n v="13"/>
    <n v="1"/>
    <n v="11"/>
    <n v="2"/>
    <n v="3"/>
    <n v="1"/>
    <n v="2"/>
    <s v="-A1"/>
    <m/>
    <s v="1-OK"/>
  </r>
  <r>
    <n v="200046953"/>
    <s v="Cortes Calderon"/>
    <s v="Said"/>
    <s v="saidc@uninorte.edu.co"/>
    <x v="8"/>
    <s v="Ingenierías"/>
    <d v="2019-08-11T00:00:00"/>
    <n v="8439"/>
    <n v="172"/>
    <n v="137"/>
    <n v="120"/>
    <n v="154"/>
    <n v="207"/>
    <n v="155"/>
    <m/>
    <n v="33"/>
    <n v="16"/>
    <n v="13"/>
    <n v="24"/>
    <e v="#N/A"/>
    <n v="3"/>
    <n v="2"/>
    <n v="1"/>
    <n v="2"/>
    <s v="B2"/>
    <m/>
    <s v="1-OK"/>
  </r>
  <r>
    <n v="200051269"/>
    <s v="Bustillo Abidaud"/>
    <s v="Nathalie"/>
    <s v="bustillon@uninorte.edu.co"/>
    <x v="12"/>
    <s v="Escuela de Arquitectura, Urbanismo y Diseño"/>
    <d v="2019-08-11T00:00:00"/>
    <n v="8439"/>
    <n v="185"/>
    <n v="86"/>
    <n v="120"/>
    <n v="154"/>
    <n v="245"/>
    <n v="151"/>
    <m/>
    <n v="7"/>
    <n v="16"/>
    <n v="13"/>
    <n v="52"/>
    <n v="8"/>
    <n v="3"/>
    <n v="1"/>
    <n v="1"/>
    <n v="2"/>
    <s v="B2"/>
    <m/>
    <s v="1-OK"/>
  </r>
  <r>
    <n v="200088297"/>
    <s v="Gonzalez Diaz"/>
    <s v="Andres"/>
    <s v="diazfa@uninorte.edu.co"/>
    <x v="12"/>
    <s v="Escuela de Arquitectura, Urbanismo y Diseño"/>
    <d v="2019-08-11T00:00:00"/>
    <n v="8438"/>
    <n v="139"/>
    <n v="120"/>
    <n v="103"/>
    <n v="154"/>
    <n v="240"/>
    <n v="154"/>
    <m/>
    <n v="24"/>
    <n v="10"/>
    <n v="13"/>
    <n v="47"/>
    <n v="10"/>
    <n v="2"/>
    <n v="1"/>
    <n v="1"/>
    <n v="2"/>
    <s v="B2"/>
    <m/>
    <s v="1-OK"/>
  </r>
  <r>
    <n v="200091550"/>
    <s v="Tordecilla Avila"/>
    <s v="Yeri"/>
    <s v="tordecillay@uninorte.edu.co"/>
    <x v="7"/>
    <s v="Humanidades y Ciencias Sociales"/>
    <d v="2019-08-11T00:00:00"/>
    <n v="8438"/>
    <n v="45"/>
    <n v="146"/>
    <n v="94"/>
    <n v="154"/>
    <n v="180"/>
    <n v="144"/>
    <m/>
    <n v="40"/>
    <n v="8"/>
    <n v="13"/>
    <n v="13"/>
    <n v="6"/>
    <n v="1"/>
    <n v="2"/>
    <n v="1"/>
    <n v="2"/>
    <s v="B1"/>
    <m/>
    <s v="1-OK"/>
  </r>
  <r>
    <n v="200069557"/>
    <s v="Llanos Diaz"/>
    <s v="Maria"/>
    <s v="cmllanos@uninorte.edu.co"/>
    <x v="12"/>
    <s v="Escuela de Arquitectura, Urbanismo y Diseño"/>
    <d v="2019-08-11T00:00:00"/>
    <n v="8439"/>
    <n v="141"/>
    <n v="86"/>
    <n v="77"/>
    <n v="154"/>
    <n v="213"/>
    <n v="133"/>
    <m/>
    <n v="7"/>
    <n v="5"/>
    <n v="13"/>
    <n v="27"/>
    <n v="3"/>
    <n v="2"/>
    <n v="1"/>
    <n v="1"/>
    <n v="2"/>
    <s v="B2"/>
    <m/>
    <s v="1-OK"/>
  </r>
  <r>
    <n v="200093975"/>
    <s v="Varela Medina"/>
    <s v="Angely"/>
    <s v="vangely@uninorte.edu.co"/>
    <x v="6"/>
    <s v="Escuela de Negocios"/>
    <d v="2019-08-23T00:00:00"/>
    <n v="1283"/>
    <m/>
    <n v="210"/>
    <n v="220"/>
    <n v="150"/>
    <n v="280"/>
    <n v="215"/>
    <m/>
    <n v="83"/>
    <n v="96"/>
    <e v="#N/A"/>
    <m/>
    <m/>
    <m/>
    <n v="4"/>
    <n v="4"/>
    <n v="2"/>
    <s v="B2"/>
    <m/>
    <s v="1-OK"/>
  </r>
  <r>
    <n v="200072709"/>
    <s v="Sierra Juliao"/>
    <s v="Carolina"/>
    <s v="carolinajuliao@uninorte.edu.co"/>
    <x v="3"/>
    <s v="Escuela de Negocios"/>
    <d v="2019-08-23T00:00:00"/>
    <n v="1283"/>
    <m/>
    <n v="110"/>
    <n v="210"/>
    <n v="150"/>
    <n v="270"/>
    <n v="185"/>
    <m/>
    <n v="16"/>
    <n v="92"/>
    <e v="#N/A"/>
    <m/>
    <m/>
    <m/>
    <n v="1"/>
    <n v="4"/>
    <n v="2"/>
    <s v="B2"/>
    <m/>
    <s v="1-OK"/>
  </r>
  <r>
    <n v="200074557"/>
    <s v="Saavedra Cortes"/>
    <s v="Samuel"/>
    <s v="sdsaavedra@uninorte.edu.co"/>
    <x v="3"/>
    <s v="Escuela de Negocios"/>
    <d v="2019-08-23T00:00:00"/>
    <n v="1283"/>
    <m/>
    <n v="90"/>
    <n v="210"/>
    <n v="150"/>
    <n v="270"/>
    <n v="180"/>
    <m/>
    <n v="8"/>
    <n v="92"/>
    <e v="#N/A"/>
    <m/>
    <m/>
    <m/>
    <n v="1"/>
    <n v="4"/>
    <n v="2"/>
    <s v="B2"/>
    <m/>
    <s v="1-OK"/>
  </r>
  <r>
    <n v="200090872"/>
    <s v="Mejia Camargo"/>
    <s v="Nicolle"/>
    <s v="cnicolle@uninorte.edu.co"/>
    <x v="6"/>
    <s v="Escuela de Negocios"/>
    <d v="2019-08-23T00:00:00"/>
    <n v="1283"/>
    <m/>
    <n v="170"/>
    <n v="170"/>
    <n v="150"/>
    <n v="210"/>
    <n v="175"/>
    <m/>
    <n v="55"/>
    <n v="53"/>
    <e v="#N/A"/>
    <m/>
    <m/>
    <m/>
    <n v="3"/>
    <n v="3"/>
    <n v="2"/>
    <s v="B2"/>
    <m/>
    <s v="1-OK"/>
  </r>
  <r>
    <n v="200083259"/>
    <s v="Hernandez Dugand"/>
    <s v="Esteban"/>
    <s v="edugand@uninorte.edu.co"/>
    <x v="3"/>
    <s v="Escuela de Negocios"/>
    <d v="2019-08-23T00:00:00"/>
    <n v="1283"/>
    <m/>
    <n v="120"/>
    <n v="160"/>
    <n v="150"/>
    <n v="290"/>
    <n v="180"/>
    <m/>
    <n v="24"/>
    <n v="44"/>
    <m/>
    <m/>
    <m/>
    <m/>
    <n v="1"/>
    <n v="3"/>
    <n v="2"/>
    <s v="B2"/>
    <m/>
    <m/>
  </r>
  <r>
    <s v="Uni-Cartagena"/>
    <s v="Conde Diaz"/>
    <s v="Clara"/>
    <m/>
    <x v="24"/>
    <m/>
    <d v="2019-07-29T00:00:00"/>
    <m/>
    <n v="81"/>
    <n v="70"/>
    <n v="160"/>
    <n v="150"/>
    <n v="130"/>
    <n v="118"/>
    <m/>
    <n v="3"/>
    <n v="44"/>
    <e v="#N/A"/>
    <n v="2"/>
    <n v="1"/>
    <n v="1"/>
    <n v="1"/>
    <n v="3"/>
    <n v="2"/>
    <s v="A1"/>
    <m/>
    <s v="0-NO, Externo"/>
  </r>
  <r>
    <n v="200068920"/>
    <s v="Movilla Falquez"/>
    <s v="Blas"/>
    <s v="movillab@uninorte.edu.co"/>
    <x v="3"/>
    <s v="Escuela de Negocios"/>
    <d v="2019-08-23T00:00:00"/>
    <n v="1283"/>
    <m/>
    <n v="210"/>
    <n v="130"/>
    <n v="150"/>
    <n v="130"/>
    <n v="155"/>
    <m/>
    <n v="83"/>
    <n v="21"/>
    <e v="#N/A"/>
    <m/>
    <m/>
    <m/>
    <n v="4"/>
    <n v="2"/>
    <n v="2"/>
    <s v="A1"/>
    <m/>
    <s v="1-OK"/>
  </r>
  <r>
    <n v="200070337"/>
    <s v="De Leon Gutierrez"/>
    <s v="Gabriel"/>
    <s v="gabrieldeleon@uninorte.edu.co"/>
    <x v="2"/>
    <s v="Escuela de Negocios"/>
    <d v="2019-08-23T00:00:00"/>
    <n v="1283"/>
    <m/>
    <n v="140"/>
    <n v="130"/>
    <n v="150"/>
    <n v="250"/>
    <n v="167.5"/>
    <m/>
    <n v="36"/>
    <n v="21"/>
    <e v="#N/A"/>
    <m/>
    <m/>
    <m/>
    <n v="2"/>
    <n v="2"/>
    <n v="2"/>
    <s v="B2"/>
    <m/>
    <s v="1-OK"/>
  </r>
  <r>
    <n v="200094081"/>
    <s v="Bolaño Beleño"/>
    <s v="Ledys"/>
    <s v="lcbolano@uninorte.edu.co"/>
    <x v="6"/>
    <s v="Escuela de Negocios"/>
    <d v="2019-08-23T00:00:00"/>
    <n v="1283"/>
    <m/>
    <n v="60"/>
    <n v="80"/>
    <n v="150"/>
    <n v="150"/>
    <n v="110"/>
    <m/>
    <n v="1"/>
    <n v="5"/>
    <m/>
    <m/>
    <m/>
    <m/>
    <n v="1"/>
    <n v="1"/>
    <n v="2"/>
    <s v="A2"/>
    <m/>
    <m/>
  </r>
  <r>
    <n v="200072067"/>
    <s v="Gil Vergara"/>
    <s v="David"/>
    <s v="dfgil@uninorte.edu.co"/>
    <x v="5"/>
    <s v="Ingenierías"/>
    <d v="2019-08-11T00:00:00"/>
    <n v="8438"/>
    <n v="177"/>
    <n v="197"/>
    <n v="180"/>
    <n v="146"/>
    <n v="262"/>
    <n v="196"/>
    <m/>
    <n v="77"/>
    <n v="71"/>
    <n v="12"/>
    <n v="71"/>
    <n v="57"/>
    <n v="3"/>
    <n v="3"/>
    <n v="3"/>
    <n v="2"/>
    <s v="B2"/>
    <m/>
    <s v="1-OK"/>
  </r>
  <r>
    <n v="200087241"/>
    <s v="Fernandez De La Rosa"/>
    <s v="Valeria"/>
    <s v="vsfernandez@uninorte.edu.co"/>
    <x v="4"/>
    <s v="Escuela de Arquitectura, Urbanismo y Diseño"/>
    <d v="2019-08-11T00:00:00"/>
    <n v="8438"/>
    <n v="282"/>
    <n v="163"/>
    <n v="180"/>
    <n v="146"/>
    <n v="180"/>
    <n v="167"/>
    <m/>
    <n v="53"/>
    <n v="71"/>
    <n v="12"/>
    <n v="13"/>
    <e v="#N/A"/>
    <n v="4"/>
    <n v="3"/>
    <n v="3"/>
    <n v="2"/>
    <s v="B1"/>
    <m/>
    <s v="1-OK"/>
  </r>
  <r>
    <n v="200086703"/>
    <s v="Barrios Mercado"/>
    <s v="Jose"/>
    <s v="josecb@uninorte.edu.co"/>
    <x v="12"/>
    <s v="Escuela de Arquitectura, Urbanismo y Diseño"/>
    <d v="2019-08-11T00:00:00"/>
    <n v="8438"/>
    <n v="282"/>
    <n v="154"/>
    <n v="171"/>
    <n v="146"/>
    <n v="267"/>
    <n v="185"/>
    <m/>
    <n v="46"/>
    <n v="61"/>
    <n v="12"/>
    <n v="76"/>
    <n v="42"/>
    <n v="4"/>
    <n v="3"/>
    <n v="3"/>
    <n v="2"/>
    <s v="B2"/>
    <m/>
    <s v="1-OK"/>
  </r>
  <r>
    <n v="200075359"/>
    <s v="Mendoza Peinado"/>
    <s v="Delcy"/>
    <s v="dlpeinado@uninorte.edu.co"/>
    <x v="14"/>
    <s v="Humanidades y Ciencias Sociales"/>
    <d v="2019-08-11T00:00:00"/>
    <n v="8438"/>
    <n v="133"/>
    <n v="154"/>
    <n v="171"/>
    <n v="146"/>
    <n v="142"/>
    <n v="153"/>
    <m/>
    <n v="46"/>
    <n v="61"/>
    <n v="12"/>
    <n v="3"/>
    <n v="16"/>
    <n v="2"/>
    <n v="3"/>
    <n v="3"/>
    <n v="2"/>
    <s v="A1"/>
    <m/>
    <s v="1-OK"/>
  </r>
  <r>
    <n v="200089901"/>
    <s v="Jimenez Pimienta"/>
    <s v="Camila"/>
    <s v="acpimienta@uninorte.edu.co"/>
    <x v="12"/>
    <s v="Escuela de Arquitectura, Urbanismo y Diseño"/>
    <d v="2019-08-11T00:00:00"/>
    <n v="8438"/>
    <n v="185"/>
    <n v="129"/>
    <n v="171"/>
    <n v="146"/>
    <m/>
    <n v="112"/>
    <m/>
    <n v="27"/>
    <n v="61"/>
    <n v="12"/>
    <m/>
    <n v="1"/>
    <n v="3"/>
    <n v="2"/>
    <n v="3"/>
    <n v="2"/>
    <s v="-A1"/>
    <m/>
    <s v="1-OK"/>
  </r>
  <r>
    <n v="200053381"/>
    <s v="Castro Ramos"/>
    <s v="Blas"/>
    <s v="blasr@uninorte.edu.co"/>
    <x v="0"/>
    <s v="Ciencias de la Salud"/>
    <d v="2019-08-11T00:00:00"/>
    <n v="8439"/>
    <n v="300"/>
    <n v="171"/>
    <n v="154"/>
    <n v="146"/>
    <n v="235"/>
    <n v="177"/>
    <m/>
    <n v="60"/>
    <n v="42"/>
    <n v="12"/>
    <n v="42"/>
    <n v="34"/>
    <n v="4"/>
    <n v="3"/>
    <n v="2"/>
    <n v="2"/>
    <s v="B2"/>
    <m/>
    <s v="1-OK"/>
  </r>
  <r>
    <n v="200086518"/>
    <s v="Goethe Martinez"/>
    <s v="Sharon"/>
    <s v="sgoethe@uninorte.edu.co"/>
    <x v="4"/>
    <s v="Escuela de Arquitectura, Urbanismo y Diseño"/>
    <d v="2019-08-11T00:00:00"/>
    <n v="8438"/>
    <n v="147"/>
    <n v="163"/>
    <n v="154"/>
    <n v="146"/>
    <n v="289"/>
    <n v="188"/>
    <m/>
    <n v="53"/>
    <n v="42"/>
    <n v="12"/>
    <n v="95"/>
    <n v="46"/>
    <n v="2"/>
    <n v="3"/>
    <n v="2"/>
    <n v="2"/>
    <s v="B2"/>
    <m/>
    <s v="1-OK"/>
  </r>
  <r>
    <n v="200069504"/>
    <s v="Velez Garcia"/>
    <s v="Carolina"/>
    <s v="acvelez@uninorte.edu.co"/>
    <x v="12"/>
    <s v="Escuela de Arquitectura, Urbanismo y Diseño"/>
    <d v="2019-08-11T00:00:00"/>
    <n v="8438"/>
    <n v="135"/>
    <n v="103"/>
    <n v="137"/>
    <n v="146"/>
    <n v="256"/>
    <n v="161"/>
    <m/>
    <n v="14"/>
    <n v="26"/>
    <n v="12"/>
    <n v="63"/>
    <n v="14"/>
    <n v="2"/>
    <n v="1"/>
    <n v="2"/>
    <n v="2"/>
    <s v="B2"/>
    <m/>
    <s v="1-OK"/>
  </r>
  <r>
    <n v="200063587"/>
    <s v="Urzola Salcedo"/>
    <s v="Maria"/>
    <s v="mfurzola@uninorte.edu.co"/>
    <x v="18"/>
    <s v="IESE-Inst.de Estudios en Educ."/>
    <d v="2019-08-11T00:00:00"/>
    <n v="8438"/>
    <n v="130"/>
    <n v="103"/>
    <n v="120"/>
    <n v="146"/>
    <n v="136"/>
    <n v="126"/>
    <m/>
    <n v="14"/>
    <n v="16"/>
    <n v="12"/>
    <n v="4"/>
    <e v="#N/A"/>
    <n v="2"/>
    <n v="1"/>
    <n v="1"/>
    <n v="2"/>
    <s v="A1"/>
    <m/>
    <s v="1-OK"/>
  </r>
  <r>
    <n v="200101256"/>
    <s v="Maduro Camacho"/>
    <s v="Daniela"/>
    <s v="danielamaduro@uninorte.edu.co"/>
    <x v="18"/>
    <s v="IESE-Inst.de Estudios en Educ."/>
    <d v="2019-08-11T00:00:00"/>
    <n v="8438"/>
    <n v="179"/>
    <n v="111"/>
    <n v="94"/>
    <n v="146"/>
    <n v="175"/>
    <n v="132"/>
    <m/>
    <n v="18"/>
    <n v="8"/>
    <n v="12"/>
    <n v="11"/>
    <e v="#N/A"/>
    <n v="3"/>
    <n v="1"/>
    <n v="1"/>
    <n v="2"/>
    <s v="B1"/>
    <m/>
    <s v="1-OK"/>
  </r>
  <r>
    <n v="200080908"/>
    <s v="Pelaez Loewy"/>
    <s v="Juan"/>
    <s v="loewyj@uninorte.edu.co"/>
    <x v="3"/>
    <s v="Escuela de Negocios"/>
    <d v="2019-08-23T00:00:00"/>
    <n v="1283"/>
    <m/>
    <n v="200"/>
    <n v="170"/>
    <n v="140"/>
    <n v="280"/>
    <n v="197.5"/>
    <m/>
    <n v="79"/>
    <n v="53"/>
    <e v="#N/A"/>
    <m/>
    <m/>
    <m/>
    <n v="3"/>
    <n v="3"/>
    <n v="2"/>
    <s v="B2"/>
    <m/>
    <s v="1-OK"/>
  </r>
  <r>
    <n v="200117307"/>
    <s v="Velez Rey"/>
    <s v="Juan"/>
    <s v="jvelezm@uninorte.edu.co"/>
    <x v="3"/>
    <s v="Escuela de Negocios"/>
    <d v="2019-08-23T00:00:00"/>
    <n v="1283"/>
    <m/>
    <n v="130"/>
    <n v="160"/>
    <n v="140"/>
    <n v="240"/>
    <n v="167.5"/>
    <m/>
    <n v="30"/>
    <n v="44"/>
    <e v="#N/A"/>
    <m/>
    <m/>
    <m/>
    <n v="2"/>
    <n v="3"/>
    <n v="2"/>
    <s v="B2"/>
    <m/>
    <s v="1-OK"/>
  </r>
  <r>
    <n v="200073402"/>
    <s v="Mendoza Conde"/>
    <s v="Andres"/>
    <s v="condef@uninorte.edu.co"/>
    <x v="2"/>
    <s v="Escuela de Negocios"/>
    <d v="2019-08-23T00:00:00"/>
    <n v="1283"/>
    <m/>
    <n v="70"/>
    <n v="150"/>
    <n v="140"/>
    <n v="200"/>
    <n v="140"/>
    <m/>
    <n v="3"/>
    <n v="34"/>
    <m/>
    <m/>
    <m/>
    <m/>
    <n v="1"/>
    <n v="2"/>
    <n v="2"/>
    <s v="B2"/>
    <m/>
    <m/>
  </r>
  <r>
    <n v="200064509"/>
    <s v="Carvajal Anaya"/>
    <s v="Pamela"/>
    <s v="carvajalp@uninorte.edu.co"/>
    <x v="3"/>
    <s v="Escuela de Negocios"/>
    <d v="2019-08-23T00:00:00"/>
    <n v="1283"/>
    <m/>
    <n v="160"/>
    <n v="140"/>
    <n v="140"/>
    <n v="160"/>
    <n v="150"/>
    <m/>
    <n v="48"/>
    <n v="27"/>
    <e v="#N/A"/>
    <m/>
    <m/>
    <m/>
    <n v="3"/>
    <n v="2"/>
    <n v="2"/>
    <s v="A2"/>
    <m/>
    <s v="1-OK"/>
  </r>
  <r>
    <n v="200071374"/>
    <s v="Parra Londoño"/>
    <s v="Paola"/>
    <s v="pparrac@uninorte.edu.co"/>
    <x v="3"/>
    <s v="Escuela de Negocios"/>
    <d v="2019-08-23T00:00:00"/>
    <n v="1283"/>
    <m/>
    <n v="100"/>
    <n v="140"/>
    <n v="140"/>
    <n v="210"/>
    <n v="147.5"/>
    <m/>
    <n v="12"/>
    <n v="27"/>
    <e v="#N/A"/>
    <m/>
    <m/>
    <m/>
    <n v="1"/>
    <n v="2"/>
    <n v="2"/>
    <s v="B2"/>
    <m/>
    <s v="1-OK"/>
  </r>
  <r>
    <n v="200092039"/>
    <s v="Pacheco Tovar"/>
    <s v="Jose"/>
    <s v="jtovara@uninorte.edu.co"/>
    <x v="6"/>
    <s v="Escuela de Negocios"/>
    <d v="2019-08-23T00:00:00"/>
    <n v="1283"/>
    <m/>
    <n v="170"/>
    <n v="120"/>
    <n v="140"/>
    <n v="250"/>
    <n v="170"/>
    <m/>
    <n v="55"/>
    <n v="16"/>
    <e v="#N/A"/>
    <m/>
    <m/>
    <m/>
    <n v="3"/>
    <n v="1"/>
    <n v="2"/>
    <s v="B2"/>
    <m/>
    <s v="1-OK"/>
  </r>
  <r>
    <n v="200077170"/>
    <s v="Maestre Barcelo"/>
    <s v="Hernando"/>
    <s v="barceloh@uninorte.edu.co"/>
    <x v="3"/>
    <s v="Escuela de Negocios"/>
    <d v="2019-08-23T00:00:00"/>
    <m/>
    <m/>
    <n v="260"/>
    <n v="70"/>
    <n v="140"/>
    <n v="300"/>
    <n v="192.5"/>
    <m/>
    <n v="100"/>
    <n v="4"/>
    <e v="#N/A"/>
    <m/>
    <m/>
    <m/>
    <n v="4"/>
    <n v="1"/>
    <n v="2"/>
    <s v="B2"/>
    <m/>
    <m/>
  </r>
  <r>
    <n v="200063296"/>
    <s v="Gonzalez Martinez"/>
    <s v="Carlos"/>
    <s v="gonzalezmartinez@uninorte.edu.co"/>
    <x v="17"/>
    <s v="Ingenierías"/>
    <d v="2019-08-11T00:00:00"/>
    <n v="8438"/>
    <n v="175"/>
    <n v="206"/>
    <n v="180"/>
    <n v="137"/>
    <n v="284"/>
    <n v="202"/>
    <m/>
    <n v="82"/>
    <n v="71"/>
    <n v="10"/>
    <n v="93"/>
    <n v="66"/>
    <n v="3"/>
    <n v="4"/>
    <n v="3"/>
    <n v="2"/>
    <s v="B2"/>
    <m/>
    <s v="1-OK"/>
  </r>
  <r>
    <n v="200074835"/>
    <s v="Quiroz Pabon"/>
    <s v="Maria"/>
    <s v="mpquiroz@uninorte.edu.co"/>
    <x v="14"/>
    <s v="Humanidades y Ciencias Sociales"/>
    <d v="2019-08-11T00:00:00"/>
    <n v="8438"/>
    <n v="135"/>
    <n v="103"/>
    <n v="180"/>
    <n v="137"/>
    <m/>
    <n v="105"/>
    <m/>
    <n v="14"/>
    <n v="71"/>
    <n v="10"/>
    <m/>
    <n v="1"/>
    <n v="2"/>
    <n v="1"/>
    <n v="3"/>
    <n v="2"/>
    <s v="-A1"/>
    <m/>
    <s v="1-OK"/>
  </r>
  <r>
    <n v="200091624"/>
    <s v="Nevado Amell"/>
    <s v="Maria"/>
    <s v="mpnevado@uninorte.edu.co"/>
    <x v="4"/>
    <s v="Escuela de Arquitectura, Urbanismo y Diseño"/>
    <d v="2019-08-11T00:00:00"/>
    <n v="8438"/>
    <n v="178"/>
    <n v="129"/>
    <n v="163"/>
    <n v="137"/>
    <n v="267"/>
    <n v="174"/>
    <m/>
    <n v="27"/>
    <n v="51"/>
    <n v="10"/>
    <n v="76"/>
    <n v="31"/>
    <n v="3"/>
    <n v="2"/>
    <n v="3"/>
    <n v="2"/>
    <s v="B2"/>
    <m/>
    <s v="1-OK"/>
  </r>
  <r>
    <n v="200087360"/>
    <s v="Yepes Rodriguez"/>
    <s v="Paula"/>
    <s v="paulay@uninorte.edu.co"/>
    <x v="12"/>
    <s v="Escuela de Arquitectura, Urbanismo y Diseño"/>
    <d v="2019-08-11T00:00:00"/>
    <n v="8438"/>
    <n v="55"/>
    <n v="94"/>
    <n v="163"/>
    <n v="137"/>
    <n v="218"/>
    <n v="153"/>
    <m/>
    <n v="10"/>
    <n v="51"/>
    <n v="10"/>
    <n v="30"/>
    <n v="16"/>
    <n v="1"/>
    <n v="1"/>
    <n v="3"/>
    <n v="2"/>
    <s v="B2"/>
    <m/>
    <s v="1-OK"/>
  </r>
  <r>
    <n v="200073262"/>
    <s v="Navarro Londoño"/>
    <s v="Brayan"/>
    <s v="brayann@uninorte.edu.co"/>
    <x v="5"/>
    <s v="Ingenierías"/>
    <d v="2019-08-11T00:00:00"/>
    <n v="8438"/>
    <n v="178"/>
    <n v="223"/>
    <n v="154"/>
    <n v="137"/>
    <n v="240"/>
    <n v="189"/>
    <m/>
    <n v="92"/>
    <n v="42"/>
    <n v="10"/>
    <n v="47"/>
    <n v="47"/>
    <n v="3"/>
    <n v="4"/>
    <n v="2"/>
    <n v="2"/>
    <s v="B2"/>
    <m/>
    <s v="1-OK"/>
  </r>
  <r>
    <n v="200076744"/>
    <s v="Cepeda Yaspe"/>
    <s v="Jorge"/>
    <s v="yaspea@uninorte.edu.co"/>
    <x v="17"/>
    <s v="Ingenierías"/>
    <d v="2019-08-11T00:00:00"/>
    <n v="8439"/>
    <n v="181"/>
    <n v="223"/>
    <n v="154"/>
    <n v="137"/>
    <n v="251"/>
    <n v="191"/>
    <m/>
    <n v="92"/>
    <n v="42"/>
    <n v="10"/>
    <n v="59"/>
    <e v="#N/A"/>
    <n v="3"/>
    <n v="4"/>
    <n v="2"/>
    <n v="2"/>
    <s v="B2"/>
    <m/>
    <s v="1-OK"/>
  </r>
  <r>
    <n v="200061519"/>
    <s v="Pedroza Chamorro"/>
    <s v="David"/>
    <s v="depedroza@uninorte.edu.co"/>
    <x v="10"/>
    <s v="Ingenierías"/>
    <d v="2019-08-11T00:00:00"/>
    <n v="8438"/>
    <n v="175"/>
    <n v="197"/>
    <n v="154"/>
    <n v="137"/>
    <m/>
    <n v="122"/>
    <m/>
    <n v="77"/>
    <n v="42"/>
    <n v="10"/>
    <m/>
    <n v="1"/>
    <n v="3"/>
    <n v="3"/>
    <n v="2"/>
    <n v="2"/>
    <s v="-A1"/>
    <m/>
    <s v="1-OK"/>
  </r>
  <r>
    <n v="200088459"/>
    <s v="Cantillo Martinez"/>
    <s v="Angie"/>
    <s v="cantilloaa@uninorte.edu.co"/>
    <x v="9"/>
    <s v="Ciencias Básicas"/>
    <d v="2019-08-11T00:00:00"/>
    <n v="8439"/>
    <n v="135"/>
    <n v="171"/>
    <n v="137"/>
    <n v="137"/>
    <n v="131"/>
    <n v="144"/>
    <m/>
    <n v="60"/>
    <n v="26"/>
    <n v="10"/>
    <n v="2"/>
    <n v="6"/>
    <n v="2"/>
    <n v="3"/>
    <n v="2"/>
    <n v="2"/>
    <s v="A1"/>
    <m/>
    <s v="1-OK"/>
  </r>
  <r>
    <n v="200088543"/>
    <s v="Lastra Guerrero"/>
    <s v="Rafael"/>
    <s v="rtlastra@uninorte.edu.co"/>
    <x v="8"/>
    <s v="Ingenierías"/>
    <d v="2019-08-11T00:00:00"/>
    <n v="8438"/>
    <n v="147"/>
    <n v="120"/>
    <n v="137"/>
    <n v="137"/>
    <n v="202"/>
    <n v="149"/>
    <m/>
    <n v="24"/>
    <n v="26"/>
    <n v="10"/>
    <n v="22"/>
    <n v="7"/>
    <n v="2"/>
    <n v="1"/>
    <n v="2"/>
    <n v="2"/>
    <s v="B2"/>
    <m/>
    <s v="1-OK"/>
  </r>
  <r>
    <n v="200087296"/>
    <s v="Navarro Barrios"/>
    <s v="Andrea"/>
    <s v="ainavarro@uninorte.edu.co"/>
    <x v="12"/>
    <s v="Escuela de Arquitectura, Urbanismo y Diseño"/>
    <d v="2019-08-11T00:00:00"/>
    <n v="8438"/>
    <n v="178"/>
    <n v="103"/>
    <n v="137"/>
    <n v="137"/>
    <n v="229"/>
    <n v="152"/>
    <m/>
    <n v="14"/>
    <n v="26"/>
    <n v="10"/>
    <n v="37"/>
    <e v="#N/A"/>
    <n v="3"/>
    <n v="1"/>
    <n v="2"/>
    <n v="2"/>
    <s v="B2"/>
    <m/>
    <s v="1-OK"/>
  </r>
  <r>
    <n v="200063137"/>
    <s v="Castro Giraldo"/>
    <s v="Andrea"/>
    <s v="ccandrea@uninorte.edu.co"/>
    <x v="17"/>
    <s v="Ingenierías"/>
    <d v="2019-08-11T00:00:00"/>
    <n v="8439"/>
    <n v="300"/>
    <n v="103"/>
    <n v="129"/>
    <n v="137"/>
    <n v="175"/>
    <n v="136"/>
    <m/>
    <n v="14"/>
    <n v="20"/>
    <n v="10"/>
    <n v="11"/>
    <n v="3"/>
    <n v="4"/>
    <n v="1"/>
    <n v="2"/>
    <n v="2"/>
    <s v="B1"/>
    <m/>
    <s v="1-OK"/>
  </r>
  <r>
    <n v="200099154"/>
    <s v="Duque Cabrera"/>
    <s v="Yeimi"/>
    <s v="dyeimi@uninorte.edu.co"/>
    <x v="18"/>
    <s v="IESE-Inst.de Estudios en Educ."/>
    <d v="2019-08-11T00:00:00"/>
    <n v="8438"/>
    <n v="162"/>
    <n v="94"/>
    <n v="129"/>
    <n v="137"/>
    <n v="158"/>
    <n v="130"/>
    <m/>
    <n v="10"/>
    <n v="20"/>
    <n v="10"/>
    <n v="7"/>
    <n v="2"/>
    <n v="3"/>
    <n v="1"/>
    <n v="2"/>
    <n v="2"/>
    <s v="A2"/>
    <m/>
    <s v="1-OK"/>
  </r>
  <r>
    <n v="200060817"/>
    <s v="Bula Cardona"/>
    <s v="Duvan"/>
    <s v="bduvan@uninorte.edu.co"/>
    <x v="1"/>
    <s v="Humanidades y Ciencias Sociales"/>
    <d v="2019-08-11T00:00:00"/>
    <n v="8438"/>
    <n v="300"/>
    <n v="103"/>
    <n v="103"/>
    <n v="137"/>
    <n v="245"/>
    <n v="147"/>
    <m/>
    <n v="14"/>
    <n v="10"/>
    <n v="10"/>
    <n v="52"/>
    <n v="6"/>
    <n v="4"/>
    <n v="1"/>
    <n v="1"/>
    <n v="2"/>
    <s v="B2"/>
    <m/>
    <s v="1-OK"/>
  </r>
  <r>
    <n v="200076498"/>
    <s v="Salas Reyes"/>
    <s v="Juan"/>
    <s v="jjsalas@uninorte.edu.co"/>
    <x v="10"/>
    <s v="Ingenierías"/>
    <d v="2019-08-11T00:00:00"/>
    <n v="8438"/>
    <n v="133"/>
    <n v="154"/>
    <n v="77"/>
    <n v="137"/>
    <n v="158"/>
    <n v="132"/>
    <m/>
    <n v="46"/>
    <n v="5"/>
    <n v="10"/>
    <n v="7"/>
    <e v="#N/A"/>
    <n v="2"/>
    <n v="3"/>
    <n v="1"/>
    <n v="2"/>
    <s v="A2"/>
    <m/>
    <s v="1-OK"/>
  </r>
  <r>
    <n v="200080420"/>
    <s v="Nigrinis De Castro"/>
    <s v="Camilo"/>
    <s v="cnigrinis@uninorte.edu.co"/>
    <x v="3"/>
    <s v="Escuela de Negocios"/>
    <d v="2019-08-23T00:00:00"/>
    <n v="1283"/>
    <m/>
    <n v="240"/>
    <n v="210"/>
    <n v="130"/>
    <n v="230"/>
    <n v="202.5"/>
    <m/>
    <n v="98"/>
    <n v="92"/>
    <n v="9"/>
    <m/>
    <m/>
    <m/>
    <n v="4"/>
    <n v="4"/>
    <n v="2"/>
    <s v="B2"/>
    <m/>
    <s v="1-OK"/>
  </r>
  <r>
    <n v="200067723"/>
    <s v="Diaz Martinez"/>
    <s v="Paola"/>
    <s v="diazap@uninorte.edu.co"/>
    <x v="3"/>
    <s v="Escuela de Negocios"/>
    <d v="2019-08-23T00:00:00"/>
    <n v="1283"/>
    <m/>
    <n v="220"/>
    <n v="190"/>
    <n v="130"/>
    <n v="220"/>
    <n v="190"/>
    <m/>
    <n v="89"/>
    <n v="79"/>
    <n v="9"/>
    <m/>
    <m/>
    <m/>
    <n v="4"/>
    <n v="3"/>
    <n v="2"/>
    <s v="B2"/>
    <m/>
    <s v="1-OK"/>
  </r>
  <r>
    <n v="200072433"/>
    <s v="Herrera Beltran"/>
    <s v="Maria"/>
    <s v="mjbeltran@uninorte.edu.co"/>
    <x v="2"/>
    <s v="Escuela de Negocios"/>
    <d v="2019-08-23T00:00:00"/>
    <n v="1283"/>
    <m/>
    <n v="120"/>
    <n v="190"/>
    <n v="130"/>
    <n v="290"/>
    <n v="182.5"/>
    <m/>
    <n v="24"/>
    <n v="79"/>
    <n v="9"/>
    <m/>
    <m/>
    <m/>
    <n v="1"/>
    <n v="3"/>
    <n v="2"/>
    <s v="B2"/>
    <m/>
    <s v="1-OK"/>
  </r>
  <r>
    <n v="200082115"/>
    <s v="Hernandez Abuchaibe"/>
    <s v="Valerie"/>
    <s v="valerieh@uninorte.edu.co"/>
    <x v="3"/>
    <s v="Escuela de Negocios"/>
    <d v="2019-08-23T00:00:00"/>
    <n v="1283"/>
    <m/>
    <n v="170"/>
    <n v="170"/>
    <n v="130"/>
    <n v="290"/>
    <n v="190"/>
    <m/>
    <n v="55"/>
    <n v="53"/>
    <n v="9"/>
    <m/>
    <m/>
    <m/>
    <n v="3"/>
    <n v="3"/>
    <n v="2"/>
    <s v="B2"/>
    <m/>
    <s v="1-OK"/>
  </r>
  <r>
    <n v="200089336"/>
    <s v="Palencia Montes"/>
    <s v="Anabel"/>
    <s v="panabel@uninorte.edu.co"/>
    <x v="6"/>
    <s v="Escuela de Negocios"/>
    <d v="2019-08-23T00:00:00"/>
    <n v="1283"/>
    <m/>
    <n v="150"/>
    <n v="160"/>
    <n v="130"/>
    <n v="200"/>
    <n v="160"/>
    <m/>
    <n v="42"/>
    <n v="44"/>
    <n v="9"/>
    <m/>
    <m/>
    <m/>
    <n v="2"/>
    <n v="3"/>
    <n v="2"/>
    <s v="B2"/>
    <m/>
    <s v="1-OK"/>
  </r>
  <r>
    <n v="200070802"/>
    <s v="Parra Torne"/>
    <s v="Andres"/>
    <s v="daparra@uninorte.edu.co"/>
    <x v="2"/>
    <s v="Escuela de Negocios"/>
    <d v="2019-08-23T00:00:00"/>
    <n v="1283"/>
    <m/>
    <n v="70"/>
    <n v="150"/>
    <n v="130"/>
    <n v="190"/>
    <n v="135"/>
    <m/>
    <n v="3"/>
    <n v="34"/>
    <n v="9"/>
    <m/>
    <m/>
    <m/>
    <n v="1"/>
    <n v="2"/>
    <n v="2"/>
    <s v="B1"/>
    <m/>
    <s v="1-OK"/>
  </r>
  <r>
    <n v="200068616"/>
    <e v="#N/A"/>
    <e v="#N/A"/>
    <e v="#N/A"/>
    <x v="23"/>
    <s v="Escuela de Negocios"/>
    <d v="2019-08-23T00:00:00"/>
    <n v="1283"/>
    <m/>
    <n v="140"/>
    <n v="120"/>
    <n v="130"/>
    <n v="290"/>
    <n v="170"/>
    <m/>
    <n v="36"/>
    <n v="16"/>
    <n v="9"/>
    <m/>
    <m/>
    <m/>
    <n v="2"/>
    <n v="1"/>
    <n v="2"/>
    <s v="B2"/>
    <m/>
    <e v="#N/A"/>
  </r>
  <r>
    <n v="200066047"/>
    <s v="Slebi Malkun"/>
    <s v="Daniela"/>
    <s v="dslebi@uninorte.edu.co"/>
    <x v="3"/>
    <s v="Escuela de Negocios"/>
    <d v="2019-08-23T00:00:00"/>
    <n v="1283"/>
    <m/>
    <n v="120"/>
    <n v="90"/>
    <n v="130"/>
    <n v="250"/>
    <n v="147.5"/>
    <m/>
    <n v="24"/>
    <n v="7"/>
    <n v="9"/>
    <m/>
    <m/>
    <m/>
    <n v="1"/>
    <n v="1"/>
    <n v="2"/>
    <s v="B2"/>
    <m/>
    <s v="1-OK"/>
  </r>
  <r>
    <n v="200090147"/>
    <s v="Cortes Serpa"/>
    <s v="Yulieth"/>
    <s v="serpay@uninorte.edu.co"/>
    <x v="16"/>
    <s v="Ciencias de la Salud"/>
    <m/>
    <m/>
    <m/>
    <n v="170"/>
    <n v="30"/>
    <n v="130"/>
    <n v="200"/>
    <n v="132.5"/>
    <m/>
    <n v="55"/>
    <n v="1"/>
    <n v="9"/>
    <m/>
    <m/>
    <m/>
    <n v="3"/>
    <n v="1"/>
    <n v="2"/>
    <s v="B2"/>
    <m/>
    <m/>
  </r>
  <r>
    <n v="200068128"/>
    <s v="Pabon Lacouture"/>
    <s v="Daniel"/>
    <s v="lacoutured@uninorte.edu.co"/>
    <x v="0"/>
    <s v="Ciencias de la Salud"/>
    <d v="2019-08-11T00:00:00"/>
    <n v="8438"/>
    <n v="131"/>
    <n v="146"/>
    <n v="163"/>
    <n v="129"/>
    <n v="262"/>
    <n v="175"/>
    <m/>
    <n v="40"/>
    <n v="51"/>
    <e v="#N/A"/>
    <n v="71"/>
    <n v="27"/>
    <n v="2"/>
    <n v="2"/>
    <n v="3"/>
    <n v="2"/>
    <s v="B2"/>
    <m/>
    <s v="1-OK"/>
  </r>
  <r>
    <n v="200092044"/>
    <s v="Medina Aragon"/>
    <s v="Carolina"/>
    <s v="caragona@uninorte.edu.co"/>
    <x v="4"/>
    <s v="Escuela de Arquitectura, Urbanismo y Diseño"/>
    <d v="2019-08-11T00:00:00"/>
    <n v="8439"/>
    <n v="133"/>
    <n v="129"/>
    <n v="146"/>
    <n v="129"/>
    <n v="218"/>
    <n v="156"/>
    <m/>
    <n v="27"/>
    <n v="32"/>
    <e v="#N/A"/>
    <n v="30"/>
    <n v="18"/>
    <n v="2"/>
    <n v="2"/>
    <n v="2"/>
    <n v="2"/>
    <s v="B2"/>
    <m/>
    <s v="1-OK"/>
  </r>
  <r>
    <n v="200087556"/>
    <s v="Trespalacios Esquivel"/>
    <s v="Melkin"/>
    <s v="melkint@uninorte.edu.co"/>
    <x v="7"/>
    <s v="Humanidades y Ciencias Sociales"/>
    <d v="2019-08-11T00:00:00"/>
    <n v="8438"/>
    <n v="169"/>
    <n v="120"/>
    <n v="137"/>
    <n v="129"/>
    <n v="175"/>
    <n v="140"/>
    <m/>
    <n v="24"/>
    <n v="26"/>
    <e v="#N/A"/>
    <n v="11"/>
    <n v="4"/>
    <n v="3"/>
    <n v="1"/>
    <n v="2"/>
    <n v="2"/>
    <s v="B1"/>
    <m/>
    <s v="1-OK"/>
  </r>
  <r>
    <n v="200063207"/>
    <s v="Muñoz Parody"/>
    <s v="Jose"/>
    <s v="munozcj@uninorte.edu.co"/>
    <x v="0"/>
    <s v="Ciencias de la Salud"/>
    <d v="2019-08-11T00:00:00"/>
    <n v="8438"/>
    <n v="133"/>
    <n v="197"/>
    <n v="111"/>
    <n v="129"/>
    <n v="191"/>
    <n v="157"/>
    <m/>
    <n v="77"/>
    <n v="12"/>
    <e v="#N/A"/>
    <n v="17"/>
    <n v="12"/>
    <n v="2"/>
    <n v="3"/>
    <n v="1"/>
    <n v="2"/>
    <s v="B1"/>
    <m/>
    <s v="1-OK"/>
  </r>
  <r>
    <n v="200073280"/>
    <s v="Pinilla Saldaña"/>
    <s v="Felix"/>
    <s v="pinillaf@uninorte.edu.co"/>
    <x v="5"/>
    <s v="Ingenierías"/>
    <d v="2019-08-11T00:00:00"/>
    <n v="8439"/>
    <n v="177"/>
    <n v="206"/>
    <m/>
    <n v="129"/>
    <n v="218"/>
    <n v="138"/>
    <m/>
    <n v="82"/>
    <m/>
    <e v="#N/A"/>
    <n v="30"/>
    <n v="10"/>
    <n v="3"/>
    <n v="4"/>
    <n v="1"/>
    <n v="2"/>
    <s v="B2"/>
    <m/>
    <s v="1-OK"/>
  </r>
  <r>
    <n v="200076580"/>
    <s v="Macias Martinez"/>
    <s v="Jesus"/>
    <s v="jmmacias@uninorte.edu.co"/>
    <x v="11"/>
    <s v="Ingenierías"/>
    <d v="2019-08-11T00:00:00"/>
    <n v="8439"/>
    <n v="129"/>
    <n v="171"/>
    <n v="214"/>
    <n v="120"/>
    <n v="229"/>
    <n v="184"/>
    <m/>
    <n v="60"/>
    <n v="94"/>
    <n v="8"/>
    <n v="37"/>
    <n v="41"/>
    <n v="2"/>
    <n v="3"/>
    <n v="4"/>
    <n v="1"/>
    <s v="B2"/>
    <m/>
    <s v="1-OK"/>
  </r>
  <r>
    <n v="200089951"/>
    <s v="Perez Cardozo"/>
    <s v="Maria"/>
    <s v="mjcardozo@uninorte.edu.co"/>
    <x v="4"/>
    <s v="Escuela de Arquitectura, Urbanismo y Diseño"/>
    <d v="2019-08-11T00:00:00"/>
    <n v="8438"/>
    <n v="129"/>
    <n v="146"/>
    <n v="214"/>
    <n v="120"/>
    <n v="191"/>
    <n v="168"/>
    <m/>
    <n v="40"/>
    <n v="94"/>
    <n v="8"/>
    <n v="17"/>
    <n v="20"/>
    <n v="2"/>
    <n v="2"/>
    <n v="4"/>
    <n v="1"/>
    <s v="B1"/>
    <m/>
    <s v="1-OK"/>
  </r>
  <r>
    <n v="200069441"/>
    <s v="Dau Camargo"/>
    <s v="Jihad"/>
    <s v="jdau@uninorte.edu.co"/>
    <x v="3"/>
    <s v="Escuela de Negocios"/>
    <d v="2019-08-23T00:00:00"/>
    <n v="1283"/>
    <m/>
    <n v="220"/>
    <n v="200"/>
    <n v="120"/>
    <n v="200"/>
    <n v="185"/>
    <m/>
    <n v="89"/>
    <n v="87"/>
    <n v="8"/>
    <m/>
    <m/>
    <m/>
    <n v="4"/>
    <n v="4"/>
    <n v="1"/>
    <s v="B2"/>
    <m/>
    <s v="1-OK"/>
  </r>
  <r>
    <n v="200080415"/>
    <s v="Marin Chams"/>
    <s v="Nicolas"/>
    <s v="chamsn@uninorte.edu.co"/>
    <x v="3"/>
    <s v="Escuela de Negocios"/>
    <d v="2019-08-23T00:00:00"/>
    <n v="1283"/>
    <m/>
    <n v="190"/>
    <n v="200"/>
    <n v="120"/>
    <n v="270"/>
    <n v="195"/>
    <m/>
    <n v="73"/>
    <n v="87"/>
    <n v="8"/>
    <m/>
    <m/>
    <m/>
    <n v="3"/>
    <n v="4"/>
    <n v="1"/>
    <s v="B2"/>
    <m/>
    <s v="1-OK"/>
  </r>
  <r>
    <n v="200072696"/>
    <s v="Salas Solorzano"/>
    <s v="Stephany"/>
    <s v="sstephany@uninorte.edu.co"/>
    <x v="0"/>
    <s v="Ciencias de la Salud"/>
    <d v="2019-08-11T00:00:00"/>
    <n v="8438"/>
    <n v="139"/>
    <n v="146"/>
    <n v="189"/>
    <n v="120"/>
    <n v="213"/>
    <n v="167"/>
    <m/>
    <n v="40"/>
    <n v="76"/>
    <n v="8"/>
    <n v="27"/>
    <e v="#N/A"/>
    <n v="2"/>
    <n v="2"/>
    <n v="3"/>
    <n v="1"/>
    <s v="B2"/>
    <m/>
    <s v="1-OK"/>
  </r>
  <r>
    <n v="200080382"/>
    <s v="Carroll Mongui"/>
    <s v="Michelle"/>
    <s v="carrollm@uninorte.edu.co"/>
    <x v="12"/>
    <s v="Escuela de Arquitectura, Urbanismo y Diseño"/>
    <d v="2019-08-11T00:00:00"/>
    <n v="8438"/>
    <n v="185"/>
    <n v="111"/>
    <n v="163"/>
    <n v="120"/>
    <m/>
    <n v="99"/>
    <m/>
    <n v="18"/>
    <n v="51"/>
    <n v="8"/>
    <m/>
    <n v="1"/>
    <n v="3"/>
    <n v="1"/>
    <n v="3"/>
    <n v="1"/>
    <s v="-A1"/>
    <m/>
    <s v="1-OK"/>
  </r>
  <r>
    <n v="200070726"/>
    <s v="Moreno Llinas"/>
    <s v="Susana"/>
    <s v="simoreno@uninorte.edu.co"/>
    <x v="3"/>
    <s v="Escuela de Negocios"/>
    <d v="2019-08-23T00:00:00"/>
    <n v="1283"/>
    <m/>
    <n v="70"/>
    <n v="140"/>
    <n v="120"/>
    <n v="260"/>
    <n v="147.5"/>
    <m/>
    <n v="3"/>
    <n v="27"/>
    <m/>
    <m/>
    <m/>
    <m/>
    <n v="1"/>
    <n v="2"/>
    <n v="1"/>
    <s v="B2"/>
    <m/>
    <m/>
  </r>
  <r>
    <n v="200076476"/>
    <s v="Martinez Lopez"/>
    <s v="Eileen"/>
    <s v="eileenl@uninorte.edu.co"/>
    <x v="4"/>
    <s v="Escuela de Arquitectura, Urbanismo y Diseño"/>
    <d v="2019-08-11T00:00:00"/>
    <n v="8438"/>
    <n v="178"/>
    <n v="146"/>
    <n v="137"/>
    <n v="120"/>
    <n v="147"/>
    <n v="138"/>
    <m/>
    <n v="40"/>
    <n v="26"/>
    <n v="8"/>
    <e v="#N/A"/>
    <n v="10"/>
    <n v="3"/>
    <n v="2"/>
    <n v="2"/>
    <n v="1"/>
    <s v="A2"/>
    <m/>
    <s v="1-OK"/>
  </r>
  <r>
    <n v="200072792"/>
    <s v="Blanco Gutierrez"/>
    <s v="Leidy"/>
    <s v="blancocl@uninorte.edu.co"/>
    <x v="13"/>
    <s v="Ingenierías"/>
    <d v="2019-08-11T00:00:00"/>
    <n v="8438"/>
    <n v="282"/>
    <n v="214"/>
    <n v="129"/>
    <n v="120"/>
    <m/>
    <n v="116"/>
    <m/>
    <n v="88"/>
    <n v="20"/>
    <n v="8"/>
    <m/>
    <n v="1"/>
    <n v="4"/>
    <n v="4"/>
    <n v="2"/>
    <n v="1"/>
    <s v="-A1"/>
    <m/>
    <s v="1-OK"/>
  </r>
  <r>
    <n v="200065757"/>
    <s v="Villar Amador"/>
    <s v="Luis"/>
    <s v="lgvillar@uninorte.edu.co"/>
    <x v="13"/>
    <s v="Ingenierías"/>
    <d v="2019-08-11T00:00:00"/>
    <n v="8439"/>
    <n v="78"/>
    <n v="146"/>
    <n v="120"/>
    <n v="120"/>
    <n v="273"/>
    <n v="165"/>
    <m/>
    <n v="40"/>
    <n v="16"/>
    <n v="8"/>
    <n v="85"/>
    <n v="24"/>
    <n v="1"/>
    <n v="2"/>
    <n v="1"/>
    <n v="1"/>
    <s v="B2"/>
    <m/>
    <s v="1-OK"/>
  </r>
  <r>
    <n v="200068051"/>
    <s v="Romero Mejia"/>
    <s v="Raul"/>
    <s v="mrromero@uninorte.edu.co"/>
    <x v="3"/>
    <s v="Escuela de Negocios"/>
    <d v="2019-08-23T00:00:00"/>
    <n v="1283"/>
    <m/>
    <n v="80"/>
    <n v="110"/>
    <n v="120"/>
    <n v="170"/>
    <n v="120"/>
    <m/>
    <n v="5"/>
    <n v="11"/>
    <m/>
    <m/>
    <m/>
    <m/>
    <n v="1"/>
    <n v="1"/>
    <n v="1"/>
    <s v="A2"/>
    <m/>
    <m/>
  </r>
  <r>
    <n v="200014875"/>
    <s v="Amador Gasca"/>
    <s v="Pablo"/>
    <s v="pamador@uninorte.edu.co"/>
    <x v="3"/>
    <s v="Escuela de Negocios"/>
    <d v="2019-08-23T00:00:00"/>
    <n v="1283"/>
    <m/>
    <n v="70"/>
    <n v="100"/>
    <n v="120"/>
    <n v="240"/>
    <n v="132.5"/>
    <m/>
    <n v="3"/>
    <n v="9"/>
    <m/>
    <m/>
    <m/>
    <m/>
    <n v="1"/>
    <n v="1"/>
    <n v="1"/>
    <s v="B2"/>
    <m/>
    <m/>
  </r>
  <r>
    <n v="200088771"/>
    <s v="Castro Reynel"/>
    <s v="Gabriela"/>
    <s v="greynel@uninorte.edu.co"/>
    <x v="15"/>
    <s v="Humanidades y Ciencias Sociales"/>
    <d v="2019-08-11T00:00:00"/>
    <n v="8438"/>
    <n v="300"/>
    <n v="163"/>
    <n v="180"/>
    <n v="111"/>
    <n v="273"/>
    <n v="182"/>
    <m/>
    <n v="53"/>
    <n v="71"/>
    <n v="7"/>
    <n v="85"/>
    <n v="39"/>
    <n v="4"/>
    <n v="3"/>
    <n v="3"/>
    <n v="1"/>
    <s v="B2"/>
    <m/>
    <s v="1-OK"/>
  </r>
  <r>
    <n v="200093003"/>
    <s v="Fabregas Bustillo"/>
    <s v="Maria"/>
    <s v="mafabregas@uninorte.edu.co"/>
    <x v="12"/>
    <s v="Escuela de Arquitectura, Urbanismo y Diseño"/>
    <d v="2019-08-11T00:00:00"/>
    <n v="8439"/>
    <n v="264"/>
    <n v="129"/>
    <n v="154"/>
    <n v="111"/>
    <n v="262"/>
    <n v="164"/>
    <m/>
    <n v="27"/>
    <n v="42"/>
    <n v="7"/>
    <n v="71"/>
    <n v="23"/>
    <n v="4"/>
    <n v="2"/>
    <n v="2"/>
    <n v="1"/>
    <s v="B2"/>
    <m/>
    <s v="1-OK"/>
  </r>
  <r>
    <n v="200081057"/>
    <s v="Herrera Pulido"/>
    <s v="Julio"/>
    <s v="jepulido@uninorte.edu.co"/>
    <x v="13"/>
    <s v="Ingenierías"/>
    <d v="2019-08-11T00:00:00"/>
    <n v="8439"/>
    <n v="165"/>
    <n v="197"/>
    <n v="120"/>
    <n v="111"/>
    <n v="262"/>
    <n v="173"/>
    <m/>
    <n v="77"/>
    <n v="16"/>
    <n v="7"/>
    <n v="71"/>
    <n v="30"/>
    <n v="3"/>
    <n v="3"/>
    <n v="1"/>
    <n v="1"/>
    <s v="B2"/>
    <m/>
    <s v="1-OK"/>
  </r>
  <r>
    <n v="200086716"/>
    <s v="De La Hoz Morelo"/>
    <s v="Julio"/>
    <s v="jmmorelo@uninorte.edu.co"/>
    <x v="3"/>
    <s v="Escuela de Negocios"/>
    <d v="2019-08-23T00:00:00"/>
    <n v="1283"/>
    <m/>
    <n v="230"/>
    <n v="170"/>
    <n v="110"/>
    <n v="250"/>
    <n v="190"/>
    <m/>
    <n v="93"/>
    <n v="53"/>
    <e v="#N/A"/>
    <m/>
    <m/>
    <m/>
    <n v="4"/>
    <n v="3"/>
    <n v="1"/>
    <s v="B2"/>
    <m/>
    <s v="1-OK"/>
  </r>
  <r>
    <n v="200090145"/>
    <s v="Cervantes Romero"/>
    <s v="Karina"/>
    <s v="kmcervantes@uninorte.edu.co"/>
    <x v="6"/>
    <s v="Escuela de Negocios"/>
    <d v="2019-08-23T00:00:00"/>
    <n v="1283"/>
    <m/>
    <n v="140"/>
    <n v="170"/>
    <n v="110"/>
    <n v="170"/>
    <n v="147.5"/>
    <m/>
    <n v="36"/>
    <n v="53"/>
    <e v="#N/A"/>
    <m/>
    <m/>
    <m/>
    <n v="2"/>
    <n v="3"/>
    <n v="1"/>
    <s v="A2"/>
    <m/>
    <s v="1-OK"/>
  </r>
  <r>
    <n v="200080856"/>
    <s v="Lafaurie Caputo"/>
    <s v="Angelina"/>
    <s v="caputoa@uninorte.edu.co"/>
    <x v="3"/>
    <s v="Escuela de Negocios"/>
    <d v="2019-08-23T00:00:00"/>
    <n v="1283"/>
    <m/>
    <n v="100"/>
    <n v="170"/>
    <n v="110"/>
    <n v="270"/>
    <n v="162.5"/>
    <m/>
    <n v="12"/>
    <n v="53"/>
    <e v="#N/A"/>
    <m/>
    <m/>
    <m/>
    <n v="1"/>
    <n v="3"/>
    <n v="1"/>
    <s v="B2"/>
    <m/>
    <s v="1-OK"/>
  </r>
  <r>
    <n v="200072731"/>
    <s v="Velez Davila"/>
    <s v="Sebastian"/>
    <s v="sdvelez@uninorte.edu.co"/>
    <x v="3"/>
    <s v="Escuela de Negocios"/>
    <d v="2019-08-23T00:00:00"/>
    <n v="1283"/>
    <m/>
    <n v="130"/>
    <n v="130"/>
    <n v="110"/>
    <n v="250"/>
    <n v="155"/>
    <m/>
    <n v="30"/>
    <n v="21"/>
    <e v="#N/A"/>
    <m/>
    <m/>
    <m/>
    <n v="2"/>
    <n v="2"/>
    <n v="1"/>
    <s v="B2"/>
    <m/>
    <s v="1-OK"/>
  </r>
  <r>
    <n v="200069503"/>
    <s v="Celia Trespalacios"/>
    <s v="Jaime"/>
    <s v="jecelia@uninorte.edu.co"/>
    <x v="3"/>
    <s v="Escuela de Negocios"/>
    <d v="2019-08-23T00:00:00"/>
    <n v="1283"/>
    <m/>
    <n v="210"/>
    <n v="120"/>
    <n v="110"/>
    <n v="220"/>
    <n v="165"/>
    <m/>
    <n v="83"/>
    <n v="16"/>
    <e v="#N/A"/>
    <m/>
    <m/>
    <m/>
    <n v="4"/>
    <n v="1"/>
    <n v="1"/>
    <s v="B2"/>
    <m/>
    <s v="1-OK"/>
  </r>
  <r>
    <n v="200072324"/>
    <s v="Steer Mantilla"/>
    <s v="Daniela"/>
    <s v="dsteer@uninorte.edu.co"/>
    <x v="2"/>
    <s v="Escuela de Negocios"/>
    <d v="2019-08-23T00:00:00"/>
    <n v="1283"/>
    <m/>
    <n v="60"/>
    <n v="110"/>
    <n v="110"/>
    <n v="190"/>
    <n v="117.5"/>
    <m/>
    <n v="1"/>
    <n v="11"/>
    <e v="#N/A"/>
    <m/>
    <m/>
    <m/>
    <n v="1"/>
    <n v="1"/>
    <n v="1"/>
    <s v="B1"/>
    <m/>
    <s v="1-OK"/>
  </r>
  <r>
    <n v="200038335"/>
    <s v="Figueroa Manjarres"/>
    <s v="Karen"/>
    <s v="kmanjares@uninorte.edu.co"/>
    <x v="2"/>
    <s v="Escuela de Negocios"/>
    <d v="2019-08-23T00:00:00"/>
    <n v="1283"/>
    <m/>
    <n v="230"/>
    <n v="100"/>
    <n v="110"/>
    <n v="280"/>
    <n v="180"/>
    <m/>
    <n v="93"/>
    <n v="9"/>
    <e v="#N/A"/>
    <m/>
    <m/>
    <m/>
    <n v="4"/>
    <n v="1"/>
    <n v="1"/>
    <s v="B2"/>
    <m/>
    <s v="1-OK"/>
  </r>
  <r>
    <n v="200068949"/>
    <s v="Restrepo Nadjar"/>
    <s v="German"/>
    <s v="gnadjar@uninorte.edu.co"/>
    <x v="3"/>
    <s v="Escuela de Negocios"/>
    <d v="2019-08-23T00:00:00"/>
    <n v="1283"/>
    <m/>
    <n v="90"/>
    <n v="90"/>
    <n v="110"/>
    <n v="260"/>
    <n v="137.5"/>
    <m/>
    <n v="8"/>
    <n v="7"/>
    <e v="#N/A"/>
    <m/>
    <m/>
    <m/>
    <n v="1"/>
    <n v="1"/>
    <n v="1"/>
    <s v="B2"/>
    <m/>
    <s v="1-OK"/>
  </r>
  <r>
    <n v="200092983"/>
    <s v="Perez Natera"/>
    <s v="Yunaica"/>
    <s v="yunaicap@uninorte.edu.co"/>
    <x v="16"/>
    <s v="Ciencias de la Salud"/>
    <m/>
    <m/>
    <m/>
    <n v="220"/>
    <n v="70"/>
    <n v="110"/>
    <n v="210"/>
    <n v="152.5"/>
    <m/>
    <n v="89"/>
    <n v="4"/>
    <e v="#N/A"/>
    <m/>
    <m/>
    <m/>
    <n v="4"/>
    <n v="1"/>
    <n v="1"/>
    <s v="B2"/>
    <m/>
    <m/>
  </r>
  <r>
    <n v="200071102"/>
    <s v="Vargas Cordoba"/>
    <s v="Ana"/>
    <s v="manav@uninorte.edu.co"/>
    <x v="2"/>
    <s v="Escuela de Negocios"/>
    <d v="2019-08-23T00:00:00"/>
    <n v="1283"/>
    <m/>
    <n v="120"/>
    <n v="70"/>
    <n v="110"/>
    <n v="250"/>
    <n v="137.5"/>
    <m/>
    <n v="24"/>
    <n v="4"/>
    <m/>
    <m/>
    <m/>
    <m/>
    <n v="1"/>
    <n v="1"/>
    <n v="1"/>
    <s v="B2"/>
    <m/>
    <m/>
  </r>
  <r>
    <n v="200083521"/>
    <s v="Maestre Hernandez"/>
    <s v="Liliana"/>
    <s v="lmaestres@uninorte.edu.co"/>
    <x v="16"/>
    <s v="Ciencias de la Salud"/>
    <m/>
    <m/>
    <m/>
    <n v="130"/>
    <n v="60"/>
    <n v="110"/>
    <n v="130"/>
    <n v="107.5"/>
    <m/>
    <n v="30"/>
    <n v="3"/>
    <e v="#N/A"/>
    <m/>
    <m/>
    <m/>
    <n v="2"/>
    <n v="1"/>
    <n v="1"/>
    <s v="A1"/>
    <m/>
    <m/>
  </r>
  <r>
    <n v="200091911"/>
    <s v="Molina Neira"/>
    <s v="Linda"/>
    <s v="plmolina@uninorte.edu.co"/>
    <x v="16"/>
    <s v="Ciencias de la Salud"/>
    <m/>
    <m/>
    <m/>
    <n v="130"/>
    <n v="60"/>
    <n v="110"/>
    <n v="80"/>
    <n v="95"/>
    <m/>
    <n v="30"/>
    <n v="3"/>
    <e v="#N/A"/>
    <m/>
    <m/>
    <m/>
    <n v="2"/>
    <n v="1"/>
    <n v="1"/>
    <s v="-A1"/>
    <m/>
    <m/>
  </r>
  <r>
    <n v="200093656"/>
    <s v="Morales Vecino"/>
    <s v="Andres"/>
    <s v="vecinof@uninorte.edu.co"/>
    <x v="3"/>
    <s v="Escuela de Negocios"/>
    <d v="2019-08-23T00:00:00"/>
    <n v="1283"/>
    <m/>
    <n v="80"/>
    <n v="60"/>
    <n v="110"/>
    <n v="200"/>
    <n v="112.5"/>
    <m/>
    <n v="5"/>
    <n v="3"/>
    <e v="#N/A"/>
    <m/>
    <m/>
    <m/>
    <n v="1"/>
    <n v="1"/>
    <n v="1"/>
    <s v="B2"/>
    <m/>
    <s v="1-OK"/>
  </r>
  <r>
    <n v="200063088"/>
    <s v="Salcedo Luque"/>
    <s v="Rosa"/>
    <s v="risalcedo@uninorte.edu.co"/>
    <x v="5"/>
    <s v="Ingenierías"/>
    <d v="2019-08-11T00:00:00"/>
    <n v="8439"/>
    <n v="133"/>
    <n v="206"/>
    <n v="189"/>
    <n v="103"/>
    <n v="202"/>
    <n v="175"/>
    <m/>
    <n v="82"/>
    <n v="76"/>
    <e v="#N/A"/>
    <n v="22"/>
    <n v="27"/>
    <n v="2"/>
    <n v="4"/>
    <n v="3"/>
    <n v="1"/>
    <s v="B2"/>
    <m/>
    <s v="1-OK"/>
  </r>
  <r>
    <n v="200087403"/>
    <s v="Romero Castilla"/>
    <s v="Valentina"/>
    <s v="vpromero@uninorte.edu.co"/>
    <x v="18"/>
    <s v="IESE-Inst.de Estudios en Educ."/>
    <d v="2019-08-11T00:00:00"/>
    <n v="8439"/>
    <n v="25"/>
    <n v="69"/>
    <n v="146"/>
    <n v="103"/>
    <n v="93"/>
    <n v="103"/>
    <m/>
    <n v="2"/>
    <n v="32"/>
    <e v="#N/A"/>
    <n v="1"/>
    <n v="1"/>
    <n v="1"/>
    <n v="1"/>
    <n v="2"/>
    <n v="1"/>
    <s v="-A1"/>
    <m/>
    <s v="1-OK"/>
  </r>
  <r>
    <n v="200076752"/>
    <s v="Cruz De La Hoz"/>
    <s v="Cristian"/>
    <s v="cecruz@uninorte.edu.co"/>
    <x v="12"/>
    <s v="Escuela de Arquitectura, Urbanismo y Diseño"/>
    <d v="2019-08-11T00:00:00"/>
    <n v="8439"/>
    <n v="123"/>
    <n v="120"/>
    <n v="129"/>
    <n v="103"/>
    <n v="213"/>
    <n v="141"/>
    <m/>
    <n v="24"/>
    <n v="20"/>
    <e v="#N/A"/>
    <n v="27"/>
    <n v="4"/>
    <n v="2"/>
    <n v="1"/>
    <n v="2"/>
    <n v="1"/>
    <s v="B2"/>
    <m/>
    <s v="1-OK"/>
  </r>
  <r>
    <n v="200075982"/>
    <s v="Vela Samudio"/>
    <s v="Jose"/>
    <s v="velaj@uninorte.edu.co"/>
    <x v="11"/>
    <s v="Ingenierías"/>
    <d v="2019-08-11T00:00:00"/>
    <n v="8439"/>
    <n v="165"/>
    <n v="163"/>
    <n v="94"/>
    <n v="103"/>
    <n v="235"/>
    <n v="149"/>
    <m/>
    <n v="53"/>
    <n v="8"/>
    <e v="#N/A"/>
    <n v="42"/>
    <n v="7"/>
    <n v="3"/>
    <n v="3"/>
    <n v="1"/>
    <n v="1"/>
    <s v="B2"/>
    <m/>
    <s v="1-OK"/>
  </r>
  <r>
    <n v="200054005"/>
    <s v="Garcia Rolando"/>
    <s v="Miguel"/>
    <s v="arolando@uninorte.edu.co"/>
    <x v="2"/>
    <s v="Escuela de Negocios"/>
    <d v="2019-08-23T00:00:00"/>
    <n v="1283"/>
    <m/>
    <n v="180"/>
    <n v="180"/>
    <n v="100"/>
    <n v="260"/>
    <n v="180"/>
    <m/>
    <n v="67"/>
    <n v="71"/>
    <e v="#N/A"/>
    <m/>
    <m/>
    <m/>
    <n v="3"/>
    <n v="3"/>
    <n v="1"/>
    <s v="B2"/>
    <m/>
    <s v="1-OK"/>
  </r>
  <r>
    <n v="200053816"/>
    <s v="Torrado Navarro"/>
    <s v="Aliro"/>
    <s v="aliriot@uninorte.edu.co"/>
    <x v="0"/>
    <s v="Ciencias de la Salud"/>
    <d v="2019-07-29T00:00:00"/>
    <m/>
    <n v="169"/>
    <n v="60"/>
    <n v="170"/>
    <n v="100"/>
    <n v="150"/>
    <n v="130"/>
    <m/>
    <n v="1"/>
    <n v="53"/>
    <e v="#N/A"/>
    <n v="4"/>
    <n v="2"/>
    <n v="3"/>
    <n v="1"/>
    <n v="3"/>
    <n v="1"/>
    <s v="A2"/>
    <m/>
    <s v="1-OK"/>
  </r>
  <r>
    <n v="20004659"/>
    <e v="#N/A"/>
    <e v="#N/A"/>
    <e v="#N/A"/>
    <x v="23"/>
    <s v="Escuela de Negocios"/>
    <d v="2019-08-23T00:00:00"/>
    <n v="1283"/>
    <m/>
    <n v="140"/>
    <n v="100"/>
    <n v="100"/>
    <n v="240"/>
    <n v="145"/>
    <m/>
    <n v="36"/>
    <n v="9"/>
    <e v="#N/A"/>
    <m/>
    <m/>
    <m/>
    <n v="2"/>
    <n v="1"/>
    <n v="1"/>
    <s v="B2"/>
    <m/>
    <e v="#N/A"/>
  </r>
  <r>
    <n v="200073576"/>
    <s v="Castañeda Tamara"/>
    <s v="Andres"/>
    <s v="facastaneda@uninorte.edu.co"/>
    <x v="6"/>
    <s v="Escuela de Negocios"/>
    <d v="2019-08-23T00:00:00"/>
    <n v="1283"/>
    <m/>
    <n v="100"/>
    <n v="100"/>
    <n v="100"/>
    <n v="240"/>
    <n v="135"/>
    <m/>
    <n v="12"/>
    <n v="9"/>
    <e v="#N/A"/>
    <m/>
    <m/>
    <m/>
    <n v="1"/>
    <n v="1"/>
    <n v="1"/>
    <s v="B2"/>
    <m/>
    <s v="1-OK"/>
  </r>
  <r>
    <n v="200053417"/>
    <s v="Imitola Acevedo"/>
    <s v="Stephanie"/>
    <s v="istephanie@uninorte.edu.co"/>
    <x v="6"/>
    <s v="Escuela de Negocios"/>
    <d v="2019-08-23T00:00:00"/>
    <n v="1283"/>
    <m/>
    <n v="150"/>
    <n v="80"/>
    <n v="100"/>
    <n v="190"/>
    <n v="130"/>
    <m/>
    <n v="42"/>
    <n v="5"/>
    <m/>
    <m/>
    <m/>
    <m/>
    <n v="2"/>
    <n v="1"/>
    <n v="1"/>
    <s v="B1"/>
    <m/>
    <m/>
  </r>
  <r>
    <n v="200073643"/>
    <s v="Sarti Prieto"/>
    <s v="Angielo"/>
    <s v="asarti@uninorte.edu.co"/>
    <x v="3"/>
    <s v="Escuela de Negocios"/>
    <d v="2019-08-23T00:00:00"/>
    <n v="1283"/>
    <m/>
    <n v="100"/>
    <n v="80"/>
    <n v="100"/>
    <n v="240"/>
    <n v="130"/>
    <m/>
    <n v="12"/>
    <n v="5"/>
    <m/>
    <m/>
    <m/>
    <m/>
    <n v="1"/>
    <n v="1"/>
    <n v="1"/>
    <s v="B2"/>
    <m/>
    <m/>
  </r>
  <r>
    <n v="200050846"/>
    <s v="Cuello Lopez"/>
    <s v="Andres"/>
    <s v="dacuello@uninorte.edu.co"/>
    <x v="2"/>
    <s v="Escuela de Negocios"/>
    <d v="2019-08-23T00:00:00"/>
    <n v="1283"/>
    <m/>
    <n v="100"/>
    <n v="70"/>
    <n v="100"/>
    <n v="250"/>
    <n v="130"/>
    <m/>
    <n v="12"/>
    <n v="4"/>
    <e v="#N/A"/>
    <m/>
    <m/>
    <m/>
    <n v="1"/>
    <n v="1"/>
    <n v="1"/>
    <s v="B2"/>
    <m/>
    <s v="1-OK"/>
  </r>
  <r>
    <n v="200052355"/>
    <s v="Chacon Sanchez"/>
    <s v="Emmanuel"/>
    <s v="emmanuelc@uninorte.edu.co"/>
    <x v="3"/>
    <s v="Escuela de Negocios"/>
    <d v="2019-08-23T00:00:00"/>
    <n v="1283"/>
    <m/>
    <n v="40"/>
    <n v="50"/>
    <n v="100"/>
    <n v="30"/>
    <n v="55"/>
    <m/>
    <n v="1"/>
    <n v="1"/>
    <e v="#N/A"/>
    <m/>
    <m/>
    <m/>
    <n v="1"/>
    <n v="1"/>
    <n v="1"/>
    <s v="-A1"/>
    <m/>
    <s v="1-OK"/>
  </r>
  <r>
    <n v="200052212"/>
    <s v="Fernandez Osorio"/>
    <s v="Rick"/>
    <s v="rickf@uninorte.edu.co"/>
    <x v="20"/>
    <s v="Vicerrectoría Académica"/>
    <d v="2019-08-11T00:00:00"/>
    <n v="8439"/>
    <n v="162"/>
    <n v="240"/>
    <n v="163"/>
    <n v="94"/>
    <n v="289"/>
    <n v="197"/>
    <m/>
    <n v="98"/>
    <n v="51"/>
    <n v="5"/>
    <n v="95"/>
    <n v="58"/>
    <n v="3"/>
    <n v="4"/>
    <n v="3"/>
    <n v="1"/>
    <s v="B2"/>
    <m/>
    <s v="1-OK"/>
  </r>
  <r>
    <n v="200062241"/>
    <s v="Vega Diaz"/>
    <s v="Maria"/>
    <s v="mvegad@uninorte.edu.co"/>
    <x v="0"/>
    <s v="Ciencias de la Salud"/>
    <d v="2019-08-11T00:00:00"/>
    <n v="8438"/>
    <n v="50"/>
    <n v="103"/>
    <n v="154"/>
    <n v="94"/>
    <n v="224"/>
    <n v="144"/>
    <m/>
    <n v="14"/>
    <n v="42"/>
    <n v="5"/>
    <n v="34"/>
    <n v="6"/>
    <n v="1"/>
    <n v="1"/>
    <n v="2"/>
    <n v="1"/>
    <s v="B2"/>
    <m/>
    <s v="1-OK"/>
  </r>
  <r>
    <n v="200046418"/>
    <s v="Ramos Eljaiek"/>
    <s v="Salua"/>
    <s v="saluar@uninorte.edu.co"/>
    <x v="4"/>
    <s v="Escuela de Arquitectura, Urbanismo y Diseño"/>
    <d v="2019-08-11T00:00:00"/>
    <n v="8438"/>
    <n v="35"/>
    <n v="86"/>
    <n v="69"/>
    <n v="94"/>
    <n v="109"/>
    <n v="90"/>
    <m/>
    <n v="7"/>
    <n v="4"/>
    <n v="5"/>
    <n v="1"/>
    <n v="1"/>
    <n v="1"/>
    <n v="1"/>
    <n v="1"/>
    <n v="1"/>
    <s v="-A1"/>
    <m/>
    <s v="1-OK"/>
  </r>
  <r>
    <n v="200071562"/>
    <s v="Prada Diaz"/>
    <s v="Maria"/>
    <s v="mnprada@uninorte.edu.co"/>
    <x v="3"/>
    <s v="Escuela de Negocios"/>
    <d v="2019-08-23T00:00:00"/>
    <n v="1283"/>
    <m/>
    <n v="100"/>
    <n v="160"/>
    <n v="90"/>
    <n v="210"/>
    <n v="140"/>
    <m/>
    <n v="12"/>
    <n v="44"/>
    <m/>
    <m/>
    <m/>
    <m/>
    <n v="1"/>
    <n v="3"/>
    <n v="1"/>
    <s v="B2"/>
    <m/>
    <m/>
  </r>
  <r>
    <n v="200063635"/>
    <s v="Jerez Puccini"/>
    <s v="Javier"/>
    <s v="jerezj@uninorte.edu.co"/>
    <x v="3"/>
    <s v="Escuela de Negocios"/>
    <d v="2019-08-23T00:00:00"/>
    <n v="1283"/>
    <m/>
    <n v="90"/>
    <n v="150"/>
    <n v="90"/>
    <n v="270"/>
    <n v="150"/>
    <m/>
    <n v="8"/>
    <n v="34"/>
    <e v="#N/A"/>
    <m/>
    <m/>
    <m/>
    <n v="1"/>
    <n v="2"/>
    <n v="1"/>
    <s v="B2"/>
    <m/>
    <s v="1-OK"/>
  </r>
  <r>
    <n v="200083323"/>
    <s v="Bojanini Russi"/>
    <s v="Valentina"/>
    <s v="vrussi@uninorte.edu.co"/>
    <x v="3"/>
    <s v="Escuela de Negocios"/>
    <d v="2019-08-23T00:00:00"/>
    <n v="1283"/>
    <m/>
    <n v="170"/>
    <n v="140"/>
    <n v="90"/>
    <n v="250"/>
    <n v="162.5"/>
    <m/>
    <n v="55"/>
    <n v="27"/>
    <e v="#N/A"/>
    <m/>
    <m/>
    <m/>
    <n v="3"/>
    <n v="2"/>
    <n v="1"/>
    <s v="B2"/>
    <m/>
    <s v="1-OK"/>
  </r>
  <r>
    <n v="200080150"/>
    <s v="Barrera Daza"/>
    <s v="Fabio"/>
    <s v="efbarrera@uninorte.edu.co"/>
    <x v="2"/>
    <s v="Escuela de Negocios"/>
    <d v="2019-08-23T00:00:00"/>
    <n v="1283"/>
    <m/>
    <n v="70"/>
    <n v="100"/>
    <n v="90"/>
    <n v="210"/>
    <n v="117.5"/>
    <m/>
    <n v="3"/>
    <n v="9"/>
    <e v="#N/A"/>
    <m/>
    <m/>
    <m/>
    <n v="1"/>
    <n v="1"/>
    <n v="1"/>
    <s v="B2"/>
    <m/>
    <s v="1-OK"/>
  </r>
  <r>
    <n v="200072794"/>
    <s v="Bossio Andrade"/>
    <s v="Julian"/>
    <s v="jabossio@uninorte.edu.co"/>
    <x v="2"/>
    <s v="Escuela de Negocios"/>
    <d v="2019-08-23T00:00:00"/>
    <n v="1283"/>
    <m/>
    <n v="80"/>
    <n v="90"/>
    <n v="90"/>
    <n v="160"/>
    <n v="105"/>
    <m/>
    <n v="5"/>
    <n v="7"/>
    <m/>
    <m/>
    <m/>
    <m/>
    <n v="1"/>
    <n v="1"/>
    <n v="1"/>
    <s v="A2"/>
    <m/>
    <m/>
  </r>
  <r>
    <n v="200078332"/>
    <s v="Orozco Lengua"/>
    <s v="Rodrigo"/>
    <s v="lenguar@uninorte.edu.co"/>
    <x v="6"/>
    <s v="Escuela de Negocios"/>
    <d v="2019-08-23T00:00:00"/>
    <n v="1283"/>
    <m/>
    <n v="120"/>
    <n v="80"/>
    <n v="90"/>
    <n v="170"/>
    <n v="115"/>
    <m/>
    <n v="24"/>
    <n v="5"/>
    <m/>
    <m/>
    <m/>
    <m/>
    <n v="1"/>
    <n v="1"/>
    <n v="1"/>
    <s v="A2"/>
    <m/>
    <m/>
  </r>
  <r>
    <n v="200080805"/>
    <s v="Martenco Jimenez"/>
    <s v="Valentina"/>
    <s v="martencov@uninorte.edu.co"/>
    <x v="3"/>
    <s v="Escuela de Negocios"/>
    <d v="2019-08-23T00:00:00"/>
    <n v="1283"/>
    <m/>
    <n v="80"/>
    <n v="80"/>
    <n v="90"/>
    <n v="240"/>
    <n v="122.5"/>
    <m/>
    <n v="5"/>
    <n v="5"/>
    <e v="#N/A"/>
    <m/>
    <m/>
    <m/>
    <n v="1"/>
    <n v="1"/>
    <n v="1"/>
    <s v="B2"/>
    <m/>
    <s v="1-OK"/>
  </r>
  <r>
    <n v="200082509"/>
    <s v="Cianci Bonet"/>
    <s v="Alejandro"/>
    <s v="cianci@uninorte.edu.co"/>
    <x v="3"/>
    <s v="Escuela de Negocios"/>
    <d v="2019-08-23T00:00:00"/>
    <n v="1283"/>
    <m/>
    <n v="90"/>
    <n v="70"/>
    <n v="90"/>
    <n v="200"/>
    <n v="112.5"/>
    <m/>
    <n v="8"/>
    <n v="4"/>
    <e v="#N/A"/>
    <m/>
    <m/>
    <m/>
    <n v="1"/>
    <n v="1"/>
    <n v="1"/>
    <s v="B2"/>
    <m/>
    <s v="1-OK"/>
  </r>
  <r>
    <n v="200095111"/>
    <s v="Castro Cabeza"/>
    <s v="Angie"/>
    <s v="accabeza@uninorte.edu.co"/>
    <x v="16"/>
    <s v="Ciencias de la Salud"/>
    <m/>
    <m/>
    <m/>
    <n v="90"/>
    <n v="70"/>
    <n v="90"/>
    <n v="120"/>
    <n v="92.5"/>
    <m/>
    <n v="8"/>
    <n v="4"/>
    <e v="#N/A"/>
    <m/>
    <m/>
    <m/>
    <n v="1"/>
    <n v="1"/>
    <n v="1"/>
    <s v="-A1"/>
    <m/>
    <m/>
  </r>
  <r>
    <n v="200008410"/>
    <s v="Garcia Cardenas"/>
    <s v="Alejandra"/>
    <s v="aarenas@uninorte.edu.co"/>
    <x v="3"/>
    <s v="Escuela de Negocios"/>
    <d v="2019-08-23T00:00:00"/>
    <n v="1283"/>
    <m/>
    <n v="70"/>
    <n v="70"/>
    <n v="90"/>
    <n v="20"/>
    <n v="62.5"/>
    <m/>
    <n v="3"/>
    <n v="4"/>
    <e v="#N/A"/>
    <m/>
    <m/>
    <m/>
    <n v="1"/>
    <n v="1"/>
    <n v="1"/>
    <s v="-A1"/>
    <m/>
    <s v="1-OK"/>
  </r>
  <r>
    <n v="200086529"/>
    <s v="Melo Carmona"/>
    <s v="Melina"/>
    <s v="mmelom@uninorte.edu.co"/>
    <x v="16"/>
    <s v="Ciencias de la Salud"/>
    <m/>
    <m/>
    <m/>
    <n v="130"/>
    <n v="50"/>
    <n v="90"/>
    <n v="250"/>
    <n v="130"/>
    <m/>
    <n v="30"/>
    <n v="1"/>
    <e v="#N/A"/>
    <m/>
    <m/>
    <m/>
    <n v="2"/>
    <n v="1"/>
    <n v="1"/>
    <s v="B2"/>
    <m/>
    <m/>
  </r>
  <r>
    <n v="200069541"/>
    <s v="Escaf Gentile"/>
    <s v="Jose"/>
    <s v="jvescaf@uninorte.edu.co"/>
    <x v="3"/>
    <s v="Escuela de Negocios"/>
    <d v="2019-08-23T00:00:00"/>
    <n v="1283"/>
    <m/>
    <n v="210"/>
    <n v="170"/>
    <n v="80"/>
    <n v="210"/>
    <n v="167.5"/>
    <m/>
    <n v="83"/>
    <n v="53"/>
    <n v="4"/>
    <m/>
    <m/>
    <m/>
    <n v="4"/>
    <n v="3"/>
    <n v="1"/>
    <s v="B2"/>
    <m/>
    <s v="1-OK"/>
  </r>
  <r>
    <n v="200075851"/>
    <s v="Lopez Sudea"/>
    <s v="Mauricio"/>
    <s v="sudeam@uninorte.edu.co"/>
    <x v="6"/>
    <s v="Escuela de Negocios"/>
    <d v="2019-08-23T00:00:00"/>
    <n v="1283"/>
    <m/>
    <n v="160"/>
    <n v="120"/>
    <n v="80"/>
    <n v="220"/>
    <n v="145"/>
    <m/>
    <n v="48"/>
    <n v="16"/>
    <n v="4"/>
    <m/>
    <m/>
    <m/>
    <n v="3"/>
    <n v="1"/>
    <n v="1"/>
    <s v="B2"/>
    <m/>
    <s v="1-OK"/>
  </r>
  <r>
    <n v="200055536"/>
    <s v="Rangel Barrios"/>
    <s v="Erica"/>
    <s v="rerica@uninorte.edu.co"/>
    <x v="6"/>
    <s v="Escuela de Negocios"/>
    <d v="2019-08-23T00:00:00"/>
    <n v="1283"/>
    <m/>
    <n v="50"/>
    <n v="100"/>
    <n v="80"/>
    <n v="140"/>
    <n v="92.5"/>
    <m/>
    <n v="1"/>
    <n v="9"/>
    <n v="4"/>
    <m/>
    <m/>
    <m/>
    <n v="1"/>
    <n v="1"/>
    <n v="1"/>
    <s v="A1"/>
    <m/>
    <s v="1-OK"/>
  </r>
  <r>
    <n v="200056499"/>
    <s v="Torres Mendoza"/>
    <s v="David"/>
    <s v="torresad@uninorte.edu.co"/>
    <x v="6"/>
    <s v="Escuela de Negocios"/>
    <d v="2019-08-23T00:00:00"/>
    <n v="1283"/>
    <m/>
    <n v="190"/>
    <n v="80"/>
    <n v="80"/>
    <n v="230"/>
    <n v="145"/>
    <m/>
    <n v="73"/>
    <n v="5"/>
    <n v="4"/>
    <m/>
    <m/>
    <m/>
    <n v="3"/>
    <n v="1"/>
    <n v="1"/>
    <s v="B2"/>
    <m/>
    <s v="1-OK"/>
  </r>
  <r>
    <n v="200036599"/>
    <s v="Bernal Salzedo"/>
    <s v="Maria"/>
    <s v="mebernal@uninorte.edu.co"/>
    <x v="3"/>
    <s v="Escuela de Negocios"/>
    <d v="2019-08-23T00:00:00"/>
    <n v="1283"/>
    <m/>
    <n v="100"/>
    <n v="80"/>
    <n v="80"/>
    <n v="220"/>
    <n v="120"/>
    <m/>
    <n v="12"/>
    <n v="5"/>
    <n v="4"/>
    <m/>
    <m/>
    <m/>
    <n v="1"/>
    <n v="1"/>
    <n v="1"/>
    <s v="B2"/>
    <m/>
    <s v="1-OK"/>
  </r>
  <r>
    <n v="200091536"/>
    <s v="Zapata Diaz"/>
    <s v="Jesus"/>
    <s v="dzapataj@uninorte.edu.co"/>
    <x v="16"/>
    <s v="Ciencias de la Salud"/>
    <m/>
    <m/>
    <m/>
    <n v="130"/>
    <n v="70"/>
    <n v="80"/>
    <n v="270"/>
    <n v="137.5"/>
    <m/>
    <n v="30"/>
    <n v="4"/>
    <n v="4"/>
    <m/>
    <m/>
    <m/>
    <n v="2"/>
    <n v="1"/>
    <n v="1"/>
    <s v="B2"/>
    <m/>
    <m/>
  </r>
  <r>
    <n v="200069535"/>
    <s v="Contreras Peñaranda"/>
    <s v="Angie"/>
    <s v="acontrerasp@uninorte.edu.co"/>
    <x v="3"/>
    <s v="Escuela de Negocios"/>
    <d v="2019-08-23T00:00:00"/>
    <n v="1283"/>
    <m/>
    <n v="60"/>
    <n v="50"/>
    <n v="80"/>
    <n v="100"/>
    <n v="72.5"/>
    <m/>
    <n v="1"/>
    <n v="1"/>
    <m/>
    <m/>
    <m/>
    <m/>
    <n v="1"/>
    <n v="1"/>
    <n v="1"/>
    <s v="-A1"/>
    <m/>
    <m/>
  </r>
  <r>
    <n v="200095369"/>
    <s v="De La Cruz Charris"/>
    <s v="Katiuska"/>
    <s v="katiuskad@uninorte.edu.co"/>
    <x v="16"/>
    <s v="Ciencias de la Salud"/>
    <m/>
    <m/>
    <m/>
    <n v="140"/>
    <n v="30"/>
    <n v="80"/>
    <n v="160"/>
    <n v="102.5"/>
    <m/>
    <n v="36"/>
    <n v="1"/>
    <n v="4"/>
    <m/>
    <m/>
    <m/>
    <n v="2"/>
    <n v="1"/>
    <n v="1"/>
    <s v="A2"/>
    <m/>
    <m/>
  </r>
  <r>
    <n v="200031389"/>
    <s v="Hereira Caicedo"/>
    <s v="Angie"/>
    <s v="ajhereira@uninorte.edu.co"/>
    <x v="2"/>
    <s v="Escuela de Negocios"/>
    <d v="2019-08-23T00:00:00"/>
    <n v="1283"/>
    <m/>
    <n v="100"/>
    <n v="30"/>
    <n v="80"/>
    <n v="160"/>
    <n v="92.5"/>
    <m/>
    <n v="12"/>
    <n v="1"/>
    <n v="4"/>
    <m/>
    <m/>
    <m/>
    <n v="1"/>
    <n v="1"/>
    <n v="1"/>
    <s v="A2"/>
    <m/>
    <s v="1-OK"/>
  </r>
  <r>
    <n v="200081426"/>
    <s v="Navarro Saibis"/>
    <s v="Vanessa"/>
    <s v="vsaibis@uninorte.edu.co"/>
    <x v="3"/>
    <s v="Escuela de Negocios"/>
    <d v="2019-08-23T00:00:00"/>
    <n v="1283"/>
    <m/>
    <n v="60"/>
    <n v="20"/>
    <n v="80"/>
    <n v="250"/>
    <n v="102.5"/>
    <m/>
    <n v="1"/>
    <n v="1"/>
    <n v="4"/>
    <m/>
    <m/>
    <m/>
    <n v="1"/>
    <n v="1"/>
    <n v="1"/>
    <s v="B2"/>
    <m/>
    <s v="1-OK"/>
  </r>
  <r>
    <n v="200073615"/>
    <s v="Iglesias Martinez"/>
    <s v="Steven"/>
    <s v="steveni@uninorte.edu.co"/>
    <x v="8"/>
    <s v="Ingenierías"/>
    <d v="2019-08-11T00:00:00"/>
    <n v="8438"/>
    <n v="165"/>
    <n v="189"/>
    <n v="189"/>
    <n v="77"/>
    <n v="289"/>
    <n v="186"/>
    <m/>
    <n v="71"/>
    <n v="76"/>
    <e v="#N/A"/>
    <n v="95"/>
    <n v="44"/>
    <n v="3"/>
    <n v="3"/>
    <n v="3"/>
    <n v="1"/>
    <s v="B2"/>
    <m/>
    <s v="1-OK"/>
  </r>
  <r>
    <n v="200059380"/>
    <s v="Roncallo Sanchez"/>
    <s v="Javier"/>
    <s v="jeroncallo@uninorte.edu.co"/>
    <x v="8"/>
    <s v="Ingenierías"/>
    <d v="2019-08-11T00:00:00"/>
    <n v="8438"/>
    <n v="63"/>
    <n v="197"/>
    <n v="86"/>
    <n v="77"/>
    <n v="267"/>
    <n v="157"/>
    <m/>
    <n v="77"/>
    <n v="6"/>
    <e v="#N/A"/>
    <n v="76"/>
    <n v="12"/>
    <n v="1"/>
    <n v="3"/>
    <n v="1"/>
    <n v="1"/>
    <s v="B2"/>
    <m/>
    <s v="1-OK"/>
  </r>
  <r>
    <n v="200058516"/>
    <s v="Perez Vivas"/>
    <s v="Nicole"/>
    <s v="nvivas@uninorte.edu.co"/>
    <x v="0"/>
    <s v="Ciencias de la Salud"/>
    <d v="2019-08-11T00:00:00"/>
    <n v="8439"/>
    <n v="179"/>
    <n v="120"/>
    <n v="86"/>
    <n v="77"/>
    <n v="251"/>
    <n v="134"/>
    <m/>
    <n v="24"/>
    <n v="6"/>
    <e v="#N/A"/>
    <n v="59"/>
    <n v="3"/>
    <n v="3"/>
    <n v="1"/>
    <n v="1"/>
    <n v="1"/>
    <s v="B2"/>
    <m/>
    <s v="1-OK"/>
  </r>
  <r>
    <n v="200071618"/>
    <s v="Benitez Fontalvo"/>
    <s v="Karol"/>
    <s v="karolb@uninorte.edu.co"/>
    <x v="2"/>
    <s v="Escuela de Negocios"/>
    <d v="2019-08-23T00:00:00"/>
    <n v="1283"/>
    <m/>
    <n v="140"/>
    <n v="150"/>
    <n v="70"/>
    <n v="260"/>
    <n v="155"/>
    <m/>
    <n v="36"/>
    <n v="34"/>
    <n v="3"/>
    <m/>
    <m/>
    <m/>
    <n v="2"/>
    <n v="2"/>
    <n v="1"/>
    <s v="B2"/>
    <m/>
    <s v="1-OK"/>
  </r>
  <r>
    <n v="200069223"/>
    <s v="Isaac Llinas"/>
    <s v="Julian"/>
    <s v="ijulian@uninorte.edu.co"/>
    <x v="3"/>
    <s v="Escuela de Negocios"/>
    <d v="2019-08-23T00:00:00"/>
    <n v="1283"/>
    <m/>
    <n v="110"/>
    <n v="130"/>
    <n v="70"/>
    <n v="220"/>
    <n v="132.5"/>
    <m/>
    <n v="16"/>
    <n v="21"/>
    <n v="3"/>
    <m/>
    <m/>
    <m/>
    <n v="1"/>
    <n v="2"/>
    <n v="1"/>
    <s v="B2"/>
    <m/>
    <s v="1-OK"/>
  </r>
  <r>
    <n v="200069124"/>
    <s v="Redondo Martinez"/>
    <s v="Obar"/>
    <s v="redondoo@uninorte.edu.co"/>
    <x v="3"/>
    <s v="Escuela de Negocios"/>
    <d v="2019-08-23T00:00:00"/>
    <n v="1283"/>
    <m/>
    <n v="100"/>
    <n v="100"/>
    <n v="70"/>
    <n v="140"/>
    <n v="102.5"/>
    <m/>
    <n v="12"/>
    <n v="9"/>
    <n v="3"/>
    <m/>
    <m/>
    <m/>
    <n v="1"/>
    <n v="1"/>
    <n v="1"/>
    <s v="A1"/>
    <m/>
    <s v="1-OK"/>
  </r>
  <r>
    <n v="200072847"/>
    <s v="Izquierdo Gomez"/>
    <s v="Lorenis"/>
    <s v="lorenisi@uninorte.edu.co"/>
    <x v="3"/>
    <s v="Escuela de Negocios"/>
    <d v="2019-08-23T00:00:00"/>
    <n v="1283"/>
    <m/>
    <n v="60"/>
    <n v="90"/>
    <n v="70"/>
    <n v="160"/>
    <n v="95"/>
    <m/>
    <n v="1"/>
    <n v="7"/>
    <n v="3"/>
    <m/>
    <m/>
    <m/>
    <n v="1"/>
    <n v="1"/>
    <n v="1"/>
    <s v="A2"/>
    <m/>
    <s v="1-OK"/>
  </r>
  <r>
    <e v="#N/A"/>
    <e v="#N/A"/>
    <e v="#N/A"/>
    <e v="#N/A"/>
    <x v="23"/>
    <s v="Escuela de Negocios"/>
    <d v="2019-08-23T00:00:00"/>
    <m/>
    <m/>
    <n v="110"/>
    <n v="60"/>
    <n v="70"/>
    <n v="70"/>
    <n v="77.5"/>
    <m/>
    <n v="16"/>
    <n v="3"/>
    <n v="3"/>
    <m/>
    <m/>
    <m/>
    <n v="1"/>
    <n v="1"/>
    <n v="1"/>
    <s v="-A1"/>
    <m/>
    <e v="#N/A"/>
  </r>
  <r>
    <n v="200092925"/>
    <s v="Berrocal Contreras"/>
    <s v="Jose"/>
    <s v="ajberrocal@uninorte.edu.co"/>
    <x v="1"/>
    <s v="Humanidades y Ciencias Sociales"/>
    <d v="2019-08-11T00:00:00"/>
    <n v="8438"/>
    <n v="282"/>
    <n v="86"/>
    <n v="94"/>
    <n v="69"/>
    <n v="115"/>
    <n v="91"/>
    <m/>
    <n v="7"/>
    <n v="8"/>
    <e v="#N/A"/>
    <e v="#N/A"/>
    <n v="1"/>
    <n v="4"/>
    <n v="1"/>
    <n v="1"/>
    <n v="1"/>
    <s v="-A1"/>
    <m/>
    <s v="1-OK"/>
  </r>
  <r>
    <n v="200090164"/>
    <s v="Puente Rodriguez"/>
    <s v="Jose"/>
    <s v="jdpuente@uninorte.edu.co"/>
    <x v="6"/>
    <s v="Escuela de Negocios"/>
    <d v="2019-08-23T00:00:00"/>
    <n v="1283"/>
    <m/>
    <n v="230"/>
    <n v="230"/>
    <n v="60"/>
    <n v="250"/>
    <n v="192.5"/>
    <m/>
    <n v="93"/>
    <n v="98"/>
    <n v="2"/>
    <m/>
    <m/>
    <m/>
    <n v="4"/>
    <n v="4"/>
    <n v="1"/>
    <s v="B2"/>
    <m/>
    <s v="1-OK"/>
  </r>
  <r>
    <n v="200072727"/>
    <s v="Vargas Soto"/>
    <s v="Alvaro"/>
    <s v="alvarojv@uninorte.edu.co"/>
    <x v="3"/>
    <s v="Escuela de Negocios"/>
    <d v="2019-08-23T00:00:00"/>
    <n v="1283"/>
    <m/>
    <n v="120"/>
    <n v="190"/>
    <n v="60"/>
    <n v="190"/>
    <n v="140"/>
    <m/>
    <n v="24"/>
    <n v="79"/>
    <n v="2"/>
    <m/>
    <m/>
    <m/>
    <n v="1"/>
    <n v="3"/>
    <n v="1"/>
    <s v="B1"/>
    <m/>
    <s v="1-OK"/>
  </r>
  <r>
    <n v="200060414"/>
    <s v="Ortega Arias"/>
    <s v="Tatiana"/>
    <s v="tarias@uninorte.edu.co"/>
    <x v="6"/>
    <s v="Escuela de Negocios"/>
    <d v="2019-08-23T00:00:00"/>
    <n v="1283"/>
    <m/>
    <n v="270"/>
    <n v="170"/>
    <n v="60"/>
    <n v="140"/>
    <n v="160"/>
    <m/>
    <n v="100"/>
    <n v="53"/>
    <m/>
    <m/>
    <m/>
    <m/>
    <n v="4"/>
    <n v="3"/>
    <n v="1"/>
    <s v="A1"/>
    <m/>
    <m/>
  </r>
  <r>
    <n v="200082276"/>
    <s v="Zuloaga Eslait"/>
    <s v="Juan"/>
    <s v="zuloagaj@uninorte.edu.co"/>
    <x v="3"/>
    <s v="Escuela de Negocios"/>
    <d v="2019-08-23T00:00:00"/>
    <n v="1283"/>
    <m/>
    <n v="100"/>
    <n v="110"/>
    <n v="60"/>
    <n v="140"/>
    <n v="102.5"/>
    <m/>
    <n v="12"/>
    <n v="11"/>
    <m/>
    <m/>
    <m/>
    <m/>
    <n v="1"/>
    <n v="1"/>
    <n v="1"/>
    <s v="A1"/>
    <m/>
    <m/>
  </r>
  <r>
    <n v="200083671"/>
    <s v="Rodriguez Cardona"/>
    <s v="David"/>
    <s v="davidcardona@uninorte.edu.co"/>
    <x v="4"/>
    <s v="Escuela de Arquitectura, Urbanismo y Diseño"/>
    <d v="2019-08-11T00:00:00"/>
    <n v="8438"/>
    <n v="141"/>
    <n v="137"/>
    <n v="103"/>
    <n v="60"/>
    <n v="229"/>
    <n v="132"/>
    <m/>
    <n v="33"/>
    <n v="10"/>
    <n v="2"/>
    <n v="37"/>
    <e v="#N/A"/>
    <n v="2"/>
    <n v="2"/>
    <n v="1"/>
    <n v="1"/>
    <s v="B2"/>
    <m/>
    <s v="1-OK"/>
  </r>
  <r>
    <n v="200055493"/>
    <s v="Rozo Blanco"/>
    <s v="Kevin"/>
    <s v="krozo@uninorte.edu.co"/>
    <x v="3"/>
    <s v="Escuela de Negocios"/>
    <d v="2019-08-23T00:00:00"/>
    <n v="1283"/>
    <m/>
    <n v="180"/>
    <n v="100"/>
    <n v="60"/>
    <n v="220"/>
    <n v="140"/>
    <m/>
    <n v="67"/>
    <n v="9"/>
    <n v="2"/>
    <m/>
    <m/>
    <m/>
    <n v="3"/>
    <n v="1"/>
    <n v="1"/>
    <s v="B2"/>
    <m/>
    <s v="1-OK"/>
  </r>
  <r>
    <n v="200074389"/>
    <s v="Santiago Hernandez"/>
    <s v="Luis"/>
    <s v="lfsantiago@uninorte.edu.co"/>
    <x v="3"/>
    <s v="Escuela de Negocios"/>
    <d v="2019-08-23T00:00:00"/>
    <n v="1283"/>
    <m/>
    <n v="120"/>
    <n v="90"/>
    <n v="60"/>
    <n v="220"/>
    <n v="122.5"/>
    <m/>
    <n v="24"/>
    <n v="7"/>
    <n v="2"/>
    <m/>
    <m/>
    <m/>
    <n v="1"/>
    <n v="1"/>
    <n v="1"/>
    <s v="B2"/>
    <m/>
    <s v="1-OK"/>
  </r>
  <r>
    <n v="200070937"/>
    <s v="Ruiz De Castro"/>
    <s v="Luisa"/>
    <s v="ruizfl@uninorte.edu.co"/>
    <x v="3"/>
    <s v="Escuela de Negocios"/>
    <d v="2019-08-23T00:00:00"/>
    <n v="1283"/>
    <m/>
    <n v="100"/>
    <n v="80"/>
    <n v="60"/>
    <n v="190"/>
    <n v="107.5"/>
    <m/>
    <n v="12"/>
    <n v="5"/>
    <n v="2"/>
    <m/>
    <m/>
    <m/>
    <n v="1"/>
    <n v="1"/>
    <n v="1"/>
    <s v="B1"/>
    <m/>
    <s v="1-OK"/>
  </r>
  <r>
    <n v="200081210"/>
    <s v="Arango Vallejo"/>
    <s v="Maria"/>
    <s v="mparango@uninorte.edu.co"/>
    <x v="2"/>
    <s v="Escuela de Negocios"/>
    <d v="2019-08-23T00:00:00"/>
    <n v="1283"/>
    <m/>
    <n v="100"/>
    <n v="60"/>
    <n v="60"/>
    <n v="60"/>
    <n v="70"/>
    <m/>
    <n v="12"/>
    <n v="3"/>
    <n v="2"/>
    <m/>
    <m/>
    <m/>
    <n v="1"/>
    <n v="1"/>
    <n v="1"/>
    <s v="-A1"/>
    <m/>
    <s v="1-OK"/>
  </r>
  <r>
    <n v="200075799"/>
    <s v="Puello Portela"/>
    <s v="Eliana"/>
    <s v="empuello@uninorte.edu.co"/>
    <x v="16"/>
    <s v="Ciencias de la Salud"/>
    <m/>
    <m/>
    <m/>
    <n v="100"/>
    <n v="60"/>
    <n v="60"/>
    <n v="120"/>
    <n v="85"/>
    <m/>
    <n v="12"/>
    <n v="3"/>
    <n v="2"/>
    <m/>
    <m/>
    <m/>
    <n v="1"/>
    <n v="1"/>
    <n v="1"/>
    <s v="-A1"/>
    <m/>
    <m/>
  </r>
  <r>
    <n v="200070229"/>
    <s v="Velez Quintero"/>
    <s v="Roger"/>
    <s v="vroger@uninorte.edu.co"/>
    <x v="3"/>
    <s v="Escuela de Negocios"/>
    <d v="2019-08-23T00:00:00"/>
    <n v="1283"/>
    <m/>
    <n v="80"/>
    <n v="60"/>
    <n v="60"/>
    <n v="60"/>
    <n v="65"/>
    <m/>
    <n v="5"/>
    <n v="3"/>
    <m/>
    <m/>
    <m/>
    <m/>
    <n v="1"/>
    <n v="1"/>
    <n v="1"/>
    <s v="-A1"/>
    <m/>
    <m/>
  </r>
  <r>
    <n v="200092462"/>
    <s v="Mariano Sarmiento"/>
    <s v="Loury"/>
    <s v="lourym@uninorte.edu.co"/>
    <x v="16"/>
    <s v="Ciencias de la Salud"/>
    <m/>
    <m/>
    <m/>
    <n v="110"/>
    <n v="50"/>
    <n v="60"/>
    <n v="250"/>
    <n v="117.5"/>
    <m/>
    <n v="16"/>
    <n v="1"/>
    <n v="2"/>
    <m/>
    <m/>
    <m/>
    <n v="1"/>
    <n v="1"/>
    <n v="1"/>
    <s v="B2"/>
    <m/>
    <m/>
  </r>
  <r>
    <n v="200082511"/>
    <s v="Correa Maloof"/>
    <s v="Rachid"/>
    <s v="maloofr@uninorte.edu.co"/>
    <x v="3"/>
    <s v="Escuela de Negocios"/>
    <d v="2019-08-23T00:00:00"/>
    <n v="1283"/>
    <m/>
    <n v="90"/>
    <n v="50"/>
    <n v="60"/>
    <n v="250"/>
    <n v="112.5"/>
    <m/>
    <n v="8"/>
    <n v="1"/>
    <m/>
    <m/>
    <m/>
    <m/>
    <n v="1"/>
    <n v="1"/>
    <n v="1"/>
    <s v="B2"/>
    <m/>
    <m/>
  </r>
  <r>
    <n v="200080170"/>
    <s v="Gomez Saltaren"/>
    <s v="Cynthia"/>
    <s v="gcynthia@uninorte.edu.co"/>
    <x v="2"/>
    <s v="Escuela de Negocios"/>
    <d v="2019-08-23T00:00:00"/>
    <n v="1283"/>
    <m/>
    <n v="120"/>
    <n v="190"/>
    <n v="50"/>
    <n v="180"/>
    <n v="135"/>
    <m/>
    <n v="24"/>
    <n v="79"/>
    <e v="#N/A"/>
    <m/>
    <m/>
    <m/>
    <n v="1"/>
    <n v="3"/>
    <n v="1"/>
    <s v="B1"/>
    <m/>
    <s v="1-OK"/>
  </r>
  <r>
    <n v="200062437"/>
    <s v="Ramirez Ojeda"/>
    <s v="Samir"/>
    <s v="samirr@uninorte.edu.co"/>
    <x v="0"/>
    <s v="Ciencias de la Salud"/>
    <d v="2019-07-29T00:00:00"/>
    <m/>
    <n v="127"/>
    <n v="80"/>
    <n v="170"/>
    <n v="50"/>
    <n v="230"/>
    <n v="131"/>
    <m/>
    <n v="5"/>
    <n v="53"/>
    <e v="#N/A"/>
    <n v="39"/>
    <n v="2"/>
    <n v="2"/>
    <n v="1"/>
    <n v="3"/>
    <n v="1"/>
    <s v="B2"/>
    <m/>
    <s v="1-OK"/>
  </r>
  <r>
    <n v="200089140"/>
    <s v="Barroso Aguas"/>
    <s v="Gisell"/>
    <s v="gbarroso@uninorte.edu.co"/>
    <x v="16"/>
    <s v="Ciencias de la Salud"/>
    <m/>
    <m/>
    <m/>
    <n v="120"/>
    <n v="50"/>
    <n v="50"/>
    <n v="200"/>
    <n v="105"/>
    <m/>
    <n v="24"/>
    <n v="1"/>
    <e v="#N/A"/>
    <m/>
    <m/>
    <m/>
    <n v="1"/>
    <n v="1"/>
    <n v="1"/>
    <s v="B2"/>
    <m/>
    <m/>
  </r>
  <r>
    <n v="200063926"/>
    <s v="Mannaa Kharfan"/>
    <s v="Sharihan"/>
    <s v="smannaa@uninorte.edu.co"/>
    <x v="3"/>
    <s v="Escuela de Negocios"/>
    <d v="2019-08-23T00:00:00"/>
    <n v="1283"/>
    <m/>
    <n v="70"/>
    <n v="50"/>
    <n v="50"/>
    <n v="180"/>
    <n v="87.5"/>
    <m/>
    <n v="3"/>
    <n v="1"/>
    <e v="#N/A"/>
    <m/>
    <m/>
    <m/>
    <n v="1"/>
    <n v="1"/>
    <n v="1"/>
    <s v="B1"/>
    <m/>
    <s v="1-OK"/>
  </r>
  <r>
    <n v="200074151"/>
    <s v="Cucunuba Gaviria"/>
    <s v="Natalia"/>
    <s v="ncucunuba@uninorte.edu.co"/>
    <x v="2"/>
    <s v="Escuela de Negocios"/>
    <d v="2019-08-23T00:00:00"/>
    <n v="1283"/>
    <m/>
    <n v="140"/>
    <n v="220"/>
    <n v="40"/>
    <n v="260"/>
    <n v="165"/>
    <m/>
    <n v="36"/>
    <n v="96"/>
    <e v="#N/A"/>
    <m/>
    <m/>
    <m/>
    <n v="2"/>
    <n v="4"/>
    <n v="1"/>
    <s v="B2"/>
    <m/>
    <s v="1-OK"/>
  </r>
  <r>
    <n v="200069333"/>
    <s v="Sierra Carrero"/>
    <s v="Leandro"/>
    <s v="lcarrero@uninorte.edu.co"/>
    <x v="0"/>
    <s v="Ciencias de la Salud"/>
    <d v="2019-07-29T00:00:00"/>
    <m/>
    <n v="181"/>
    <n v="180"/>
    <n v="200"/>
    <n v="40"/>
    <n v="250"/>
    <n v="170"/>
    <m/>
    <n v="67"/>
    <n v="87"/>
    <e v="#N/A"/>
    <n v="55"/>
    <n v="28"/>
    <n v="3"/>
    <n v="3"/>
    <n v="4"/>
    <n v="1"/>
    <s v="B2"/>
    <m/>
    <s v="1-OK"/>
  </r>
  <r>
    <n v="200070916"/>
    <s v="Mujica Duran"/>
    <s v="Sandra"/>
    <s v="smujica@uninorte.edu.co"/>
    <x v="2"/>
    <s v="Escuela de Negocios"/>
    <d v="2019-08-23T00:00:00"/>
    <n v="1283"/>
    <m/>
    <n v="80"/>
    <n v="150"/>
    <n v="40"/>
    <n v="270"/>
    <n v="135"/>
    <m/>
    <n v="5"/>
    <n v="34"/>
    <e v="#N/A"/>
    <m/>
    <m/>
    <m/>
    <n v="1"/>
    <n v="2"/>
    <n v="1"/>
    <s v="B2"/>
    <m/>
    <s v="1-OK"/>
  </r>
  <r>
    <n v="200089831"/>
    <s v="Gonzalez Rubio Arroyo"/>
    <s v="Lorena"/>
    <s v="rubioarroyol@uninorte.edu.co"/>
    <x v="16"/>
    <s v="Ciencias de la Salud"/>
    <m/>
    <m/>
    <m/>
    <n v="180"/>
    <n v="90"/>
    <n v="40"/>
    <n v="120"/>
    <n v="107.5"/>
    <m/>
    <n v="67"/>
    <n v="7"/>
    <e v="#N/A"/>
    <m/>
    <m/>
    <m/>
    <n v="3"/>
    <n v="1"/>
    <n v="1"/>
    <s v="-A1"/>
    <m/>
    <m/>
  </r>
  <r>
    <n v="200074732"/>
    <s v="Buelvas Castilla"/>
    <s v="Martha"/>
    <s v="buelvaslm@uninorte.edu.co"/>
    <x v="16"/>
    <s v="Ciencias de la Salud"/>
    <m/>
    <m/>
    <m/>
    <n v="170"/>
    <n v="50"/>
    <n v="40"/>
    <n v="70"/>
    <n v="82.5"/>
    <m/>
    <n v="55"/>
    <n v="1"/>
    <e v="#N/A"/>
    <m/>
    <m/>
    <m/>
    <n v="3"/>
    <n v="1"/>
    <n v="1"/>
    <s v="-A1"/>
    <m/>
    <m/>
  </r>
  <r>
    <n v="200073304"/>
    <s v="Sepulveda Guatecique"/>
    <s v="Andres"/>
    <s v="guateciquea@uninorte.edu.co"/>
    <x v="9"/>
    <s v="Ciencias Básicas"/>
    <d v="2019-08-11T00:00:00"/>
    <n v="8439"/>
    <n v="131"/>
    <n v="231"/>
    <n v="146"/>
    <n v="34"/>
    <n v="245"/>
    <n v="164"/>
    <m/>
    <n v="95"/>
    <n v="32"/>
    <e v="#N/A"/>
    <n v="52"/>
    <n v="23"/>
    <n v="2"/>
    <n v="4"/>
    <n v="2"/>
    <n v="1"/>
    <s v="B2"/>
    <m/>
    <s v="1-OK"/>
  </r>
  <r>
    <n v="200081915"/>
    <s v="Salas Pajaro"/>
    <s v="Andres"/>
    <s v="afsalas@uninorte.edu.co"/>
    <x v="10"/>
    <s v="Ingenierías"/>
    <d v="2019-08-11T00:00:00"/>
    <n v="8438"/>
    <n v="135"/>
    <n v="154"/>
    <m/>
    <n v="34"/>
    <n v="158"/>
    <n v="87"/>
    <m/>
    <n v="46"/>
    <m/>
    <e v="#N/A"/>
    <n v="7"/>
    <n v="1"/>
    <n v="2"/>
    <n v="3"/>
    <n v="1"/>
    <n v="1"/>
    <s v="A2"/>
    <m/>
    <s v="1-OK"/>
  </r>
  <r>
    <n v="200083014"/>
    <s v="Garcia Diaz"/>
    <s v="Hector"/>
    <s v="garciahj@uninorte.edu.co"/>
    <x v="3"/>
    <s v="Escuela de Negocios"/>
    <d v="2019-08-23T00:00:00"/>
    <n v="1283"/>
    <m/>
    <n v="210"/>
    <n v="110"/>
    <n v="30"/>
    <n v="60"/>
    <n v="102.5"/>
    <m/>
    <n v="83"/>
    <n v="11"/>
    <e v="#N/A"/>
    <m/>
    <m/>
    <m/>
    <n v="4"/>
    <n v="1"/>
    <n v="1"/>
    <s v="-A1"/>
    <m/>
    <s v="1-OK"/>
  </r>
  <r>
    <n v="200090242"/>
    <s v="Rua Truyol"/>
    <s v="Maria"/>
    <s v="mdrua@uninorte.edu.co"/>
    <x v="16"/>
    <s v="Ciencias de la Salud"/>
    <m/>
    <m/>
    <m/>
    <n v="180"/>
    <n v="110"/>
    <n v="30"/>
    <n v="260"/>
    <n v="145"/>
    <m/>
    <n v="67"/>
    <n v="11"/>
    <e v="#N/A"/>
    <m/>
    <m/>
    <m/>
    <n v="3"/>
    <n v="1"/>
    <n v="1"/>
    <s v="B2"/>
    <m/>
    <m/>
  </r>
  <r>
    <n v="200049290"/>
    <s v="Guarin Jerez"/>
    <s v="Sergio"/>
    <s v="jerezs@uninorte.edu.co"/>
    <x v="3"/>
    <s v="Escuela de Negocios"/>
    <d v="2019-08-23T00:00:00"/>
    <n v="1283"/>
    <m/>
    <n v="90"/>
    <n v="100"/>
    <n v="30"/>
    <n v="200"/>
    <n v="105"/>
    <m/>
    <n v="8"/>
    <n v="9"/>
    <e v="#N/A"/>
    <m/>
    <m/>
    <m/>
    <n v="1"/>
    <n v="1"/>
    <n v="1"/>
    <s v="B2"/>
    <m/>
    <s v="1-OK"/>
  </r>
  <r>
    <n v="200095390"/>
    <s v="Buitrago Jimenez"/>
    <s v="Jennifer"/>
    <s v="jbuitragoc@uninorte.edu.co"/>
    <x v="16"/>
    <s v="Ciencias de la Salud"/>
    <m/>
    <m/>
    <m/>
    <n v="100"/>
    <n v="80"/>
    <n v="30"/>
    <n v="200"/>
    <n v="102.5"/>
    <m/>
    <n v="12"/>
    <n v="5"/>
    <e v="#N/A"/>
    <m/>
    <m/>
    <m/>
    <n v="1"/>
    <n v="1"/>
    <n v="1"/>
    <s v="B2"/>
    <m/>
    <m/>
  </r>
  <r>
    <n v="200089253"/>
    <s v="Gonzalez Torres"/>
    <s v="Yuleisy"/>
    <s v="yuleisyg@uninorte.edu.co"/>
    <x v="6"/>
    <s v="Escuela de Negocios"/>
    <d v="2019-08-23T00:00:00"/>
    <n v="1283"/>
    <m/>
    <n v="50"/>
    <n v="60"/>
    <n v="30"/>
    <n v="30"/>
    <n v="42.5"/>
    <m/>
    <n v="1"/>
    <n v="3"/>
    <m/>
    <m/>
    <m/>
    <m/>
    <n v="1"/>
    <n v="1"/>
    <n v="1"/>
    <s v="-A1"/>
    <m/>
    <m/>
  </r>
  <r>
    <n v="200089348"/>
    <s v="Rua Salas"/>
    <s v="Rosa"/>
    <s v="rerua@uninorte.edu.co"/>
    <x v="6"/>
    <s v="Escuela de Negocios"/>
    <d v="2019-08-23T00:00:00"/>
    <n v="1283"/>
    <m/>
    <n v="150"/>
    <n v="170"/>
    <n v="20"/>
    <n v="190"/>
    <n v="132.5"/>
    <m/>
    <n v="42"/>
    <n v="53"/>
    <e v="#N/A"/>
    <m/>
    <m/>
    <m/>
    <n v="2"/>
    <n v="3"/>
    <n v="1"/>
    <s v="B1"/>
    <m/>
    <s v="1-OK"/>
  </r>
  <r>
    <n v="200081107"/>
    <s v="Pardo Plata"/>
    <s v="Jesus"/>
    <s v="dpardoj@uninorte.edu.co"/>
    <x v="3"/>
    <s v="Escuela de Negocios"/>
    <d v="2019-08-23T00:00:00"/>
    <m/>
    <m/>
    <n v="180"/>
    <n v="80"/>
    <n v="20"/>
    <n v="200"/>
    <n v="120"/>
    <m/>
    <n v="67"/>
    <n v="5"/>
    <e v="#N/A"/>
    <m/>
    <m/>
    <m/>
    <n v="3"/>
    <n v="1"/>
    <n v="1"/>
    <s v="B2"/>
    <m/>
    <m/>
  </r>
  <r>
    <n v="200069438"/>
    <s v="Hoyos Morales"/>
    <s v="Javier"/>
    <s v="jehoyos@uninorte.edu.co"/>
    <x v="3"/>
    <s v="Escuela de Negocios"/>
    <d v="2019-08-23T00:00:00"/>
    <n v="1283"/>
    <m/>
    <n v="190"/>
    <m/>
    <n v="20"/>
    <n v="240"/>
    <n v="112.5"/>
    <m/>
    <n v="73"/>
    <m/>
    <e v="#N/A"/>
    <m/>
    <m/>
    <m/>
    <n v="3"/>
    <n v="1"/>
    <n v="1"/>
    <s v="B2"/>
    <m/>
    <s v="1-OK"/>
  </r>
  <r>
    <n v="200075620"/>
    <s v="Gutierrez Garcia"/>
    <s v="Jose"/>
    <s v="josefg@uninorte.edu.co"/>
    <x v="3"/>
    <s v="Escuela de Negocios"/>
    <d v="2019-08-23T00:00:00"/>
    <n v="1283"/>
    <m/>
    <n v="90"/>
    <m/>
    <n v="20"/>
    <n v="270"/>
    <n v="95"/>
    <m/>
    <n v="8"/>
    <m/>
    <e v="#N/A"/>
    <m/>
    <m/>
    <m/>
    <n v="1"/>
    <n v="1"/>
    <n v="1"/>
    <s v="B2"/>
    <m/>
    <s v="1-OK"/>
  </r>
  <r>
    <n v="200078281"/>
    <s v="Salcedo Bernal"/>
    <s v="Alejandro"/>
    <s v="alejandrobernal@uninorte.edu.co"/>
    <x v="3"/>
    <s v="Escuela de Negocios"/>
    <d v="2019-08-23T00:00:00"/>
    <n v="1283"/>
    <m/>
    <n v="90"/>
    <m/>
    <n v="20"/>
    <n v="250"/>
    <n v="90"/>
    <m/>
    <n v="8"/>
    <m/>
    <e v="#N/A"/>
    <m/>
    <m/>
    <m/>
    <n v="1"/>
    <n v="1"/>
    <n v="1"/>
    <s v="B2"/>
    <m/>
    <s v="1-OK"/>
  </r>
  <r>
    <n v="200088911"/>
    <s v="Morales Solano"/>
    <s v="Camilo"/>
    <s v="mcamiloa@uninorte.edu.co"/>
    <x v="6"/>
    <s v="Escuela de Negocios"/>
    <d v="2019-08-23T00:00:00"/>
    <n v="1283"/>
    <m/>
    <n v="190"/>
    <n v="170"/>
    <n v="10"/>
    <n v="180"/>
    <n v="137.5"/>
    <m/>
    <n v="73"/>
    <n v="53"/>
    <e v="#N/A"/>
    <m/>
    <m/>
    <m/>
    <n v="3"/>
    <n v="3"/>
    <n v="1"/>
    <s v="B1"/>
    <m/>
    <s v="1-OK"/>
  </r>
  <r>
    <n v="200044295"/>
    <s v="Llinas Bustos"/>
    <s v="Melissa"/>
    <s v="mbusto@uninorte.edu.co"/>
    <x v="3"/>
    <s v="Escuela de Negocios"/>
    <d v="2019-08-23T00:00:00"/>
    <n v="1283"/>
    <m/>
    <n v="120"/>
    <n v="170"/>
    <n v="10"/>
    <n v="230"/>
    <n v="132.5"/>
    <m/>
    <n v="24"/>
    <n v="53"/>
    <e v="#N/A"/>
    <m/>
    <m/>
    <m/>
    <n v="1"/>
    <n v="3"/>
    <n v="1"/>
    <s v="B2"/>
    <m/>
    <s v="1-OK"/>
  </r>
  <r>
    <n v="200068573"/>
    <s v="Palacio Rua"/>
    <s v="Angelica"/>
    <s v="aruam@uninorte.edu.co"/>
    <x v="16"/>
    <s v="Ciencias de la Salud"/>
    <m/>
    <m/>
    <m/>
    <n v="70"/>
    <n v="50"/>
    <n v="10"/>
    <n v="60"/>
    <n v="47.5"/>
    <m/>
    <n v="3"/>
    <n v="1"/>
    <e v="#N/A"/>
    <m/>
    <m/>
    <m/>
    <n v="1"/>
    <n v="1"/>
    <n v="1"/>
    <s v="-A1"/>
    <m/>
    <m/>
  </r>
  <r>
    <n v="200071816"/>
    <s v="Benavides Mogollon"/>
    <s v="Andres"/>
    <s v="mogollonf@uninorte.edu.co"/>
    <x v="14"/>
    <s v="Humanidades y Ciencias Sociales"/>
    <d v="2019-08-11T00:00:00"/>
    <n v="8439"/>
    <n v="166"/>
    <n v="214"/>
    <n v="231"/>
    <m/>
    <n v="289"/>
    <n v="184"/>
    <m/>
    <n v="88"/>
    <n v="99"/>
    <m/>
    <n v="95"/>
    <n v="41"/>
    <n v="3"/>
    <n v="4"/>
    <n v="4"/>
    <n v="1"/>
    <s v="B2"/>
    <m/>
    <s v="1-OK"/>
  </r>
  <r>
    <n v="200051334"/>
    <s v="Dussan Gonzalez"/>
    <s v="Jorge"/>
    <s v="jdussan@uninorte.edu.co"/>
    <x v="2"/>
    <s v="Escuela de Negocios"/>
    <d v="2019-08-23T00:00:00"/>
    <n v="1283"/>
    <m/>
    <n v="170"/>
    <n v="210"/>
    <m/>
    <n v="0"/>
    <n v="95"/>
    <m/>
    <n v="55"/>
    <n v="92"/>
    <m/>
    <m/>
    <m/>
    <m/>
    <n v="3"/>
    <n v="4"/>
    <n v="1"/>
    <s v="-A1"/>
    <m/>
    <s v="1-OK"/>
  </r>
  <r>
    <n v="200076568"/>
    <s v="Rodriguez Diaz"/>
    <s v="Luna"/>
    <s v="lunaer@uninorte.edu.co"/>
    <x v="0"/>
    <s v="Ciencias de la Salud"/>
    <d v="2019-08-11T00:00:00"/>
    <n v="8438"/>
    <n v="143"/>
    <n v="206"/>
    <n v="180"/>
    <m/>
    <n v="98"/>
    <n v="121"/>
    <m/>
    <n v="82"/>
    <n v="71"/>
    <m/>
    <n v="1"/>
    <n v="1"/>
    <n v="2"/>
    <n v="4"/>
    <n v="3"/>
    <n v="1"/>
    <s v="-A1"/>
    <m/>
    <s v="1-OK"/>
  </r>
  <r>
    <n v="200061876"/>
    <s v="Jimenez Bolivar"/>
    <s v="Brianda"/>
    <s v="briandaj@uninorte.edu.co"/>
    <x v="1"/>
    <s v="Humanidades y Ciencias Sociales"/>
    <d v="2019-08-11T00:00:00"/>
    <n v="8439"/>
    <n v="185"/>
    <n v="154"/>
    <n v="180"/>
    <m/>
    <n v="262"/>
    <n v="149"/>
    <m/>
    <n v="46"/>
    <n v="71"/>
    <m/>
    <n v="71"/>
    <n v="7"/>
    <n v="3"/>
    <n v="3"/>
    <n v="3"/>
    <n v="1"/>
    <s v="B2"/>
    <m/>
    <s v="1-OK"/>
  </r>
  <r>
    <n v="200054108"/>
    <s v="Gonzalez Canoles"/>
    <s v="Gustavo"/>
    <s v="gcanoles@uninorte.edu.co"/>
    <x v="0"/>
    <s v="Ciencias de la Salud"/>
    <d v="2019-08-11T00:00:00"/>
    <n v="8438"/>
    <n v="169"/>
    <n v="137"/>
    <n v="171"/>
    <m/>
    <n v="245"/>
    <n v="138"/>
    <m/>
    <n v="33"/>
    <n v="61"/>
    <m/>
    <n v="52"/>
    <n v="10"/>
    <n v="3"/>
    <n v="2"/>
    <n v="3"/>
    <n v="1"/>
    <s v="B2"/>
    <m/>
    <s v="1-OK"/>
  </r>
  <r>
    <n v="200074399"/>
    <s v="Juliao Correa"/>
    <s v="Daniel"/>
    <s v="adjuliao@uninorte.edu.co"/>
    <x v="3"/>
    <s v="Escuela de Negocios"/>
    <d v="2019-08-23T00:00:00"/>
    <n v="1283"/>
    <m/>
    <n v="120"/>
    <n v="170"/>
    <m/>
    <n v="200"/>
    <n v="122.5"/>
    <m/>
    <n v="24"/>
    <n v="53"/>
    <m/>
    <m/>
    <m/>
    <m/>
    <n v="1"/>
    <n v="3"/>
    <n v="1"/>
    <s v="B2"/>
    <m/>
    <s v="1-OK"/>
  </r>
  <r>
    <n v="200080368"/>
    <s v="Bayter Gonzalez"/>
    <s v="Andrea"/>
    <s v="baytera@uninorte.edu.co"/>
    <x v="3"/>
    <s v="Escuela de Negocios"/>
    <d v="2019-08-23T00:00:00"/>
    <n v="1283"/>
    <m/>
    <m/>
    <n v="160"/>
    <m/>
    <n v="250"/>
    <n v="102.5"/>
    <m/>
    <m/>
    <n v="44"/>
    <m/>
    <m/>
    <m/>
    <m/>
    <n v="1"/>
    <n v="3"/>
    <n v="1"/>
    <s v="B2"/>
    <m/>
    <m/>
  </r>
  <r>
    <n v="200061603"/>
    <s v="Iriarte Hernandez"/>
    <s v="Georgina"/>
    <s v="georginai@uninorte.edu.co"/>
    <x v="0"/>
    <s v="Ciencias de la Salud"/>
    <d v="2019-08-11T00:00:00"/>
    <n v="8438"/>
    <n v="147"/>
    <n v="137"/>
    <n v="154"/>
    <m/>
    <n v="273"/>
    <n v="141"/>
    <m/>
    <n v="33"/>
    <n v="42"/>
    <m/>
    <n v="85"/>
    <n v="4"/>
    <n v="2"/>
    <n v="2"/>
    <n v="2"/>
    <n v="1"/>
    <s v="B2"/>
    <m/>
    <s v="1-OK"/>
  </r>
  <r>
    <n v="200088951"/>
    <s v="Rodriguez Dueñas"/>
    <s v="Santiago"/>
    <s v="duenass@uninorte.edu.co"/>
    <x v="6"/>
    <s v="Escuela de Negocios"/>
    <d v="2019-08-23T00:00:00"/>
    <n v="1283"/>
    <m/>
    <n v="170"/>
    <n v="150"/>
    <m/>
    <n v="110"/>
    <n v="107.5"/>
    <m/>
    <n v="55"/>
    <n v="34"/>
    <m/>
    <m/>
    <m/>
    <m/>
    <n v="3"/>
    <n v="2"/>
    <n v="1"/>
    <s v="-A1"/>
    <m/>
    <s v="1-OK"/>
  </r>
  <r>
    <n v="200073483"/>
    <s v="Figueroa Vergara"/>
    <s v="Danna"/>
    <s v="dannaf@uninorte.edu.co"/>
    <x v="6"/>
    <s v="Escuela de Negocios"/>
    <d v="2019-08-23T00:00:00"/>
    <n v="1283"/>
    <m/>
    <n v="160"/>
    <n v="150"/>
    <m/>
    <n v="190"/>
    <n v="125"/>
    <m/>
    <n v="48"/>
    <n v="34"/>
    <m/>
    <m/>
    <m/>
    <m/>
    <n v="3"/>
    <n v="2"/>
    <n v="1"/>
    <s v="B1"/>
    <m/>
    <s v="1-OK"/>
  </r>
  <r>
    <n v="200082120"/>
    <s v="Marquez Gomezcasseres"/>
    <s v="Maria"/>
    <s v="mgomezcasseres@uninorte.edu.co"/>
    <x v="3"/>
    <s v="Escuela de Negocios"/>
    <d v="2019-08-23T00:00:00"/>
    <n v="1283"/>
    <m/>
    <n v="130"/>
    <n v="150"/>
    <m/>
    <n v="250"/>
    <n v="132.5"/>
    <m/>
    <n v="30"/>
    <n v="34"/>
    <m/>
    <m/>
    <m/>
    <m/>
    <n v="2"/>
    <n v="2"/>
    <n v="1"/>
    <s v="B2"/>
    <m/>
    <m/>
  </r>
  <r>
    <n v="200061863"/>
    <s v="Macareno Ojeda"/>
    <s v="Jose"/>
    <s v="jcmacareno@uninorte.edu.co"/>
    <x v="3"/>
    <s v="Escuela de Negocios"/>
    <d v="2019-08-23T00:00:00"/>
    <n v="1283"/>
    <m/>
    <n v="240"/>
    <n v="140"/>
    <m/>
    <n v="0"/>
    <n v="95"/>
    <m/>
    <n v="98"/>
    <n v="27"/>
    <m/>
    <m/>
    <m/>
    <m/>
    <n v="4"/>
    <n v="2"/>
    <n v="1"/>
    <s v="-A1"/>
    <m/>
    <s v="1-OK"/>
  </r>
  <r>
    <n v="200094054"/>
    <s v="Galavis Cuello"/>
    <s v="Darinna"/>
    <s v="dgalavis@uninorte.edu.co"/>
    <x v="6"/>
    <s v="Escuela de Negocios"/>
    <d v="2019-08-23T00:00:00"/>
    <n v="1283"/>
    <m/>
    <n v="120"/>
    <n v="120"/>
    <m/>
    <n v="210"/>
    <n v="112.5"/>
    <m/>
    <n v="24"/>
    <n v="16"/>
    <m/>
    <m/>
    <m/>
    <m/>
    <n v="1"/>
    <n v="1"/>
    <n v="1"/>
    <s v="B2"/>
    <m/>
    <s v="1-OK"/>
  </r>
  <r>
    <n v="200036753"/>
    <s v="Jimeno Pantoja"/>
    <s v="Eduardo"/>
    <s v="ejimeno@uninorte.edu.co"/>
    <x v="3"/>
    <s v="Escuela de Negocios"/>
    <d v="2019-08-23T00:00:00"/>
    <n v="1283"/>
    <m/>
    <n v="180"/>
    <n v="80"/>
    <m/>
    <n v="30"/>
    <n v="72.5"/>
    <m/>
    <n v="67"/>
    <n v="5"/>
    <m/>
    <m/>
    <m/>
    <m/>
    <n v="3"/>
    <n v="1"/>
    <n v="1"/>
    <s v="-A1"/>
    <m/>
    <s v="1-OK"/>
  </r>
  <r>
    <n v="200087217"/>
    <s v="Barreto Diaz"/>
    <s v="Andrea"/>
    <s v="abarretoc@uninorte.edu.co"/>
    <x v="16"/>
    <s v="Ciencias de la Salud"/>
    <m/>
    <m/>
    <m/>
    <n v="130"/>
    <n v="80"/>
    <m/>
    <n v="150"/>
    <n v="90"/>
    <m/>
    <n v="30"/>
    <n v="5"/>
    <m/>
    <m/>
    <m/>
    <m/>
    <n v="2"/>
    <n v="1"/>
    <n v="1"/>
    <s v="A2"/>
    <m/>
    <m/>
  </r>
  <r>
    <n v="200094059"/>
    <s v="Jimeno Martinez"/>
    <s v="Margery"/>
    <s v="margeryj@uninorte.edu.co"/>
    <x v="16"/>
    <s v="Ciencias de la Salud"/>
    <m/>
    <m/>
    <m/>
    <n v="170"/>
    <n v="50"/>
    <m/>
    <n v="80"/>
    <n v="75"/>
    <m/>
    <n v="55"/>
    <n v="1"/>
    <m/>
    <m/>
    <m/>
    <m/>
    <n v="3"/>
    <n v="1"/>
    <n v="1"/>
    <s v="-A1"/>
    <m/>
    <m/>
  </r>
  <r>
    <n v="200092844"/>
    <s v="Gomez Cardozo"/>
    <s v="Daniela"/>
    <s v="dacardozo@uninorte.edu.co"/>
    <x v="16"/>
    <s v="Ciencias de la Salud"/>
    <m/>
    <m/>
    <m/>
    <n v="120"/>
    <n v="50"/>
    <m/>
    <n v="130"/>
    <n v="75"/>
    <m/>
    <n v="24"/>
    <n v="1"/>
    <m/>
    <m/>
    <m/>
    <m/>
    <n v="1"/>
    <n v="1"/>
    <n v="1"/>
    <s v="A1"/>
    <m/>
    <m/>
  </r>
  <r>
    <n v="200089074"/>
    <s v="Pajaro Miranda"/>
    <s v="Yuliano"/>
    <s v="yulianop@uninorte.edu.co"/>
    <x v="6"/>
    <s v="Escuela de Negocios"/>
    <d v="2019-08-23T00:00:00"/>
    <n v="1283"/>
    <m/>
    <n v="130"/>
    <n v="20"/>
    <m/>
    <n v="280"/>
    <n v="107.5"/>
    <m/>
    <n v="30"/>
    <n v="1"/>
    <m/>
    <m/>
    <m/>
    <m/>
    <n v="2"/>
    <n v="1"/>
    <n v="1"/>
    <s v="B2"/>
    <m/>
    <s v="1-OK"/>
  </r>
  <r>
    <n v="200070817"/>
    <s v="De Leon Bayter"/>
    <s v="Rafael"/>
    <s v="rbayter@uninorte.edu.co"/>
    <x v="2"/>
    <s v="Escuela de Negocios"/>
    <d v="2019-08-23T00:00:00"/>
    <n v="1283"/>
    <m/>
    <n v="220"/>
    <m/>
    <m/>
    <n v="270"/>
    <n v="122.5"/>
    <m/>
    <n v="89"/>
    <m/>
    <m/>
    <m/>
    <m/>
    <m/>
    <n v="4"/>
    <n v="1"/>
    <n v="1"/>
    <s v="B2"/>
    <m/>
    <s v="1-OK"/>
  </r>
  <r>
    <n v="200071426"/>
    <s v="Pinzon Llanos"/>
    <s v="Christian"/>
    <s v="cpinzonj@uninorte.edu.co"/>
    <x v="3"/>
    <s v="Escuela de Negocios"/>
    <d v="2019-08-23T00:00:00"/>
    <n v="1283"/>
    <m/>
    <n v="140"/>
    <m/>
    <m/>
    <n v="230"/>
    <n v="92.5"/>
    <m/>
    <n v="36"/>
    <m/>
    <m/>
    <m/>
    <m/>
    <m/>
    <n v="2"/>
    <n v="1"/>
    <n v="1"/>
    <s v="B2"/>
    <m/>
    <s v="1-OK"/>
  </r>
  <r>
    <n v="200073756"/>
    <s v="Castellanos Paternina"/>
    <s v="Joshue"/>
    <s v="joshuec@uninorte.edu.co"/>
    <x v="2"/>
    <s v="Escuela de Negocios"/>
    <d v="2019-08-23T00:00:00"/>
    <n v="1283"/>
    <m/>
    <n v="120"/>
    <m/>
    <m/>
    <n v="220"/>
    <n v="85"/>
    <m/>
    <n v="24"/>
    <m/>
    <m/>
    <m/>
    <m/>
    <m/>
    <n v="1"/>
    <n v="1"/>
    <n v="1"/>
    <s v="B2"/>
    <m/>
    <s v="1-OK"/>
  </r>
  <r>
    <n v="200068324"/>
    <s v="Gomez Teller"/>
    <s v="Leonardo"/>
    <s v="tellerl@uninorte.edu.co"/>
    <x v="12"/>
    <s v="Escuela de Arquitectura, Urbanismo y Diseño"/>
    <d v="2019-08-11T00:00:00"/>
    <n v="8439"/>
    <n v="137"/>
    <n v="69"/>
    <m/>
    <m/>
    <m/>
    <n v="17"/>
    <m/>
    <n v="2"/>
    <m/>
    <m/>
    <m/>
    <n v="1"/>
    <n v="2"/>
    <n v="1"/>
    <n v="1"/>
    <n v="1"/>
    <s v="-A1"/>
    <m/>
    <s v="1-OK"/>
  </r>
  <r>
    <n v="200081098"/>
    <s v="Kaled Mejia"/>
    <s v="Maria"/>
    <s v="kaledm@uninorte.edu.co"/>
    <x v="2"/>
    <s v="Escuela de Negocios"/>
    <d v="2019-08-23T00:00:00"/>
    <n v="1283"/>
    <m/>
    <n v="60"/>
    <m/>
    <m/>
    <n v="0"/>
    <n v="15"/>
    <m/>
    <n v="1"/>
    <m/>
    <m/>
    <m/>
    <m/>
    <m/>
    <n v="1"/>
    <n v="1"/>
    <n v="1"/>
    <s v="-A1"/>
    <m/>
    <s v="1-OK"/>
  </r>
  <r>
    <n v="200090186"/>
    <s v="Regino Contreras"/>
    <s v="Yerlys"/>
    <s v="yregino@uninorte.edu.co"/>
    <x v="6"/>
    <s v="Escuela de Negocios"/>
    <d v="2019-08-23T00:00:00"/>
    <n v="1283"/>
    <m/>
    <n v="40"/>
    <m/>
    <m/>
    <n v="230"/>
    <n v="67.5"/>
    <m/>
    <n v="1"/>
    <m/>
    <m/>
    <m/>
    <m/>
    <m/>
    <n v="1"/>
    <n v="1"/>
    <n v="1"/>
    <s v="B2"/>
    <m/>
    <m/>
  </r>
  <r>
    <n v="200068108"/>
    <s v="Diaz Rincon"/>
    <s v="Victor"/>
    <s v="vadiaz@uninorte.edu.co"/>
    <x v="0"/>
    <s v="Ciencias de la Salud"/>
    <d v="2019-07-29T00:00:00"/>
    <m/>
    <m/>
    <m/>
    <m/>
    <m/>
    <m/>
    <m/>
    <m/>
    <m/>
    <m/>
    <m/>
    <m/>
    <m/>
    <n v="1"/>
    <n v="1"/>
    <n v="1"/>
    <n v="1"/>
    <s v="-A1"/>
    <m/>
    <s v="1-OK"/>
  </r>
  <r>
    <n v="200028231"/>
    <s v="Manotas Fama"/>
    <s v="Greissy"/>
    <s v="famag@uninorte.edu.co"/>
    <x v="0"/>
    <s v="Ciencias de la Salud"/>
    <d v="2019-07-29T00:00:00"/>
    <m/>
    <m/>
    <m/>
    <m/>
    <m/>
    <m/>
    <m/>
    <m/>
    <m/>
    <m/>
    <m/>
    <m/>
    <m/>
    <n v="1"/>
    <n v="1"/>
    <n v="1"/>
    <n v="1"/>
    <s v="-A1"/>
    <m/>
    <s v="1-OK"/>
  </r>
  <r>
    <n v="200033811"/>
    <s v="Pinto Acosta"/>
    <s v="Jesus"/>
    <s v="japinto@uninorte.edu.co"/>
    <x v="0"/>
    <s v="Ciencias de la Salud"/>
    <d v="2019-07-29T00:00:00"/>
    <m/>
    <m/>
    <m/>
    <m/>
    <m/>
    <m/>
    <m/>
    <m/>
    <m/>
    <m/>
    <m/>
    <m/>
    <m/>
    <n v="1"/>
    <n v="1"/>
    <n v="1"/>
    <n v="1"/>
    <s v="-A1"/>
    <m/>
    <s v="1-OK"/>
  </r>
  <r>
    <n v="200028556"/>
    <s v="Viloria Doria"/>
    <s v="Juan"/>
    <s v="jcviloria@uninorte.edu.co"/>
    <x v="0"/>
    <s v="Ciencias de la Salud"/>
    <d v="2019-07-29T00:00:00"/>
    <m/>
    <m/>
    <m/>
    <m/>
    <m/>
    <m/>
    <m/>
    <m/>
    <m/>
    <m/>
    <m/>
    <m/>
    <m/>
    <m/>
    <m/>
    <m/>
    <m/>
    <m/>
    <m/>
    <s v="1-OK"/>
  </r>
  <r>
    <s v="Uni-Sinú-CTG"/>
    <s v="Herazo Ortega"/>
    <s v="Asterio "/>
    <m/>
    <x v="24"/>
    <m/>
    <d v="2019-07-29T00:00:00"/>
    <m/>
    <m/>
    <m/>
    <m/>
    <m/>
    <m/>
    <m/>
    <m/>
    <m/>
    <m/>
    <m/>
    <m/>
    <m/>
    <m/>
    <m/>
    <m/>
    <m/>
    <m/>
    <m/>
    <s v="0-NO, Externo"/>
  </r>
  <r>
    <s v="Uni-Sinú-CTG"/>
    <s v="Meza Lobo"/>
    <s v="Camilo"/>
    <m/>
    <x v="24"/>
    <m/>
    <d v="2019-07-29T00:00:00"/>
    <m/>
    <m/>
    <m/>
    <m/>
    <m/>
    <m/>
    <m/>
    <m/>
    <m/>
    <m/>
    <m/>
    <m/>
    <m/>
    <m/>
    <m/>
    <m/>
    <m/>
    <m/>
    <m/>
    <s v="0-NO, Externo"/>
  </r>
  <r>
    <n v="200090800"/>
    <s v="Alonso Londoño"/>
    <s v="Alfredo"/>
    <s v="aealonso@uninorte.edu.co"/>
    <x v="6"/>
    <s v="Escuela de Negocios"/>
    <d v="2019-08-23T00:00:00"/>
    <n v="1283"/>
    <m/>
    <m/>
    <m/>
    <m/>
    <n v="260"/>
    <n v="65"/>
    <m/>
    <m/>
    <m/>
    <m/>
    <m/>
    <m/>
    <m/>
    <n v="1"/>
    <n v="1"/>
    <n v="1"/>
    <s v="B2"/>
    <m/>
    <m/>
  </r>
  <r>
    <n v="200058753"/>
    <s v="Martinez Arias"/>
    <s v="Juan"/>
    <s v="cjarias@uninorte.edu.co"/>
    <x v="2"/>
    <s v="Escuela de Negocios"/>
    <d v="2019-08-23T00:00:00"/>
    <n v="1283"/>
    <m/>
    <m/>
    <m/>
    <m/>
    <n v="180"/>
    <n v="45"/>
    <m/>
    <m/>
    <m/>
    <m/>
    <m/>
    <m/>
    <m/>
    <n v="1"/>
    <n v="1"/>
    <n v="1"/>
    <s v="B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5:B33" firstHeaderRow="1" firstDataRow="1" firstDataCol="1"/>
  <pivotFields count="27">
    <pivotField showAll="0"/>
    <pivotField showAll="0"/>
    <pivotField showAll="0"/>
    <pivotField showAll="0"/>
    <pivotField axis="axisRow" dataField="1" showAll="0" sortType="ascending">
      <items count="28">
        <item x="3"/>
        <item x="12"/>
        <item x="1"/>
        <item x="6"/>
        <item x="4"/>
        <item x="19"/>
        <item x="7"/>
        <item x="16"/>
        <item x="15"/>
        <item x="21"/>
        <item x="5"/>
        <item x="8"/>
        <item x="10"/>
        <item x="11"/>
        <item x="13"/>
        <item x="17"/>
        <item x="26"/>
        <item x="25"/>
        <item x="18"/>
        <item x="9"/>
        <item x="0"/>
        <item x="20"/>
        <item x="2"/>
        <item x="22"/>
        <item x="14"/>
        <item x="23"/>
        <item x="24"/>
        <item t="default"/>
      </items>
    </pivotField>
    <pivotField showAll="0" sortType="ascending"/>
    <pivotField numFmtId="16"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uenta de Programa" fld="4" subtotal="count" baseField="0" baseItem="0"/>
  </dataFields>
  <formats count="5">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Q108"/>
  <sheetViews>
    <sheetView topLeftCell="B73" workbookViewId="0">
      <selection activeCell="P2" sqref="P2"/>
    </sheetView>
  </sheetViews>
  <sheetFormatPr baseColWidth="10" defaultRowHeight="15" x14ac:dyDescent="0.25"/>
  <cols>
    <col min="1" max="3" width="11.42578125" style="46"/>
    <col min="4" max="14" width="11.42578125" style="34"/>
  </cols>
  <sheetData>
    <row r="1" spans="1:17" x14ac:dyDescent="0.25">
      <c r="A1" s="41" t="s">
        <v>3211</v>
      </c>
      <c r="B1" s="42" t="s">
        <v>49</v>
      </c>
      <c r="D1" s="41" t="s">
        <v>62</v>
      </c>
      <c r="E1" s="42" t="s">
        <v>49</v>
      </c>
      <c r="F1" s="42"/>
      <c r="G1" s="41" t="s">
        <v>63</v>
      </c>
      <c r="H1" s="42" t="s">
        <v>49</v>
      </c>
      <c r="I1" s="41"/>
      <c r="J1" s="41" t="s">
        <v>64</v>
      </c>
      <c r="K1" s="42" t="s">
        <v>49</v>
      </c>
      <c r="L1" s="41"/>
      <c r="M1" s="41" t="s">
        <v>65</v>
      </c>
      <c r="N1" s="42" t="s">
        <v>49</v>
      </c>
      <c r="O1" s="41"/>
      <c r="P1" s="41" t="s">
        <v>66</v>
      </c>
      <c r="Q1" s="42" t="s">
        <v>49</v>
      </c>
    </row>
    <row r="2" spans="1:17" x14ac:dyDescent="0.25">
      <c r="A2" s="69">
        <v>300</v>
      </c>
      <c r="B2" s="43">
        <v>99</v>
      </c>
      <c r="D2" s="71">
        <v>250</v>
      </c>
      <c r="E2" s="43">
        <v>99</v>
      </c>
      <c r="F2" s="43"/>
      <c r="G2" s="71">
        <v>240</v>
      </c>
      <c r="H2" s="43">
        <v>99</v>
      </c>
      <c r="I2" s="44"/>
      <c r="J2" s="55">
        <v>267.04000000000002</v>
      </c>
      <c r="K2" s="43">
        <v>99</v>
      </c>
      <c r="L2" s="44"/>
      <c r="M2" s="71">
        <v>295</v>
      </c>
      <c r="N2" s="43">
        <v>99</v>
      </c>
      <c r="O2" s="44"/>
      <c r="P2" s="57">
        <v>245</v>
      </c>
      <c r="Q2" s="43">
        <v>99</v>
      </c>
    </row>
    <row r="3" spans="1:17" x14ac:dyDescent="0.25">
      <c r="A3" s="70">
        <v>300</v>
      </c>
      <c r="B3" s="43">
        <v>98</v>
      </c>
      <c r="D3" s="71">
        <v>240</v>
      </c>
      <c r="E3" s="43">
        <v>98</v>
      </c>
      <c r="F3" s="43"/>
      <c r="G3" s="72">
        <v>230</v>
      </c>
      <c r="H3" s="43">
        <v>98</v>
      </c>
      <c r="I3" s="44"/>
      <c r="J3" s="56">
        <v>257</v>
      </c>
      <c r="K3" s="43">
        <v>98</v>
      </c>
      <c r="L3" s="44"/>
      <c r="M3" s="72">
        <v>295</v>
      </c>
      <c r="N3" s="43">
        <v>98</v>
      </c>
      <c r="O3" s="44"/>
      <c r="P3" s="58">
        <v>240</v>
      </c>
      <c r="Q3" s="43">
        <v>98</v>
      </c>
    </row>
    <row r="4" spans="1:17" x14ac:dyDescent="0.25">
      <c r="A4" s="70">
        <v>300</v>
      </c>
      <c r="B4" s="43">
        <v>97</v>
      </c>
      <c r="D4" s="71">
        <v>240</v>
      </c>
      <c r="E4" s="43">
        <v>97</v>
      </c>
      <c r="F4" s="43"/>
      <c r="G4" s="72">
        <v>230</v>
      </c>
      <c r="H4" s="43">
        <v>97</v>
      </c>
      <c r="I4" s="40"/>
      <c r="J4" s="56">
        <v>257</v>
      </c>
      <c r="K4" s="43">
        <v>97</v>
      </c>
      <c r="L4" s="40"/>
      <c r="M4" s="72">
        <v>290</v>
      </c>
      <c r="N4" s="43">
        <v>97</v>
      </c>
      <c r="O4" s="40"/>
      <c r="P4" s="58">
        <v>237</v>
      </c>
      <c r="Q4" s="43">
        <v>97</v>
      </c>
    </row>
    <row r="5" spans="1:17" x14ac:dyDescent="0.25">
      <c r="A5" s="70">
        <v>300</v>
      </c>
      <c r="B5" s="43">
        <v>96</v>
      </c>
      <c r="D5" s="71">
        <v>240</v>
      </c>
      <c r="E5" s="43">
        <v>96</v>
      </c>
      <c r="F5" s="43"/>
      <c r="G5" s="72">
        <v>220</v>
      </c>
      <c r="H5" s="43">
        <v>96</v>
      </c>
      <c r="I5" s="40"/>
      <c r="J5" s="56">
        <v>250</v>
      </c>
      <c r="K5" s="43">
        <v>96</v>
      </c>
      <c r="L5" s="40"/>
      <c r="M5" s="72">
        <v>290</v>
      </c>
      <c r="N5" s="43">
        <v>96</v>
      </c>
      <c r="O5" s="40"/>
      <c r="P5" s="58">
        <v>235</v>
      </c>
      <c r="Q5" s="43">
        <v>96</v>
      </c>
    </row>
    <row r="6" spans="1:17" x14ac:dyDescent="0.25">
      <c r="A6" s="70">
        <v>300</v>
      </c>
      <c r="B6" s="43">
        <v>95</v>
      </c>
      <c r="D6" s="71">
        <v>231</v>
      </c>
      <c r="E6" s="43">
        <v>95</v>
      </c>
      <c r="F6" s="43"/>
      <c r="G6" s="72">
        <v>220</v>
      </c>
      <c r="H6" s="43">
        <v>95</v>
      </c>
      <c r="I6" s="40"/>
      <c r="J6" s="56">
        <v>250</v>
      </c>
      <c r="K6" s="43">
        <v>95</v>
      </c>
      <c r="L6" s="40"/>
      <c r="M6" s="72">
        <v>289</v>
      </c>
      <c r="N6" s="43">
        <v>95</v>
      </c>
      <c r="O6" s="40"/>
      <c r="P6" s="58">
        <v>231</v>
      </c>
      <c r="Q6" s="43">
        <v>95</v>
      </c>
    </row>
    <row r="7" spans="1:17" x14ac:dyDescent="0.25">
      <c r="A7" s="70">
        <v>300</v>
      </c>
      <c r="B7" s="43">
        <v>94</v>
      </c>
      <c r="D7" s="71">
        <v>231</v>
      </c>
      <c r="E7" s="43">
        <v>94</v>
      </c>
      <c r="F7" s="43"/>
      <c r="G7" s="72">
        <v>214</v>
      </c>
      <c r="H7" s="43">
        <v>94</v>
      </c>
      <c r="I7" s="40"/>
      <c r="J7" s="56">
        <v>249</v>
      </c>
      <c r="K7" s="43">
        <v>94</v>
      </c>
      <c r="L7" s="40"/>
      <c r="M7" s="72">
        <v>289</v>
      </c>
      <c r="N7" s="43">
        <v>94</v>
      </c>
      <c r="O7" s="40"/>
      <c r="P7" s="58">
        <v>230</v>
      </c>
      <c r="Q7" s="43">
        <v>94</v>
      </c>
    </row>
    <row r="8" spans="1:17" x14ac:dyDescent="0.25">
      <c r="A8" s="70">
        <v>300</v>
      </c>
      <c r="B8" s="43">
        <v>93</v>
      </c>
      <c r="D8" s="71">
        <v>230</v>
      </c>
      <c r="E8" s="43">
        <v>93</v>
      </c>
      <c r="F8" s="43"/>
      <c r="G8" s="72">
        <v>214</v>
      </c>
      <c r="H8" s="43">
        <v>93</v>
      </c>
      <c r="I8" s="40"/>
      <c r="J8" s="56">
        <v>249</v>
      </c>
      <c r="K8" s="43">
        <v>93</v>
      </c>
      <c r="L8" s="40"/>
      <c r="M8" s="72">
        <v>284</v>
      </c>
      <c r="N8" s="43">
        <v>93</v>
      </c>
      <c r="O8" s="40"/>
      <c r="P8" s="58">
        <v>228</v>
      </c>
      <c r="Q8" s="43">
        <v>93</v>
      </c>
    </row>
    <row r="9" spans="1:17" x14ac:dyDescent="0.25">
      <c r="A9" s="70">
        <v>282</v>
      </c>
      <c r="B9" s="43">
        <v>92</v>
      </c>
      <c r="D9" s="71">
        <v>223</v>
      </c>
      <c r="E9" s="43">
        <v>92</v>
      </c>
      <c r="F9" s="43"/>
      <c r="G9" s="72">
        <v>210</v>
      </c>
      <c r="H9" s="43">
        <v>92</v>
      </c>
      <c r="I9" s="40"/>
      <c r="J9" s="56">
        <v>249</v>
      </c>
      <c r="K9" s="43">
        <v>92</v>
      </c>
      <c r="L9" s="40"/>
      <c r="M9" s="72">
        <v>284</v>
      </c>
      <c r="N9" s="43">
        <v>92</v>
      </c>
      <c r="O9" s="40"/>
      <c r="P9" s="58">
        <v>226</v>
      </c>
      <c r="Q9" s="43">
        <v>92</v>
      </c>
    </row>
    <row r="10" spans="1:17" x14ac:dyDescent="0.25">
      <c r="A10" s="70">
        <v>282</v>
      </c>
      <c r="B10" s="43">
        <v>91</v>
      </c>
      <c r="D10" s="71">
        <v>223</v>
      </c>
      <c r="E10" s="43">
        <v>91</v>
      </c>
      <c r="F10" s="43"/>
      <c r="G10" s="72">
        <v>210</v>
      </c>
      <c r="H10" s="43">
        <v>91</v>
      </c>
      <c r="I10" s="40"/>
      <c r="J10" s="56">
        <v>240</v>
      </c>
      <c r="K10" s="43">
        <v>91</v>
      </c>
      <c r="L10" s="40"/>
      <c r="M10" s="72">
        <v>280</v>
      </c>
      <c r="N10" s="43">
        <v>91</v>
      </c>
      <c r="O10" s="40"/>
      <c r="P10" s="58">
        <v>225</v>
      </c>
      <c r="Q10" s="43">
        <v>91</v>
      </c>
    </row>
    <row r="11" spans="1:17" x14ac:dyDescent="0.25">
      <c r="A11" s="70">
        <v>282</v>
      </c>
      <c r="B11" s="43">
        <v>90</v>
      </c>
      <c r="D11" s="71">
        <v>223</v>
      </c>
      <c r="E11" s="43">
        <v>90</v>
      </c>
      <c r="F11" s="43"/>
      <c r="G11" s="72">
        <v>206</v>
      </c>
      <c r="H11" s="43">
        <v>90</v>
      </c>
      <c r="I11" s="40"/>
      <c r="J11" s="56">
        <v>240</v>
      </c>
      <c r="K11" s="43">
        <v>90</v>
      </c>
      <c r="L11" s="40"/>
      <c r="M11" s="72">
        <v>280</v>
      </c>
      <c r="N11" s="43">
        <v>90</v>
      </c>
      <c r="O11" s="40"/>
      <c r="P11" s="58">
        <v>223</v>
      </c>
      <c r="Q11" s="43">
        <v>90</v>
      </c>
    </row>
    <row r="12" spans="1:17" x14ac:dyDescent="0.25">
      <c r="A12" s="70">
        <v>282</v>
      </c>
      <c r="B12" s="43">
        <v>89</v>
      </c>
      <c r="D12" s="71">
        <v>220</v>
      </c>
      <c r="E12" s="43">
        <v>89</v>
      </c>
      <c r="F12" s="43"/>
      <c r="G12" s="72">
        <v>206</v>
      </c>
      <c r="H12" s="43">
        <v>89</v>
      </c>
      <c r="I12" s="40"/>
      <c r="J12" s="56">
        <v>240</v>
      </c>
      <c r="K12" s="43">
        <v>89</v>
      </c>
      <c r="L12" s="40"/>
      <c r="M12" s="72">
        <v>280</v>
      </c>
      <c r="N12" s="43">
        <v>89</v>
      </c>
      <c r="O12" s="40"/>
      <c r="P12" s="58">
        <v>223</v>
      </c>
      <c r="Q12" s="43">
        <v>89</v>
      </c>
    </row>
    <row r="13" spans="1:17" x14ac:dyDescent="0.25">
      <c r="A13" s="70">
        <v>282</v>
      </c>
      <c r="B13" s="43">
        <v>88</v>
      </c>
      <c r="D13" s="71">
        <v>214</v>
      </c>
      <c r="E13" s="43">
        <v>88</v>
      </c>
      <c r="F13" s="43"/>
      <c r="G13" s="72">
        <v>206</v>
      </c>
      <c r="H13" s="43">
        <v>88</v>
      </c>
      <c r="I13" s="40"/>
      <c r="J13" s="56">
        <v>240</v>
      </c>
      <c r="K13" s="43">
        <v>88</v>
      </c>
      <c r="L13" s="40"/>
      <c r="M13" s="72">
        <v>278</v>
      </c>
      <c r="N13" s="43">
        <v>88</v>
      </c>
      <c r="O13" s="40"/>
      <c r="P13" s="58">
        <v>222</v>
      </c>
      <c r="Q13" s="43">
        <v>88</v>
      </c>
    </row>
    <row r="14" spans="1:17" x14ac:dyDescent="0.25">
      <c r="A14" s="70">
        <v>272</v>
      </c>
      <c r="B14" s="43">
        <v>87</v>
      </c>
      <c r="D14" s="71">
        <v>214</v>
      </c>
      <c r="E14" s="43">
        <v>87</v>
      </c>
      <c r="F14" s="43"/>
      <c r="G14" s="72">
        <v>200</v>
      </c>
      <c r="H14" s="43">
        <v>87</v>
      </c>
      <c r="I14" s="40"/>
      <c r="J14" s="56">
        <v>240</v>
      </c>
      <c r="K14" s="43">
        <v>87</v>
      </c>
      <c r="L14" s="40"/>
      <c r="M14" s="72">
        <v>278</v>
      </c>
      <c r="N14" s="43">
        <v>87</v>
      </c>
      <c r="O14" s="40"/>
      <c r="P14" s="58">
        <v>220</v>
      </c>
      <c r="Q14" s="43">
        <v>87</v>
      </c>
    </row>
    <row r="15" spans="1:17" x14ac:dyDescent="0.25">
      <c r="A15" s="70">
        <v>264</v>
      </c>
      <c r="B15" s="43">
        <v>86</v>
      </c>
      <c r="D15" s="71">
        <v>214</v>
      </c>
      <c r="E15" s="43">
        <v>86</v>
      </c>
      <c r="F15" s="43"/>
      <c r="G15" s="72">
        <v>200</v>
      </c>
      <c r="H15" s="43">
        <v>86</v>
      </c>
      <c r="I15" s="40"/>
      <c r="J15" s="56">
        <v>240</v>
      </c>
      <c r="K15" s="43">
        <v>86</v>
      </c>
      <c r="L15" s="40"/>
      <c r="M15" s="72">
        <v>278</v>
      </c>
      <c r="N15" s="43">
        <v>86</v>
      </c>
      <c r="O15" s="40"/>
      <c r="P15" s="58">
        <v>219</v>
      </c>
      <c r="Q15" s="43">
        <v>86</v>
      </c>
    </row>
    <row r="16" spans="1:17" x14ac:dyDescent="0.25">
      <c r="A16" s="70">
        <v>262</v>
      </c>
      <c r="B16" s="43">
        <v>85</v>
      </c>
      <c r="D16" s="71">
        <v>214</v>
      </c>
      <c r="E16" s="43">
        <v>85</v>
      </c>
      <c r="F16" s="43"/>
      <c r="G16" s="72">
        <v>199.55</v>
      </c>
      <c r="H16" s="43">
        <v>85</v>
      </c>
      <c r="I16" s="40"/>
      <c r="J16" s="56">
        <v>231</v>
      </c>
      <c r="K16" s="43">
        <v>85</v>
      </c>
      <c r="L16" s="40"/>
      <c r="M16" s="72">
        <v>273</v>
      </c>
      <c r="N16" s="43">
        <v>85</v>
      </c>
      <c r="O16" s="40"/>
      <c r="P16" s="58">
        <v>218</v>
      </c>
      <c r="Q16" s="43">
        <v>85</v>
      </c>
    </row>
    <row r="17" spans="1:17" x14ac:dyDescent="0.25">
      <c r="A17" s="70">
        <v>262</v>
      </c>
      <c r="B17" s="43">
        <v>84</v>
      </c>
      <c r="D17" s="71">
        <v>214</v>
      </c>
      <c r="E17" s="43">
        <v>84</v>
      </c>
      <c r="F17" s="43"/>
      <c r="G17" s="72">
        <v>197</v>
      </c>
      <c r="H17" s="43">
        <v>84</v>
      </c>
      <c r="I17" s="40"/>
      <c r="J17" s="56">
        <v>231</v>
      </c>
      <c r="K17" s="43">
        <v>84</v>
      </c>
      <c r="L17" s="40"/>
      <c r="M17" s="72">
        <v>273</v>
      </c>
      <c r="N17" s="43">
        <v>84</v>
      </c>
      <c r="O17" s="40"/>
      <c r="P17" s="58">
        <v>216</v>
      </c>
      <c r="Q17" s="43">
        <v>84</v>
      </c>
    </row>
    <row r="18" spans="1:17" x14ac:dyDescent="0.25">
      <c r="A18" s="70">
        <v>246</v>
      </c>
      <c r="B18" s="43">
        <v>83</v>
      </c>
      <c r="D18" s="71">
        <v>210</v>
      </c>
      <c r="E18" s="43">
        <v>83</v>
      </c>
      <c r="F18" s="43"/>
      <c r="G18" s="72">
        <v>197</v>
      </c>
      <c r="H18" s="43">
        <v>83</v>
      </c>
      <c r="I18" s="40"/>
      <c r="J18" s="56">
        <v>231</v>
      </c>
      <c r="K18" s="43">
        <v>83</v>
      </c>
      <c r="L18" s="40"/>
      <c r="M18" s="72">
        <v>273</v>
      </c>
      <c r="N18" s="43">
        <v>83</v>
      </c>
      <c r="O18" s="40"/>
      <c r="P18" s="58">
        <v>215</v>
      </c>
      <c r="Q18" s="43">
        <v>83</v>
      </c>
    </row>
    <row r="19" spans="1:17" x14ac:dyDescent="0.25">
      <c r="A19" s="70">
        <v>246</v>
      </c>
      <c r="B19" s="43">
        <v>82</v>
      </c>
      <c r="D19" s="71">
        <v>206</v>
      </c>
      <c r="E19" s="43">
        <v>82</v>
      </c>
      <c r="F19" s="43"/>
      <c r="G19" s="72">
        <v>197</v>
      </c>
      <c r="H19" s="43">
        <v>82</v>
      </c>
      <c r="I19" s="40"/>
      <c r="J19" s="56">
        <v>231</v>
      </c>
      <c r="K19" s="43">
        <v>82</v>
      </c>
      <c r="L19" s="40"/>
      <c r="M19" s="72">
        <v>273</v>
      </c>
      <c r="N19" s="43">
        <v>82</v>
      </c>
      <c r="O19" s="40"/>
      <c r="P19" s="58">
        <v>214</v>
      </c>
      <c r="Q19" s="43">
        <v>82</v>
      </c>
    </row>
    <row r="20" spans="1:17" x14ac:dyDescent="0.25">
      <c r="A20" s="70">
        <v>244</v>
      </c>
      <c r="B20" s="43">
        <v>81</v>
      </c>
      <c r="D20" s="71">
        <v>206</v>
      </c>
      <c r="E20" s="43">
        <v>81</v>
      </c>
      <c r="F20" s="43"/>
      <c r="G20" s="72">
        <v>197</v>
      </c>
      <c r="H20" s="43">
        <v>81</v>
      </c>
      <c r="I20" s="40"/>
      <c r="J20" s="56">
        <v>231</v>
      </c>
      <c r="K20" s="43">
        <v>81</v>
      </c>
      <c r="L20" s="40"/>
      <c r="M20" s="72">
        <v>273</v>
      </c>
      <c r="N20" s="43">
        <v>81</v>
      </c>
      <c r="O20" s="40"/>
      <c r="P20" s="58">
        <v>213</v>
      </c>
      <c r="Q20" s="43">
        <v>81</v>
      </c>
    </row>
    <row r="21" spans="1:17" x14ac:dyDescent="0.25">
      <c r="A21" s="70">
        <v>226</v>
      </c>
      <c r="B21" s="43">
        <v>80</v>
      </c>
      <c r="D21" s="71">
        <v>206</v>
      </c>
      <c r="E21" s="43">
        <v>80</v>
      </c>
      <c r="F21" s="43"/>
      <c r="G21" s="72">
        <v>197</v>
      </c>
      <c r="H21" s="43">
        <v>80</v>
      </c>
      <c r="I21" s="40"/>
      <c r="J21" s="56">
        <v>230.2</v>
      </c>
      <c r="K21" s="43">
        <v>80</v>
      </c>
      <c r="L21" s="40"/>
      <c r="M21" s="72">
        <v>270</v>
      </c>
      <c r="N21" s="43">
        <v>80</v>
      </c>
      <c r="O21" s="40"/>
      <c r="P21" s="58">
        <v>213</v>
      </c>
      <c r="Q21" s="43">
        <v>80</v>
      </c>
    </row>
    <row r="22" spans="1:17" x14ac:dyDescent="0.25">
      <c r="A22" s="70">
        <v>205.1500000000002</v>
      </c>
      <c r="B22" s="43">
        <v>79</v>
      </c>
      <c r="D22" s="71">
        <v>200</v>
      </c>
      <c r="E22" s="43">
        <v>79</v>
      </c>
      <c r="F22" s="43"/>
      <c r="G22" s="72">
        <v>190</v>
      </c>
      <c r="H22" s="43">
        <v>79</v>
      </c>
      <c r="I22" s="40"/>
      <c r="J22" s="56">
        <v>230</v>
      </c>
      <c r="K22" s="43">
        <v>79</v>
      </c>
      <c r="L22" s="40"/>
      <c r="M22" s="72">
        <v>270</v>
      </c>
      <c r="N22" s="43">
        <v>79</v>
      </c>
      <c r="O22" s="40"/>
      <c r="P22" s="58">
        <v>212</v>
      </c>
      <c r="Q22" s="43">
        <v>79</v>
      </c>
    </row>
    <row r="23" spans="1:17" x14ac:dyDescent="0.25">
      <c r="A23" s="70">
        <v>185</v>
      </c>
      <c r="B23" s="43">
        <v>78</v>
      </c>
      <c r="D23" s="71">
        <v>200</v>
      </c>
      <c r="E23" s="43">
        <v>78</v>
      </c>
      <c r="F23" s="43"/>
      <c r="G23" s="72">
        <v>190</v>
      </c>
      <c r="H23" s="43">
        <v>78</v>
      </c>
      <c r="I23" s="40"/>
      <c r="J23" s="56">
        <v>230</v>
      </c>
      <c r="K23" s="43">
        <v>78</v>
      </c>
      <c r="L23" s="40"/>
      <c r="M23" s="72">
        <v>270</v>
      </c>
      <c r="N23" s="43">
        <v>78</v>
      </c>
      <c r="O23" s="40"/>
      <c r="P23" s="58">
        <v>210</v>
      </c>
      <c r="Q23" s="43">
        <v>78</v>
      </c>
    </row>
    <row r="24" spans="1:17" x14ac:dyDescent="0.25">
      <c r="A24" s="70">
        <v>185</v>
      </c>
      <c r="B24" s="43">
        <v>77</v>
      </c>
      <c r="D24" s="71">
        <v>197</v>
      </c>
      <c r="E24" s="43">
        <v>77</v>
      </c>
      <c r="F24" s="43"/>
      <c r="G24" s="72">
        <v>190</v>
      </c>
      <c r="H24" s="43">
        <v>77</v>
      </c>
      <c r="I24" s="40"/>
      <c r="J24" s="56">
        <v>223</v>
      </c>
      <c r="K24" s="43">
        <v>77</v>
      </c>
      <c r="L24" s="40"/>
      <c r="M24" s="72">
        <v>270</v>
      </c>
      <c r="N24" s="43">
        <v>77</v>
      </c>
      <c r="O24" s="40"/>
      <c r="P24" s="58">
        <v>210</v>
      </c>
      <c r="Q24" s="43">
        <v>77</v>
      </c>
    </row>
    <row r="25" spans="1:17" x14ac:dyDescent="0.25">
      <c r="A25" s="70">
        <v>184.51999999999998</v>
      </c>
      <c r="B25" s="43">
        <v>76</v>
      </c>
      <c r="D25" s="71">
        <v>197</v>
      </c>
      <c r="E25" s="43">
        <v>76</v>
      </c>
      <c r="F25" s="43"/>
      <c r="G25" s="72">
        <v>189</v>
      </c>
      <c r="H25" s="43">
        <v>76</v>
      </c>
      <c r="I25" s="40"/>
      <c r="J25" s="56">
        <v>223</v>
      </c>
      <c r="K25" s="43">
        <v>76</v>
      </c>
      <c r="L25" s="40"/>
      <c r="M25" s="72">
        <v>267</v>
      </c>
      <c r="N25" s="43">
        <v>76</v>
      </c>
      <c r="O25" s="40"/>
      <c r="P25" s="58">
        <v>209</v>
      </c>
      <c r="Q25" s="43">
        <v>76</v>
      </c>
    </row>
    <row r="26" spans="1:17" x14ac:dyDescent="0.25">
      <c r="A26" s="70">
        <v>183</v>
      </c>
      <c r="B26" s="43">
        <v>75</v>
      </c>
      <c r="D26" s="71">
        <v>197</v>
      </c>
      <c r="E26" s="43">
        <v>75</v>
      </c>
      <c r="F26" s="43"/>
      <c r="G26" s="72">
        <v>189</v>
      </c>
      <c r="H26" s="43">
        <v>75</v>
      </c>
      <c r="I26" s="40"/>
      <c r="J26" s="56">
        <v>223</v>
      </c>
      <c r="K26" s="43">
        <v>75</v>
      </c>
      <c r="L26" s="40"/>
      <c r="M26" s="72">
        <v>267</v>
      </c>
      <c r="N26" s="43">
        <v>75</v>
      </c>
      <c r="O26" s="40"/>
      <c r="P26" s="58">
        <v>208</v>
      </c>
      <c r="Q26" s="43">
        <v>75</v>
      </c>
    </row>
    <row r="27" spans="1:17" x14ac:dyDescent="0.25">
      <c r="A27" s="70">
        <v>181</v>
      </c>
      <c r="B27" s="43">
        <v>74</v>
      </c>
      <c r="D27" s="71">
        <v>197</v>
      </c>
      <c r="E27" s="43">
        <v>74</v>
      </c>
      <c r="F27" s="43"/>
      <c r="G27" s="72">
        <v>189</v>
      </c>
      <c r="H27" s="43">
        <v>74</v>
      </c>
      <c r="I27" s="40"/>
      <c r="J27" s="56">
        <v>223</v>
      </c>
      <c r="K27" s="43">
        <v>74</v>
      </c>
      <c r="L27" s="40"/>
      <c r="M27" s="72">
        <v>267</v>
      </c>
      <c r="N27" s="43">
        <v>74</v>
      </c>
      <c r="O27" s="40"/>
      <c r="P27" s="58">
        <v>208</v>
      </c>
      <c r="Q27" s="43">
        <v>74</v>
      </c>
    </row>
    <row r="28" spans="1:17" x14ac:dyDescent="0.25">
      <c r="A28" s="70">
        <v>181</v>
      </c>
      <c r="B28" s="43">
        <v>73</v>
      </c>
      <c r="D28" s="71">
        <v>190</v>
      </c>
      <c r="E28" s="43">
        <v>73</v>
      </c>
      <c r="F28" s="43"/>
      <c r="G28" s="72">
        <v>189</v>
      </c>
      <c r="H28" s="43">
        <v>73</v>
      </c>
      <c r="I28" s="40"/>
      <c r="J28" s="56">
        <v>223</v>
      </c>
      <c r="K28" s="43">
        <v>73</v>
      </c>
      <c r="L28" s="40"/>
      <c r="M28" s="72">
        <v>267</v>
      </c>
      <c r="N28" s="43">
        <v>73</v>
      </c>
      <c r="O28" s="40"/>
      <c r="P28" s="58">
        <v>207</v>
      </c>
      <c r="Q28" s="43">
        <v>73</v>
      </c>
    </row>
    <row r="29" spans="1:17" x14ac:dyDescent="0.25">
      <c r="A29" s="70">
        <v>181</v>
      </c>
      <c r="B29" s="43">
        <v>72</v>
      </c>
      <c r="D29" s="71">
        <v>190</v>
      </c>
      <c r="E29" s="43">
        <v>72</v>
      </c>
      <c r="F29" s="43"/>
      <c r="G29" s="72">
        <v>189</v>
      </c>
      <c r="H29" s="43">
        <v>72</v>
      </c>
      <c r="I29" s="40"/>
      <c r="J29" s="56">
        <v>223</v>
      </c>
      <c r="K29" s="43">
        <v>72</v>
      </c>
      <c r="L29" s="40"/>
      <c r="M29" s="72">
        <v>267</v>
      </c>
      <c r="N29" s="43">
        <v>72</v>
      </c>
      <c r="O29" s="40"/>
      <c r="P29" s="58">
        <v>205</v>
      </c>
      <c r="Q29" s="43">
        <v>72</v>
      </c>
    </row>
    <row r="30" spans="1:17" x14ac:dyDescent="0.25">
      <c r="A30" s="70">
        <v>181</v>
      </c>
      <c r="B30" s="43">
        <v>71</v>
      </c>
      <c r="D30" s="71">
        <v>189</v>
      </c>
      <c r="E30" s="43">
        <v>71</v>
      </c>
      <c r="F30" s="43"/>
      <c r="G30" s="72">
        <v>180</v>
      </c>
      <c r="H30" s="43">
        <v>71</v>
      </c>
      <c r="I30" s="40"/>
      <c r="J30" s="56">
        <v>223</v>
      </c>
      <c r="K30" s="43">
        <v>71</v>
      </c>
      <c r="L30" s="40"/>
      <c r="M30" s="72">
        <v>262</v>
      </c>
      <c r="N30" s="43">
        <v>71</v>
      </c>
      <c r="O30" s="40"/>
      <c r="P30" s="58">
        <v>205</v>
      </c>
      <c r="Q30" s="43">
        <v>71</v>
      </c>
    </row>
    <row r="31" spans="1:17" x14ac:dyDescent="0.25">
      <c r="A31" s="70">
        <v>181</v>
      </c>
      <c r="B31" s="43">
        <v>70</v>
      </c>
      <c r="D31" s="71">
        <v>189</v>
      </c>
      <c r="E31" s="43">
        <v>70</v>
      </c>
      <c r="F31" s="43"/>
      <c r="G31" s="72">
        <v>180</v>
      </c>
      <c r="H31" s="43">
        <v>70</v>
      </c>
      <c r="I31" s="40"/>
      <c r="J31" s="56">
        <v>223</v>
      </c>
      <c r="K31" s="43">
        <v>70</v>
      </c>
      <c r="L31" s="40"/>
      <c r="M31" s="72">
        <v>262</v>
      </c>
      <c r="N31" s="43">
        <v>70</v>
      </c>
      <c r="O31" s="40"/>
      <c r="P31" s="58">
        <v>205</v>
      </c>
      <c r="Q31" s="43">
        <v>70</v>
      </c>
    </row>
    <row r="32" spans="1:17" x14ac:dyDescent="0.25">
      <c r="A32" s="70">
        <v>181</v>
      </c>
      <c r="B32" s="43">
        <v>69</v>
      </c>
      <c r="D32" s="71">
        <v>189</v>
      </c>
      <c r="E32" s="43">
        <v>69</v>
      </c>
      <c r="F32" s="43"/>
      <c r="G32" s="72">
        <v>180</v>
      </c>
      <c r="H32" s="43">
        <v>69</v>
      </c>
      <c r="I32" s="40"/>
      <c r="J32" s="56">
        <v>220</v>
      </c>
      <c r="K32" s="43">
        <v>69</v>
      </c>
      <c r="L32" s="40"/>
      <c r="M32" s="72">
        <v>262</v>
      </c>
      <c r="N32" s="43">
        <v>69</v>
      </c>
      <c r="O32" s="40"/>
      <c r="P32" s="58">
        <v>204</v>
      </c>
      <c r="Q32" s="43">
        <v>69</v>
      </c>
    </row>
    <row r="33" spans="1:17" x14ac:dyDescent="0.25">
      <c r="A33" s="70">
        <v>179</v>
      </c>
      <c r="B33" s="43">
        <v>68</v>
      </c>
      <c r="D33" s="71">
        <v>189</v>
      </c>
      <c r="E33" s="43">
        <v>68</v>
      </c>
      <c r="F33" s="43"/>
      <c r="G33" s="72">
        <v>180</v>
      </c>
      <c r="H33" s="43">
        <v>68</v>
      </c>
      <c r="I33" s="40"/>
      <c r="J33" s="56">
        <v>220</v>
      </c>
      <c r="K33" s="43">
        <v>68</v>
      </c>
      <c r="L33" s="40"/>
      <c r="M33" s="72">
        <v>262</v>
      </c>
      <c r="N33" s="43">
        <v>68</v>
      </c>
      <c r="O33" s="40"/>
      <c r="P33" s="58">
        <v>203</v>
      </c>
      <c r="Q33" s="43">
        <v>68</v>
      </c>
    </row>
    <row r="34" spans="1:17" x14ac:dyDescent="0.25">
      <c r="A34" s="70">
        <v>179</v>
      </c>
      <c r="B34" s="43">
        <v>67</v>
      </c>
      <c r="D34" s="71">
        <v>180</v>
      </c>
      <c r="E34" s="43">
        <v>67</v>
      </c>
      <c r="F34" s="43"/>
      <c r="G34" s="72">
        <v>180</v>
      </c>
      <c r="H34" s="43">
        <v>67</v>
      </c>
      <c r="I34" s="40"/>
      <c r="J34" s="56">
        <v>220</v>
      </c>
      <c r="K34" s="43">
        <v>67</v>
      </c>
      <c r="L34" s="40"/>
      <c r="M34" s="72">
        <v>261.86</v>
      </c>
      <c r="N34" s="43">
        <v>67</v>
      </c>
      <c r="O34" s="40"/>
      <c r="P34" s="58">
        <v>203</v>
      </c>
      <c r="Q34" s="43">
        <v>67</v>
      </c>
    </row>
    <row r="35" spans="1:17" x14ac:dyDescent="0.25">
      <c r="A35" s="70">
        <v>178</v>
      </c>
      <c r="B35" s="43">
        <v>66</v>
      </c>
      <c r="D35" s="71">
        <v>180</v>
      </c>
      <c r="E35" s="43">
        <v>66</v>
      </c>
      <c r="F35" s="43"/>
      <c r="G35" s="72">
        <v>180</v>
      </c>
      <c r="H35" s="43">
        <v>66</v>
      </c>
      <c r="I35" s="40"/>
      <c r="J35" s="56">
        <v>214</v>
      </c>
      <c r="K35" s="43">
        <v>66</v>
      </c>
      <c r="L35" s="40"/>
      <c r="M35" s="72">
        <v>260</v>
      </c>
      <c r="N35" s="43">
        <v>66</v>
      </c>
      <c r="O35" s="40"/>
      <c r="P35" s="58">
        <v>202</v>
      </c>
      <c r="Q35" s="43">
        <v>66</v>
      </c>
    </row>
    <row r="36" spans="1:17" x14ac:dyDescent="0.25">
      <c r="A36" s="70">
        <v>178</v>
      </c>
      <c r="B36" s="43">
        <v>65</v>
      </c>
      <c r="D36" s="71">
        <v>180</v>
      </c>
      <c r="E36" s="43">
        <v>65</v>
      </c>
      <c r="F36" s="43"/>
      <c r="G36" s="72">
        <v>180</v>
      </c>
      <c r="H36" s="43">
        <v>65</v>
      </c>
      <c r="I36" s="40"/>
      <c r="J36" s="56">
        <v>214</v>
      </c>
      <c r="K36" s="43">
        <v>65</v>
      </c>
      <c r="L36" s="40"/>
      <c r="M36" s="72">
        <v>260</v>
      </c>
      <c r="N36" s="43">
        <v>65</v>
      </c>
      <c r="O36" s="40"/>
      <c r="P36" s="58">
        <v>201</v>
      </c>
      <c r="Q36" s="43">
        <v>65</v>
      </c>
    </row>
    <row r="37" spans="1:17" x14ac:dyDescent="0.25">
      <c r="A37" s="70">
        <v>178</v>
      </c>
      <c r="B37" s="43">
        <v>64</v>
      </c>
      <c r="D37" s="71">
        <v>180</v>
      </c>
      <c r="E37" s="43">
        <v>64</v>
      </c>
      <c r="F37" s="43"/>
      <c r="G37" s="72">
        <v>180</v>
      </c>
      <c r="H37" s="43">
        <v>64</v>
      </c>
      <c r="I37" s="40"/>
      <c r="J37" s="56">
        <v>214</v>
      </c>
      <c r="K37" s="43">
        <v>64</v>
      </c>
      <c r="L37" s="40"/>
      <c r="M37" s="72">
        <v>260</v>
      </c>
      <c r="N37" s="43">
        <v>64</v>
      </c>
      <c r="O37" s="40"/>
      <c r="P37" s="58">
        <v>200</v>
      </c>
      <c r="Q37" s="43">
        <v>64</v>
      </c>
    </row>
    <row r="38" spans="1:17" x14ac:dyDescent="0.25">
      <c r="A38" s="70">
        <v>178</v>
      </c>
      <c r="B38" s="43">
        <v>63</v>
      </c>
      <c r="D38" s="71">
        <v>180</v>
      </c>
      <c r="E38" s="43">
        <v>63</v>
      </c>
      <c r="F38" s="43"/>
      <c r="G38" s="72">
        <v>180</v>
      </c>
      <c r="H38" s="43">
        <v>63</v>
      </c>
      <c r="I38" s="40"/>
      <c r="J38" s="56">
        <v>214</v>
      </c>
      <c r="K38" s="43">
        <v>63</v>
      </c>
      <c r="L38" s="40"/>
      <c r="M38" s="72">
        <v>256</v>
      </c>
      <c r="N38" s="43">
        <v>63</v>
      </c>
      <c r="O38" s="40"/>
      <c r="P38" s="58">
        <v>200</v>
      </c>
      <c r="Q38" s="43">
        <v>63</v>
      </c>
    </row>
    <row r="39" spans="1:17" x14ac:dyDescent="0.25">
      <c r="A39" s="70">
        <v>178</v>
      </c>
      <c r="B39" s="43">
        <v>62</v>
      </c>
      <c r="D39" s="71">
        <v>180</v>
      </c>
      <c r="E39" s="43">
        <v>62</v>
      </c>
      <c r="F39" s="43"/>
      <c r="G39" s="72">
        <v>180</v>
      </c>
      <c r="H39" s="43">
        <v>62</v>
      </c>
      <c r="I39" s="40"/>
      <c r="J39" s="56">
        <v>214</v>
      </c>
      <c r="K39" s="43">
        <v>62</v>
      </c>
      <c r="L39" s="40"/>
      <c r="M39" s="72">
        <v>256</v>
      </c>
      <c r="N39" s="43">
        <v>62</v>
      </c>
      <c r="O39" s="40"/>
      <c r="P39" s="58">
        <v>200</v>
      </c>
      <c r="Q39" s="43">
        <v>62</v>
      </c>
    </row>
    <row r="40" spans="1:17" x14ac:dyDescent="0.25">
      <c r="A40" s="70">
        <v>177</v>
      </c>
      <c r="B40" s="43">
        <v>61</v>
      </c>
      <c r="D40" s="71">
        <v>180</v>
      </c>
      <c r="E40" s="43">
        <v>61</v>
      </c>
      <c r="F40" s="43"/>
      <c r="G40" s="72">
        <v>171</v>
      </c>
      <c r="H40" s="43">
        <v>61</v>
      </c>
      <c r="I40" s="40"/>
      <c r="J40" s="56">
        <v>214</v>
      </c>
      <c r="K40" s="43">
        <v>61</v>
      </c>
      <c r="L40" s="40"/>
      <c r="M40" s="72">
        <v>256</v>
      </c>
      <c r="N40" s="43">
        <v>61</v>
      </c>
      <c r="O40" s="40"/>
      <c r="P40" s="58">
        <v>199</v>
      </c>
      <c r="Q40" s="43">
        <v>61</v>
      </c>
    </row>
    <row r="41" spans="1:17" x14ac:dyDescent="0.25">
      <c r="A41" s="70">
        <v>177</v>
      </c>
      <c r="B41" s="43">
        <v>60</v>
      </c>
      <c r="D41" s="71">
        <v>171</v>
      </c>
      <c r="E41" s="43">
        <v>60</v>
      </c>
      <c r="F41" s="43"/>
      <c r="G41" s="72">
        <v>171</v>
      </c>
      <c r="H41" s="43">
        <v>60</v>
      </c>
      <c r="I41" s="40"/>
      <c r="J41" s="56">
        <v>214</v>
      </c>
      <c r="K41" s="43">
        <v>60</v>
      </c>
      <c r="L41" s="40"/>
      <c r="M41" s="72">
        <v>256</v>
      </c>
      <c r="N41" s="43">
        <v>60</v>
      </c>
      <c r="O41" s="40"/>
      <c r="P41" s="58">
        <v>198</v>
      </c>
      <c r="Q41" s="43">
        <v>60</v>
      </c>
    </row>
    <row r="42" spans="1:17" x14ac:dyDescent="0.25">
      <c r="A42" s="70">
        <v>175</v>
      </c>
      <c r="B42" s="43">
        <v>59</v>
      </c>
      <c r="D42" s="71">
        <v>171</v>
      </c>
      <c r="E42" s="43">
        <v>59</v>
      </c>
      <c r="F42" s="43"/>
      <c r="G42" s="72">
        <v>171</v>
      </c>
      <c r="H42" s="43">
        <v>59</v>
      </c>
      <c r="I42" s="40"/>
      <c r="J42" s="56">
        <v>210</v>
      </c>
      <c r="K42" s="43">
        <v>59</v>
      </c>
      <c r="L42" s="40"/>
      <c r="M42" s="72">
        <v>251</v>
      </c>
      <c r="N42" s="43">
        <v>59</v>
      </c>
      <c r="O42" s="40"/>
      <c r="P42" s="58">
        <v>198</v>
      </c>
      <c r="Q42" s="43">
        <v>59</v>
      </c>
    </row>
    <row r="43" spans="1:17" x14ac:dyDescent="0.25">
      <c r="A43" s="70">
        <v>175</v>
      </c>
      <c r="B43" s="43">
        <v>58</v>
      </c>
      <c r="D43" s="71">
        <v>171</v>
      </c>
      <c r="E43" s="43">
        <v>58</v>
      </c>
      <c r="F43" s="43"/>
      <c r="G43" s="72">
        <v>171</v>
      </c>
      <c r="H43" s="43">
        <v>58</v>
      </c>
      <c r="I43" s="40"/>
      <c r="J43" s="56">
        <v>210</v>
      </c>
      <c r="K43" s="43">
        <v>58</v>
      </c>
      <c r="L43" s="40"/>
      <c r="M43" s="72">
        <v>251</v>
      </c>
      <c r="N43" s="43">
        <v>58</v>
      </c>
      <c r="O43" s="40"/>
      <c r="P43" s="58">
        <v>197</v>
      </c>
      <c r="Q43" s="43">
        <v>58</v>
      </c>
    </row>
    <row r="44" spans="1:17" x14ac:dyDescent="0.25">
      <c r="A44" s="70">
        <v>175</v>
      </c>
      <c r="B44" s="43">
        <v>57</v>
      </c>
      <c r="D44" s="71">
        <v>171</v>
      </c>
      <c r="E44" s="43">
        <v>57</v>
      </c>
      <c r="F44" s="43"/>
      <c r="G44" s="72">
        <v>171</v>
      </c>
      <c r="H44" s="43">
        <v>57</v>
      </c>
      <c r="I44" s="40"/>
      <c r="J44" s="56">
        <v>210</v>
      </c>
      <c r="K44" s="43">
        <v>57</v>
      </c>
      <c r="L44" s="40"/>
      <c r="M44" s="72">
        <v>251</v>
      </c>
      <c r="N44" s="43">
        <v>57</v>
      </c>
      <c r="O44" s="40"/>
      <c r="P44" s="58">
        <v>196</v>
      </c>
      <c r="Q44" s="43">
        <v>57</v>
      </c>
    </row>
    <row r="45" spans="1:17" x14ac:dyDescent="0.25">
      <c r="A45" s="70">
        <v>174</v>
      </c>
      <c r="B45" s="43">
        <v>56</v>
      </c>
      <c r="D45" s="71">
        <v>170.52</v>
      </c>
      <c r="E45" s="43">
        <v>56</v>
      </c>
      <c r="F45" s="43"/>
      <c r="G45" s="72">
        <v>171</v>
      </c>
      <c r="H45" s="43">
        <v>56</v>
      </c>
      <c r="I45" s="40"/>
      <c r="J45" s="56">
        <v>210</v>
      </c>
      <c r="K45" s="43">
        <v>56</v>
      </c>
      <c r="L45" s="40"/>
      <c r="M45" s="72">
        <v>251</v>
      </c>
      <c r="N45" s="43">
        <v>56</v>
      </c>
      <c r="O45" s="40"/>
      <c r="P45" s="58">
        <v>196</v>
      </c>
      <c r="Q45" s="43">
        <v>56</v>
      </c>
    </row>
    <row r="46" spans="1:17" x14ac:dyDescent="0.25">
      <c r="A46" s="70">
        <v>173</v>
      </c>
      <c r="B46" s="43">
        <v>55</v>
      </c>
      <c r="D46" s="71">
        <v>170</v>
      </c>
      <c r="E46" s="43">
        <v>55</v>
      </c>
      <c r="F46" s="43"/>
      <c r="G46" s="72">
        <v>171</v>
      </c>
      <c r="H46" s="43">
        <v>55</v>
      </c>
      <c r="I46" s="40"/>
      <c r="J46" s="56">
        <v>206</v>
      </c>
      <c r="K46" s="43">
        <v>55</v>
      </c>
      <c r="L46" s="40"/>
      <c r="M46" s="72">
        <v>250</v>
      </c>
      <c r="N46" s="43">
        <v>55</v>
      </c>
      <c r="O46" s="40"/>
      <c r="P46" s="58">
        <v>195</v>
      </c>
      <c r="Q46" s="43">
        <v>55</v>
      </c>
    </row>
    <row r="47" spans="1:17" x14ac:dyDescent="0.25">
      <c r="A47" s="70">
        <v>173</v>
      </c>
      <c r="B47" s="43">
        <v>54</v>
      </c>
      <c r="D47" s="71">
        <v>170</v>
      </c>
      <c r="E47" s="43">
        <v>54</v>
      </c>
      <c r="F47" s="43"/>
      <c r="G47" s="72">
        <v>171</v>
      </c>
      <c r="H47" s="43">
        <v>54</v>
      </c>
      <c r="I47" s="40"/>
      <c r="J47" s="56">
        <v>206</v>
      </c>
      <c r="K47" s="43">
        <v>54</v>
      </c>
      <c r="L47" s="40"/>
      <c r="M47" s="72">
        <v>250</v>
      </c>
      <c r="N47" s="43">
        <v>54</v>
      </c>
      <c r="O47" s="40"/>
      <c r="P47" s="58">
        <v>194</v>
      </c>
      <c r="Q47" s="43">
        <v>54</v>
      </c>
    </row>
    <row r="48" spans="1:17" x14ac:dyDescent="0.25">
      <c r="A48" s="70">
        <v>172</v>
      </c>
      <c r="B48" s="43">
        <v>53</v>
      </c>
      <c r="D48" s="71">
        <v>163</v>
      </c>
      <c r="E48" s="43">
        <v>53</v>
      </c>
      <c r="F48" s="43"/>
      <c r="G48" s="72">
        <v>170</v>
      </c>
      <c r="H48" s="43">
        <v>53</v>
      </c>
      <c r="I48" s="40"/>
      <c r="J48" s="56">
        <v>206</v>
      </c>
      <c r="K48" s="43">
        <v>53</v>
      </c>
      <c r="L48" s="40"/>
      <c r="M48" s="72">
        <v>250</v>
      </c>
      <c r="N48" s="43">
        <v>53</v>
      </c>
      <c r="O48" s="40"/>
      <c r="P48" s="58">
        <v>193</v>
      </c>
      <c r="Q48" s="43">
        <v>53</v>
      </c>
    </row>
    <row r="49" spans="1:17" x14ac:dyDescent="0.25">
      <c r="A49" s="70">
        <v>172</v>
      </c>
      <c r="B49" s="43">
        <v>52</v>
      </c>
      <c r="D49" s="71">
        <v>163</v>
      </c>
      <c r="E49" s="43">
        <v>52</v>
      </c>
      <c r="F49" s="43"/>
      <c r="G49" s="72">
        <v>170</v>
      </c>
      <c r="H49" s="43">
        <v>52</v>
      </c>
      <c r="I49" s="40"/>
      <c r="J49" s="56">
        <v>206</v>
      </c>
      <c r="K49" s="43">
        <v>52</v>
      </c>
      <c r="L49" s="40"/>
      <c r="M49" s="72">
        <v>245</v>
      </c>
      <c r="N49" s="43">
        <v>52</v>
      </c>
      <c r="O49" s="40"/>
      <c r="P49" s="58">
        <v>193</v>
      </c>
      <c r="Q49" s="43">
        <v>52</v>
      </c>
    </row>
    <row r="50" spans="1:17" x14ac:dyDescent="0.25">
      <c r="A50" s="70">
        <v>171</v>
      </c>
      <c r="B50" s="43">
        <v>51</v>
      </c>
      <c r="D50" s="71">
        <v>163</v>
      </c>
      <c r="E50" s="43">
        <v>51</v>
      </c>
      <c r="F50" s="43"/>
      <c r="G50" s="72">
        <v>163</v>
      </c>
      <c r="H50" s="43">
        <v>51</v>
      </c>
      <c r="I50" s="40"/>
      <c r="J50" s="56">
        <v>206</v>
      </c>
      <c r="K50" s="43">
        <v>51</v>
      </c>
      <c r="L50" s="40"/>
      <c r="M50" s="72">
        <v>245</v>
      </c>
      <c r="N50" s="43">
        <v>51</v>
      </c>
      <c r="O50" s="40"/>
      <c r="P50" s="58">
        <v>192</v>
      </c>
      <c r="Q50" s="43">
        <v>51</v>
      </c>
    </row>
    <row r="51" spans="1:17" x14ac:dyDescent="0.25">
      <c r="A51" s="70">
        <v>171</v>
      </c>
      <c r="B51" s="43">
        <v>50</v>
      </c>
      <c r="D51" s="71">
        <v>163</v>
      </c>
      <c r="E51" s="43">
        <v>50</v>
      </c>
      <c r="F51" s="43"/>
      <c r="G51" s="72">
        <v>163</v>
      </c>
      <c r="H51" s="43">
        <v>50</v>
      </c>
      <c r="I51" s="40"/>
      <c r="J51" s="56">
        <v>206</v>
      </c>
      <c r="K51" s="43">
        <v>50</v>
      </c>
      <c r="L51" s="40"/>
      <c r="M51" s="72">
        <v>245</v>
      </c>
      <c r="N51" s="43">
        <v>50</v>
      </c>
      <c r="O51" s="40"/>
      <c r="P51" s="58">
        <v>190</v>
      </c>
      <c r="Q51" s="43">
        <v>50</v>
      </c>
    </row>
    <row r="52" spans="1:17" x14ac:dyDescent="0.25">
      <c r="A52" s="70">
        <v>170</v>
      </c>
      <c r="B52" s="43">
        <v>49</v>
      </c>
      <c r="D52" s="71">
        <v>160.24</v>
      </c>
      <c r="E52" s="43">
        <v>49</v>
      </c>
      <c r="F52" s="43"/>
      <c r="G52" s="72">
        <v>163</v>
      </c>
      <c r="H52" s="43">
        <v>49</v>
      </c>
      <c r="I52" s="40"/>
      <c r="J52" s="56">
        <v>206</v>
      </c>
      <c r="K52" s="43">
        <v>49</v>
      </c>
      <c r="L52" s="40"/>
      <c r="M52" s="72">
        <v>245</v>
      </c>
      <c r="N52" s="43">
        <v>49</v>
      </c>
      <c r="O52" s="40"/>
      <c r="P52" s="58">
        <v>190</v>
      </c>
      <c r="Q52" s="43">
        <v>49</v>
      </c>
    </row>
    <row r="53" spans="1:17" x14ac:dyDescent="0.25">
      <c r="A53" s="70">
        <v>169</v>
      </c>
      <c r="B53" s="43">
        <v>48</v>
      </c>
      <c r="D53" s="71">
        <v>160</v>
      </c>
      <c r="E53" s="43">
        <v>48</v>
      </c>
      <c r="F53" s="43"/>
      <c r="G53" s="72">
        <v>163</v>
      </c>
      <c r="H53" s="43">
        <v>48</v>
      </c>
      <c r="I53" s="40"/>
      <c r="J53" s="56">
        <v>200</v>
      </c>
      <c r="K53" s="43">
        <v>48</v>
      </c>
      <c r="L53" s="40"/>
      <c r="M53" s="72">
        <v>245</v>
      </c>
      <c r="N53" s="43">
        <v>48</v>
      </c>
      <c r="O53" s="40"/>
      <c r="P53" s="58">
        <v>190</v>
      </c>
      <c r="Q53" s="43">
        <v>48</v>
      </c>
    </row>
    <row r="54" spans="1:17" x14ac:dyDescent="0.25">
      <c r="A54" s="70">
        <v>169</v>
      </c>
      <c r="B54" s="43">
        <v>47</v>
      </c>
      <c r="D54" s="71">
        <v>160</v>
      </c>
      <c r="E54" s="43">
        <v>47</v>
      </c>
      <c r="F54" s="43"/>
      <c r="G54" s="72">
        <v>163</v>
      </c>
      <c r="H54" s="43">
        <v>47</v>
      </c>
      <c r="I54" s="40"/>
      <c r="J54" s="56">
        <v>200</v>
      </c>
      <c r="K54" s="43">
        <v>47</v>
      </c>
      <c r="L54" s="40"/>
      <c r="M54" s="72">
        <v>240</v>
      </c>
      <c r="N54" s="43">
        <v>47</v>
      </c>
      <c r="O54" s="40"/>
      <c r="P54" s="58">
        <v>189</v>
      </c>
      <c r="Q54" s="43">
        <v>47</v>
      </c>
    </row>
    <row r="55" spans="1:17" x14ac:dyDescent="0.25">
      <c r="A55" s="70">
        <v>167</v>
      </c>
      <c r="B55" s="43">
        <v>46</v>
      </c>
      <c r="D55" s="71">
        <v>154</v>
      </c>
      <c r="E55" s="43">
        <v>46</v>
      </c>
      <c r="F55" s="43"/>
      <c r="G55" s="72">
        <v>163</v>
      </c>
      <c r="H55" s="43">
        <v>46</v>
      </c>
      <c r="I55" s="40"/>
      <c r="J55" s="56">
        <v>200</v>
      </c>
      <c r="K55" s="43">
        <v>46</v>
      </c>
      <c r="L55" s="40"/>
      <c r="M55" s="72">
        <v>240</v>
      </c>
      <c r="N55" s="43">
        <v>46</v>
      </c>
      <c r="O55" s="40"/>
      <c r="P55" s="58">
        <v>188</v>
      </c>
      <c r="Q55" s="43">
        <v>46</v>
      </c>
    </row>
    <row r="56" spans="1:17" x14ac:dyDescent="0.25">
      <c r="A56" s="70">
        <v>166.65000000000003</v>
      </c>
      <c r="B56" s="43">
        <v>45</v>
      </c>
      <c r="D56" s="71">
        <v>154</v>
      </c>
      <c r="E56" s="43">
        <v>45</v>
      </c>
      <c r="F56" s="43"/>
      <c r="G56" s="72">
        <v>163</v>
      </c>
      <c r="H56" s="43">
        <v>45</v>
      </c>
      <c r="I56" s="40"/>
      <c r="J56" s="56">
        <v>197</v>
      </c>
      <c r="K56" s="43">
        <v>45</v>
      </c>
      <c r="L56" s="40"/>
      <c r="M56" s="72">
        <v>240</v>
      </c>
      <c r="N56" s="43">
        <v>45</v>
      </c>
      <c r="O56" s="40"/>
      <c r="P56" s="58">
        <v>188</v>
      </c>
      <c r="Q56" s="43">
        <v>45</v>
      </c>
    </row>
    <row r="57" spans="1:17" x14ac:dyDescent="0.25">
      <c r="A57" s="70">
        <v>165</v>
      </c>
      <c r="B57" s="43">
        <v>44</v>
      </c>
      <c r="D57" s="71">
        <v>154</v>
      </c>
      <c r="E57" s="43">
        <v>44</v>
      </c>
      <c r="F57" s="43"/>
      <c r="G57" s="72">
        <v>160</v>
      </c>
      <c r="H57" s="43">
        <v>44</v>
      </c>
      <c r="I57" s="40"/>
      <c r="J57" s="56">
        <v>197</v>
      </c>
      <c r="K57" s="43">
        <v>44</v>
      </c>
      <c r="L57" s="40"/>
      <c r="M57" s="72">
        <v>240</v>
      </c>
      <c r="N57" s="43">
        <v>44</v>
      </c>
      <c r="O57" s="40"/>
      <c r="P57" s="58">
        <v>186</v>
      </c>
      <c r="Q57" s="43">
        <v>44</v>
      </c>
    </row>
    <row r="58" spans="1:17" x14ac:dyDescent="0.25">
      <c r="A58" s="70">
        <v>165</v>
      </c>
      <c r="B58" s="43">
        <v>43</v>
      </c>
      <c r="D58" s="71">
        <v>154</v>
      </c>
      <c r="E58" s="43">
        <v>43</v>
      </c>
      <c r="F58" s="43"/>
      <c r="G58" s="72">
        <v>160</v>
      </c>
      <c r="H58" s="43">
        <v>43</v>
      </c>
      <c r="I58" s="40"/>
      <c r="J58" s="56">
        <v>197</v>
      </c>
      <c r="K58" s="43">
        <v>43</v>
      </c>
      <c r="L58" s="40"/>
      <c r="M58" s="72">
        <v>240</v>
      </c>
      <c r="N58" s="43">
        <v>43</v>
      </c>
      <c r="O58" s="40"/>
      <c r="P58" s="58">
        <v>186</v>
      </c>
      <c r="Q58" s="43">
        <v>43</v>
      </c>
    </row>
    <row r="59" spans="1:17" x14ac:dyDescent="0.25">
      <c r="A59" s="70">
        <v>163.33999999999997</v>
      </c>
      <c r="B59" s="43">
        <v>42</v>
      </c>
      <c r="D59" s="71">
        <v>150</v>
      </c>
      <c r="E59" s="43">
        <v>42</v>
      </c>
      <c r="F59" s="43"/>
      <c r="G59" s="72">
        <v>154</v>
      </c>
      <c r="H59" s="43">
        <v>42</v>
      </c>
      <c r="I59" s="40"/>
      <c r="J59" s="56">
        <v>197</v>
      </c>
      <c r="K59" s="43">
        <v>42</v>
      </c>
      <c r="L59" s="40"/>
      <c r="M59" s="72">
        <v>235</v>
      </c>
      <c r="N59" s="43">
        <v>42</v>
      </c>
      <c r="O59" s="40"/>
      <c r="P59" s="58">
        <v>185</v>
      </c>
      <c r="Q59" s="43">
        <v>42</v>
      </c>
    </row>
    <row r="60" spans="1:17" x14ac:dyDescent="0.25">
      <c r="A60" s="70">
        <v>162</v>
      </c>
      <c r="B60" s="43">
        <v>41</v>
      </c>
      <c r="D60" s="71">
        <v>150</v>
      </c>
      <c r="E60" s="43">
        <v>41</v>
      </c>
      <c r="F60" s="43"/>
      <c r="G60" s="72">
        <v>154</v>
      </c>
      <c r="H60" s="43">
        <v>41</v>
      </c>
      <c r="I60" s="40"/>
      <c r="J60" s="56">
        <v>197</v>
      </c>
      <c r="K60" s="43">
        <v>41</v>
      </c>
      <c r="L60" s="40"/>
      <c r="M60" s="72">
        <v>235</v>
      </c>
      <c r="N60" s="43">
        <v>41</v>
      </c>
      <c r="O60" s="40"/>
      <c r="P60" s="58">
        <v>184</v>
      </c>
      <c r="Q60" s="43">
        <v>41</v>
      </c>
    </row>
    <row r="61" spans="1:17" x14ac:dyDescent="0.25">
      <c r="A61" s="70">
        <v>162</v>
      </c>
      <c r="B61" s="43">
        <v>40</v>
      </c>
      <c r="D61" s="71">
        <v>146</v>
      </c>
      <c r="E61" s="43">
        <v>40</v>
      </c>
      <c r="F61" s="43"/>
      <c r="G61" s="72">
        <v>154</v>
      </c>
      <c r="H61" s="43">
        <v>40</v>
      </c>
      <c r="I61" s="40"/>
      <c r="J61" s="56">
        <v>197</v>
      </c>
      <c r="K61" s="43">
        <v>40</v>
      </c>
      <c r="L61" s="40"/>
      <c r="M61" s="72">
        <v>235</v>
      </c>
      <c r="N61" s="43">
        <v>40</v>
      </c>
      <c r="O61" s="40"/>
      <c r="P61" s="58">
        <v>183</v>
      </c>
      <c r="Q61" s="43">
        <v>40</v>
      </c>
    </row>
    <row r="62" spans="1:17" x14ac:dyDescent="0.25">
      <c r="A62" s="70">
        <v>155.09000000000009</v>
      </c>
      <c r="B62" s="43">
        <v>39</v>
      </c>
      <c r="D62" s="71">
        <v>146</v>
      </c>
      <c r="E62" s="43">
        <v>39</v>
      </c>
      <c r="F62" s="43"/>
      <c r="G62" s="72">
        <v>154</v>
      </c>
      <c r="H62" s="43">
        <v>39</v>
      </c>
      <c r="I62" s="40"/>
      <c r="J62" s="56">
        <v>197</v>
      </c>
      <c r="K62" s="43">
        <v>39</v>
      </c>
      <c r="L62" s="40"/>
      <c r="M62" s="72">
        <v>230</v>
      </c>
      <c r="N62" s="43">
        <v>39</v>
      </c>
      <c r="O62" s="40"/>
      <c r="P62" s="58">
        <v>182</v>
      </c>
      <c r="Q62" s="43">
        <v>39</v>
      </c>
    </row>
    <row r="63" spans="1:17" x14ac:dyDescent="0.25">
      <c r="A63" s="70">
        <v>147</v>
      </c>
      <c r="B63" s="43">
        <v>38</v>
      </c>
      <c r="D63" s="71">
        <v>146</v>
      </c>
      <c r="E63" s="43">
        <v>38</v>
      </c>
      <c r="F63" s="43"/>
      <c r="G63" s="72">
        <v>154</v>
      </c>
      <c r="H63" s="43">
        <v>38</v>
      </c>
      <c r="I63" s="40"/>
      <c r="J63" s="56">
        <v>197</v>
      </c>
      <c r="K63" s="43">
        <v>38</v>
      </c>
      <c r="L63" s="40"/>
      <c r="M63" s="72">
        <v>230</v>
      </c>
      <c r="N63" s="43">
        <v>38</v>
      </c>
      <c r="O63" s="40"/>
      <c r="P63" s="58">
        <v>181</v>
      </c>
      <c r="Q63" s="43">
        <v>38</v>
      </c>
    </row>
    <row r="64" spans="1:17" x14ac:dyDescent="0.25">
      <c r="A64" s="70">
        <v>147</v>
      </c>
      <c r="B64" s="43">
        <v>37</v>
      </c>
      <c r="D64" s="71">
        <v>146</v>
      </c>
      <c r="E64" s="43">
        <v>37</v>
      </c>
      <c r="F64" s="43"/>
      <c r="G64" s="72">
        <v>154</v>
      </c>
      <c r="H64" s="43">
        <v>37</v>
      </c>
      <c r="I64" s="40"/>
      <c r="J64" s="56">
        <v>197</v>
      </c>
      <c r="K64" s="43">
        <v>37</v>
      </c>
      <c r="L64" s="40"/>
      <c r="M64" s="72">
        <v>229</v>
      </c>
      <c r="N64" s="43">
        <v>37</v>
      </c>
      <c r="O64" s="40"/>
      <c r="P64" s="58">
        <v>180</v>
      </c>
      <c r="Q64" s="43">
        <v>37</v>
      </c>
    </row>
    <row r="65" spans="1:17" x14ac:dyDescent="0.25">
      <c r="A65" s="70">
        <v>147</v>
      </c>
      <c r="B65" s="43">
        <v>36</v>
      </c>
      <c r="D65" s="71">
        <v>140</v>
      </c>
      <c r="E65" s="43">
        <v>36</v>
      </c>
      <c r="F65" s="43"/>
      <c r="G65" s="72">
        <v>154</v>
      </c>
      <c r="H65" s="43">
        <v>36</v>
      </c>
      <c r="I65" s="40"/>
      <c r="J65" s="56">
        <v>190</v>
      </c>
      <c r="K65" s="43">
        <v>36</v>
      </c>
      <c r="L65" s="40"/>
      <c r="M65" s="72">
        <v>229</v>
      </c>
      <c r="N65" s="43">
        <v>36</v>
      </c>
      <c r="O65" s="40"/>
      <c r="P65" s="58">
        <v>179</v>
      </c>
      <c r="Q65" s="43">
        <v>36</v>
      </c>
    </row>
    <row r="66" spans="1:17" x14ac:dyDescent="0.25">
      <c r="A66" s="70">
        <v>147</v>
      </c>
      <c r="B66" s="43">
        <v>35</v>
      </c>
      <c r="D66" s="71">
        <v>140</v>
      </c>
      <c r="E66" s="43">
        <v>35</v>
      </c>
      <c r="F66" s="43"/>
      <c r="G66" s="72">
        <v>154</v>
      </c>
      <c r="H66" s="43">
        <v>35</v>
      </c>
      <c r="I66" s="40"/>
      <c r="J66" s="56">
        <v>190</v>
      </c>
      <c r="K66" s="43">
        <v>35</v>
      </c>
      <c r="L66" s="40"/>
      <c r="M66" s="72">
        <v>229</v>
      </c>
      <c r="N66" s="43">
        <v>35</v>
      </c>
      <c r="O66" s="40"/>
      <c r="P66" s="58">
        <v>178</v>
      </c>
      <c r="Q66" s="43">
        <v>35</v>
      </c>
    </row>
    <row r="67" spans="1:17" x14ac:dyDescent="0.25">
      <c r="A67" s="70">
        <v>145.36000000000001</v>
      </c>
      <c r="B67" s="43">
        <v>34</v>
      </c>
      <c r="D67" s="71">
        <v>140</v>
      </c>
      <c r="E67" s="43">
        <v>34</v>
      </c>
      <c r="F67" s="43"/>
      <c r="G67" s="72">
        <v>150</v>
      </c>
      <c r="H67" s="43">
        <v>34</v>
      </c>
      <c r="I67" s="40"/>
      <c r="J67" s="56">
        <v>189</v>
      </c>
      <c r="K67" s="43">
        <v>34</v>
      </c>
      <c r="L67" s="40"/>
      <c r="M67" s="72">
        <v>224</v>
      </c>
      <c r="N67" s="43">
        <v>34</v>
      </c>
      <c r="O67" s="40"/>
      <c r="P67" s="58">
        <v>177</v>
      </c>
      <c r="Q67" s="43">
        <v>34</v>
      </c>
    </row>
    <row r="68" spans="1:17" x14ac:dyDescent="0.25">
      <c r="A68" s="70">
        <v>143</v>
      </c>
      <c r="B68" s="43">
        <v>33</v>
      </c>
      <c r="D68" s="71">
        <v>137</v>
      </c>
      <c r="E68" s="43">
        <v>33</v>
      </c>
      <c r="F68" s="43"/>
      <c r="G68" s="72">
        <v>150</v>
      </c>
      <c r="H68" s="43">
        <v>33</v>
      </c>
      <c r="I68" s="40"/>
      <c r="J68" s="56">
        <v>189</v>
      </c>
      <c r="K68" s="43">
        <v>33</v>
      </c>
      <c r="L68" s="40"/>
      <c r="M68" s="72">
        <v>224</v>
      </c>
      <c r="N68" s="43">
        <v>33</v>
      </c>
      <c r="O68" s="40"/>
      <c r="P68" s="58">
        <v>176</v>
      </c>
      <c r="Q68" s="43">
        <v>33</v>
      </c>
    </row>
    <row r="69" spans="1:17" x14ac:dyDescent="0.25">
      <c r="A69" s="70">
        <v>143</v>
      </c>
      <c r="B69" s="43">
        <v>32</v>
      </c>
      <c r="D69" s="71">
        <v>137</v>
      </c>
      <c r="E69" s="43">
        <v>32</v>
      </c>
      <c r="F69" s="43"/>
      <c r="G69" s="72">
        <v>146</v>
      </c>
      <c r="H69" s="43">
        <v>32</v>
      </c>
      <c r="I69" s="40"/>
      <c r="J69" s="56">
        <v>189</v>
      </c>
      <c r="K69" s="43">
        <v>32</v>
      </c>
      <c r="L69" s="40"/>
      <c r="M69" s="72">
        <v>220</v>
      </c>
      <c r="N69" s="43">
        <v>32</v>
      </c>
      <c r="O69" s="40"/>
      <c r="P69" s="58">
        <v>175</v>
      </c>
      <c r="Q69" s="43">
        <v>32</v>
      </c>
    </row>
    <row r="70" spans="1:17" x14ac:dyDescent="0.25">
      <c r="A70" s="70">
        <v>141</v>
      </c>
      <c r="B70" s="43">
        <v>31</v>
      </c>
      <c r="D70" s="71">
        <v>137</v>
      </c>
      <c r="E70" s="43">
        <v>31</v>
      </c>
      <c r="F70" s="43"/>
      <c r="G70" s="72">
        <v>146</v>
      </c>
      <c r="H70" s="43">
        <v>31</v>
      </c>
      <c r="I70" s="40"/>
      <c r="J70" s="56">
        <v>189</v>
      </c>
      <c r="K70" s="43">
        <v>31</v>
      </c>
      <c r="L70" s="40"/>
      <c r="M70" s="72">
        <v>220</v>
      </c>
      <c r="N70" s="43">
        <v>31</v>
      </c>
      <c r="O70" s="40"/>
      <c r="P70" s="58">
        <v>174</v>
      </c>
      <c r="Q70" s="43">
        <v>31</v>
      </c>
    </row>
    <row r="71" spans="1:17" x14ac:dyDescent="0.25">
      <c r="A71" s="70">
        <v>141</v>
      </c>
      <c r="B71" s="43">
        <v>30</v>
      </c>
      <c r="D71" s="71">
        <v>130</v>
      </c>
      <c r="E71" s="43">
        <v>30</v>
      </c>
      <c r="F71" s="43"/>
      <c r="G71" s="72">
        <v>146</v>
      </c>
      <c r="H71" s="43">
        <v>30</v>
      </c>
      <c r="I71" s="40"/>
      <c r="J71" s="56">
        <v>189</v>
      </c>
      <c r="K71" s="43">
        <v>30</v>
      </c>
      <c r="L71" s="40"/>
      <c r="M71" s="72">
        <v>218</v>
      </c>
      <c r="N71" s="43">
        <v>30</v>
      </c>
      <c r="O71" s="40"/>
      <c r="P71" s="58">
        <v>173</v>
      </c>
      <c r="Q71" s="43">
        <v>30</v>
      </c>
    </row>
    <row r="72" spans="1:17" x14ac:dyDescent="0.25">
      <c r="A72" s="70">
        <v>140</v>
      </c>
      <c r="B72" s="43">
        <v>29</v>
      </c>
      <c r="D72" s="71">
        <v>130</v>
      </c>
      <c r="E72" s="43">
        <v>29</v>
      </c>
      <c r="F72" s="43"/>
      <c r="G72" s="72">
        <v>146</v>
      </c>
      <c r="H72" s="43">
        <v>29</v>
      </c>
      <c r="I72" s="40"/>
      <c r="J72" s="56">
        <v>180</v>
      </c>
      <c r="K72" s="43">
        <v>29</v>
      </c>
      <c r="L72" s="40"/>
      <c r="M72" s="72">
        <v>218</v>
      </c>
      <c r="N72" s="43">
        <v>29</v>
      </c>
      <c r="O72" s="40"/>
      <c r="P72" s="58">
        <v>172</v>
      </c>
      <c r="Q72" s="43">
        <v>29</v>
      </c>
    </row>
    <row r="73" spans="1:17" x14ac:dyDescent="0.25">
      <c r="A73" s="70">
        <v>139</v>
      </c>
      <c r="B73" s="43">
        <v>28</v>
      </c>
      <c r="D73" s="71">
        <v>130</v>
      </c>
      <c r="E73" s="43">
        <v>28</v>
      </c>
      <c r="F73" s="43"/>
      <c r="G73" s="72">
        <v>146</v>
      </c>
      <c r="H73" s="43">
        <v>28</v>
      </c>
      <c r="I73" s="40"/>
      <c r="J73" s="56">
        <v>180</v>
      </c>
      <c r="K73" s="43">
        <v>28</v>
      </c>
      <c r="L73" s="40"/>
      <c r="M73" s="72">
        <v>218</v>
      </c>
      <c r="N73" s="43">
        <v>28</v>
      </c>
      <c r="O73" s="40"/>
      <c r="P73" s="58">
        <v>170</v>
      </c>
      <c r="Q73" s="43">
        <v>28</v>
      </c>
    </row>
    <row r="74" spans="1:17" x14ac:dyDescent="0.25">
      <c r="A74" s="70">
        <v>139</v>
      </c>
      <c r="B74" s="43">
        <v>27</v>
      </c>
      <c r="D74" s="71">
        <v>129</v>
      </c>
      <c r="E74" s="43">
        <v>27</v>
      </c>
      <c r="F74" s="43"/>
      <c r="G74" s="72">
        <v>140</v>
      </c>
      <c r="H74" s="43">
        <v>27</v>
      </c>
      <c r="I74" s="40"/>
      <c r="J74" s="56">
        <v>180</v>
      </c>
      <c r="K74" s="43">
        <v>27</v>
      </c>
      <c r="L74" s="40"/>
      <c r="M74" s="72">
        <v>213</v>
      </c>
      <c r="N74" s="43">
        <v>27</v>
      </c>
      <c r="O74" s="40"/>
      <c r="P74" s="58">
        <v>169</v>
      </c>
      <c r="Q74" s="43">
        <v>27</v>
      </c>
    </row>
    <row r="75" spans="1:17" x14ac:dyDescent="0.25">
      <c r="A75" s="70">
        <v>137</v>
      </c>
      <c r="B75" s="43">
        <v>26</v>
      </c>
      <c r="D75" s="71">
        <v>129</v>
      </c>
      <c r="E75" s="43">
        <v>26</v>
      </c>
      <c r="F75" s="43"/>
      <c r="G75" s="72">
        <v>137</v>
      </c>
      <c r="H75" s="43">
        <v>26</v>
      </c>
      <c r="I75" s="40"/>
      <c r="J75" s="56">
        <v>180</v>
      </c>
      <c r="K75" s="43">
        <v>26</v>
      </c>
      <c r="L75" s="40"/>
      <c r="M75" s="72">
        <v>210</v>
      </c>
      <c r="N75" s="43">
        <v>26</v>
      </c>
      <c r="O75" s="40"/>
      <c r="P75" s="58">
        <v>168</v>
      </c>
      <c r="Q75" s="43">
        <v>26</v>
      </c>
    </row>
    <row r="76" spans="1:17" x14ac:dyDescent="0.25">
      <c r="A76" s="70">
        <v>137</v>
      </c>
      <c r="B76" s="43">
        <v>25</v>
      </c>
      <c r="D76" s="71">
        <v>129</v>
      </c>
      <c r="E76" s="43">
        <v>25</v>
      </c>
      <c r="F76" s="43"/>
      <c r="G76" s="72">
        <v>137</v>
      </c>
      <c r="H76" s="43">
        <v>25</v>
      </c>
      <c r="I76" s="40"/>
      <c r="J76" s="56">
        <v>180</v>
      </c>
      <c r="K76" s="43">
        <v>25</v>
      </c>
      <c r="L76" s="40"/>
      <c r="M76" s="72">
        <v>210</v>
      </c>
      <c r="N76" s="43">
        <v>25</v>
      </c>
      <c r="O76" s="40"/>
      <c r="P76" s="58">
        <v>166</v>
      </c>
      <c r="Q76" s="43">
        <v>25</v>
      </c>
    </row>
    <row r="77" spans="1:17" x14ac:dyDescent="0.25">
      <c r="A77" s="70">
        <v>135</v>
      </c>
      <c r="B77" s="43">
        <v>24</v>
      </c>
      <c r="D77" s="71">
        <v>120</v>
      </c>
      <c r="E77" s="43">
        <v>24</v>
      </c>
      <c r="F77" s="43"/>
      <c r="G77" s="72">
        <v>137</v>
      </c>
      <c r="H77" s="43">
        <v>24</v>
      </c>
      <c r="I77" s="40"/>
      <c r="J77" s="56">
        <v>180</v>
      </c>
      <c r="K77" s="43">
        <v>24</v>
      </c>
      <c r="L77" s="40"/>
      <c r="M77" s="72">
        <v>207</v>
      </c>
      <c r="N77" s="43">
        <v>24</v>
      </c>
      <c r="O77" s="40"/>
      <c r="P77" s="58">
        <v>165</v>
      </c>
      <c r="Q77" s="43">
        <v>24</v>
      </c>
    </row>
    <row r="78" spans="1:17" x14ac:dyDescent="0.25">
      <c r="A78" s="70">
        <v>135</v>
      </c>
      <c r="B78" s="43">
        <v>23</v>
      </c>
      <c r="D78" s="71">
        <v>120</v>
      </c>
      <c r="E78" s="43">
        <v>23</v>
      </c>
      <c r="F78" s="43"/>
      <c r="G78" s="72">
        <v>137</v>
      </c>
      <c r="H78" s="43">
        <v>23</v>
      </c>
      <c r="I78" s="40"/>
      <c r="J78" s="56">
        <v>180</v>
      </c>
      <c r="K78" s="43">
        <v>23</v>
      </c>
      <c r="L78" s="40"/>
      <c r="M78" s="72">
        <v>207</v>
      </c>
      <c r="N78" s="43">
        <v>23</v>
      </c>
      <c r="O78" s="40"/>
      <c r="P78" s="58">
        <v>164</v>
      </c>
      <c r="Q78" s="43">
        <v>23</v>
      </c>
    </row>
    <row r="79" spans="1:17" x14ac:dyDescent="0.25">
      <c r="A79" s="70">
        <v>133.94</v>
      </c>
      <c r="B79" s="43">
        <v>22</v>
      </c>
      <c r="D79" s="71">
        <v>120</v>
      </c>
      <c r="E79" s="43">
        <v>22</v>
      </c>
      <c r="F79" s="43"/>
      <c r="G79" s="72">
        <v>137</v>
      </c>
      <c r="H79" s="43">
        <v>22</v>
      </c>
      <c r="I79" s="40"/>
      <c r="J79" s="56">
        <v>180</v>
      </c>
      <c r="K79" s="43">
        <v>22</v>
      </c>
      <c r="L79" s="40"/>
      <c r="M79" s="72">
        <v>202</v>
      </c>
      <c r="N79" s="43">
        <v>22</v>
      </c>
      <c r="O79" s="40"/>
      <c r="P79" s="58">
        <v>163</v>
      </c>
      <c r="Q79" s="43">
        <v>22</v>
      </c>
    </row>
    <row r="80" spans="1:17" x14ac:dyDescent="0.25">
      <c r="A80" s="70">
        <v>133</v>
      </c>
      <c r="B80" s="43">
        <v>21</v>
      </c>
      <c r="D80" s="71">
        <v>120</v>
      </c>
      <c r="E80" s="43">
        <v>21</v>
      </c>
      <c r="F80" s="43"/>
      <c r="G80" s="72">
        <v>130</v>
      </c>
      <c r="H80" s="43">
        <v>21</v>
      </c>
      <c r="I80" s="40"/>
      <c r="J80" s="56">
        <v>171</v>
      </c>
      <c r="K80" s="43">
        <v>21</v>
      </c>
      <c r="L80" s="40"/>
      <c r="M80" s="72">
        <v>202</v>
      </c>
      <c r="N80" s="43">
        <v>21</v>
      </c>
      <c r="O80" s="40"/>
      <c r="P80" s="58">
        <v>161</v>
      </c>
      <c r="Q80" s="43">
        <v>21</v>
      </c>
    </row>
    <row r="81" spans="1:17" x14ac:dyDescent="0.25">
      <c r="A81" s="70">
        <v>133</v>
      </c>
      <c r="B81" s="43">
        <v>20</v>
      </c>
      <c r="D81" s="71">
        <v>120</v>
      </c>
      <c r="E81" s="43">
        <v>20</v>
      </c>
      <c r="F81" s="43"/>
      <c r="G81" s="72">
        <v>129</v>
      </c>
      <c r="H81" s="43">
        <v>20</v>
      </c>
      <c r="I81" s="40"/>
      <c r="J81" s="56">
        <v>171</v>
      </c>
      <c r="K81" s="43">
        <v>20</v>
      </c>
      <c r="L81" s="40"/>
      <c r="M81" s="72">
        <v>200</v>
      </c>
      <c r="N81" s="43">
        <v>20</v>
      </c>
      <c r="O81" s="40"/>
      <c r="P81" s="58">
        <v>159</v>
      </c>
      <c r="Q81" s="43">
        <v>20</v>
      </c>
    </row>
    <row r="82" spans="1:17" x14ac:dyDescent="0.25">
      <c r="A82" s="70">
        <v>133</v>
      </c>
      <c r="B82" s="43">
        <v>19</v>
      </c>
      <c r="D82" s="71">
        <v>120</v>
      </c>
      <c r="E82" s="43">
        <v>19</v>
      </c>
      <c r="F82" s="43"/>
      <c r="G82" s="72">
        <v>129</v>
      </c>
      <c r="H82" s="43">
        <v>19</v>
      </c>
      <c r="I82" s="40"/>
      <c r="J82" s="56">
        <v>171</v>
      </c>
      <c r="K82" s="43">
        <v>19</v>
      </c>
      <c r="L82" s="40"/>
      <c r="M82" s="72">
        <v>200</v>
      </c>
      <c r="N82" s="43">
        <v>19</v>
      </c>
      <c r="O82" s="40"/>
      <c r="P82" s="58">
        <v>158</v>
      </c>
      <c r="Q82" s="43">
        <v>19</v>
      </c>
    </row>
    <row r="83" spans="1:17" x14ac:dyDescent="0.25">
      <c r="A83" s="70">
        <v>133</v>
      </c>
      <c r="B83" s="43">
        <v>18</v>
      </c>
      <c r="D83" s="71">
        <v>111</v>
      </c>
      <c r="E83" s="43">
        <v>18</v>
      </c>
      <c r="F83" s="43"/>
      <c r="G83" s="72">
        <v>129</v>
      </c>
      <c r="H83" s="43">
        <v>18</v>
      </c>
      <c r="I83" s="40"/>
      <c r="J83" s="56">
        <v>170</v>
      </c>
      <c r="K83" s="43">
        <v>18</v>
      </c>
      <c r="L83" s="40"/>
      <c r="M83" s="72">
        <v>196</v>
      </c>
      <c r="N83" s="43">
        <v>18</v>
      </c>
      <c r="O83" s="40"/>
      <c r="P83" s="58">
        <v>156</v>
      </c>
      <c r="Q83" s="43">
        <v>18</v>
      </c>
    </row>
    <row r="84" spans="1:17" x14ac:dyDescent="0.25">
      <c r="A84" s="70">
        <v>133</v>
      </c>
      <c r="B84" s="43">
        <v>17</v>
      </c>
      <c r="D84" s="71">
        <v>111</v>
      </c>
      <c r="E84" s="43">
        <v>17</v>
      </c>
      <c r="F84" s="43"/>
      <c r="G84" s="72">
        <v>129</v>
      </c>
      <c r="H84" s="43">
        <v>17</v>
      </c>
      <c r="I84" s="40"/>
      <c r="J84" s="56">
        <v>170</v>
      </c>
      <c r="K84" s="43">
        <v>17</v>
      </c>
      <c r="L84" s="40"/>
      <c r="M84" s="72">
        <v>191</v>
      </c>
      <c r="N84" s="43">
        <v>17</v>
      </c>
      <c r="O84" s="40"/>
      <c r="P84" s="58">
        <v>154</v>
      </c>
      <c r="Q84" s="43">
        <v>17</v>
      </c>
    </row>
    <row r="85" spans="1:17" x14ac:dyDescent="0.25">
      <c r="A85" s="70">
        <v>131</v>
      </c>
      <c r="B85" s="43">
        <v>16</v>
      </c>
      <c r="D85" s="71">
        <v>110</v>
      </c>
      <c r="E85" s="43">
        <v>16</v>
      </c>
      <c r="F85" s="43"/>
      <c r="G85" s="72">
        <v>120</v>
      </c>
      <c r="H85" s="43">
        <v>16</v>
      </c>
      <c r="I85" s="40"/>
      <c r="J85" s="56">
        <v>163</v>
      </c>
      <c r="K85" s="43">
        <v>16</v>
      </c>
      <c r="L85" s="40"/>
      <c r="M85" s="72">
        <v>190</v>
      </c>
      <c r="N85" s="43">
        <v>16</v>
      </c>
      <c r="O85" s="40"/>
      <c r="P85" s="58">
        <v>153</v>
      </c>
      <c r="Q85" s="43">
        <v>16</v>
      </c>
    </row>
    <row r="86" spans="1:17" x14ac:dyDescent="0.25">
      <c r="A86" s="70">
        <v>131</v>
      </c>
      <c r="B86" s="43">
        <v>15</v>
      </c>
      <c r="D86" s="71">
        <v>110</v>
      </c>
      <c r="E86" s="43">
        <v>15</v>
      </c>
      <c r="F86" s="43"/>
      <c r="G86" s="72">
        <v>120</v>
      </c>
      <c r="H86" s="43">
        <v>15</v>
      </c>
      <c r="I86" s="40"/>
      <c r="J86" s="56">
        <v>163</v>
      </c>
      <c r="K86" s="43">
        <v>15</v>
      </c>
      <c r="L86" s="40"/>
      <c r="M86" s="72">
        <v>189.25</v>
      </c>
      <c r="N86" s="43">
        <v>15</v>
      </c>
      <c r="O86" s="40"/>
      <c r="P86" s="58">
        <v>151</v>
      </c>
      <c r="Q86" s="43">
        <v>15</v>
      </c>
    </row>
    <row r="87" spans="1:17" x14ac:dyDescent="0.25">
      <c r="A87" s="70">
        <v>129.78</v>
      </c>
      <c r="B87" s="43">
        <v>14</v>
      </c>
      <c r="D87" s="71">
        <v>103</v>
      </c>
      <c r="E87" s="43">
        <v>14</v>
      </c>
      <c r="F87" s="43"/>
      <c r="G87" s="72">
        <v>120</v>
      </c>
      <c r="H87" s="43">
        <v>14</v>
      </c>
      <c r="I87" s="40"/>
      <c r="J87" s="56">
        <v>160</v>
      </c>
      <c r="K87" s="43">
        <v>14</v>
      </c>
      <c r="L87" s="40"/>
      <c r="M87" s="72">
        <v>185</v>
      </c>
      <c r="N87" s="43">
        <v>14</v>
      </c>
      <c r="O87" s="40"/>
      <c r="P87" s="58">
        <v>150</v>
      </c>
      <c r="Q87" s="43">
        <v>14</v>
      </c>
    </row>
    <row r="88" spans="1:17" x14ac:dyDescent="0.25">
      <c r="A88" s="70">
        <v>129</v>
      </c>
      <c r="B88" s="43">
        <v>13</v>
      </c>
      <c r="D88" s="71">
        <v>103</v>
      </c>
      <c r="E88" s="43">
        <v>13</v>
      </c>
      <c r="F88" s="43"/>
      <c r="G88" s="72">
        <v>120</v>
      </c>
      <c r="H88" s="43">
        <v>13</v>
      </c>
      <c r="I88" s="40"/>
      <c r="J88" s="56">
        <v>154</v>
      </c>
      <c r="K88" s="43">
        <v>13</v>
      </c>
      <c r="L88" s="40"/>
      <c r="M88" s="72">
        <v>180</v>
      </c>
      <c r="N88" s="43">
        <v>13</v>
      </c>
      <c r="O88" s="40"/>
      <c r="P88" s="58">
        <v>148</v>
      </c>
      <c r="Q88" s="43">
        <v>13</v>
      </c>
    </row>
    <row r="89" spans="1:17" x14ac:dyDescent="0.25">
      <c r="A89" s="70">
        <v>127</v>
      </c>
      <c r="B89" s="43">
        <v>12</v>
      </c>
      <c r="D89" s="71">
        <v>100</v>
      </c>
      <c r="E89" s="43">
        <v>12</v>
      </c>
      <c r="F89" s="43"/>
      <c r="G89" s="72">
        <v>111</v>
      </c>
      <c r="H89" s="43">
        <v>12</v>
      </c>
      <c r="I89" s="40"/>
      <c r="J89" s="56">
        <v>153.52000000000001</v>
      </c>
      <c r="K89" s="43">
        <v>12</v>
      </c>
      <c r="L89" s="40"/>
      <c r="M89" s="72">
        <v>180</v>
      </c>
      <c r="N89" s="43">
        <v>12</v>
      </c>
      <c r="O89" s="40"/>
      <c r="P89" s="58">
        <v>145</v>
      </c>
      <c r="Q89" s="43">
        <v>12</v>
      </c>
    </row>
    <row r="90" spans="1:17" x14ac:dyDescent="0.25">
      <c r="A90" s="70">
        <v>124.47</v>
      </c>
      <c r="B90" s="43">
        <v>11</v>
      </c>
      <c r="D90" s="71">
        <v>100</v>
      </c>
      <c r="E90" s="43">
        <v>11</v>
      </c>
      <c r="F90" s="43"/>
      <c r="G90" s="72">
        <v>110.91</v>
      </c>
      <c r="H90" s="43">
        <v>11</v>
      </c>
      <c r="I90" s="40"/>
      <c r="J90" s="56">
        <v>146</v>
      </c>
      <c r="K90" s="43">
        <v>11</v>
      </c>
      <c r="L90" s="40"/>
      <c r="M90" s="72">
        <v>175</v>
      </c>
      <c r="N90" s="43">
        <v>11</v>
      </c>
      <c r="O90" s="40"/>
      <c r="P90" s="58">
        <v>142</v>
      </c>
      <c r="Q90" s="43">
        <v>11</v>
      </c>
    </row>
    <row r="91" spans="1:17" x14ac:dyDescent="0.25">
      <c r="A91" s="70">
        <v>123</v>
      </c>
      <c r="B91" s="43">
        <v>10</v>
      </c>
      <c r="D91" s="71">
        <v>94</v>
      </c>
      <c r="E91" s="43">
        <v>10</v>
      </c>
      <c r="F91" s="43"/>
      <c r="G91" s="72">
        <v>103</v>
      </c>
      <c r="H91" s="43">
        <v>10</v>
      </c>
      <c r="I91" s="40"/>
      <c r="J91" s="56">
        <v>137</v>
      </c>
      <c r="K91" s="43">
        <v>10</v>
      </c>
      <c r="L91" s="40"/>
      <c r="M91" s="72">
        <v>170</v>
      </c>
      <c r="N91" s="43">
        <v>10</v>
      </c>
      <c r="O91" s="40"/>
      <c r="P91" s="58">
        <v>138</v>
      </c>
      <c r="Q91" s="43">
        <v>10</v>
      </c>
    </row>
    <row r="92" spans="1:17" x14ac:dyDescent="0.25">
      <c r="A92" s="70">
        <v>96</v>
      </c>
      <c r="B92" s="43">
        <v>9</v>
      </c>
      <c r="D92" s="71">
        <v>94</v>
      </c>
      <c r="E92" s="43">
        <v>9</v>
      </c>
      <c r="F92" s="43"/>
      <c r="G92" s="72">
        <v>100</v>
      </c>
      <c r="H92" s="43">
        <v>9</v>
      </c>
      <c r="I92" s="40"/>
      <c r="J92" s="56">
        <v>130</v>
      </c>
      <c r="K92" s="43">
        <v>9</v>
      </c>
      <c r="L92" s="40"/>
      <c r="M92" s="72">
        <v>164</v>
      </c>
      <c r="N92" s="43">
        <v>9</v>
      </c>
      <c r="O92" s="40"/>
      <c r="P92" s="58">
        <v>135</v>
      </c>
      <c r="Q92" s="43">
        <v>9</v>
      </c>
    </row>
    <row r="93" spans="1:17" x14ac:dyDescent="0.25">
      <c r="A93" s="70">
        <v>81</v>
      </c>
      <c r="B93" s="43">
        <v>8</v>
      </c>
      <c r="D93" s="71">
        <v>90</v>
      </c>
      <c r="E93" s="43">
        <v>8</v>
      </c>
      <c r="F93" s="43"/>
      <c r="G93" s="72">
        <v>94</v>
      </c>
      <c r="H93" s="43">
        <v>8</v>
      </c>
      <c r="I93" s="40"/>
      <c r="J93" s="56">
        <v>120</v>
      </c>
      <c r="K93" s="43">
        <v>8</v>
      </c>
      <c r="L93" s="40"/>
      <c r="M93" s="72">
        <v>160</v>
      </c>
      <c r="N93" s="43">
        <v>8</v>
      </c>
      <c r="O93" s="40"/>
      <c r="P93" s="58">
        <v>133</v>
      </c>
      <c r="Q93" s="43">
        <v>8</v>
      </c>
    </row>
    <row r="94" spans="1:17" x14ac:dyDescent="0.25">
      <c r="A94" s="70">
        <v>81</v>
      </c>
      <c r="B94" s="43">
        <v>7</v>
      </c>
      <c r="D94" s="71">
        <v>86</v>
      </c>
      <c r="E94" s="43">
        <v>7</v>
      </c>
      <c r="F94" s="43"/>
      <c r="G94" s="72">
        <v>90</v>
      </c>
      <c r="H94" s="43">
        <v>7</v>
      </c>
      <c r="I94" s="40"/>
      <c r="J94" s="56">
        <v>111</v>
      </c>
      <c r="K94" s="43">
        <v>7</v>
      </c>
      <c r="L94" s="40"/>
      <c r="M94" s="72">
        <v>158</v>
      </c>
      <c r="N94" s="43">
        <v>7</v>
      </c>
      <c r="O94" s="40"/>
      <c r="P94" s="58">
        <v>129</v>
      </c>
      <c r="Q94" s="43">
        <v>7</v>
      </c>
    </row>
    <row r="95" spans="1:17" x14ac:dyDescent="0.25">
      <c r="A95" s="70">
        <v>75.62</v>
      </c>
      <c r="B95" s="43">
        <v>6</v>
      </c>
      <c r="D95" s="71">
        <v>83.12</v>
      </c>
      <c r="E95" s="43">
        <v>6</v>
      </c>
      <c r="F95" s="43"/>
      <c r="G95" s="72">
        <v>86</v>
      </c>
      <c r="H95" s="43">
        <v>6</v>
      </c>
      <c r="I95" s="40"/>
      <c r="J95" s="56">
        <v>106.08</v>
      </c>
      <c r="K95" s="43">
        <v>6</v>
      </c>
      <c r="L95" s="40"/>
      <c r="M95" s="72">
        <v>150</v>
      </c>
      <c r="N95" s="43">
        <v>6</v>
      </c>
      <c r="O95" s="40"/>
      <c r="P95" s="58">
        <v>123</v>
      </c>
      <c r="Q95" s="43">
        <v>6</v>
      </c>
    </row>
    <row r="96" spans="1:17" x14ac:dyDescent="0.25">
      <c r="A96" s="70">
        <v>60</v>
      </c>
      <c r="B96" s="43">
        <v>5</v>
      </c>
      <c r="D96" s="71">
        <v>80</v>
      </c>
      <c r="E96" s="43">
        <v>5</v>
      </c>
      <c r="F96" s="43"/>
      <c r="G96" s="72">
        <v>80</v>
      </c>
      <c r="H96" s="43">
        <v>5</v>
      </c>
      <c r="I96" s="40"/>
      <c r="J96" s="56">
        <v>94</v>
      </c>
      <c r="K96" s="43">
        <v>5</v>
      </c>
      <c r="L96" s="40"/>
      <c r="M96" s="72">
        <v>142</v>
      </c>
      <c r="N96" s="43">
        <v>5</v>
      </c>
      <c r="O96" s="40"/>
      <c r="P96" s="58">
        <v>118</v>
      </c>
      <c r="Q96" s="43">
        <v>5</v>
      </c>
    </row>
    <row r="97" spans="1:17" x14ac:dyDescent="0.25">
      <c r="A97" s="70">
        <v>50.16</v>
      </c>
      <c r="B97" s="43">
        <v>4</v>
      </c>
      <c r="D97" s="71">
        <v>77</v>
      </c>
      <c r="E97" s="43">
        <v>4</v>
      </c>
      <c r="F97" s="43"/>
      <c r="G97" s="72">
        <v>70</v>
      </c>
      <c r="H97" s="43">
        <v>4</v>
      </c>
      <c r="I97" s="40"/>
      <c r="J97" s="56">
        <v>80</v>
      </c>
      <c r="K97" s="43">
        <v>4</v>
      </c>
      <c r="L97" s="40"/>
      <c r="M97" s="72">
        <v>136</v>
      </c>
      <c r="N97" s="43">
        <v>4</v>
      </c>
      <c r="O97" s="40"/>
      <c r="P97" s="58">
        <v>108</v>
      </c>
      <c r="Q97" s="43">
        <v>4</v>
      </c>
    </row>
    <row r="98" spans="1:17" x14ac:dyDescent="0.25">
      <c r="A98" s="70">
        <v>45</v>
      </c>
      <c r="B98" s="43">
        <v>3</v>
      </c>
      <c r="D98" s="71">
        <v>70</v>
      </c>
      <c r="E98" s="43">
        <v>3</v>
      </c>
      <c r="F98" s="43"/>
      <c r="G98" s="72">
        <v>63.87</v>
      </c>
      <c r="H98" s="43">
        <v>3</v>
      </c>
      <c r="I98" s="40"/>
      <c r="J98" s="56">
        <v>70</v>
      </c>
      <c r="K98" s="43">
        <v>3</v>
      </c>
      <c r="L98" s="40"/>
      <c r="M98" s="72">
        <v>130</v>
      </c>
      <c r="N98" s="43">
        <v>3</v>
      </c>
      <c r="O98" s="40"/>
      <c r="P98" s="58">
        <v>103</v>
      </c>
      <c r="Q98" s="43">
        <v>3</v>
      </c>
    </row>
    <row r="99" spans="1:17" x14ac:dyDescent="0.25">
      <c r="A99" s="70">
        <v>35</v>
      </c>
      <c r="B99" s="43">
        <v>2</v>
      </c>
      <c r="D99" s="71">
        <v>67.56</v>
      </c>
      <c r="E99" s="43">
        <v>2</v>
      </c>
      <c r="F99" s="43"/>
      <c r="G99" s="72">
        <v>50.62</v>
      </c>
      <c r="H99" s="43">
        <v>2</v>
      </c>
      <c r="I99" s="40"/>
      <c r="J99" s="56">
        <v>60</v>
      </c>
      <c r="K99" s="43">
        <v>2</v>
      </c>
      <c r="L99" s="40"/>
      <c r="M99" s="72">
        <v>109.58</v>
      </c>
      <c r="N99" s="43">
        <v>2</v>
      </c>
      <c r="O99" s="40"/>
      <c r="P99" s="58">
        <v>93</v>
      </c>
      <c r="Q99" s="43">
        <v>2</v>
      </c>
    </row>
    <row r="100" spans="1:17" x14ac:dyDescent="0.25">
      <c r="A100" s="54">
        <v>28.849999999999998</v>
      </c>
      <c r="B100" s="43">
        <v>1</v>
      </c>
      <c r="D100" s="71">
        <v>60</v>
      </c>
      <c r="E100" s="43">
        <v>1</v>
      </c>
      <c r="F100" s="43"/>
      <c r="G100" s="54">
        <v>50</v>
      </c>
      <c r="H100" s="43">
        <v>1</v>
      </c>
      <c r="I100" s="40"/>
      <c r="J100" s="54">
        <v>32.96</v>
      </c>
      <c r="K100" s="43">
        <v>1</v>
      </c>
      <c r="L100" s="40"/>
      <c r="M100" s="54">
        <v>67.900000000000006</v>
      </c>
      <c r="N100" s="43">
        <v>1</v>
      </c>
      <c r="O100" s="40"/>
      <c r="P100" s="54">
        <v>73</v>
      </c>
      <c r="Q100" s="43">
        <v>1</v>
      </c>
    </row>
    <row r="101" spans="1:17" x14ac:dyDescent="0.25">
      <c r="M101" s="45"/>
    </row>
    <row r="102" spans="1:17" x14ac:dyDescent="0.25">
      <c r="M102" s="45"/>
    </row>
    <row r="103" spans="1:17" x14ac:dyDescent="0.25">
      <c r="M103" s="45"/>
    </row>
    <row r="104" spans="1:17" x14ac:dyDescent="0.25">
      <c r="M104" s="45"/>
    </row>
    <row r="105" spans="1:17" x14ac:dyDescent="0.25">
      <c r="M105" s="45"/>
    </row>
    <row r="106" spans="1:17" x14ac:dyDescent="0.25">
      <c r="M106" s="45"/>
    </row>
    <row r="107" spans="1:17" x14ac:dyDescent="0.25">
      <c r="M107" s="45"/>
    </row>
    <row r="108" spans="1:17" x14ac:dyDescent="0.25">
      <c r="M108" s="45"/>
    </row>
  </sheetData>
  <sortState ref="D2:Q100">
    <sortCondition descending="1" ref="Q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J35"/>
  <sheetViews>
    <sheetView workbookViewId="0">
      <selection activeCell="B36" sqref="B36"/>
    </sheetView>
  </sheetViews>
  <sheetFormatPr baseColWidth="10" defaultRowHeight="15" x14ac:dyDescent="0.25"/>
  <sheetData>
    <row r="1" spans="1:10" x14ac:dyDescent="0.25">
      <c r="A1" t="s">
        <v>42</v>
      </c>
    </row>
    <row r="2" spans="1:10" x14ac:dyDescent="0.25">
      <c r="A2" s="2" t="s">
        <v>67</v>
      </c>
      <c r="B2" s="2" t="s">
        <v>68</v>
      </c>
      <c r="C2" s="2"/>
      <c r="D2" s="2"/>
      <c r="E2" s="2"/>
      <c r="F2" s="2"/>
      <c r="G2" s="4"/>
      <c r="H2" s="4"/>
      <c r="I2" s="4"/>
      <c r="J2" s="4" t="s">
        <v>69</v>
      </c>
    </row>
    <row r="3" spans="1:10" x14ac:dyDescent="0.25">
      <c r="A3" s="4">
        <v>1</v>
      </c>
      <c r="B3" s="77" t="s">
        <v>108</v>
      </c>
      <c r="C3" s="77"/>
      <c r="D3" s="77"/>
      <c r="E3" s="77"/>
      <c r="F3" s="77"/>
      <c r="G3" s="35"/>
      <c r="H3" s="4"/>
      <c r="I3" s="4"/>
      <c r="J3" s="4">
        <f>15*8</f>
        <v>120</v>
      </c>
    </row>
    <row r="4" spans="1:10" x14ac:dyDescent="0.25">
      <c r="A4" s="4">
        <v>2</v>
      </c>
      <c r="B4" s="77" t="s">
        <v>109</v>
      </c>
      <c r="C4" s="77"/>
      <c r="D4" s="77"/>
      <c r="E4" s="77"/>
      <c r="F4" s="77"/>
      <c r="G4" s="35"/>
      <c r="H4" s="4"/>
      <c r="I4" s="4"/>
      <c r="J4" s="4">
        <f>15*10</f>
        <v>150</v>
      </c>
    </row>
    <row r="5" spans="1:10" x14ac:dyDescent="0.25">
      <c r="A5" s="4">
        <v>3</v>
      </c>
      <c r="B5" s="77" t="s">
        <v>110</v>
      </c>
      <c r="C5" s="77"/>
      <c r="D5" s="77"/>
      <c r="E5" s="77"/>
      <c r="F5" s="77"/>
      <c r="G5" s="35"/>
      <c r="H5" s="4"/>
      <c r="I5" s="4"/>
      <c r="J5" s="4">
        <f>15*10</f>
        <v>150</v>
      </c>
    </row>
    <row r="6" spans="1:10" x14ac:dyDescent="0.25">
      <c r="A6" s="4">
        <v>4</v>
      </c>
      <c r="B6" s="77" t="s">
        <v>70</v>
      </c>
      <c r="C6" s="77"/>
      <c r="D6" s="77"/>
      <c r="E6" s="77"/>
      <c r="F6" s="77"/>
      <c r="G6" s="35"/>
      <c r="H6" s="4"/>
      <c r="I6" s="4"/>
      <c r="J6" s="4">
        <f>15*12</f>
        <v>180</v>
      </c>
    </row>
    <row r="8" spans="1:10" x14ac:dyDescent="0.25">
      <c r="A8" s="2" t="s">
        <v>19</v>
      </c>
    </row>
    <row r="9" spans="1:10" x14ac:dyDescent="0.25">
      <c r="A9" s="2" t="s">
        <v>67</v>
      </c>
      <c r="B9" s="2" t="s">
        <v>68</v>
      </c>
      <c r="C9" s="2"/>
      <c r="D9" s="2"/>
      <c r="E9" s="2"/>
      <c r="F9" s="2"/>
      <c r="G9" s="4" t="s">
        <v>71</v>
      </c>
      <c r="H9" s="4"/>
      <c r="I9" s="4"/>
      <c r="J9" s="4" t="s">
        <v>69</v>
      </c>
    </row>
    <row r="10" spans="1:10" x14ac:dyDescent="0.25">
      <c r="A10" s="4">
        <v>1</v>
      </c>
      <c r="B10" s="78" t="s">
        <v>72</v>
      </c>
      <c r="C10" s="78"/>
      <c r="D10" s="78"/>
      <c r="E10" s="78"/>
      <c r="F10" s="78"/>
      <c r="G10" s="35" t="s">
        <v>73</v>
      </c>
      <c r="H10" s="4"/>
      <c r="I10" s="4"/>
      <c r="J10" s="4">
        <f>15*5</f>
        <v>75</v>
      </c>
    </row>
    <row r="11" spans="1:10" x14ac:dyDescent="0.25">
      <c r="A11" s="4">
        <v>2</v>
      </c>
      <c r="B11" s="78" t="s">
        <v>74</v>
      </c>
      <c r="C11" s="78"/>
      <c r="D11" s="78"/>
      <c r="E11" s="78"/>
      <c r="F11" s="78"/>
      <c r="G11" s="35" t="s">
        <v>75</v>
      </c>
      <c r="H11" s="4"/>
      <c r="I11" s="4"/>
      <c r="J11" s="4">
        <f>15*5</f>
        <v>75</v>
      </c>
    </row>
    <row r="12" spans="1:10" x14ac:dyDescent="0.25">
      <c r="A12" s="4">
        <v>3</v>
      </c>
      <c r="B12" s="78" t="s">
        <v>76</v>
      </c>
      <c r="C12" s="78"/>
      <c r="D12" s="78"/>
      <c r="E12" s="78"/>
      <c r="F12" s="78"/>
      <c r="G12" s="35" t="s">
        <v>77</v>
      </c>
      <c r="H12" s="4"/>
      <c r="I12" s="4"/>
      <c r="J12" s="4">
        <f>15*8</f>
        <v>120</v>
      </c>
    </row>
    <row r="13" spans="1:10" x14ac:dyDescent="0.25">
      <c r="A13" s="4">
        <v>4</v>
      </c>
      <c r="B13" s="78" t="s">
        <v>78</v>
      </c>
      <c r="C13" s="78"/>
      <c r="D13" s="78"/>
      <c r="E13" s="78"/>
      <c r="F13" s="78"/>
      <c r="G13" s="35" t="s">
        <v>79</v>
      </c>
      <c r="H13" s="4"/>
      <c r="I13" s="4"/>
      <c r="J13" s="4">
        <f>15*7</f>
        <v>105</v>
      </c>
    </row>
    <row r="15" spans="1:10" x14ac:dyDescent="0.25">
      <c r="A15" s="2" t="s">
        <v>18</v>
      </c>
    </row>
    <row r="16" spans="1:10" x14ac:dyDescent="0.25">
      <c r="A16" s="2" t="s">
        <v>67</v>
      </c>
      <c r="B16" s="2" t="s">
        <v>68</v>
      </c>
      <c r="C16" s="2"/>
      <c r="D16" s="2"/>
      <c r="E16" s="2"/>
      <c r="F16" s="2"/>
      <c r="G16" s="4" t="s">
        <v>71</v>
      </c>
      <c r="H16" s="4"/>
      <c r="I16" s="4"/>
      <c r="J16" s="4" t="s">
        <v>69</v>
      </c>
    </row>
    <row r="17" spans="1:10" x14ac:dyDescent="0.25">
      <c r="A17" s="36">
        <v>1</v>
      </c>
      <c r="B17" s="77" t="s">
        <v>80</v>
      </c>
      <c r="C17" s="77"/>
      <c r="D17" s="77"/>
      <c r="E17" s="77"/>
      <c r="F17" s="77"/>
      <c r="G17" s="35" t="s">
        <v>81</v>
      </c>
      <c r="H17" s="4"/>
      <c r="I17" s="4"/>
      <c r="J17" s="4">
        <f>15*9</f>
        <v>135</v>
      </c>
    </row>
    <row r="18" spans="1:10" x14ac:dyDescent="0.25">
      <c r="A18" s="36">
        <v>2</v>
      </c>
      <c r="B18" s="77" t="s">
        <v>82</v>
      </c>
      <c r="C18" s="77"/>
      <c r="D18" s="77"/>
      <c r="E18" s="77"/>
      <c r="F18" s="77"/>
      <c r="G18" s="35" t="s">
        <v>83</v>
      </c>
      <c r="H18" s="4"/>
      <c r="I18" s="4"/>
      <c r="J18" s="4">
        <f>15*6</f>
        <v>90</v>
      </c>
    </row>
    <row r="19" spans="1:10" x14ac:dyDescent="0.25">
      <c r="A19" s="36">
        <v>3</v>
      </c>
      <c r="B19" s="77" t="s">
        <v>84</v>
      </c>
      <c r="C19" s="77"/>
      <c r="D19" s="77"/>
      <c r="E19" s="77"/>
      <c r="F19" s="77"/>
      <c r="G19" s="35" t="s">
        <v>85</v>
      </c>
      <c r="H19" s="4"/>
      <c r="I19" s="4"/>
      <c r="J19" s="4">
        <f>15*4</f>
        <v>60</v>
      </c>
    </row>
    <row r="20" spans="1:10" x14ac:dyDescent="0.25">
      <c r="A20" s="36">
        <v>4</v>
      </c>
      <c r="B20" s="77" t="s">
        <v>86</v>
      </c>
      <c r="C20" s="77"/>
      <c r="D20" s="77"/>
      <c r="E20" s="77"/>
      <c r="F20" s="77"/>
      <c r="G20" s="35" t="s">
        <v>87</v>
      </c>
      <c r="H20" s="4"/>
      <c r="I20" s="4"/>
      <c r="J20" s="4">
        <f>15*4</f>
        <v>60</v>
      </c>
    </row>
    <row r="22" spans="1:10" x14ac:dyDescent="0.25">
      <c r="A22" s="2" t="s">
        <v>16</v>
      </c>
    </row>
    <row r="23" spans="1:10" x14ac:dyDescent="0.25">
      <c r="A23" s="2" t="s">
        <v>67</v>
      </c>
      <c r="B23" s="2" t="s">
        <v>68</v>
      </c>
      <c r="C23" s="2"/>
      <c r="D23" s="2"/>
      <c r="E23" s="2"/>
      <c r="F23" s="2"/>
      <c r="G23" s="4" t="s">
        <v>71</v>
      </c>
      <c r="H23" s="4"/>
      <c r="I23" s="4"/>
      <c r="J23" s="4" t="s">
        <v>69</v>
      </c>
    </row>
    <row r="24" spans="1:10" x14ac:dyDescent="0.25">
      <c r="A24" s="4">
        <v>1</v>
      </c>
      <c r="B24" s="77" t="s">
        <v>88</v>
      </c>
      <c r="C24" s="77"/>
      <c r="D24" s="77"/>
      <c r="E24" s="77"/>
      <c r="F24" s="77"/>
      <c r="G24" s="35" t="s">
        <v>81</v>
      </c>
      <c r="H24" s="4"/>
      <c r="I24" s="4"/>
      <c r="J24" s="4">
        <f>15*12</f>
        <v>180</v>
      </c>
    </row>
    <row r="25" spans="1:10" x14ac:dyDescent="0.25">
      <c r="A25" s="4">
        <v>2</v>
      </c>
      <c r="B25" s="77" t="s">
        <v>111</v>
      </c>
      <c r="C25" s="77"/>
      <c r="D25" s="77"/>
      <c r="E25" s="77"/>
      <c r="F25" s="77"/>
      <c r="G25" s="35" t="s">
        <v>89</v>
      </c>
      <c r="H25" s="4"/>
      <c r="I25" s="4"/>
      <c r="J25" s="4">
        <f>15*17</f>
        <v>255</v>
      </c>
    </row>
    <row r="26" spans="1:10" x14ac:dyDescent="0.25">
      <c r="A26" s="4">
        <v>3</v>
      </c>
      <c r="B26" s="77" t="s">
        <v>90</v>
      </c>
      <c r="C26" s="77"/>
      <c r="D26" s="77"/>
      <c r="E26" s="77"/>
      <c r="F26" s="77"/>
      <c r="G26" s="35" t="s">
        <v>91</v>
      </c>
      <c r="H26" s="4"/>
      <c r="I26" s="4"/>
      <c r="J26" s="4">
        <f>15*17</f>
        <v>255</v>
      </c>
    </row>
    <row r="27" spans="1:10" x14ac:dyDescent="0.25">
      <c r="A27" s="4">
        <v>4</v>
      </c>
      <c r="B27" s="77" t="s">
        <v>92</v>
      </c>
      <c r="C27" s="77"/>
      <c r="D27" s="77"/>
      <c r="E27" s="77"/>
      <c r="F27" s="77"/>
      <c r="G27" s="35" t="s">
        <v>87</v>
      </c>
      <c r="H27" s="4"/>
      <c r="I27" s="4"/>
      <c r="J27" s="4">
        <f>15*15</f>
        <v>225</v>
      </c>
    </row>
    <row r="29" spans="1:10" x14ac:dyDescent="0.25">
      <c r="A29" s="2" t="s">
        <v>17</v>
      </c>
    </row>
    <row r="30" spans="1:10" x14ac:dyDescent="0.25">
      <c r="A30" s="2" t="s">
        <v>67</v>
      </c>
      <c r="B30" s="2" t="s">
        <v>68</v>
      </c>
      <c r="C30" s="2"/>
      <c r="D30" s="2"/>
      <c r="E30" s="2"/>
      <c r="F30" s="2"/>
      <c r="G30" s="4" t="s">
        <v>71</v>
      </c>
      <c r="H30" s="4"/>
      <c r="I30" s="4"/>
      <c r="J30" s="4" t="s">
        <v>69</v>
      </c>
    </row>
    <row r="31" spans="1:10" x14ac:dyDescent="0.25">
      <c r="A31" s="37" t="s">
        <v>93</v>
      </c>
      <c r="B31" s="77" t="s">
        <v>94</v>
      </c>
      <c r="C31" s="77"/>
      <c r="D31" s="77"/>
      <c r="E31" s="77"/>
      <c r="F31" s="77"/>
      <c r="G31" s="35" t="s">
        <v>95</v>
      </c>
      <c r="H31" s="4"/>
      <c r="I31" s="4"/>
      <c r="J31" s="4">
        <f>15*2</f>
        <v>30</v>
      </c>
    </row>
    <row r="32" spans="1:10" x14ac:dyDescent="0.25">
      <c r="A32" s="4" t="s">
        <v>96</v>
      </c>
      <c r="B32" s="77" t="s">
        <v>97</v>
      </c>
      <c r="C32" s="77"/>
      <c r="D32" s="77"/>
      <c r="E32" s="77"/>
      <c r="F32" s="77"/>
      <c r="G32" s="35" t="s">
        <v>98</v>
      </c>
      <c r="H32" s="4"/>
      <c r="I32" s="4"/>
      <c r="J32" s="4">
        <f>15*9</f>
        <v>135</v>
      </c>
    </row>
    <row r="33" spans="1:10" x14ac:dyDescent="0.25">
      <c r="A33" s="4" t="s">
        <v>99</v>
      </c>
      <c r="B33" s="77" t="s">
        <v>100</v>
      </c>
      <c r="C33" s="77"/>
      <c r="D33" s="77"/>
      <c r="E33" s="77"/>
      <c r="F33" s="77"/>
      <c r="G33" s="35" t="s">
        <v>101</v>
      </c>
      <c r="H33" s="4"/>
      <c r="I33" s="4"/>
      <c r="J33" s="4">
        <f>15*12</f>
        <v>180</v>
      </c>
    </row>
    <row r="34" spans="1:10" x14ac:dyDescent="0.25">
      <c r="A34" s="4" t="s">
        <v>102</v>
      </c>
      <c r="B34" s="77" t="s">
        <v>103</v>
      </c>
      <c r="C34" s="77"/>
      <c r="D34" s="77"/>
      <c r="E34" s="77"/>
      <c r="F34" s="77"/>
      <c r="G34" s="35" t="s">
        <v>104</v>
      </c>
      <c r="H34" s="4"/>
      <c r="I34" s="4"/>
      <c r="J34" s="4">
        <f>15*13</f>
        <v>195</v>
      </c>
    </row>
    <row r="35" spans="1:10" x14ac:dyDescent="0.25">
      <c r="A35" s="4" t="s">
        <v>105</v>
      </c>
      <c r="B35" s="77" t="s">
        <v>106</v>
      </c>
      <c r="C35" s="77"/>
      <c r="D35" s="77"/>
      <c r="E35" s="77"/>
      <c r="F35" s="77"/>
      <c r="G35" s="35" t="s">
        <v>87</v>
      </c>
      <c r="H35" s="4"/>
      <c r="I35" s="4"/>
      <c r="J35" s="4">
        <f>15*12</f>
        <v>180</v>
      </c>
    </row>
  </sheetData>
  <mergeCells count="21">
    <mergeCell ref="B20:F20"/>
    <mergeCell ref="B3:F3"/>
    <mergeCell ref="B4:F4"/>
    <mergeCell ref="B5:F5"/>
    <mergeCell ref="B6:F6"/>
    <mergeCell ref="B10:F10"/>
    <mergeCell ref="B11:F11"/>
    <mergeCell ref="B12:F12"/>
    <mergeCell ref="B13:F13"/>
    <mergeCell ref="B17:F17"/>
    <mergeCell ref="B18:F18"/>
    <mergeCell ref="B19:F19"/>
    <mergeCell ref="B33:F33"/>
    <mergeCell ref="B34:F34"/>
    <mergeCell ref="B35:F35"/>
    <mergeCell ref="B24:F24"/>
    <mergeCell ref="B25:F25"/>
    <mergeCell ref="B26:F26"/>
    <mergeCell ref="B27:F27"/>
    <mergeCell ref="B31:F31"/>
    <mergeCell ref="B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5:B33"/>
  <sheetViews>
    <sheetView topLeftCell="A4" workbookViewId="0">
      <selection activeCell="A6" sqref="A6"/>
    </sheetView>
  </sheetViews>
  <sheetFormatPr baseColWidth="10" defaultRowHeight="15" x14ac:dyDescent="0.25"/>
  <cols>
    <col min="1" max="1" width="31.5703125" bestFit="1" customWidth="1"/>
    <col min="2" max="2" width="19" customWidth="1"/>
    <col min="3" max="3" width="6.140625" customWidth="1"/>
    <col min="4" max="6" width="7.140625" customWidth="1"/>
    <col min="7" max="7" width="11" customWidth="1"/>
    <col min="8" max="8" width="12.5703125" customWidth="1"/>
    <col min="9" max="22" width="3" customWidth="1"/>
    <col min="23" max="23" width="4" customWidth="1"/>
    <col min="24" max="24" width="11" customWidth="1"/>
    <col min="25" max="25" width="12.5703125" customWidth="1"/>
    <col min="26" max="26" width="6" customWidth="1"/>
    <col min="27" max="27" width="4" customWidth="1"/>
    <col min="28" max="28" width="6" customWidth="1"/>
    <col min="29" max="29" width="4" customWidth="1"/>
    <col min="30" max="30" width="6" customWidth="1"/>
    <col min="31" max="31" width="4" customWidth="1"/>
    <col min="32" max="32" width="6" customWidth="1"/>
    <col min="33" max="33" width="4" customWidth="1"/>
    <col min="34" max="34" width="6" customWidth="1"/>
    <col min="35" max="35" width="4" customWidth="1"/>
    <col min="36" max="36" width="6" customWidth="1"/>
    <col min="37" max="37" width="4" customWidth="1"/>
    <col min="38" max="38" width="6" customWidth="1"/>
    <col min="39" max="39" width="4" customWidth="1"/>
    <col min="40" max="40" width="6" customWidth="1"/>
    <col min="41" max="41" width="4" customWidth="1"/>
    <col min="42" max="42" width="6" customWidth="1"/>
    <col min="43" max="43" width="4" customWidth="1"/>
    <col min="44" max="44" width="6" customWidth="1"/>
    <col min="45" max="45" width="4" customWidth="1"/>
    <col min="46" max="46" width="6" customWidth="1"/>
    <col min="47" max="47" width="4" customWidth="1"/>
    <col min="48" max="48" width="6" customWidth="1"/>
    <col min="49" max="49" width="4" customWidth="1"/>
    <col min="50" max="50" width="6" customWidth="1"/>
    <col min="51" max="51" width="4" customWidth="1"/>
    <col min="52" max="52" width="6" customWidth="1"/>
    <col min="53" max="53" width="4" customWidth="1"/>
    <col min="54" max="54" width="6" customWidth="1"/>
    <col min="55" max="55" width="4" customWidth="1"/>
    <col min="56" max="56" width="6" customWidth="1"/>
    <col min="57" max="57" width="4" customWidth="1"/>
    <col min="58" max="58" width="6" customWidth="1"/>
    <col min="59" max="59" width="4" customWidth="1"/>
    <col min="60" max="60" width="6" customWidth="1"/>
    <col min="61" max="61" width="4" customWidth="1"/>
    <col min="62" max="62" width="6" customWidth="1"/>
    <col min="63" max="63" width="4" customWidth="1"/>
    <col min="64" max="64" width="6" customWidth="1"/>
    <col min="65" max="65" width="4" customWidth="1"/>
    <col min="66" max="66" width="6" customWidth="1"/>
    <col min="67" max="67" width="4" customWidth="1"/>
    <col min="68" max="68" width="6" customWidth="1"/>
    <col min="69" max="69" width="4" customWidth="1"/>
    <col min="70" max="70" width="6" customWidth="1"/>
    <col min="71" max="71" width="4" customWidth="1"/>
    <col min="72" max="72" width="6" customWidth="1"/>
    <col min="73" max="73" width="4" customWidth="1"/>
    <col min="74" max="77" width="6" customWidth="1"/>
    <col min="78" max="78" width="4" customWidth="1"/>
    <col min="79" max="79" width="6" customWidth="1"/>
    <col min="80" max="80" width="12.5703125" bestFit="1" customWidth="1"/>
  </cols>
  <sheetData>
    <row r="5" spans="1:2" x14ac:dyDescent="0.25">
      <c r="A5" s="60" t="s">
        <v>2482</v>
      </c>
      <c r="B5" s="62" t="s">
        <v>3212</v>
      </c>
    </row>
    <row r="6" spans="1:2" x14ac:dyDescent="0.25">
      <c r="A6" s="61" t="s">
        <v>2484</v>
      </c>
      <c r="B6" s="62">
        <v>146</v>
      </c>
    </row>
    <row r="7" spans="1:2" x14ac:dyDescent="0.25">
      <c r="A7" s="61" t="s">
        <v>269</v>
      </c>
      <c r="B7" s="62">
        <v>93</v>
      </c>
    </row>
    <row r="8" spans="1:2" x14ac:dyDescent="0.25">
      <c r="A8" s="61" t="s">
        <v>2494</v>
      </c>
      <c r="B8" s="62">
        <v>85</v>
      </c>
    </row>
    <row r="9" spans="1:2" x14ac:dyDescent="0.25">
      <c r="A9" s="61" t="s">
        <v>2486</v>
      </c>
      <c r="B9" s="62">
        <v>107</v>
      </c>
    </row>
    <row r="10" spans="1:2" x14ac:dyDescent="0.25">
      <c r="A10" s="61" t="s">
        <v>720</v>
      </c>
      <c r="B10" s="62">
        <v>59</v>
      </c>
    </row>
    <row r="11" spans="1:2" x14ac:dyDescent="0.25">
      <c r="A11" s="61" t="s">
        <v>862</v>
      </c>
      <c r="B11" s="62">
        <v>20</v>
      </c>
    </row>
    <row r="12" spans="1:2" x14ac:dyDescent="0.25">
      <c r="A12" s="61" t="s">
        <v>911</v>
      </c>
      <c r="B12" s="62">
        <v>26</v>
      </c>
    </row>
    <row r="13" spans="1:2" x14ac:dyDescent="0.25">
      <c r="A13" s="61" t="s">
        <v>2487</v>
      </c>
      <c r="B13" s="62">
        <v>37</v>
      </c>
    </row>
    <row r="14" spans="1:2" x14ac:dyDescent="0.25">
      <c r="A14" s="61" t="s">
        <v>972</v>
      </c>
      <c r="B14" s="62">
        <v>8</v>
      </c>
    </row>
    <row r="15" spans="1:2" x14ac:dyDescent="0.25">
      <c r="A15" s="61" t="s">
        <v>991</v>
      </c>
      <c r="B15" s="62">
        <v>11</v>
      </c>
    </row>
    <row r="16" spans="1:2" x14ac:dyDescent="0.25">
      <c r="A16" s="61" t="s">
        <v>1017</v>
      </c>
      <c r="B16" s="62">
        <v>92</v>
      </c>
    </row>
    <row r="17" spans="1:2" x14ac:dyDescent="0.25">
      <c r="A17" s="61" t="s">
        <v>1239</v>
      </c>
      <c r="B17" s="62">
        <v>54</v>
      </c>
    </row>
    <row r="18" spans="1:2" x14ac:dyDescent="0.25">
      <c r="A18" s="61" t="s">
        <v>1367</v>
      </c>
      <c r="B18" s="62">
        <v>29</v>
      </c>
    </row>
    <row r="19" spans="1:2" x14ac:dyDescent="0.25">
      <c r="A19" s="61" t="s">
        <v>1435</v>
      </c>
      <c r="B19" s="62">
        <v>31</v>
      </c>
    </row>
    <row r="20" spans="1:2" x14ac:dyDescent="0.25">
      <c r="A20" s="61" t="s">
        <v>1509</v>
      </c>
      <c r="B20" s="62">
        <v>91</v>
      </c>
    </row>
    <row r="21" spans="1:2" x14ac:dyDescent="0.25">
      <c r="A21" s="61" t="s">
        <v>1715</v>
      </c>
      <c r="B21" s="62">
        <v>67</v>
      </c>
    </row>
    <row r="22" spans="1:2" x14ac:dyDescent="0.25">
      <c r="A22" s="61" t="s">
        <v>1954</v>
      </c>
      <c r="B22" s="62">
        <v>1</v>
      </c>
    </row>
    <row r="23" spans="1:2" x14ac:dyDescent="0.25">
      <c r="A23" s="61" t="s">
        <v>1958</v>
      </c>
      <c r="B23" s="62">
        <v>1</v>
      </c>
    </row>
    <row r="24" spans="1:2" x14ac:dyDescent="0.25">
      <c r="A24" s="61" t="s">
        <v>2496</v>
      </c>
      <c r="B24" s="62">
        <v>31</v>
      </c>
    </row>
    <row r="25" spans="1:2" x14ac:dyDescent="0.25">
      <c r="A25" s="61" t="s">
        <v>1962</v>
      </c>
      <c r="B25" s="62">
        <v>13</v>
      </c>
    </row>
    <row r="26" spans="1:2" x14ac:dyDescent="0.25">
      <c r="A26" s="61" t="s">
        <v>11</v>
      </c>
      <c r="B26" s="62">
        <v>181</v>
      </c>
    </row>
    <row r="27" spans="1:2" x14ac:dyDescent="0.25">
      <c r="A27" s="61" t="s">
        <v>2282</v>
      </c>
      <c r="B27" s="62">
        <v>6</v>
      </c>
    </row>
    <row r="28" spans="1:2" x14ac:dyDescent="0.25">
      <c r="A28" s="61" t="s">
        <v>2491</v>
      </c>
      <c r="B28" s="62">
        <v>125</v>
      </c>
    </row>
    <row r="29" spans="1:2" x14ac:dyDescent="0.25">
      <c r="A29" s="61" t="s">
        <v>2298</v>
      </c>
      <c r="B29" s="62">
        <v>3</v>
      </c>
    </row>
    <row r="30" spans="1:2" x14ac:dyDescent="0.25">
      <c r="A30" s="61" t="s">
        <v>2307</v>
      </c>
      <c r="B30" s="62">
        <v>76</v>
      </c>
    </row>
    <row r="31" spans="1:2" x14ac:dyDescent="0.25">
      <c r="A31" s="61" t="s">
        <v>3110</v>
      </c>
      <c r="B31" s="62">
        <v>8</v>
      </c>
    </row>
    <row r="32" spans="1:2" x14ac:dyDescent="0.25">
      <c r="A32" s="61" t="s">
        <v>3111</v>
      </c>
      <c r="B32" s="62"/>
    </row>
    <row r="33" spans="1:2" x14ac:dyDescent="0.25">
      <c r="A33" s="61" t="s">
        <v>2483</v>
      </c>
      <c r="B33" s="62">
        <v>1401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filterMode="1"/>
  <dimension ref="A1:AA1404"/>
  <sheetViews>
    <sheetView workbookViewId="0">
      <pane xSplit="8" ySplit="1" topLeftCell="I964" activePane="bottomRight" state="frozen"/>
      <selection pane="topRight" activeCell="I1" sqref="I1"/>
      <selection pane="bottomLeft" activeCell="A2" sqref="A2"/>
      <selection pane="bottomRight"/>
    </sheetView>
  </sheetViews>
  <sheetFormatPr baseColWidth="10" defaultRowHeight="15" x14ac:dyDescent="0.25"/>
  <cols>
    <col min="1" max="3" width="11.42578125" customWidth="1"/>
    <col min="5" max="7" width="11.42578125" customWidth="1"/>
    <col min="8" max="8" width="11.42578125" style="65" customWidth="1"/>
    <col min="9" max="12" width="11.42578125" style="4" customWidth="1"/>
    <col min="13" max="13" width="11.42578125" style="4"/>
    <col min="14" max="14" width="11.42578125" style="4" customWidth="1"/>
    <col min="15" max="19" width="11.42578125" style="49" customWidth="1"/>
    <col min="20" max="20" width="11.42578125" style="52" customWidth="1"/>
    <col min="21" max="21" width="11.42578125" style="49" customWidth="1"/>
    <col min="22" max="25" width="11.42578125" style="49"/>
    <col min="26" max="26" width="11.42578125" customWidth="1"/>
    <col min="27" max="27" width="11.85546875" style="4" bestFit="1" customWidth="1"/>
  </cols>
  <sheetData>
    <row r="1" spans="1:27" ht="60" x14ac:dyDescent="0.25">
      <c r="A1" s="1" t="s">
        <v>2</v>
      </c>
      <c r="B1" s="1" t="s">
        <v>0</v>
      </c>
      <c r="C1" s="1" t="s">
        <v>1</v>
      </c>
      <c r="D1" s="33" t="s">
        <v>59</v>
      </c>
      <c r="E1" s="64" t="s">
        <v>9</v>
      </c>
      <c r="F1" s="64" t="s">
        <v>14</v>
      </c>
      <c r="G1" s="1" t="s">
        <v>61</v>
      </c>
      <c r="H1" s="1" t="s">
        <v>261</v>
      </c>
      <c r="I1" s="66" t="s">
        <v>42</v>
      </c>
      <c r="J1" s="1" t="s">
        <v>19</v>
      </c>
      <c r="K1" s="1" t="s">
        <v>18</v>
      </c>
      <c r="L1" s="1" t="s">
        <v>16</v>
      </c>
      <c r="M1" s="1" t="s">
        <v>17</v>
      </c>
      <c r="N1" s="67" t="s">
        <v>15</v>
      </c>
      <c r="O1" s="1" t="s">
        <v>266</v>
      </c>
      <c r="P1" s="1" t="s">
        <v>20</v>
      </c>
      <c r="Q1" s="1" t="s">
        <v>21</v>
      </c>
      <c r="R1" s="1" t="s">
        <v>22</v>
      </c>
      <c r="S1" s="1" t="s">
        <v>23</v>
      </c>
      <c r="T1" s="48" t="s">
        <v>24</v>
      </c>
      <c r="U1" s="1" t="s">
        <v>25</v>
      </c>
      <c r="V1" s="1" t="s">
        <v>26</v>
      </c>
      <c r="W1" s="1" t="s">
        <v>27</v>
      </c>
      <c r="X1" s="1" t="s">
        <v>28</v>
      </c>
      <c r="Y1" s="1" t="s">
        <v>29</v>
      </c>
      <c r="Z1" s="33" t="s">
        <v>60</v>
      </c>
      <c r="AA1" s="1" t="s">
        <v>262</v>
      </c>
    </row>
    <row r="2" spans="1:27" x14ac:dyDescent="0.25">
      <c r="A2" s="46">
        <v>200060598</v>
      </c>
      <c r="B2" s="46" t="s">
        <v>115</v>
      </c>
      <c r="C2" s="46" t="s">
        <v>116</v>
      </c>
      <c r="D2" s="47" t="s">
        <v>117</v>
      </c>
      <c r="E2" s="46" t="s">
        <v>11</v>
      </c>
      <c r="F2" s="50" t="s">
        <v>2488</v>
      </c>
      <c r="G2" s="39">
        <v>43675</v>
      </c>
      <c r="H2" s="76"/>
      <c r="I2" s="75">
        <v>163</v>
      </c>
      <c r="J2" s="4">
        <v>100</v>
      </c>
      <c r="K2" s="4">
        <v>140</v>
      </c>
      <c r="L2" s="4">
        <v>180</v>
      </c>
      <c r="M2" s="4">
        <v>210</v>
      </c>
      <c r="N2" s="74">
        <v>159</v>
      </c>
      <c r="O2" s="73">
        <v>43</v>
      </c>
      <c r="P2" s="65">
        <f t="shared" ref="P2:P16" si="0">VLOOKUP(J2,PER_RC,2,FALSE)</f>
        <v>12</v>
      </c>
      <c r="Q2" s="65">
        <f t="shared" ref="Q2:Q16" si="1">VLOOKUP(K2,PER_LC,2,FALSE)</f>
        <v>27</v>
      </c>
      <c r="R2" s="65">
        <f t="shared" ref="R2:R16" si="2">VLOOKUP(L2,PER_CC,2,FALSE)</f>
        <v>29</v>
      </c>
      <c r="S2" s="65">
        <f t="shared" ref="S2:S16" si="3">VLOOKUP(M2,PER_IGL,2,FALSE)</f>
        <v>26</v>
      </c>
      <c r="T2" s="53">
        <f>VLOOKUP(N2,PER_PGLOB,2,FALSE)</f>
        <v>20</v>
      </c>
      <c r="U2" s="49">
        <f t="shared" ref="U2:U33" si="4">VALUE(IF(I2&lt;116,"1",IF(I2&lt;151,"2",IF(I2&lt;186,"3",IF(I2&lt;=300,"4","ERROR")))))</f>
        <v>3</v>
      </c>
      <c r="V2" s="49">
        <f t="shared" ref="V2:V33" si="5">VALUE(IF(J2&lt;126,"1",IF(J2&lt;154,"2",IF(J2&lt;203,"3",IF(J2&lt;=300,"4","ERROR")))))</f>
        <v>1</v>
      </c>
      <c r="W2" s="49">
        <f t="shared" ref="W2:W33" si="6">VALUE(IF(K2&lt;125,"1",IF(K2&lt;158,"2",IF(K2&lt;200,"3",IF(K2&lt;=300,"4","ERROR")))))</f>
        <v>2</v>
      </c>
      <c r="X2" s="49">
        <f t="shared" ref="X2:X33" si="7">VALUE(IF(L2&lt;125,"1",IF(L2&lt;157,"2",IF(L2&lt;200,"3",IF(L2&lt;=300,"4","ERROR")))))</f>
        <v>3</v>
      </c>
      <c r="Y2" s="49" t="str">
        <f t="shared" ref="Y2:Y33" si="8">IF(M2&lt;123,"-A1",IF(M2&lt;146,"A1",IF(M2&lt;171,"A2",IF(M2&lt;200,"B1",IF(M2&lt;=300,"B2","ERROR")))))</f>
        <v>B2</v>
      </c>
      <c r="AA2" s="4" t="s">
        <v>263</v>
      </c>
    </row>
    <row r="3" spans="1:27" x14ac:dyDescent="0.25">
      <c r="A3" s="46">
        <v>200061859</v>
      </c>
      <c r="B3" s="46" t="s">
        <v>118</v>
      </c>
      <c r="C3" s="46" t="s">
        <v>7</v>
      </c>
      <c r="D3" s="47" t="s">
        <v>119</v>
      </c>
      <c r="E3" s="46" t="s">
        <v>11</v>
      </c>
      <c r="F3" s="50" t="s">
        <v>2488</v>
      </c>
      <c r="G3" s="39">
        <v>43675</v>
      </c>
      <c r="H3" s="76"/>
      <c r="I3" s="75">
        <v>272</v>
      </c>
      <c r="J3" s="4">
        <v>100</v>
      </c>
      <c r="K3" s="4">
        <v>170</v>
      </c>
      <c r="L3" s="4">
        <v>170</v>
      </c>
      <c r="M3" s="4">
        <v>250</v>
      </c>
      <c r="N3" s="74">
        <v>192</v>
      </c>
      <c r="O3" s="73">
        <f t="shared" ref="O3:O9" si="9">VLOOKUP(I3,PER_CE,2,FALSE)</f>
        <v>87</v>
      </c>
      <c r="P3" s="65">
        <f t="shared" si="0"/>
        <v>12</v>
      </c>
      <c r="Q3" s="65">
        <f t="shared" si="1"/>
        <v>53</v>
      </c>
      <c r="R3" s="65">
        <f t="shared" si="2"/>
        <v>18</v>
      </c>
      <c r="S3" s="65">
        <f t="shared" si="3"/>
        <v>55</v>
      </c>
      <c r="T3" s="53">
        <f>VLOOKUP(N3,PER_PGLOB,2,FALSE)</f>
        <v>51</v>
      </c>
      <c r="U3" s="49">
        <f t="shared" si="4"/>
        <v>4</v>
      </c>
      <c r="V3" s="49">
        <f t="shared" si="5"/>
        <v>1</v>
      </c>
      <c r="W3" s="49">
        <f t="shared" si="6"/>
        <v>3</v>
      </c>
      <c r="X3" s="49">
        <f t="shared" si="7"/>
        <v>3</v>
      </c>
      <c r="Y3" s="49" t="str">
        <f t="shared" si="8"/>
        <v>B2</v>
      </c>
      <c r="AA3" s="4" t="s">
        <v>263</v>
      </c>
    </row>
    <row r="4" spans="1:27" x14ac:dyDescent="0.25">
      <c r="A4" s="46">
        <v>200040581</v>
      </c>
      <c r="B4" s="46" t="s">
        <v>120</v>
      </c>
      <c r="C4" s="46" t="s">
        <v>7</v>
      </c>
      <c r="D4" s="47" t="s">
        <v>121</v>
      </c>
      <c r="E4" s="46" t="s">
        <v>11</v>
      </c>
      <c r="F4" s="50" t="s">
        <v>2488</v>
      </c>
      <c r="G4" s="39">
        <v>43675</v>
      </c>
      <c r="H4" s="76"/>
      <c r="I4" s="75">
        <v>127</v>
      </c>
      <c r="J4" s="4">
        <v>60</v>
      </c>
      <c r="K4" s="4">
        <v>190</v>
      </c>
      <c r="L4" s="4">
        <v>190</v>
      </c>
      <c r="M4" s="4">
        <v>210</v>
      </c>
      <c r="N4" s="74">
        <v>155</v>
      </c>
      <c r="O4" s="73">
        <f t="shared" si="9"/>
        <v>12</v>
      </c>
      <c r="P4" s="65">
        <f t="shared" si="0"/>
        <v>1</v>
      </c>
      <c r="Q4" s="65">
        <f t="shared" si="1"/>
        <v>79</v>
      </c>
      <c r="R4" s="65">
        <f t="shared" si="2"/>
        <v>36</v>
      </c>
      <c r="S4" s="65">
        <f t="shared" si="3"/>
        <v>26</v>
      </c>
      <c r="T4" s="53">
        <v>18</v>
      </c>
      <c r="U4" s="49">
        <f t="shared" si="4"/>
        <v>2</v>
      </c>
      <c r="V4" s="49">
        <f t="shared" si="5"/>
        <v>1</v>
      </c>
      <c r="W4" s="49">
        <f t="shared" si="6"/>
        <v>3</v>
      </c>
      <c r="X4" s="49">
        <f t="shared" si="7"/>
        <v>3</v>
      </c>
      <c r="Y4" s="49" t="str">
        <f t="shared" si="8"/>
        <v>B2</v>
      </c>
      <c r="AA4" s="4" t="s">
        <v>263</v>
      </c>
    </row>
    <row r="5" spans="1:27" x14ac:dyDescent="0.25">
      <c r="A5" s="46">
        <v>200063988</v>
      </c>
      <c r="B5" s="46" t="s">
        <v>122</v>
      </c>
      <c r="C5" s="46" t="s">
        <v>4</v>
      </c>
      <c r="D5" s="47" t="s">
        <v>123</v>
      </c>
      <c r="E5" s="46" t="s">
        <v>11</v>
      </c>
      <c r="F5" s="50" t="s">
        <v>2488</v>
      </c>
      <c r="G5" s="39">
        <v>43675</v>
      </c>
      <c r="H5" s="76"/>
      <c r="I5" s="75">
        <v>127</v>
      </c>
      <c r="J5" s="4">
        <v>90</v>
      </c>
      <c r="K5" s="4">
        <v>210</v>
      </c>
      <c r="L5" s="4">
        <v>200</v>
      </c>
      <c r="M5" s="4">
        <v>200</v>
      </c>
      <c r="N5" s="74">
        <v>165</v>
      </c>
      <c r="O5" s="73">
        <f t="shared" si="9"/>
        <v>12</v>
      </c>
      <c r="P5" s="65">
        <f t="shared" si="0"/>
        <v>8</v>
      </c>
      <c r="Q5" s="65">
        <f t="shared" si="1"/>
        <v>92</v>
      </c>
      <c r="R5" s="65">
        <f t="shared" si="2"/>
        <v>48</v>
      </c>
      <c r="S5" s="65">
        <f t="shared" si="3"/>
        <v>20</v>
      </c>
      <c r="T5" s="53">
        <f>VLOOKUP(N5,PER_PGLOB,2,FALSE)</f>
        <v>24</v>
      </c>
      <c r="U5" s="49">
        <f t="shared" si="4"/>
        <v>2</v>
      </c>
      <c r="V5" s="49">
        <f t="shared" si="5"/>
        <v>1</v>
      </c>
      <c r="W5" s="49">
        <f t="shared" si="6"/>
        <v>4</v>
      </c>
      <c r="X5" s="49">
        <f t="shared" si="7"/>
        <v>4</v>
      </c>
      <c r="Y5" s="49" t="str">
        <f t="shared" si="8"/>
        <v>B2</v>
      </c>
      <c r="AA5" s="4" t="s">
        <v>263</v>
      </c>
    </row>
    <row r="6" spans="1:27" x14ac:dyDescent="0.25">
      <c r="A6" s="46">
        <v>200054049</v>
      </c>
      <c r="B6" s="46" t="s">
        <v>124</v>
      </c>
      <c r="C6" s="46" t="s">
        <v>125</v>
      </c>
      <c r="D6" s="47" t="s">
        <v>126</v>
      </c>
      <c r="E6" s="46" t="s">
        <v>11</v>
      </c>
      <c r="F6" s="50" t="s">
        <v>2488</v>
      </c>
      <c r="G6" s="39">
        <v>43675</v>
      </c>
      <c r="H6" s="76"/>
      <c r="I6" s="75">
        <v>169</v>
      </c>
      <c r="J6" s="4">
        <v>150</v>
      </c>
      <c r="K6" s="4">
        <v>190</v>
      </c>
      <c r="L6" s="4">
        <v>200</v>
      </c>
      <c r="M6" s="4">
        <v>270</v>
      </c>
      <c r="N6" s="74">
        <v>196</v>
      </c>
      <c r="O6" s="73">
        <f t="shared" si="9"/>
        <v>48</v>
      </c>
      <c r="P6" s="65">
        <f t="shared" si="0"/>
        <v>42</v>
      </c>
      <c r="Q6" s="65">
        <f t="shared" si="1"/>
        <v>79</v>
      </c>
      <c r="R6" s="65">
        <f t="shared" si="2"/>
        <v>48</v>
      </c>
      <c r="S6" s="65">
        <f t="shared" si="3"/>
        <v>80</v>
      </c>
      <c r="T6" s="53">
        <f>VLOOKUP(N6,PER_PGLOB,2,FALSE)</f>
        <v>57</v>
      </c>
      <c r="U6" s="49">
        <f t="shared" si="4"/>
        <v>3</v>
      </c>
      <c r="V6" s="49">
        <f t="shared" si="5"/>
        <v>2</v>
      </c>
      <c r="W6" s="49">
        <f t="shared" si="6"/>
        <v>3</v>
      </c>
      <c r="X6" s="49">
        <f t="shared" si="7"/>
        <v>4</v>
      </c>
      <c r="Y6" s="49" t="str">
        <f t="shared" si="8"/>
        <v>B2</v>
      </c>
      <c r="AA6" s="4" t="s">
        <v>263</v>
      </c>
    </row>
    <row r="7" spans="1:27" x14ac:dyDescent="0.25">
      <c r="A7" s="46">
        <v>200061599</v>
      </c>
      <c r="B7" s="46" t="s">
        <v>127</v>
      </c>
      <c r="C7" s="46" t="s">
        <v>12</v>
      </c>
      <c r="D7" s="47" t="s">
        <v>128</v>
      </c>
      <c r="E7" s="46" t="s">
        <v>11</v>
      </c>
      <c r="F7" s="50" t="s">
        <v>2488</v>
      </c>
      <c r="G7" s="39">
        <v>43675</v>
      </c>
      <c r="H7" s="76"/>
      <c r="I7" s="75">
        <v>272</v>
      </c>
      <c r="J7" s="4">
        <v>150</v>
      </c>
      <c r="K7" s="4">
        <v>190</v>
      </c>
      <c r="L7" s="4">
        <v>200</v>
      </c>
      <c r="M7" s="4">
        <v>250</v>
      </c>
      <c r="N7" s="74">
        <v>212</v>
      </c>
      <c r="O7" s="73">
        <f t="shared" si="9"/>
        <v>87</v>
      </c>
      <c r="P7" s="65">
        <f t="shared" si="0"/>
        <v>42</v>
      </c>
      <c r="Q7" s="65">
        <f t="shared" si="1"/>
        <v>79</v>
      </c>
      <c r="R7" s="65">
        <f t="shared" si="2"/>
        <v>48</v>
      </c>
      <c r="S7" s="65">
        <f t="shared" si="3"/>
        <v>55</v>
      </c>
      <c r="T7" s="53">
        <f>VLOOKUP(N7,PER_PGLOB,2,FALSE)</f>
        <v>79</v>
      </c>
      <c r="U7" s="49">
        <f t="shared" si="4"/>
        <v>4</v>
      </c>
      <c r="V7" s="49">
        <f t="shared" si="5"/>
        <v>2</v>
      </c>
      <c r="W7" s="49">
        <f t="shared" si="6"/>
        <v>3</v>
      </c>
      <c r="X7" s="49">
        <f t="shared" si="7"/>
        <v>4</v>
      </c>
      <c r="Y7" s="49" t="str">
        <f t="shared" si="8"/>
        <v>B2</v>
      </c>
      <c r="AA7" s="4" t="s">
        <v>263</v>
      </c>
    </row>
    <row r="8" spans="1:27" x14ac:dyDescent="0.25">
      <c r="A8" s="46">
        <v>200069379</v>
      </c>
      <c r="B8" s="46" t="s">
        <v>129</v>
      </c>
      <c r="C8" s="46" t="s">
        <v>130</v>
      </c>
      <c r="D8" s="47" t="s">
        <v>131</v>
      </c>
      <c r="E8" s="46" t="s">
        <v>11</v>
      </c>
      <c r="F8" s="50" t="s">
        <v>2488</v>
      </c>
      <c r="G8" s="39">
        <v>43675</v>
      </c>
      <c r="H8" s="76"/>
      <c r="I8" s="75">
        <v>81</v>
      </c>
      <c r="J8" s="4">
        <v>140</v>
      </c>
      <c r="K8" s="4">
        <v>150</v>
      </c>
      <c r="L8" s="4">
        <v>210</v>
      </c>
      <c r="M8" s="4">
        <v>170</v>
      </c>
      <c r="N8" s="74">
        <v>150</v>
      </c>
      <c r="O8" s="73">
        <f t="shared" si="9"/>
        <v>8</v>
      </c>
      <c r="P8" s="65">
        <f t="shared" si="0"/>
        <v>36</v>
      </c>
      <c r="Q8" s="65">
        <f t="shared" si="1"/>
        <v>34</v>
      </c>
      <c r="R8" s="65">
        <f t="shared" si="2"/>
        <v>59</v>
      </c>
      <c r="S8" s="65">
        <f t="shared" si="3"/>
        <v>10</v>
      </c>
      <c r="T8" s="53">
        <f>VLOOKUP(N8,PER_PGLOB,2,FALSE)</f>
        <v>14</v>
      </c>
      <c r="U8" s="49">
        <f t="shared" si="4"/>
        <v>1</v>
      </c>
      <c r="V8" s="49">
        <f t="shared" si="5"/>
        <v>2</v>
      </c>
      <c r="W8" s="49">
        <f t="shared" si="6"/>
        <v>2</v>
      </c>
      <c r="X8" s="49">
        <f t="shared" si="7"/>
        <v>4</v>
      </c>
      <c r="Y8" s="49" t="str">
        <f t="shared" si="8"/>
        <v>A2</v>
      </c>
      <c r="AA8" s="4" t="s">
        <v>263</v>
      </c>
    </row>
    <row r="9" spans="1:27" x14ac:dyDescent="0.25">
      <c r="A9" s="46">
        <v>200063679</v>
      </c>
      <c r="B9" s="46" t="s">
        <v>132</v>
      </c>
      <c r="C9" s="46" t="s">
        <v>4</v>
      </c>
      <c r="D9" s="47" t="s">
        <v>133</v>
      </c>
      <c r="E9" s="46" t="s">
        <v>11</v>
      </c>
      <c r="F9" s="50" t="s">
        <v>2488</v>
      </c>
      <c r="G9" s="39">
        <v>43675</v>
      </c>
      <c r="H9" s="76"/>
      <c r="I9" s="75">
        <v>300</v>
      </c>
      <c r="J9" s="4">
        <v>200</v>
      </c>
      <c r="K9" s="4">
        <v>200</v>
      </c>
      <c r="L9" s="4">
        <v>250</v>
      </c>
      <c r="M9" s="4">
        <v>210</v>
      </c>
      <c r="N9" s="74">
        <v>232</v>
      </c>
      <c r="O9" s="73">
        <f t="shared" si="9"/>
        <v>99</v>
      </c>
      <c r="P9" s="65">
        <f t="shared" si="0"/>
        <v>79</v>
      </c>
      <c r="Q9" s="65">
        <f t="shared" si="1"/>
        <v>87</v>
      </c>
      <c r="R9" s="65">
        <f t="shared" si="2"/>
        <v>96</v>
      </c>
      <c r="S9" s="65">
        <f t="shared" si="3"/>
        <v>26</v>
      </c>
      <c r="T9" s="53">
        <v>96</v>
      </c>
      <c r="U9" s="49">
        <f t="shared" si="4"/>
        <v>4</v>
      </c>
      <c r="V9" s="49">
        <f t="shared" si="5"/>
        <v>3</v>
      </c>
      <c r="W9" s="49">
        <f t="shared" si="6"/>
        <v>4</v>
      </c>
      <c r="X9" s="49">
        <f t="shared" si="7"/>
        <v>4</v>
      </c>
      <c r="Y9" s="49" t="str">
        <f t="shared" si="8"/>
        <v>B2</v>
      </c>
      <c r="AA9" s="4" t="s">
        <v>263</v>
      </c>
    </row>
    <row r="10" spans="1:27" x14ac:dyDescent="0.25">
      <c r="A10" s="46">
        <v>200054562</v>
      </c>
      <c r="B10" s="46" t="s">
        <v>134</v>
      </c>
      <c r="C10" s="46" t="s">
        <v>114</v>
      </c>
      <c r="D10" s="47" t="s">
        <v>135</v>
      </c>
      <c r="E10" s="46" t="s">
        <v>11</v>
      </c>
      <c r="F10" s="50" t="s">
        <v>2488</v>
      </c>
      <c r="G10" s="39">
        <v>43675</v>
      </c>
      <c r="H10" s="76"/>
      <c r="I10" s="75">
        <v>163</v>
      </c>
      <c r="J10" s="4">
        <v>230</v>
      </c>
      <c r="K10" s="4">
        <v>100</v>
      </c>
      <c r="L10" s="4">
        <v>210</v>
      </c>
      <c r="M10" s="4">
        <v>280</v>
      </c>
      <c r="N10" s="74">
        <v>197</v>
      </c>
      <c r="O10" s="73">
        <v>43</v>
      </c>
      <c r="P10" s="65">
        <f t="shared" si="0"/>
        <v>93</v>
      </c>
      <c r="Q10" s="65">
        <f t="shared" si="1"/>
        <v>9</v>
      </c>
      <c r="R10" s="65">
        <f t="shared" si="2"/>
        <v>59</v>
      </c>
      <c r="S10" s="65">
        <f t="shared" si="3"/>
        <v>91</v>
      </c>
      <c r="T10" s="53">
        <f t="shared" ref="T10:T16" si="10">VLOOKUP(N10,PER_PGLOB,2,FALSE)</f>
        <v>58</v>
      </c>
      <c r="U10" s="49">
        <f t="shared" si="4"/>
        <v>3</v>
      </c>
      <c r="V10" s="49">
        <f t="shared" si="5"/>
        <v>4</v>
      </c>
      <c r="W10" s="49">
        <f t="shared" si="6"/>
        <v>1</v>
      </c>
      <c r="X10" s="49">
        <f t="shared" si="7"/>
        <v>4</v>
      </c>
      <c r="Y10" s="49" t="str">
        <f t="shared" si="8"/>
        <v>B2</v>
      </c>
      <c r="AA10" s="4" t="s">
        <v>263</v>
      </c>
    </row>
    <row r="11" spans="1:27" x14ac:dyDescent="0.25">
      <c r="A11" s="46">
        <v>200045389</v>
      </c>
      <c r="B11" s="46" t="s">
        <v>136</v>
      </c>
      <c r="C11" s="46" t="s">
        <v>137</v>
      </c>
      <c r="D11" s="47" t="s">
        <v>138</v>
      </c>
      <c r="E11" s="46" t="s">
        <v>11</v>
      </c>
      <c r="F11" s="50" t="s">
        <v>2488</v>
      </c>
      <c r="G11" s="39">
        <v>43675</v>
      </c>
      <c r="H11" s="76"/>
      <c r="I11" s="75">
        <v>127</v>
      </c>
      <c r="J11" s="4">
        <v>80</v>
      </c>
      <c r="K11" s="4">
        <v>200</v>
      </c>
      <c r="L11" s="4">
        <v>190</v>
      </c>
      <c r="M11" s="4">
        <v>220</v>
      </c>
      <c r="N11" s="74">
        <v>163</v>
      </c>
      <c r="O11" s="73">
        <f>VLOOKUP(I11,PER_CE,2,FALSE)</f>
        <v>12</v>
      </c>
      <c r="P11" s="65">
        <f t="shared" si="0"/>
        <v>5</v>
      </c>
      <c r="Q11" s="65">
        <f t="shared" si="1"/>
        <v>87</v>
      </c>
      <c r="R11" s="65">
        <f t="shared" si="2"/>
        <v>36</v>
      </c>
      <c r="S11" s="49">
        <f t="shared" si="3"/>
        <v>32</v>
      </c>
      <c r="T11" s="53">
        <f t="shared" si="10"/>
        <v>22</v>
      </c>
      <c r="U11" s="49">
        <f t="shared" si="4"/>
        <v>2</v>
      </c>
      <c r="V11" s="49">
        <f t="shared" si="5"/>
        <v>1</v>
      </c>
      <c r="W11" s="49">
        <f t="shared" si="6"/>
        <v>4</v>
      </c>
      <c r="X11" s="49">
        <f t="shared" si="7"/>
        <v>3</v>
      </c>
      <c r="Y11" s="49" t="str">
        <f t="shared" si="8"/>
        <v>B2</v>
      </c>
      <c r="AA11" s="4" t="s">
        <v>263</v>
      </c>
    </row>
    <row r="12" spans="1:27" x14ac:dyDescent="0.25">
      <c r="A12" s="46">
        <v>200064197</v>
      </c>
      <c r="B12" s="46" t="s">
        <v>139</v>
      </c>
      <c r="C12" s="46" t="s">
        <v>140</v>
      </c>
      <c r="D12" s="47" t="s">
        <v>141</v>
      </c>
      <c r="E12" s="46" t="s">
        <v>11</v>
      </c>
      <c r="F12" s="50" t="s">
        <v>2488</v>
      </c>
      <c r="G12" s="39">
        <v>43675</v>
      </c>
      <c r="H12" s="76"/>
      <c r="I12" s="75">
        <v>163</v>
      </c>
      <c r="J12" s="4">
        <v>170</v>
      </c>
      <c r="K12" s="4">
        <v>190</v>
      </c>
      <c r="L12" s="4">
        <v>180</v>
      </c>
      <c r="M12" s="4">
        <v>180</v>
      </c>
      <c r="N12" s="74">
        <v>177</v>
      </c>
      <c r="O12" s="73">
        <v>43</v>
      </c>
      <c r="P12" s="65">
        <f t="shared" si="0"/>
        <v>55</v>
      </c>
      <c r="Q12" s="65">
        <f t="shared" si="1"/>
        <v>79</v>
      </c>
      <c r="R12" s="65">
        <f t="shared" si="2"/>
        <v>29</v>
      </c>
      <c r="S12" s="65">
        <f t="shared" si="3"/>
        <v>13</v>
      </c>
      <c r="T12" s="53">
        <f t="shared" si="10"/>
        <v>34</v>
      </c>
      <c r="U12" s="49">
        <f t="shared" si="4"/>
        <v>3</v>
      </c>
      <c r="V12" s="49">
        <f t="shared" si="5"/>
        <v>3</v>
      </c>
      <c r="W12" s="49">
        <f t="shared" si="6"/>
        <v>3</v>
      </c>
      <c r="X12" s="49">
        <f t="shared" si="7"/>
        <v>3</v>
      </c>
      <c r="Y12" s="49" t="str">
        <f t="shared" si="8"/>
        <v>B1</v>
      </c>
      <c r="AA12" s="4" t="s">
        <v>263</v>
      </c>
    </row>
    <row r="13" spans="1:27" x14ac:dyDescent="0.25">
      <c r="A13" s="46">
        <v>200059538</v>
      </c>
      <c r="B13" s="46" t="s">
        <v>142</v>
      </c>
      <c r="C13" s="46" t="s">
        <v>143</v>
      </c>
      <c r="D13" s="47" t="s">
        <v>144</v>
      </c>
      <c r="E13" s="46" t="s">
        <v>11</v>
      </c>
      <c r="F13" s="50" t="s">
        <v>2488</v>
      </c>
      <c r="G13" s="39">
        <v>43675</v>
      </c>
      <c r="H13" s="76"/>
      <c r="I13" s="75">
        <v>163</v>
      </c>
      <c r="J13" s="4">
        <v>140</v>
      </c>
      <c r="K13" s="4">
        <v>170</v>
      </c>
      <c r="L13" s="4">
        <v>230</v>
      </c>
      <c r="M13" s="4">
        <v>280</v>
      </c>
      <c r="N13" s="74">
        <v>197</v>
      </c>
      <c r="O13" s="73">
        <v>43</v>
      </c>
      <c r="P13" s="65">
        <f t="shared" si="0"/>
        <v>36</v>
      </c>
      <c r="Q13" s="65">
        <f t="shared" si="1"/>
        <v>53</v>
      </c>
      <c r="R13" s="65">
        <f t="shared" si="2"/>
        <v>79</v>
      </c>
      <c r="S13" s="65">
        <f t="shared" si="3"/>
        <v>91</v>
      </c>
      <c r="T13" s="53">
        <f t="shared" si="10"/>
        <v>58</v>
      </c>
      <c r="U13" s="49">
        <f t="shared" si="4"/>
        <v>3</v>
      </c>
      <c r="V13" s="49">
        <f t="shared" si="5"/>
        <v>2</v>
      </c>
      <c r="W13" s="49">
        <f t="shared" si="6"/>
        <v>3</v>
      </c>
      <c r="X13" s="49">
        <f t="shared" si="7"/>
        <v>4</v>
      </c>
      <c r="Y13" s="49" t="str">
        <f t="shared" si="8"/>
        <v>B2</v>
      </c>
      <c r="AA13" s="4" t="s">
        <v>263</v>
      </c>
    </row>
    <row r="14" spans="1:27" x14ac:dyDescent="0.25">
      <c r="A14" s="46">
        <v>200054345</v>
      </c>
      <c r="B14" s="46" t="s">
        <v>145</v>
      </c>
      <c r="C14" s="46" t="s">
        <v>146</v>
      </c>
      <c r="D14" s="47" t="s">
        <v>147</v>
      </c>
      <c r="E14" s="46" t="s">
        <v>11</v>
      </c>
      <c r="F14" s="50" t="s">
        <v>2488</v>
      </c>
      <c r="G14" s="39">
        <v>43675</v>
      </c>
      <c r="H14" s="76"/>
      <c r="I14" s="75">
        <v>181</v>
      </c>
      <c r="J14" s="4">
        <v>140</v>
      </c>
      <c r="K14" s="4">
        <v>210</v>
      </c>
      <c r="L14" s="4">
        <v>220</v>
      </c>
      <c r="M14" s="4">
        <v>250</v>
      </c>
      <c r="N14" s="74">
        <v>200</v>
      </c>
      <c r="O14" s="73">
        <f>VLOOKUP(I14,PER_CE,2,FALSE)</f>
        <v>74</v>
      </c>
      <c r="P14" s="65">
        <f t="shared" si="0"/>
        <v>36</v>
      </c>
      <c r="Q14" s="65">
        <f t="shared" si="1"/>
        <v>92</v>
      </c>
      <c r="R14" s="65">
        <f t="shared" si="2"/>
        <v>69</v>
      </c>
      <c r="S14" s="65">
        <f t="shared" si="3"/>
        <v>55</v>
      </c>
      <c r="T14" s="53">
        <f t="shared" si="10"/>
        <v>64</v>
      </c>
      <c r="U14" s="49">
        <f t="shared" si="4"/>
        <v>3</v>
      </c>
      <c r="V14" s="49">
        <f t="shared" si="5"/>
        <v>2</v>
      </c>
      <c r="W14" s="49">
        <f t="shared" si="6"/>
        <v>4</v>
      </c>
      <c r="X14" s="49">
        <f t="shared" si="7"/>
        <v>4</v>
      </c>
      <c r="Y14" s="49" t="str">
        <f t="shared" si="8"/>
        <v>B2</v>
      </c>
      <c r="AA14" s="4" t="s">
        <v>263</v>
      </c>
    </row>
    <row r="15" spans="1:27" x14ac:dyDescent="0.25">
      <c r="A15" s="46">
        <v>200064859</v>
      </c>
      <c r="B15" s="46" t="s">
        <v>148</v>
      </c>
      <c r="C15" s="46" t="s">
        <v>149</v>
      </c>
      <c r="D15" s="47" t="s">
        <v>150</v>
      </c>
      <c r="E15" s="46" t="s">
        <v>11</v>
      </c>
      <c r="F15" s="50" t="s">
        <v>2488</v>
      </c>
      <c r="G15" s="39">
        <v>43675</v>
      </c>
      <c r="H15" s="76"/>
      <c r="I15" s="75">
        <v>181</v>
      </c>
      <c r="J15" s="4">
        <v>150</v>
      </c>
      <c r="K15" s="4">
        <v>210</v>
      </c>
      <c r="L15" s="4">
        <v>240</v>
      </c>
      <c r="M15" s="4">
        <v>220</v>
      </c>
      <c r="N15" s="74">
        <v>200</v>
      </c>
      <c r="O15" s="73">
        <f>VLOOKUP(I15,PER_CE,2,FALSE)</f>
        <v>74</v>
      </c>
      <c r="P15" s="65">
        <f t="shared" si="0"/>
        <v>42</v>
      </c>
      <c r="Q15" s="65">
        <f t="shared" si="1"/>
        <v>92</v>
      </c>
      <c r="R15" s="65">
        <f t="shared" si="2"/>
        <v>91</v>
      </c>
      <c r="S15" s="65">
        <f t="shared" si="3"/>
        <v>32</v>
      </c>
      <c r="T15" s="53">
        <f t="shared" si="10"/>
        <v>64</v>
      </c>
      <c r="U15" s="49">
        <f t="shared" si="4"/>
        <v>3</v>
      </c>
      <c r="V15" s="49">
        <f t="shared" si="5"/>
        <v>2</v>
      </c>
      <c r="W15" s="49">
        <f t="shared" si="6"/>
        <v>4</v>
      </c>
      <c r="X15" s="49">
        <f t="shared" si="7"/>
        <v>4</v>
      </c>
      <c r="Y15" s="49" t="str">
        <f t="shared" si="8"/>
        <v>B2</v>
      </c>
      <c r="AA15" s="4" t="s">
        <v>263</v>
      </c>
    </row>
    <row r="16" spans="1:27" x14ac:dyDescent="0.25">
      <c r="A16" s="46">
        <v>200048637</v>
      </c>
      <c r="B16" s="46" t="s">
        <v>151</v>
      </c>
      <c r="C16" s="46" t="s">
        <v>152</v>
      </c>
      <c r="D16" s="47" t="s">
        <v>153</v>
      </c>
      <c r="E16" s="46" t="s">
        <v>11</v>
      </c>
      <c r="F16" s="50" t="s">
        <v>2488</v>
      </c>
      <c r="G16" s="39">
        <v>43675</v>
      </c>
      <c r="H16" s="76"/>
      <c r="I16" s="75">
        <v>300</v>
      </c>
      <c r="J16" s="4">
        <v>70</v>
      </c>
      <c r="K16" s="4">
        <v>180</v>
      </c>
      <c r="L16" s="4">
        <v>240</v>
      </c>
      <c r="M16" s="4">
        <v>210</v>
      </c>
      <c r="N16" s="74">
        <v>200</v>
      </c>
      <c r="O16" s="73">
        <f>VLOOKUP(I16,PER_CE,2,FALSE)</f>
        <v>99</v>
      </c>
      <c r="P16" s="65">
        <f t="shared" si="0"/>
        <v>3</v>
      </c>
      <c r="Q16" s="65">
        <f t="shared" si="1"/>
        <v>71</v>
      </c>
      <c r="R16" s="65">
        <f t="shared" si="2"/>
        <v>91</v>
      </c>
      <c r="S16" s="65">
        <f t="shared" si="3"/>
        <v>26</v>
      </c>
      <c r="T16" s="53">
        <f t="shared" si="10"/>
        <v>64</v>
      </c>
      <c r="U16" s="49">
        <f t="shared" si="4"/>
        <v>4</v>
      </c>
      <c r="V16" s="49">
        <f t="shared" si="5"/>
        <v>1</v>
      </c>
      <c r="W16" s="49">
        <f t="shared" si="6"/>
        <v>3</v>
      </c>
      <c r="X16" s="49">
        <f t="shared" si="7"/>
        <v>4</v>
      </c>
      <c r="Y16" s="49" t="str">
        <f t="shared" si="8"/>
        <v>B2</v>
      </c>
      <c r="AA16" s="4" t="s">
        <v>263</v>
      </c>
    </row>
    <row r="17" spans="1:27" hidden="1" x14ac:dyDescent="0.25">
      <c r="A17" s="46">
        <v>200068108</v>
      </c>
      <c r="B17" s="46" t="s">
        <v>154</v>
      </c>
      <c r="C17" s="46" t="s">
        <v>155</v>
      </c>
      <c r="D17" s="47" t="s">
        <v>156</v>
      </c>
      <c r="E17" s="46" t="s">
        <v>11</v>
      </c>
      <c r="F17" s="50" t="s">
        <v>2488</v>
      </c>
      <c r="G17" s="39">
        <v>43675</v>
      </c>
      <c r="H17" s="76"/>
      <c r="I17" s="75"/>
      <c r="N17" s="74"/>
      <c r="O17" s="73"/>
      <c r="P17" s="65"/>
      <c r="Q17" s="65"/>
      <c r="R17" s="65"/>
      <c r="S17" s="65"/>
      <c r="T17" s="53"/>
      <c r="U17" s="49">
        <f t="shared" si="4"/>
        <v>1</v>
      </c>
      <c r="V17" s="49">
        <f t="shared" si="5"/>
        <v>1</v>
      </c>
      <c r="W17" s="49">
        <f t="shared" si="6"/>
        <v>1</v>
      </c>
      <c r="X17" s="49">
        <f t="shared" si="7"/>
        <v>1</v>
      </c>
      <c r="Y17" s="49" t="str">
        <f t="shared" si="8"/>
        <v>-A1</v>
      </c>
      <c r="AA17" s="4" t="s">
        <v>263</v>
      </c>
    </row>
    <row r="18" spans="1:27" x14ac:dyDescent="0.25">
      <c r="A18" s="46">
        <v>200068169</v>
      </c>
      <c r="B18" s="46" t="s">
        <v>157</v>
      </c>
      <c r="C18" s="46" t="s">
        <v>158</v>
      </c>
      <c r="D18" s="47" t="s">
        <v>159</v>
      </c>
      <c r="E18" s="46" t="s">
        <v>11</v>
      </c>
      <c r="F18" s="50" t="s">
        <v>2488</v>
      </c>
      <c r="G18" s="39">
        <v>43675</v>
      </c>
      <c r="H18" s="76"/>
      <c r="I18" s="75">
        <v>181</v>
      </c>
      <c r="J18" s="4">
        <v>200</v>
      </c>
      <c r="K18" s="4">
        <v>170</v>
      </c>
      <c r="L18" s="4">
        <v>220</v>
      </c>
      <c r="M18" s="4">
        <v>240</v>
      </c>
      <c r="N18" s="74">
        <v>202</v>
      </c>
      <c r="O18" s="73">
        <f t="shared" ref="O18:O24" si="11">VLOOKUP(I18,PER_CE,2,FALSE)</f>
        <v>74</v>
      </c>
      <c r="P18" s="65">
        <f t="shared" ref="P18:P25" si="12">VLOOKUP(J18,PER_RC,2,FALSE)</f>
        <v>79</v>
      </c>
      <c r="Q18" s="65">
        <f t="shared" ref="Q18:Q25" si="13">VLOOKUP(K18,PER_LC,2,FALSE)</f>
        <v>53</v>
      </c>
      <c r="R18" s="65">
        <f t="shared" ref="R18:R25" si="14">VLOOKUP(L18,PER_CC,2,FALSE)</f>
        <v>69</v>
      </c>
      <c r="S18" s="65">
        <f t="shared" ref="S18:S25" si="15">VLOOKUP(M18,PER_IGL,2,FALSE)</f>
        <v>47</v>
      </c>
      <c r="T18" s="53">
        <f t="shared" ref="T18:T24" si="16">VLOOKUP(N18,PER_PGLOB,2,FALSE)</f>
        <v>66</v>
      </c>
      <c r="U18" s="49">
        <f t="shared" si="4"/>
        <v>3</v>
      </c>
      <c r="V18" s="49">
        <f t="shared" si="5"/>
        <v>3</v>
      </c>
      <c r="W18" s="49">
        <f t="shared" si="6"/>
        <v>3</v>
      </c>
      <c r="X18" s="49">
        <f t="shared" si="7"/>
        <v>4</v>
      </c>
      <c r="Y18" s="49" t="str">
        <f t="shared" si="8"/>
        <v>B2</v>
      </c>
      <c r="AA18" s="4" t="s">
        <v>263</v>
      </c>
    </row>
    <row r="19" spans="1:27" x14ac:dyDescent="0.25">
      <c r="A19" s="46">
        <v>200067703</v>
      </c>
      <c r="B19" s="46" t="s">
        <v>160</v>
      </c>
      <c r="C19" s="46" t="s">
        <v>161</v>
      </c>
      <c r="D19" s="47" t="s">
        <v>162</v>
      </c>
      <c r="E19" s="46" t="s">
        <v>11</v>
      </c>
      <c r="F19" s="50" t="s">
        <v>2488</v>
      </c>
      <c r="G19" s="39">
        <v>43675</v>
      </c>
      <c r="H19" s="76"/>
      <c r="I19" s="75">
        <v>169</v>
      </c>
      <c r="J19" s="4">
        <v>170</v>
      </c>
      <c r="K19" s="4">
        <v>150</v>
      </c>
      <c r="L19" s="4">
        <v>230</v>
      </c>
      <c r="M19" s="4">
        <v>220</v>
      </c>
      <c r="N19" s="74">
        <v>188</v>
      </c>
      <c r="O19" s="73">
        <f t="shared" si="11"/>
        <v>48</v>
      </c>
      <c r="P19" s="65">
        <f t="shared" si="12"/>
        <v>55</v>
      </c>
      <c r="Q19" s="65">
        <f t="shared" si="13"/>
        <v>34</v>
      </c>
      <c r="R19" s="65">
        <f t="shared" si="14"/>
        <v>79</v>
      </c>
      <c r="S19" s="65">
        <f t="shared" si="15"/>
        <v>32</v>
      </c>
      <c r="T19" s="53">
        <f t="shared" si="16"/>
        <v>46</v>
      </c>
      <c r="U19" s="49">
        <f t="shared" si="4"/>
        <v>3</v>
      </c>
      <c r="V19" s="49">
        <f t="shared" si="5"/>
        <v>3</v>
      </c>
      <c r="W19" s="49">
        <f t="shared" si="6"/>
        <v>2</v>
      </c>
      <c r="X19" s="49">
        <f t="shared" si="7"/>
        <v>4</v>
      </c>
      <c r="Y19" s="49" t="str">
        <f t="shared" si="8"/>
        <v>B2</v>
      </c>
      <c r="AA19" s="4" t="s">
        <v>263</v>
      </c>
    </row>
    <row r="20" spans="1:27" x14ac:dyDescent="0.25">
      <c r="A20" s="46">
        <v>200064387</v>
      </c>
      <c r="B20" s="46" t="s">
        <v>163</v>
      </c>
      <c r="C20" s="46" t="s">
        <v>164</v>
      </c>
      <c r="D20" s="47" t="s">
        <v>165</v>
      </c>
      <c r="E20" s="46" t="s">
        <v>11</v>
      </c>
      <c r="F20" s="50" t="s">
        <v>2488</v>
      </c>
      <c r="G20" s="39">
        <v>43675</v>
      </c>
      <c r="H20" s="76"/>
      <c r="I20" s="75">
        <v>300</v>
      </c>
      <c r="J20" s="4">
        <v>190</v>
      </c>
      <c r="K20" s="4">
        <v>180</v>
      </c>
      <c r="L20" s="4">
        <v>220</v>
      </c>
      <c r="M20" s="4">
        <v>260</v>
      </c>
      <c r="N20" s="74">
        <v>230</v>
      </c>
      <c r="O20" s="73">
        <f t="shared" si="11"/>
        <v>99</v>
      </c>
      <c r="P20" s="65">
        <f t="shared" si="12"/>
        <v>73</v>
      </c>
      <c r="Q20" s="65">
        <f t="shared" si="13"/>
        <v>71</v>
      </c>
      <c r="R20" s="65">
        <f t="shared" si="14"/>
        <v>69</v>
      </c>
      <c r="S20" s="65">
        <f t="shared" si="15"/>
        <v>66</v>
      </c>
      <c r="T20" s="53">
        <f t="shared" si="16"/>
        <v>94</v>
      </c>
      <c r="U20" s="49">
        <f t="shared" si="4"/>
        <v>4</v>
      </c>
      <c r="V20" s="49">
        <f t="shared" si="5"/>
        <v>3</v>
      </c>
      <c r="W20" s="49">
        <f t="shared" si="6"/>
        <v>3</v>
      </c>
      <c r="X20" s="49">
        <f t="shared" si="7"/>
        <v>4</v>
      </c>
      <c r="Y20" s="49" t="str">
        <f t="shared" si="8"/>
        <v>B2</v>
      </c>
      <c r="AA20" s="4" t="s">
        <v>263</v>
      </c>
    </row>
    <row r="21" spans="1:27" x14ac:dyDescent="0.25">
      <c r="A21" s="46">
        <v>200053249</v>
      </c>
      <c r="B21" s="46" t="s">
        <v>166</v>
      </c>
      <c r="C21" s="46" t="s">
        <v>167</v>
      </c>
      <c r="D21" s="47" t="s">
        <v>168</v>
      </c>
      <c r="E21" s="46" t="s">
        <v>11</v>
      </c>
      <c r="F21" s="50" t="s">
        <v>2488</v>
      </c>
      <c r="G21" s="39">
        <v>43675</v>
      </c>
      <c r="H21" s="76"/>
      <c r="I21" s="75">
        <v>181</v>
      </c>
      <c r="J21" s="4">
        <v>200</v>
      </c>
      <c r="K21" s="4">
        <v>130</v>
      </c>
      <c r="L21" s="4">
        <v>160</v>
      </c>
      <c r="M21" s="4">
        <v>250</v>
      </c>
      <c r="N21" s="74">
        <v>184</v>
      </c>
      <c r="O21" s="73">
        <f t="shared" si="11"/>
        <v>74</v>
      </c>
      <c r="P21" s="65">
        <f t="shared" si="12"/>
        <v>79</v>
      </c>
      <c r="Q21" s="65">
        <f t="shared" si="13"/>
        <v>21</v>
      </c>
      <c r="R21" s="65">
        <f t="shared" si="14"/>
        <v>14</v>
      </c>
      <c r="S21" s="65">
        <f t="shared" si="15"/>
        <v>55</v>
      </c>
      <c r="T21" s="53">
        <f t="shared" si="16"/>
        <v>41</v>
      </c>
      <c r="U21" s="49">
        <f t="shared" si="4"/>
        <v>3</v>
      </c>
      <c r="V21" s="49">
        <f t="shared" si="5"/>
        <v>3</v>
      </c>
      <c r="W21" s="49">
        <f t="shared" si="6"/>
        <v>2</v>
      </c>
      <c r="X21" s="49">
        <f t="shared" si="7"/>
        <v>3</v>
      </c>
      <c r="Y21" s="49" t="str">
        <f t="shared" si="8"/>
        <v>B2</v>
      </c>
      <c r="AA21" s="4" t="s">
        <v>263</v>
      </c>
    </row>
    <row r="22" spans="1:27" x14ac:dyDescent="0.25">
      <c r="A22" s="46">
        <v>200053350</v>
      </c>
      <c r="B22" s="46" t="s">
        <v>169</v>
      </c>
      <c r="C22" s="46" t="s">
        <v>112</v>
      </c>
      <c r="D22" s="47" t="s">
        <v>170</v>
      </c>
      <c r="E22" s="46" t="s">
        <v>11</v>
      </c>
      <c r="F22" s="50" t="s">
        <v>2488</v>
      </c>
      <c r="G22" s="39">
        <v>43675</v>
      </c>
      <c r="H22" s="76"/>
      <c r="I22" s="75">
        <v>181</v>
      </c>
      <c r="J22" s="4">
        <v>230</v>
      </c>
      <c r="K22" s="4">
        <v>230</v>
      </c>
      <c r="L22" s="4">
        <v>240</v>
      </c>
      <c r="M22" s="4">
        <v>270</v>
      </c>
      <c r="N22" s="74">
        <v>230</v>
      </c>
      <c r="O22" s="73">
        <f t="shared" si="11"/>
        <v>74</v>
      </c>
      <c r="P22" s="65">
        <f t="shared" si="12"/>
        <v>93</v>
      </c>
      <c r="Q22" s="65">
        <f t="shared" si="13"/>
        <v>98</v>
      </c>
      <c r="R22" s="65">
        <f t="shared" si="14"/>
        <v>91</v>
      </c>
      <c r="S22" s="65">
        <f t="shared" si="15"/>
        <v>80</v>
      </c>
      <c r="T22" s="53">
        <f t="shared" si="16"/>
        <v>94</v>
      </c>
      <c r="U22" s="49">
        <f t="shared" si="4"/>
        <v>3</v>
      </c>
      <c r="V22" s="49">
        <f t="shared" si="5"/>
        <v>4</v>
      </c>
      <c r="W22" s="49">
        <f t="shared" si="6"/>
        <v>4</v>
      </c>
      <c r="X22" s="49">
        <f t="shared" si="7"/>
        <v>4</v>
      </c>
      <c r="Y22" s="49" t="str">
        <f t="shared" si="8"/>
        <v>B2</v>
      </c>
      <c r="AA22" s="4" t="s">
        <v>263</v>
      </c>
    </row>
    <row r="23" spans="1:27" x14ac:dyDescent="0.25">
      <c r="A23" s="46">
        <v>200060544</v>
      </c>
      <c r="B23" s="46" t="s">
        <v>172</v>
      </c>
      <c r="C23" s="46" t="s">
        <v>155</v>
      </c>
      <c r="D23" s="47" t="s">
        <v>173</v>
      </c>
      <c r="E23" s="46" t="s">
        <v>11</v>
      </c>
      <c r="F23" s="50" t="s">
        <v>2488</v>
      </c>
      <c r="G23" s="39">
        <v>43675</v>
      </c>
      <c r="H23" s="76"/>
      <c r="I23" s="75">
        <v>81</v>
      </c>
      <c r="J23" s="4">
        <v>110</v>
      </c>
      <c r="K23" s="4">
        <v>160</v>
      </c>
      <c r="L23" s="4">
        <v>230</v>
      </c>
      <c r="M23" s="4">
        <v>210</v>
      </c>
      <c r="N23" s="74">
        <v>158</v>
      </c>
      <c r="O23" s="73">
        <f t="shared" si="11"/>
        <v>8</v>
      </c>
      <c r="P23" s="65">
        <f t="shared" si="12"/>
        <v>16</v>
      </c>
      <c r="Q23" s="65">
        <f t="shared" si="13"/>
        <v>44</v>
      </c>
      <c r="R23" s="65">
        <f t="shared" si="14"/>
        <v>79</v>
      </c>
      <c r="S23" s="65">
        <f t="shared" si="15"/>
        <v>26</v>
      </c>
      <c r="T23" s="53">
        <f t="shared" si="16"/>
        <v>19</v>
      </c>
      <c r="U23" s="49">
        <f t="shared" si="4"/>
        <v>1</v>
      </c>
      <c r="V23" s="49">
        <f t="shared" si="5"/>
        <v>1</v>
      </c>
      <c r="W23" s="49">
        <f t="shared" si="6"/>
        <v>3</v>
      </c>
      <c r="X23" s="49">
        <f t="shared" si="7"/>
        <v>4</v>
      </c>
      <c r="Y23" s="49" t="str">
        <f t="shared" si="8"/>
        <v>B2</v>
      </c>
      <c r="Z23" s="46"/>
      <c r="AA23" s="4" t="s">
        <v>263</v>
      </c>
    </row>
    <row r="24" spans="1:27" x14ac:dyDescent="0.25">
      <c r="A24" s="46">
        <v>200064491</v>
      </c>
      <c r="B24" s="46" t="s">
        <v>174</v>
      </c>
      <c r="C24" s="46" t="s">
        <v>175</v>
      </c>
      <c r="D24" s="47" t="s">
        <v>176</v>
      </c>
      <c r="E24" s="46" t="s">
        <v>11</v>
      </c>
      <c r="F24" s="50" t="s">
        <v>2488</v>
      </c>
      <c r="G24" s="39">
        <v>43675</v>
      </c>
      <c r="H24" s="76"/>
      <c r="I24" s="75">
        <v>169</v>
      </c>
      <c r="J24" s="4">
        <v>230</v>
      </c>
      <c r="K24" s="4">
        <v>160</v>
      </c>
      <c r="L24" s="4">
        <v>220</v>
      </c>
      <c r="M24" s="4">
        <v>260</v>
      </c>
      <c r="N24" s="74">
        <v>208</v>
      </c>
      <c r="O24" s="73">
        <f t="shared" si="11"/>
        <v>48</v>
      </c>
      <c r="P24" s="65">
        <f t="shared" si="12"/>
        <v>93</v>
      </c>
      <c r="Q24" s="65">
        <f t="shared" si="13"/>
        <v>44</v>
      </c>
      <c r="R24" s="65">
        <f t="shared" si="14"/>
        <v>69</v>
      </c>
      <c r="S24" s="65">
        <f t="shared" si="15"/>
        <v>66</v>
      </c>
      <c r="T24" s="53">
        <f t="shared" si="16"/>
        <v>75</v>
      </c>
      <c r="U24" s="49">
        <f t="shared" si="4"/>
        <v>3</v>
      </c>
      <c r="V24" s="49">
        <f t="shared" si="5"/>
        <v>4</v>
      </c>
      <c r="W24" s="49">
        <f t="shared" si="6"/>
        <v>3</v>
      </c>
      <c r="X24" s="49">
        <f t="shared" si="7"/>
        <v>4</v>
      </c>
      <c r="Y24" s="49" t="str">
        <f t="shared" si="8"/>
        <v>B2</v>
      </c>
      <c r="AA24" s="4" t="s">
        <v>263</v>
      </c>
    </row>
    <row r="25" spans="1:27" x14ac:dyDescent="0.25">
      <c r="A25" s="46">
        <v>200064790</v>
      </c>
      <c r="B25" s="46" t="s">
        <v>177</v>
      </c>
      <c r="C25" s="46" t="s">
        <v>178</v>
      </c>
      <c r="D25" s="47" t="s">
        <v>179</v>
      </c>
      <c r="E25" s="46" t="s">
        <v>11</v>
      </c>
      <c r="F25" s="50" t="s">
        <v>2488</v>
      </c>
      <c r="G25" s="39">
        <v>43675</v>
      </c>
      <c r="H25" s="76"/>
      <c r="I25" s="75">
        <v>125</v>
      </c>
      <c r="J25" s="4">
        <v>110</v>
      </c>
      <c r="K25" s="4">
        <v>220</v>
      </c>
      <c r="L25" s="4">
        <v>210</v>
      </c>
      <c r="M25" s="4">
        <v>170</v>
      </c>
      <c r="N25" s="74">
        <v>167</v>
      </c>
      <c r="O25" s="73">
        <v>11</v>
      </c>
      <c r="P25" s="65">
        <f t="shared" si="12"/>
        <v>16</v>
      </c>
      <c r="Q25" s="65">
        <f t="shared" si="13"/>
        <v>96</v>
      </c>
      <c r="R25" s="65">
        <f t="shared" si="14"/>
        <v>59</v>
      </c>
      <c r="S25" s="65">
        <f t="shared" si="15"/>
        <v>10</v>
      </c>
      <c r="T25" s="53">
        <v>26</v>
      </c>
      <c r="U25" s="49">
        <f t="shared" si="4"/>
        <v>2</v>
      </c>
      <c r="V25" s="49">
        <f t="shared" si="5"/>
        <v>1</v>
      </c>
      <c r="W25" s="49">
        <f t="shared" si="6"/>
        <v>4</v>
      </c>
      <c r="X25" s="49">
        <f t="shared" si="7"/>
        <v>4</v>
      </c>
      <c r="Y25" s="49" t="str">
        <f t="shared" si="8"/>
        <v>A2</v>
      </c>
      <c r="AA25" s="4" t="s">
        <v>263</v>
      </c>
    </row>
    <row r="26" spans="1:27" hidden="1" x14ac:dyDescent="0.25">
      <c r="A26" s="46">
        <v>200028231</v>
      </c>
      <c r="B26" s="46" t="s">
        <v>180</v>
      </c>
      <c r="C26" s="46" t="s">
        <v>181</v>
      </c>
      <c r="D26" s="47" t="s">
        <v>182</v>
      </c>
      <c r="E26" s="46" t="s">
        <v>11</v>
      </c>
      <c r="F26" s="50" t="s">
        <v>2488</v>
      </c>
      <c r="G26" s="39">
        <v>43675</v>
      </c>
      <c r="H26" s="76"/>
      <c r="I26" s="75"/>
      <c r="N26" s="74"/>
      <c r="O26" s="73"/>
      <c r="P26" s="65"/>
      <c r="Q26" s="65"/>
      <c r="R26" s="65"/>
      <c r="S26" s="65"/>
      <c r="T26" s="53"/>
      <c r="U26" s="49">
        <f t="shared" si="4"/>
        <v>1</v>
      </c>
      <c r="V26" s="49">
        <f t="shared" si="5"/>
        <v>1</v>
      </c>
      <c r="W26" s="49">
        <f t="shared" si="6"/>
        <v>1</v>
      </c>
      <c r="X26" s="49">
        <f t="shared" si="7"/>
        <v>1</v>
      </c>
      <c r="Y26" s="49" t="str">
        <f t="shared" si="8"/>
        <v>-A1</v>
      </c>
      <c r="AA26" s="4" t="s">
        <v>263</v>
      </c>
    </row>
    <row r="27" spans="1:27" x14ac:dyDescent="0.25">
      <c r="A27" s="46">
        <v>200054545</v>
      </c>
      <c r="B27" s="46" t="s">
        <v>183</v>
      </c>
      <c r="C27" s="46" t="s">
        <v>114</v>
      </c>
      <c r="D27" s="47" t="s">
        <v>184</v>
      </c>
      <c r="E27" s="46" t="s">
        <v>11</v>
      </c>
      <c r="F27" s="50" t="s">
        <v>2488</v>
      </c>
      <c r="G27" s="39">
        <v>43675</v>
      </c>
      <c r="H27" s="76"/>
      <c r="I27" s="75">
        <v>127</v>
      </c>
      <c r="J27" s="4">
        <v>120</v>
      </c>
      <c r="K27" s="4">
        <v>80</v>
      </c>
      <c r="L27" s="4">
        <v>210</v>
      </c>
      <c r="M27" s="4">
        <v>90</v>
      </c>
      <c r="N27" s="74">
        <v>125</v>
      </c>
      <c r="O27" s="73">
        <f>VLOOKUP(I27,PER_CE,2,FALSE)</f>
        <v>12</v>
      </c>
      <c r="P27" s="65">
        <f t="shared" ref="P27:P32" si="17">VLOOKUP(J27,PER_RC,2,FALSE)</f>
        <v>24</v>
      </c>
      <c r="Q27" s="65">
        <f t="shared" ref="Q27:Q32" si="18">VLOOKUP(K27,PER_LC,2,FALSE)</f>
        <v>5</v>
      </c>
      <c r="R27" s="65">
        <f t="shared" ref="R27:R32" si="19">VLOOKUP(L27,PER_CC,2,FALSE)</f>
        <v>59</v>
      </c>
      <c r="S27" s="65">
        <v>1</v>
      </c>
      <c r="T27" s="53">
        <v>7</v>
      </c>
      <c r="U27" s="49">
        <f t="shared" si="4"/>
        <v>2</v>
      </c>
      <c r="V27" s="49">
        <f t="shared" si="5"/>
        <v>1</v>
      </c>
      <c r="W27" s="49">
        <f t="shared" si="6"/>
        <v>1</v>
      </c>
      <c r="X27" s="49">
        <f t="shared" si="7"/>
        <v>4</v>
      </c>
      <c r="Y27" s="49" t="str">
        <f t="shared" si="8"/>
        <v>-A1</v>
      </c>
      <c r="AA27" s="4" t="s">
        <v>263</v>
      </c>
    </row>
    <row r="28" spans="1:27" x14ac:dyDescent="0.25">
      <c r="A28" s="46">
        <v>200047521</v>
      </c>
      <c r="B28" s="46" t="s">
        <v>185</v>
      </c>
      <c r="C28" s="46" t="s">
        <v>186</v>
      </c>
      <c r="D28" s="47" t="s">
        <v>187</v>
      </c>
      <c r="E28" s="46" t="s">
        <v>11</v>
      </c>
      <c r="F28" s="50" t="s">
        <v>2488</v>
      </c>
      <c r="G28" s="39">
        <v>43675</v>
      </c>
      <c r="H28" s="76"/>
      <c r="I28" s="75">
        <v>181</v>
      </c>
      <c r="J28" s="4">
        <v>140</v>
      </c>
      <c r="K28" s="4">
        <v>200</v>
      </c>
      <c r="L28" s="4">
        <v>230</v>
      </c>
      <c r="M28" s="4">
        <v>270</v>
      </c>
      <c r="N28" s="74">
        <v>204</v>
      </c>
      <c r="O28" s="73">
        <f>VLOOKUP(I28,PER_CE,2,FALSE)</f>
        <v>74</v>
      </c>
      <c r="P28" s="65">
        <f t="shared" si="17"/>
        <v>36</v>
      </c>
      <c r="Q28" s="65">
        <f t="shared" si="18"/>
        <v>87</v>
      </c>
      <c r="R28" s="65">
        <f t="shared" si="19"/>
        <v>79</v>
      </c>
      <c r="S28" s="65">
        <f>VLOOKUP(M28,PER_IGL,2,FALSE)</f>
        <v>80</v>
      </c>
      <c r="T28" s="53">
        <f>VLOOKUP(N28,PER_PGLOB,2,FALSE)</f>
        <v>69</v>
      </c>
      <c r="U28" s="49">
        <f t="shared" si="4"/>
        <v>3</v>
      </c>
      <c r="V28" s="49">
        <f t="shared" si="5"/>
        <v>2</v>
      </c>
      <c r="W28" s="49">
        <f t="shared" si="6"/>
        <v>4</v>
      </c>
      <c r="X28" s="49">
        <f t="shared" si="7"/>
        <v>4</v>
      </c>
      <c r="Y28" s="49" t="str">
        <f t="shared" si="8"/>
        <v>B2</v>
      </c>
      <c r="AA28" s="4" t="s">
        <v>263</v>
      </c>
    </row>
    <row r="29" spans="1:27" x14ac:dyDescent="0.25">
      <c r="A29" s="46">
        <v>200069346</v>
      </c>
      <c r="B29" s="46" t="s">
        <v>188</v>
      </c>
      <c r="C29" s="46" t="s">
        <v>3</v>
      </c>
      <c r="D29" s="47" t="s">
        <v>189</v>
      </c>
      <c r="E29" s="46" t="s">
        <v>11</v>
      </c>
      <c r="F29" s="50" t="s">
        <v>2488</v>
      </c>
      <c r="G29" s="39">
        <v>43675</v>
      </c>
      <c r="H29" s="76"/>
      <c r="I29" s="75">
        <v>163</v>
      </c>
      <c r="J29" s="4">
        <v>170</v>
      </c>
      <c r="K29" s="4">
        <v>190</v>
      </c>
      <c r="L29" s="4">
        <v>220</v>
      </c>
      <c r="M29" s="4">
        <v>250</v>
      </c>
      <c r="N29" s="74">
        <v>199</v>
      </c>
      <c r="O29" s="73">
        <v>43</v>
      </c>
      <c r="P29" s="65">
        <f t="shared" si="17"/>
        <v>55</v>
      </c>
      <c r="Q29" s="65">
        <f t="shared" si="18"/>
        <v>79</v>
      </c>
      <c r="R29" s="65">
        <f t="shared" si="19"/>
        <v>69</v>
      </c>
      <c r="S29" s="65">
        <f>VLOOKUP(M29,PER_IGL,2,FALSE)</f>
        <v>55</v>
      </c>
      <c r="T29" s="53">
        <f>VLOOKUP(N29,PER_PGLOB,2,FALSE)</f>
        <v>61</v>
      </c>
      <c r="U29" s="49">
        <f t="shared" si="4"/>
        <v>3</v>
      </c>
      <c r="V29" s="49">
        <f t="shared" si="5"/>
        <v>3</v>
      </c>
      <c r="W29" s="49">
        <f t="shared" si="6"/>
        <v>3</v>
      </c>
      <c r="X29" s="49">
        <f t="shared" si="7"/>
        <v>4</v>
      </c>
      <c r="Y29" s="49" t="str">
        <f t="shared" si="8"/>
        <v>B2</v>
      </c>
      <c r="AA29" s="4" t="s">
        <v>263</v>
      </c>
    </row>
    <row r="30" spans="1:27" x14ac:dyDescent="0.25">
      <c r="A30" s="46">
        <v>200064568</v>
      </c>
      <c r="B30" s="46" t="s">
        <v>190</v>
      </c>
      <c r="C30" s="46" t="s">
        <v>191</v>
      </c>
      <c r="D30" s="47" t="s">
        <v>192</v>
      </c>
      <c r="E30" s="46" t="s">
        <v>11</v>
      </c>
      <c r="F30" s="50" t="s">
        <v>2488</v>
      </c>
      <c r="G30" s="39">
        <v>43675</v>
      </c>
      <c r="H30" s="76"/>
      <c r="I30" s="75">
        <v>181</v>
      </c>
      <c r="J30" s="4">
        <v>130</v>
      </c>
      <c r="K30" s="4">
        <v>230</v>
      </c>
      <c r="L30" s="4">
        <v>230</v>
      </c>
      <c r="M30" s="4">
        <v>250</v>
      </c>
      <c r="N30" s="74">
        <v>204</v>
      </c>
      <c r="O30" s="73">
        <f>VLOOKUP(I30,PER_CE,2,FALSE)</f>
        <v>74</v>
      </c>
      <c r="P30" s="65">
        <f t="shared" si="17"/>
        <v>30</v>
      </c>
      <c r="Q30" s="65">
        <f t="shared" si="18"/>
        <v>98</v>
      </c>
      <c r="R30" s="65">
        <f t="shared" si="19"/>
        <v>79</v>
      </c>
      <c r="S30" s="65">
        <f>VLOOKUP(M30,PER_IGL,2,FALSE)</f>
        <v>55</v>
      </c>
      <c r="T30" s="53">
        <f>VLOOKUP(N30,PER_PGLOB,2,FALSE)</f>
        <v>69</v>
      </c>
      <c r="U30" s="49">
        <f t="shared" si="4"/>
        <v>3</v>
      </c>
      <c r="V30" s="49">
        <f t="shared" si="5"/>
        <v>2</v>
      </c>
      <c r="W30" s="49">
        <f t="shared" si="6"/>
        <v>4</v>
      </c>
      <c r="X30" s="49">
        <f t="shared" si="7"/>
        <v>4</v>
      </c>
      <c r="Y30" s="49" t="str">
        <f t="shared" si="8"/>
        <v>B2</v>
      </c>
      <c r="AA30" s="4" t="s">
        <v>263</v>
      </c>
    </row>
    <row r="31" spans="1:27" x14ac:dyDescent="0.25">
      <c r="A31" s="46">
        <v>200064983</v>
      </c>
      <c r="B31" s="46" t="s">
        <v>193</v>
      </c>
      <c r="C31" s="46" t="s">
        <v>113</v>
      </c>
      <c r="D31" s="47" t="s">
        <v>194</v>
      </c>
      <c r="E31" s="46" t="s">
        <v>11</v>
      </c>
      <c r="F31" s="50" t="s">
        <v>2488</v>
      </c>
      <c r="G31" s="39">
        <v>43675</v>
      </c>
      <c r="H31" s="76"/>
      <c r="I31" s="75">
        <v>181</v>
      </c>
      <c r="J31" s="4">
        <v>130</v>
      </c>
      <c r="K31" s="4">
        <v>230</v>
      </c>
      <c r="L31" s="4">
        <v>220</v>
      </c>
      <c r="M31" s="4">
        <v>240</v>
      </c>
      <c r="N31" s="74">
        <v>200</v>
      </c>
      <c r="O31" s="73">
        <f>VLOOKUP(I31,PER_CE,2,FALSE)</f>
        <v>74</v>
      </c>
      <c r="P31" s="65">
        <f t="shared" si="17"/>
        <v>30</v>
      </c>
      <c r="Q31" s="65">
        <f t="shared" si="18"/>
        <v>98</v>
      </c>
      <c r="R31" s="65">
        <f t="shared" si="19"/>
        <v>69</v>
      </c>
      <c r="S31" s="65">
        <f>VLOOKUP(M31,PER_IGL,2,FALSE)</f>
        <v>47</v>
      </c>
      <c r="T31" s="53">
        <f>VLOOKUP(N31,PER_PGLOB,2,FALSE)</f>
        <v>64</v>
      </c>
      <c r="U31" s="49">
        <f t="shared" si="4"/>
        <v>3</v>
      </c>
      <c r="V31" s="49">
        <f t="shared" si="5"/>
        <v>2</v>
      </c>
      <c r="W31" s="49">
        <f t="shared" si="6"/>
        <v>4</v>
      </c>
      <c r="X31" s="49">
        <f t="shared" si="7"/>
        <v>4</v>
      </c>
      <c r="Y31" s="49" t="str">
        <f t="shared" si="8"/>
        <v>B2</v>
      </c>
      <c r="AA31" s="4" t="s">
        <v>263</v>
      </c>
    </row>
    <row r="32" spans="1:27" x14ac:dyDescent="0.25">
      <c r="A32" s="46">
        <v>200063370</v>
      </c>
      <c r="B32" s="46" t="s">
        <v>195</v>
      </c>
      <c r="C32" s="46" t="s">
        <v>171</v>
      </c>
      <c r="D32" s="47" t="s">
        <v>196</v>
      </c>
      <c r="E32" s="46" t="s">
        <v>11</v>
      </c>
      <c r="F32" s="50" t="s">
        <v>2488</v>
      </c>
      <c r="G32" s="39">
        <v>43675</v>
      </c>
      <c r="H32" s="76"/>
      <c r="I32" s="75">
        <v>127</v>
      </c>
      <c r="J32" s="4">
        <v>170</v>
      </c>
      <c r="K32" s="4">
        <v>180</v>
      </c>
      <c r="L32" s="4">
        <v>240</v>
      </c>
      <c r="M32" s="4">
        <v>180</v>
      </c>
      <c r="N32" s="74">
        <v>179</v>
      </c>
      <c r="O32" s="73">
        <f>VLOOKUP(I32,PER_CE,2,FALSE)</f>
        <v>12</v>
      </c>
      <c r="P32" s="65">
        <f t="shared" si="17"/>
        <v>55</v>
      </c>
      <c r="Q32" s="65">
        <f t="shared" si="18"/>
        <v>71</v>
      </c>
      <c r="R32" s="65">
        <f t="shared" si="19"/>
        <v>91</v>
      </c>
      <c r="S32" s="65">
        <f>VLOOKUP(M32,PER_IGL,2,FALSE)</f>
        <v>13</v>
      </c>
      <c r="T32" s="53">
        <f>VLOOKUP(N32,PER_PGLOB,2,FALSE)</f>
        <v>36</v>
      </c>
      <c r="U32" s="49">
        <f t="shared" si="4"/>
        <v>2</v>
      </c>
      <c r="V32" s="49">
        <f t="shared" si="5"/>
        <v>3</v>
      </c>
      <c r="W32" s="49">
        <f t="shared" si="6"/>
        <v>3</v>
      </c>
      <c r="X32" s="49">
        <f t="shared" si="7"/>
        <v>4</v>
      </c>
      <c r="Y32" s="49" t="str">
        <f t="shared" si="8"/>
        <v>B1</v>
      </c>
      <c r="AA32" s="4" t="s">
        <v>263</v>
      </c>
    </row>
    <row r="33" spans="1:27" hidden="1" x14ac:dyDescent="0.25">
      <c r="A33" s="46">
        <v>200033811</v>
      </c>
      <c r="B33" s="46" t="s">
        <v>197</v>
      </c>
      <c r="C33" s="46" t="s">
        <v>198</v>
      </c>
      <c r="D33" s="47" t="s">
        <v>199</v>
      </c>
      <c r="E33" s="46" t="s">
        <v>11</v>
      </c>
      <c r="F33" s="50" t="s">
        <v>2488</v>
      </c>
      <c r="G33" s="39">
        <v>43675</v>
      </c>
      <c r="H33" s="76"/>
      <c r="I33" s="75"/>
      <c r="N33" s="74"/>
      <c r="O33" s="73"/>
      <c r="P33" s="65"/>
      <c r="Q33" s="65"/>
      <c r="R33" s="65"/>
      <c r="S33" s="65"/>
      <c r="T33" s="53"/>
      <c r="U33" s="49">
        <f t="shared" si="4"/>
        <v>1</v>
      </c>
      <c r="V33" s="49">
        <f t="shared" si="5"/>
        <v>1</v>
      </c>
      <c r="W33" s="49">
        <f t="shared" si="6"/>
        <v>1</v>
      </c>
      <c r="X33" s="49">
        <f t="shared" si="7"/>
        <v>1</v>
      </c>
      <c r="Y33" s="49" t="str">
        <f t="shared" si="8"/>
        <v>-A1</v>
      </c>
      <c r="AA33" s="4" t="s">
        <v>263</v>
      </c>
    </row>
    <row r="34" spans="1:27" x14ac:dyDescent="0.25">
      <c r="A34" s="46">
        <v>200069153</v>
      </c>
      <c r="B34" s="46" t="s">
        <v>200</v>
      </c>
      <c r="C34" s="46" t="s">
        <v>201</v>
      </c>
      <c r="D34" s="47" t="s">
        <v>202</v>
      </c>
      <c r="E34" s="46" t="s">
        <v>11</v>
      </c>
      <c r="F34" s="50" t="s">
        <v>2488</v>
      </c>
      <c r="G34" s="39">
        <v>43675</v>
      </c>
      <c r="H34" s="76"/>
      <c r="I34" s="75">
        <v>81</v>
      </c>
      <c r="J34" s="4">
        <v>130</v>
      </c>
      <c r="K34" s="4">
        <v>180</v>
      </c>
      <c r="L34" s="4">
        <v>180</v>
      </c>
      <c r="M34" s="4">
        <v>260</v>
      </c>
      <c r="N34" s="74">
        <v>166</v>
      </c>
      <c r="O34" s="73">
        <f t="shared" ref="O34:O55" si="20">VLOOKUP(I34,PER_CE,2,FALSE)</f>
        <v>8</v>
      </c>
      <c r="P34" s="65">
        <f t="shared" ref="P34:P55" si="21">VLOOKUP(J34,PER_RC,2,FALSE)</f>
        <v>30</v>
      </c>
      <c r="Q34" s="65">
        <f t="shared" ref="Q34:Q55" si="22">VLOOKUP(K34,PER_LC,2,FALSE)</f>
        <v>71</v>
      </c>
      <c r="R34" s="65">
        <f>VLOOKUP(L34,PER_CC,2,FALSE)</f>
        <v>29</v>
      </c>
      <c r="S34" s="65">
        <f t="shared" ref="S34:S54" si="23">VLOOKUP(M34,PER_IGL,2,FALSE)</f>
        <v>66</v>
      </c>
      <c r="T34" s="53">
        <f>VLOOKUP(N34,PER_PGLOB,2,FALSE)</f>
        <v>25</v>
      </c>
      <c r="U34" s="49">
        <f t="shared" ref="U34:U55" si="24">VALUE(IF(I34&lt;116,"1",IF(I34&lt;151,"2",IF(I34&lt;186,"3",IF(I34&lt;=300,"4","ERROR")))))</f>
        <v>1</v>
      </c>
      <c r="V34" s="49">
        <f t="shared" ref="V34:V55" si="25">VALUE(IF(J34&lt;126,"1",IF(J34&lt;154,"2",IF(J34&lt;203,"3",IF(J34&lt;=300,"4","ERROR")))))</f>
        <v>2</v>
      </c>
      <c r="W34" s="49">
        <f t="shared" ref="W34:W55" si="26">VALUE(IF(K34&lt;125,"1",IF(K34&lt;158,"2",IF(K34&lt;200,"3",IF(K34&lt;=300,"4","ERROR")))))</f>
        <v>3</v>
      </c>
      <c r="X34" s="49">
        <f t="shared" ref="X34:X55" si="27">VALUE(IF(L34&lt;125,"1",IF(L34&lt;157,"2",IF(L34&lt;200,"3",IF(L34&lt;=300,"4","ERROR")))))</f>
        <v>3</v>
      </c>
      <c r="Y34" s="49" t="str">
        <f t="shared" ref="Y34:Y55" si="28">IF(M34&lt;123,"-A1",IF(M34&lt;146,"A1",IF(M34&lt;171,"A2",IF(M34&lt;200,"B1",IF(M34&lt;=300,"B2","ERROR")))))</f>
        <v>B2</v>
      </c>
      <c r="AA34" s="4" t="s">
        <v>263</v>
      </c>
    </row>
    <row r="35" spans="1:27" x14ac:dyDescent="0.25">
      <c r="A35" s="46">
        <v>200053961</v>
      </c>
      <c r="B35" s="46" t="s">
        <v>203</v>
      </c>
      <c r="C35" s="46" t="s">
        <v>204</v>
      </c>
      <c r="D35" s="47" t="s">
        <v>205</v>
      </c>
      <c r="E35" s="46" t="s">
        <v>11</v>
      </c>
      <c r="F35" s="50" t="s">
        <v>2488</v>
      </c>
      <c r="G35" s="39">
        <v>43675</v>
      </c>
      <c r="H35" s="76"/>
      <c r="I35" s="75">
        <v>181</v>
      </c>
      <c r="J35" s="4">
        <v>80</v>
      </c>
      <c r="K35" s="4">
        <v>190</v>
      </c>
      <c r="L35" s="4">
        <v>250</v>
      </c>
      <c r="M35" s="4">
        <v>250</v>
      </c>
      <c r="N35" s="74">
        <v>190</v>
      </c>
      <c r="O35" s="73">
        <f t="shared" si="20"/>
        <v>74</v>
      </c>
      <c r="P35" s="65">
        <f t="shared" si="21"/>
        <v>5</v>
      </c>
      <c r="Q35" s="65">
        <f t="shared" si="22"/>
        <v>79</v>
      </c>
      <c r="R35" s="65">
        <f>VLOOKUP(L35,PER_CC,2,FALSE)</f>
        <v>96</v>
      </c>
      <c r="S35" s="65">
        <f t="shared" si="23"/>
        <v>55</v>
      </c>
      <c r="T35" s="53">
        <f>VLOOKUP(N35,PER_PGLOB,2,FALSE)</f>
        <v>50</v>
      </c>
      <c r="U35" s="49">
        <f t="shared" si="24"/>
        <v>3</v>
      </c>
      <c r="V35" s="49">
        <f t="shared" si="25"/>
        <v>1</v>
      </c>
      <c r="W35" s="49">
        <f t="shared" si="26"/>
        <v>3</v>
      </c>
      <c r="X35" s="49">
        <f t="shared" si="27"/>
        <v>4</v>
      </c>
      <c r="Y35" s="49" t="str">
        <f t="shared" si="28"/>
        <v>B2</v>
      </c>
      <c r="Z35" s="46"/>
      <c r="AA35" s="4" t="s">
        <v>263</v>
      </c>
    </row>
    <row r="36" spans="1:27" x14ac:dyDescent="0.25">
      <c r="A36" s="46">
        <v>200064429</v>
      </c>
      <c r="B36" s="46" t="s">
        <v>206</v>
      </c>
      <c r="C36" s="46" t="s">
        <v>13</v>
      </c>
      <c r="D36" s="47" t="s">
        <v>207</v>
      </c>
      <c r="E36" s="46" t="s">
        <v>11</v>
      </c>
      <c r="F36" s="50" t="s">
        <v>2488</v>
      </c>
      <c r="G36" s="39">
        <v>43675</v>
      </c>
      <c r="H36" s="76"/>
      <c r="I36" s="75">
        <v>300</v>
      </c>
      <c r="J36" s="4">
        <v>140</v>
      </c>
      <c r="K36" s="4">
        <v>200</v>
      </c>
      <c r="L36" s="4">
        <v>240</v>
      </c>
      <c r="M36" s="4">
        <v>210</v>
      </c>
      <c r="N36" s="74">
        <v>218</v>
      </c>
      <c r="O36" s="73">
        <f t="shared" si="20"/>
        <v>99</v>
      </c>
      <c r="P36" s="65">
        <f t="shared" si="21"/>
        <v>36</v>
      </c>
      <c r="Q36" s="65">
        <f t="shared" si="22"/>
        <v>87</v>
      </c>
      <c r="R36" s="65">
        <f>VLOOKUP(L36,PER_CC,2,FALSE)</f>
        <v>91</v>
      </c>
      <c r="S36" s="65">
        <f t="shared" si="23"/>
        <v>26</v>
      </c>
      <c r="T36" s="53">
        <f>VLOOKUP(N36,PER_PGLOB,2,FALSE)</f>
        <v>85</v>
      </c>
      <c r="U36" s="49">
        <f t="shared" si="24"/>
        <v>4</v>
      </c>
      <c r="V36" s="49">
        <f t="shared" si="25"/>
        <v>2</v>
      </c>
      <c r="W36" s="49">
        <f t="shared" si="26"/>
        <v>4</v>
      </c>
      <c r="X36" s="49">
        <f t="shared" si="27"/>
        <v>4</v>
      </c>
      <c r="Y36" s="49" t="str">
        <f t="shared" si="28"/>
        <v>B2</v>
      </c>
      <c r="AA36" s="4" t="s">
        <v>263</v>
      </c>
    </row>
    <row r="37" spans="1:27" x14ac:dyDescent="0.25">
      <c r="A37" s="46">
        <v>200064201</v>
      </c>
      <c r="B37" s="46" t="s">
        <v>208</v>
      </c>
      <c r="C37" s="46" t="s">
        <v>114</v>
      </c>
      <c r="D37" s="47" t="s">
        <v>209</v>
      </c>
      <c r="E37" s="46" t="s">
        <v>11</v>
      </c>
      <c r="F37" s="50" t="s">
        <v>2488</v>
      </c>
      <c r="G37" s="39">
        <v>43675</v>
      </c>
      <c r="H37" s="76"/>
      <c r="I37" s="75">
        <v>181</v>
      </c>
      <c r="J37" s="4">
        <v>110</v>
      </c>
      <c r="K37" s="4">
        <v>140</v>
      </c>
      <c r="L37" s="4">
        <v>200</v>
      </c>
      <c r="M37" s="4">
        <v>210</v>
      </c>
      <c r="N37" s="74">
        <v>168</v>
      </c>
      <c r="O37" s="73">
        <f t="shared" si="20"/>
        <v>74</v>
      </c>
      <c r="P37" s="65">
        <f t="shared" si="21"/>
        <v>16</v>
      </c>
      <c r="Q37" s="65">
        <f t="shared" si="22"/>
        <v>27</v>
      </c>
      <c r="R37" s="65">
        <f>VLOOKUP(L37,PER_CC,2,FALSE)</f>
        <v>48</v>
      </c>
      <c r="S37" s="65">
        <f t="shared" si="23"/>
        <v>26</v>
      </c>
      <c r="T37" s="53">
        <f>VLOOKUP(N37,PER_PGLOB,2,FALSE)</f>
        <v>26</v>
      </c>
      <c r="U37" s="49">
        <f t="shared" si="24"/>
        <v>3</v>
      </c>
      <c r="V37" s="49">
        <f t="shared" si="25"/>
        <v>1</v>
      </c>
      <c r="W37" s="49">
        <f t="shared" si="26"/>
        <v>2</v>
      </c>
      <c r="X37" s="49">
        <f t="shared" si="27"/>
        <v>4</v>
      </c>
      <c r="Y37" s="49" t="str">
        <f t="shared" si="28"/>
        <v>B2</v>
      </c>
      <c r="AA37" s="4" t="s">
        <v>263</v>
      </c>
    </row>
    <row r="38" spans="1:27" x14ac:dyDescent="0.25">
      <c r="A38" s="46">
        <v>200062437</v>
      </c>
      <c r="B38" s="46" t="s">
        <v>210</v>
      </c>
      <c r="C38" s="46" t="s">
        <v>211</v>
      </c>
      <c r="D38" s="47" t="s">
        <v>212</v>
      </c>
      <c r="E38" s="46" t="s">
        <v>11</v>
      </c>
      <c r="F38" s="50" t="s">
        <v>2488</v>
      </c>
      <c r="G38" s="39">
        <v>43675</v>
      </c>
      <c r="H38" s="76"/>
      <c r="I38" s="75">
        <v>127</v>
      </c>
      <c r="J38" s="4">
        <v>80</v>
      </c>
      <c r="K38" s="4">
        <v>170</v>
      </c>
      <c r="L38" s="4">
        <v>50</v>
      </c>
      <c r="M38" s="4">
        <v>230</v>
      </c>
      <c r="N38" s="74">
        <v>131</v>
      </c>
      <c r="O38" s="73">
        <f t="shared" si="20"/>
        <v>12</v>
      </c>
      <c r="P38" s="65">
        <f t="shared" si="21"/>
        <v>5</v>
      </c>
      <c r="Q38" s="65">
        <f t="shared" si="22"/>
        <v>53</v>
      </c>
      <c r="R38" s="65">
        <v>1</v>
      </c>
      <c r="S38" s="65">
        <f t="shared" si="23"/>
        <v>39</v>
      </c>
      <c r="T38" s="53">
        <v>8</v>
      </c>
      <c r="U38" s="49">
        <f t="shared" si="24"/>
        <v>2</v>
      </c>
      <c r="V38" s="49">
        <f t="shared" si="25"/>
        <v>1</v>
      </c>
      <c r="W38" s="49">
        <f t="shared" si="26"/>
        <v>3</v>
      </c>
      <c r="X38" s="49">
        <f t="shared" si="27"/>
        <v>1</v>
      </c>
      <c r="Y38" s="49" t="str">
        <f t="shared" si="28"/>
        <v>B2</v>
      </c>
      <c r="AA38" s="4" t="s">
        <v>263</v>
      </c>
    </row>
    <row r="39" spans="1:27" x14ac:dyDescent="0.25">
      <c r="A39" s="46">
        <v>200063745</v>
      </c>
      <c r="B39" s="46" t="s">
        <v>213</v>
      </c>
      <c r="C39" s="46" t="s">
        <v>8</v>
      </c>
      <c r="D39" s="47" t="s">
        <v>214</v>
      </c>
      <c r="E39" s="46" t="s">
        <v>11</v>
      </c>
      <c r="F39" s="50" t="s">
        <v>2488</v>
      </c>
      <c r="G39" s="39">
        <v>43675</v>
      </c>
      <c r="H39" s="76"/>
      <c r="I39" s="75">
        <v>169</v>
      </c>
      <c r="J39" s="4">
        <v>170</v>
      </c>
      <c r="K39" s="4">
        <v>240</v>
      </c>
      <c r="L39" s="4">
        <v>230</v>
      </c>
      <c r="M39" s="4">
        <v>210</v>
      </c>
      <c r="N39" s="74">
        <v>204</v>
      </c>
      <c r="O39" s="73">
        <f t="shared" si="20"/>
        <v>48</v>
      </c>
      <c r="P39" s="65">
        <f t="shared" si="21"/>
        <v>55</v>
      </c>
      <c r="Q39" s="65">
        <f t="shared" si="22"/>
        <v>99</v>
      </c>
      <c r="R39" s="65">
        <f>VLOOKUP(L39,PER_CC,2,FALSE)</f>
        <v>79</v>
      </c>
      <c r="S39" s="65">
        <f t="shared" si="23"/>
        <v>26</v>
      </c>
      <c r="T39" s="53">
        <f>VLOOKUP(N39,PER_PGLOB,2,FALSE)</f>
        <v>69</v>
      </c>
      <c r="U39" s="49">
        <f t="shared" si="24"/>
        <v>3</v>
      </c>
      <c r="V39" s="49">
        <f t="shared" si="25"/>
        <v>3</v>
      </c>
      <c r="W39" s="49">
        <f t="shared" si="26"/>
        <v>4</v>
      </c>
      <c r="X39" s="49">
        <f t="shared" si="27"/>
        <v>4</v>
      </c>
      <c r="Y39" s="49" t="str">
        <f t="shared" si="28"/>
        <v>B2</v>
      </c>
      <c r="AA39" s="4" t="s">
        <v>263</v>
      </c>
    </row>
    <row r="40" spans="1:27" x14ac:dyDescent="0.25">
      <c r="A40" s="46">
        <v>200069112</v>
      </c>
      <c r="B40" s="46" t="s">
        <v>215</v>
      </c>
      <c r="C40" s="46" t="s">
        <v>8</v>
      </c>
      <c r="D40" s="47" t="s">
        <v>216</v>
      </c>
      <c r="E40" s="46" t="s">
        <v>11</v>
      </c>
      <c r="F40" s="50" t="s">
        <v>2488</v>
      </c>
      <c r="G40" s="39">
        <v>43675</v>
      </c>
      <c r="H40" s="76"/>
      <c r="I40" s="75">
        <v>81</v>
      </c>
      <c r="J40" s="4">
        <v>250</v>
      </c>
      <c r="K40" s="4">
        <v>180</v>
      </c>
      <c r="L40" s="4">
        <v>250</v>
      </c>
      <c r="M40" s="4">
        <v>240</v>
      </c>
      <c r="N40" s="74">
        <v>200</v>
      </c>
      <c r="O40" s="73">
        <f t="shared" si="20"/>
        <v>8</v>
      </c>
      <c r="P40" s="65">
        <f t="shared" si="21"/>
        <v>99</v>
      </c>
      <c r="Q40" s="65">
        <f t="shared" si="22"/>
        <v>71</v>
      </c>
      <c r="R40" s="65">
        <f>VLOOKUP(L40,PER_CC,2,FALSE)</f>
        <v>96</v>
      </c>
      <c r="S40" s="65">
        <f t="shared" si="23"/>
        <v>47</v>
      </c>
      <c r="T40" s="53">
        <f>VLOOKUP(N40,PER_PGLOB,2,FALSE)</f>
        <v>64</v>
      </c>
      <c r="U40" s="49">
        <f t="shared" si="24"/>
        <v>1</v>
      </c>
      <c r="V40" s="49">
        <f t="shared" si="25"/>
        <v>4</v>
      </c>
      <c r="W40" s="49">
        <f t="shared" si="26"/>
        <v>3</v>
      </c>
      <c r="X40" s="49">
        <f t="shared" si="27"/>
        <v>4</v>
      </c>
      <c r="Y40" s="49" t="str">
        <f t="shared" si="28"/>
        <v>B2</v>
      </c>
      <c r="AA40" s="4" t="s">
        <v>263</v>
      </c>
    </row>
    <row r="41" spans="1:27" x14ac:dyDescent="0.25">
      <c r="A41" s="46">
        <v>200054166</v>
      </c>
      <c r="B41" s="46" t="s">
        <v>217</v>
      </c>
      <c r="C41" s="46" t="s">
        <v>218</v>
      </c>
      <c r="D41" s="47" t="s">
        <v>219</v>
      </c>
      <c r="E41" s="46" t="s">
        <v>11</v>
      </c>
      <c r="F41" s="50" t="s">
        <v>2488</v>
      </c>
      <c r="G41" s="39">
        <v>43675</v>
      </c>
      <c r="H41" s="76"/>
      <c r="I41" s="75">
        <v>169</v>
      </c>
      <c r="J41" s="4">
        <v>140</v>
      </c>
      <c r="K41" s="4">
        <v>200</v>
      </c>
      <c r="L41" s="4">
        <v>210</v>
      </c>
      <c r="M41" s="4">
        <v>220</v>
      </c>
      <c r="N41" s="74">
        <v>188</v>
      </c>
      <c r="O41" s="73">
        <f t="shared" si="20"/>
        <v>48</v>
      </c>
      <c r="P41" s="65">
        <f t="shared" si="21"/>
        <v>36</v>
      </c>
      <c r="Q41" s="65">
        <f t="shared" si="22"/>
        <v>87</v>
      </c>
      <c r="R41" s="65">
        <f>VLOOKUP(L41,PER_CC,2,FALSE)</f>
        <v>59</v>
      </c>
      <c r="S41" s="65">
        <f t="shared" si="23"/>
        <v>32</v>
      </c>
      <c r="T41" s="53">
        <f>VLOOKUP(N41,PER_PGLOB,2,FALSE)</f>
        <v>46</v>
      </c>
      <c r="U41" s="49">
        <f t="shared" si="24"/>
        <v>3</v>
      </c>
      <c r="V41" s="49">
        <f t="shared" si="25"/>
        <v>2</v>
      </c>
      <c r="W41" s="49">
        <f t="shared" si="26"/>
        <v>4</v>
      </c>
      <c r="X41" s="49">
        <f t="shared" si="27"/>
        <v>4</v>
      </c>
      <c r="Y41" s="49" t="str">
        <f t="shared" si="28"/>
        <v>B2</v>
      </c>
      <c r="AA41" s="4" t="s">
        <v>263</v>
      </c>
    </row>
    <row r="42" spans="1:27" x14ac:dyDescent="0.25">
      <c r="A42" s="46">
        <v>200062329</v>
      </c>
      <c r="B42" s="46" t="s">
        <v>220</v>
      </c>
      <c r="C42" s="46" t="s">
        <v>221</v>
      </c>
      <c r="D42" s="47" t="s">
        <v>222</v>
      </c>
      <c r="E42" s="46" t="s">
        <v>11</v>
      </c>
      <c r="F42" s="50" t="s">
        <v>2488</v>
      </c>
      <c r="G42" s="39">
        <v>43675</v>
      </c>
      <c r="H42" s="76"/>
      <c r="I42" s="75">
        <v>81</v>
      </c>
      <c r="J42" s="4">
        <v>140</v>
      </c>
      <c r="K42" s="4">
        <v>90</v>
      </c>
      <c r="L42" s="4">
        <v>220</v>
      </c>
      <c r="M42" s="4">
        <v>220</v>
      </c>
      <c r="N42" s="74">
        <v>150</v>
      </c>
      <c r="O42" s="73">
        <f t="shared" si="20"/>
        <v>8</v>
      </c>
      <c r="P42" s="65">
        <f t="shared" si="21"/>
        <v>36</v>
      </c>
      <c r="Q42" s="65">
        <f t="shared" si="22"/>
        <v>7</v>
      </c>
      <c r="R42" s="65">
        <f>VLOOKUP(L42,PER_CC,2,FALSE)</f>
        <v>69</v>
      </c>
      <c r="S42" s="65">
        <f t="shared" si="23"/>
        <v>32</v>
      </c>
      <c r="T42" s="53">
        <f>VLOOKUP(N42,PER_PGLOB,2,FALSE)</f>
        <v>14</v>
      </c>
      <c r="U42" s="49">
        <f t="shared" si="24"/>
        <v>1</v>
      </c>
      <c r="V42" s="49">
        <f t="shared" si="25"/>
        <v>2</v>
      </c>
      <c r="W42" s="49">
        <f t="shared" si="26"/>
        <v>1</v>
      </c>
      <c r="X42" s="49">
        <f t="shared" si="27"/>
        <v>4</v>
      </c>
      <c r="Y42" s="49" t="str">
        <f t="shared" si="28"/>
        <v>B2</v>
      </c>
      <c r="AA42" s="4" t="s">
        <v>263</v>
      </c>
    </row>
    <row r="43" spans="1:27" x14ac:dyDescent="0.25">
      <c r="A43" s="46">
        <v>200060993</v>
      </c>
      <c r="B43" s="46" t="s">
        <v>223</v>
      </c>
      <c r="C43" s="46" t="s">
        <v>113</v>
      </c>
      <c r="D43" s="47" t="s">
        <v>224</v>
      </c>
      <c r="E43" s="46" t="s">
        <v>11</v>
      </c>
      <c r="F43" s="50" t="s">
        <v>2488</v>
      </c>
      <c r="G43" s="39">
        <v>43675</v>
      </c>
      <c r="H43" s="76"/>
      <c r="I43" s="75">
        <v>81</v>
      </c>
      <c r="J43" s="4">
        <v>180</v>
      </c>
      <c r="K43" s="4">
        <v>230</v>
      </c>
      <c r="L43" s="4">
        <v>260</v>
      </c>
      <c r="M43" s="4">
        <v>270</v>
      </c>
      <c r="N43" s="74">
        <v>204</v>
      </c>
      <c r="O43" s="73">
        <f t="shared" si="20"/>
        <v>8</v>
      </c>
      <c r="P43" s="65">
        <f t="shared" si="21"/>
        <v>67</v>
      </c>
      <c r="Q43" s="65">
        <f t="shared" si="22"/>
        <v>98</v>
      </c>
      <c r="R43" s="65">
        <v>99</v>
      </c>
      <c r="S43" s="65">
        <f t="shared" si="23"/>
        <v>80</v>
      </c>
      <c r="T43" s="53">
        <f>VLOOKUP(N43,PER_PGLOB,2,FALSE)</f>
        <v>69</v>
      </c>
      <c r="U43" s="49">
        <f t="shared" si="24"/>
        <v>1</v>
      </c>
      <c r="V43" s="49">
        <f t="shared" si="25"/>
        <v>3</v>
      </c>
      <c r="W43" s="49">
        <f t="shared" si="26"/>
        <v>4</v>
      </c>
      <c r="X43" s="49">
        <f t="shared" si="27"/>
        <v>4</v>
      </c>
      <c r="Y43" s="49" t="str">
        <f t="shared" si="28"/>
        <v>B2</v>
      </c>
      <c r="AA43" s="4" t="s">
        <v>263</v>
      </c>
    </row>
    <row r="44" spans="1:27" x14ac:dyDescent="0.25">
      <c r="A44" s="46">
        <v>200064956</v>
      </c>
      <c r="B44" s="46" t="s">
        <v>225</v>
      </c>
      <c r="C44" s="46" t="s">
        <v>6</v>
      </c>
      <c r="D44" s="47" t="s">
        <v>226</v>
      </c>
      <c r="E44" s="46" t="s">
        <v>11</v>
      </c>
      <c r="F44" s="50" t="s">
        <v>2488</v>
      </c>
      <c r="G44" s="39">
        <v>43675</v>
      </c>
      <c r="H44" s="76"/>
      <c r="I44" s="75">
        <v>81</v>
      </c>
      <c r="J44" s="4">
        <v>140</v>
      </c>
      <c r="K44" s="4">
        <v>50</v>
      </c>
      <c r="L44" s="4">
        <v>230</v>
      </c>
      <c r="M44" s="4">
        <v>200</v>
      </c>
      <c r="N44" s="74">
        <v>140</v>
      </c>
      <c r="O44" s="73">
        <f t="shared" si="20"/>
        <v>8</v>
      </c>
      <c r="P44" s="65">
        <f t="shared" si="21"/>
        <v>36</v>
      </c>
      <c r="Q44" s="65">
        <f t="shared" si="22"/>
        <v>1</v>
      </c>
      <c r="R44" s="65">
        <f>VLOOKUP(L44,PER_CC,2,FALSE)</f>
        <v>79</v>
      </c>
      <c r="S44" s="65">
        <f t="shared" si="23"/>
        <v>20</v>
      </c>
      <c r="T44" s="53">
        <v>11</v>
      </c>
      <c r="U44" s="49">
        <f t="shared" si="24"/>
        <v>1</v>
      </c>
      <c r="V44" s="49">
        <f t="shared" si="25"/>
        <v>2</v>
      </c>
      <c r="W44" s="49">
        <f t="shared" si="26"/>
        <v>1</v>
      </c>
      <c r="X44" s="49">
        <f t="shared" si="27"/>
        <v>4</v>
      </c>
      <c r="Y44" s="49" t="str">
        <f t="shared" si="28"/>
        <v>B2</v>
      </c>
      <c r="AA44" s="4" t="s">
        <v>263</v>
      </c>
    </row>
    <row r="45" spans="1:27" x14ac:dyDescent="0.25">
      <c r="A45" s="46">
        <v>200068926</v>
      </c>
      <c r="B45" s="46" t="s">
        <v>227</v>
      </c>
      <c r="C45" s="46" t="s">
        <v>4</v>
      </c>
      <c r="D45" s="47" t="s">
        <v>228</v>
      </c>
      <c r="E45" s="46" t="s">
        <v>11</v>
      </c>
      <c r="F45" s="50" t="s">
        <v>2488</v>
      </c>
      <c r="G45" s="39">
        <v>43675</v>
      </c>
      <c r="H45" s="76"/>
      <c r="I45" s="75">
        <v>81</v>
      </c>
      <c r="J45" s="4">
        <v>110</v>
      </c>
      <c r="K45" s="4">
        <v>150</v>
      </c>
      <c r="L45" s="4">
        <v>200</v>
      </c>
      <c r="M45" s="4">
        <v>270</v>
      </c>
      <c r="N45" s="74">
        <v>162</v>
      </c>
      <c r="O45" s="73">
        <f t="shared" si="20"/>
        <v>8</v>
      </c>
      <c r="P45" s="65">
        <f t="shared" si="21"/>
        <v>16</v>
      </c>
      <c r="Q45" s="65">
        <f t="shared" si="22"/>
        <v>34</v>
      </c>
      <c r="R45" s="65">
        <f>VLOOKUP(L45,PER_CC,2,FALSE)</f>
        <v>48</v>
      </c>
      <c r="S45" s="65">
        <f t="shared" si="23"/>
        <v>80</v>
      </c>
      <c r="T45" s="53">
        <v>22</v>
      </c>
      <c r="U45" s="49">
        <f t="shared" si="24"/>
        <v>1</v>
      </c>
      <c r="V45" s="49">
        <f t="shared" si="25"/>
        <v>1</v>
      </c>
      <c r="W45" s="49">
        <f t="shared" si="26"/>
        <v>2</v>
      </c>
      <c r="X45" s="49">
        <f t="shared" si="27"/>
        <v>4</v>
      </c>
      <c r="Y45" s="49" t="str">
        <f t="shared" si="28"/>
        <v>B2</v>
      </c>
      <c r="AA45" s="4" t="s">
        <v>263</v>
      </c>
    </row>
    <row r="46" spans="1:27" x14ac:dyDescent="0.25">
      <c r="A46" s="46">
        <v>200069333</v>
      </c>
      <c r="B46" s="46" t="s">
        <v>229</v>
      </c>
      <c r="C46" s="46" t="s">
        <v>230</v>
      </c>
      <c r="D46" s="47" t="s">
        <v>231</v>
      </c>
      <c r="E46" s="46" t="s">
        <v>11</v>
      </c>
      <c r="F46" s="50" t="s">
        <v>2488</v>
      </c>
      <c r="G46" s="39">
        <v>43675</v>
      </c>
      <c r="H46" s="76"/>
      <c r="I46" s="75">
        <v>181</v>
      </c>
      <c r="J46" s="4">
        <v>180</v>
      </c>
      <c r="K46" s="4">
        <v>200</v>
      </c>
      <c r="L46" s="4">
        <v>40</v>
      </c>
      <c r="M46" s="4">
        <v>250</v>
      </c>
      <c r="N46" s="74">
        <v>170</v>
      </c>
      <c r="O46" s="73">
        <f t="shared" si="20"/>
        <v>74</v>
      </c>
      <c r="P46" s="65">
        <f t="shared" si="21"/>
        <v>67</v>
      </c>
      <c r="Q46" s="65">
        <f t="shared" si="22"/>
        <v>87</v>
      </c>
      <c r="R46" s="65">
        <v>1</v>
      </c>
      <c r="S46" s="65">
        <f t="shared" si="23"/>
        <v>55</v>
      </c>
      <c r="T46" s="53">
        <f>VLOOKUP(N46,PER_PGLOB,2,FALSE)</f>
        <v>28</v>
      </c>
      <c r="U46" s="49">
        <f t="shared" si="24"/>
        <v>3</v>
      </c>
      <c r="V46" s="49">
        <f t="shared" si="25"/>
        <v>3</v>
      </c>
      <c r="W46" s="49">
        <f t="shared" si="26"/>
        <v>4</v>
      </c>
      <c r="X46" s="49">
        <f t="shared" si="27"/>
        <v>1</v>
      </c>
      <c r="Y46" s="49" t="str">
        <f t="shared" si="28"/>
        <v>B2</v>
      </c>
      <c r="AA46" s="4" t="s">
        <v>263</v>
      </c>
    </row>
    <row r="47" spans="1:27" x14ac:dyDescent="0.25">
      <c r="A47" s="46">
        <v>200053555</v>
      </c>
      <c r="B47" s="46" t="s">
        <v>232</v>
      </c>
      <c r="C47" s="46" t="s">
        <v>8</v>
      </c>
      <c r="D47" s="47" t="s">
        <v>233</v>
      </c>
      <c r="E47" s="46" t="s">
        <v>11</v>
      </c>
      <c r="F47" s="50" t="s">
        <v>2488</v>
      </c>
      <c r="G47" s="39">
        <v>43675</v>
      </c>
      <c r="H47" s="76"/>
      <c r="I47" s="75">
        <v>272</v>
      </c>
      <c r="J47" s="4">
        <v>140</v>
      </c>
      <c r="K47" s="4">
        <v>170</v>
      </c>
      <c r="L47" s="4">
        <v>190</v>
      </c>
      <c r="M47" s="4">
        <v>190</v>
      </c>
      <c r="N47" s="74">
        <v>192</v>
      </c>
      <c r="O47" s="73">
        <f t="shared" si="20"/>
        <v>87</v>
      </c>
      <c r="P47" s="65">
        <f t="shared" si="21"/>
        <v>36</v>
      </c>
      <c r="Q47" s="65">
        <f t="shared" si="22"/>
        <v>53</v>
      </c>
      <c r="R47" s="65">
        <f>VLOOKUP(L47,PER_CC,2,FALSE)</f>
        <v>36</v>
      </c>
      <c r="S47" s="65">
        <f t="shared" si="23"/>
        <v>16</v>
      </c>
      <c r="T47" s="53">
        <f>VLOOKUP(N47,PER_PGLOB,2,FALSE)</f>
        <v>51</v>
      </c>
      <c r="U47" s="49">
        <f t="shared" si="24"/>
        <v>4</v>
      </c>
      <c r="V47" s="49">
        <f t="shared" si="25"/>
        <v>2</v>
      </c>
      <c r="W47" s="49">
        <f t="shared" si="26"/>
        <v>3</v>
      </c>
      <c r="X47" s="49">
        <f t="shared" si="27"/>
        <v>3</v>
      </c>
      <c r="Y47" s="49" t="str">
        <f t="shared" si="28"/>
        <v>B1</v>
      </c>
      <c r="AA47" s="4" t="s">
        <v>263</v>
      </c>
    </row>
    <row r="48" spans="1:27" x14ac:dyDescent="0.25">
      <c r="A48" s="46">
        <v>200055029</v>
      </c>
      <c r="B48" s="46" t="s">
        <v>234</v>
      </c>
      <c r="C48" s="46" t="s">
        <v>112</v>
      </c>
      <c r="D48" s="47" t="s">
        <v>235</v>
      </c>
      <c r="E48" s="46" t="s">
        <v>11</v>
      </c>
      <c r="F48" s="50" t="s">
        <v>2488</v>
      </c>
      <c r="G48" s="39">
        <v>43675</v>
      </c>
      <c r="H48" s="76"/>
      <c r="I48" s="75">
        <v>272</v>
      </c>
      <c r="J48" s="4">
        <v>220</v>
      </c>
      <c r="K48" s="4">
        <v>190</v>
      </c>
      <c r="L48" s="4">
        <v>250</v>
      </c>
      <c r="M48" s="4">
        <v>280</v>
      </c>
      <c r="N48" s="74">
        <v>242</v>
      </c>
      <c r="O48" s="73">
        <f t="shared" si="20"/>
        <v>87</v>
      </c>
      <c r="P48" s="65">
        <f t="shared" si="21"/>
        <v>89</v>
      </c>
      <c r="Q48" s="65">
        <f t="shared" si="22"/>
        <v>79</v>
      </c>
      <c r="R48" s="65">
        <f>VLOOKUP(L48,PER_CC,2,FALSE)</f>
        <v>96</v>
      </c>
      <c r="S48" s="65">
        <f t="shared" si="23"/>
        <v>91</v>
      </c>
      <c r="T48" s="53">
        <v>99</v>
      </c>
      <c r="U48" s="49">
        <f t="shared" si="24"/>
        <v>4</v>
      </c>
      <c r="V48" s="49">
        <f t="shared" si="25"/>
        <v>4</v>
      </c>
      <c r="W48" s="49">
        <f t="shared" si="26"/>
        <v>3</v>
      </c>
      <c r="X48" s="49">
        <f t="shared" si="27"/>
        <v>4</v>
      </c>
      <c r="Y48" s="49" t="str">
        <f t="shared" si="28"/>
        <v>B2</v>
      </c>
      <c r="AA48" s="4" t="s">
        <v>263</v>
      </c>
    </row>
    <row r="49" spans="1:27" x14ac:dyDescent="0.25">
      <c r="A49" s="46">
        <v>200068050</v>
      </c>
      <c r="B49" s="46" t="s">
        <v>236</v>
      </c>
      <c r="C49" s="46" t="s">
        <v>237</v>
      </c>
      <c r="D49" s="47" t="s">
        <v>238</v>
      </c>
      <c r="E49" s="46" t="s">
        <v>11</v>
      </c>
      <c r="F49" s="50" t="s">
        <v>2488</v>
      </c>
      <c r="G49" s="39">
        <v>43675</v>
      </c>
      <c r="H49" s="76"/>
      <c r="I49" s="75">
        <v>272</v>
      </c>
      <c r="J49" s="4">
        <v>130</v>
      </c>
      <c r="K49" s="4">
        <v>200</v>
      </c>
      <c r="L49" s="4">
        <v>210</v>
      </c>
      <c r="M49" s="4">
        <v>260</v>
      </c>
      <c r="N49" s="74">
        <v>214</v>
      </c>
      <c r="O49" s="73">
        <f t="shared" si="20"/>
        <v>87</v>
      </c>
      <c r="P49" s="65">
        <f t="shared" si="21"/>
        <v>30</v>
      </c>
      <c r="Q49" s="65">
        <f t="shared" si="22"/>
        <v>87</v>
      </c>
      <c r="R49" s="65">
        <f>VLOOKUP(L49,PER_CC,2,FALSE)</f>
        <v>59</v>
      </c>
      <c r="S49" s="65">
        <f t="shared" si="23"/>
        <v>66</v>
      </c>
      <c r="T49" s="53">
        <f>VLOOKUP(N49,PER_PGLOB,2,FALSE)</f>
        <v>82</v>
      </c>
      <c r="U49" s="49">
        <f t="shared" si="24"/>
        <v>4</v>
      </c>
      <c r="V49" s="49">
        <f t="shared" si="25"/>
        <v>2</v>
      </c>
      <c r="W49" s="49">
        <f t="shared" si="26"/>
        <v>4</v>
      </c>
      <c r="X49" s="49">
        <f t="shared" si="27"/>
        <v>4</v>
      </c>
      <c r="Y49" s="49" t="str">
        <f t="shared" si="28"/>
        <v>B2</v>
      </c>
      <c r="AA49" s="4" t="s">
        <v>263</v>
      </c>
    </row>
    <row r="50" spans="1:27" x14ac:dyDescent="0.25">
      <c r="A50" s="46">
        <v>200069389</v>
      </c>
      <c r="B50" s="46" t="s">
        <v>239</v>
      </c>
      <c r="C50" s="46" t="s">
        <v>240</v>
      </c>
      <c r="D50" s="47" t="s">
        <v>241</v>
      </c>
      <c r="E50" s="46" t="s">
        <v>11</v>
      </c>
      <c r="F50" s="50" t="s">
        <v>2488</v>
      </c>
      <c r="G50" s="39">
        <v>43675</v>
      </c>
      <c r="H50" s="76"/>
      <c r="I50" s="75">
        <v>272</v>
      </c>
      <c r="J50" s="4">
        <v>130</v>
      </c>
      <c r="K50" s="4">
        <v>130</v>
      </c>
      <c r="L50" s="4">
        <v>250</v>
      </c>
      <c r="M50" s="4">
        <v>260</v>
      </c>
      <c r="N50" s="74">
        <v>208</v>
      </c>
      <c r="O50" s="73">
        <f t="shared" si="20"/>
        <v>87</v>
      </c>
      <c r="P50" s="65">
        <f t="shared" si="21"/>
        <v>30</v>
      </c>
      <c r="Q50" s="65">
        <f t="shared" si="22"/>
        <v>21</v>
      </c>
      <c r="R50" s="65">
        <f>VLOOKUP(L50,PER_CC,2,FALSE)</f>
        <v>96</v>
      </c>
      <c r="S50" s="65">
        <f t="shared" si="23"/>
        <v>66</v>
      </c>
      <c r="T50" s="53">
        <f>VLOOKUP(N50,PER_PGLOB,2,FALSE)</f>
        <v>75</v>
      </c>
      <c r="U50" s="49">
        <f t="shared" si="24"/>
        <v>4</v>
      </c>
      <c r="V50" s="49">
        <f t="shared" si="25"/>
        <v>2</v>
      </c>
      <c r="W50" s="49">
        <f t="shared" si="26"/>
        <v>2</v>
      </c>
      <c r="X50" s="49">
        <f t="shared" si="27"/>
        <v>4</v>
      </c>
      <c r="Y50" s="49" t="str">
        <f t="shared" si="28"/>
        <v>B2</v>
      </c>
      <c r="AA50" s="4" t="s">
        <v>263</v>
      </c>
    </row>
    <row r="51" spans="1:27" x14ac:dyDescent="0.25">
      <c r="A51" s="46">
        <v>200053816</v>
      </c>
      <c r="B51" s="46" t="s">
        <v>242</v>
      </c>
      <c r="C51" s="46" t="s">
        <v>243</v>
      </c>
      <c r="D51" s="47" t="s">
        <v>244</v>
      </c>
      <c r="E51" s="46" t="s">
        <v>11</v>
      </c>
      <c r="F51" s="50" t="s">
        <v>2488</v>
      </c>
      <c r="G51" s="39">
        <v>43675</v>
      </c>
      <c r="H51" s="76"/>
      <c r="I51" s="75">
        <v>169</v>
      </c>
      <c r="J51" s="4">
        <v>60</v>
      </c>
      <c r="K51" s="4">
        <v>170</v>
      </c>
      <c r="L51" s="4">
        <v>100</v>
      </c>
      <c r="M51" s="4">
        <v>150</v>
      </c>
      <c r="N51" s="74">
        <v>130</v>
      </c>
      <c r="O51" s="73">
        <f t="shared" si="20"/>
        <v>48</v>
      </c>
      <c r="P51" s="65">
        <f t="shared" si="21"/>
        <v>1</v>
      </c>
      <c r="Q51" s="65">
        <f t="shared" si="22"/>
        <v>53</v>
      </c>
      <c r="R51" s="65">
        <v>6</v>
      </c>
      <c r="S51" s="65">
        <f t="shared" si="23"/>
        <v>6</v>
      </c>
      <c r="T51" s="53">
        <v>8</v>
      </c>
      <c r="U51" s="49">
        <f t="shared" si="24"/>
        <v>3</v>
      </c>
      <c r="V51" s="49">
        <f t="shared" si="25"/>
        <v>1</v>
      </c>
      <c r="W51" s="49">
        <f t="shared" si="26"/>
        <v>3</v>
      </c>
      <c r="X51" s="49">
        <f t="shared" si="27"/>
        <v>1</v>
      </c>
      <c r="Y51" s="49" t="str">
        <f t="shared" si="28"/>
        <v>A2</v>
      </c>
      <c r="AA51" s="4" t="s">
        <v>263</v>
      </c>
    </row>
    <row r="52" spans="1:27" x14ac:dyDescent="0.25">
      <c r="A52" s="46">
        <v>200062212</v>
      </c>
      <c r="B52" s="46" t="s">
        <v>245</v>
      </c>
      <c r="C52" s="46" t="s">
        <v>5</v>
      </c>
      <c r="D52" s="47" t="s">
        <v>246</v>
      </c>
      <c r="E52" s="46" t="s">
        <v>11</v>
      </c>
      <c r="F52" s="50" t="s">
        <v>2488</v>
      </c>
      <c r="G52" s="39">
        <v>43675</v>
      </c>
      <c r="H52" s="76"/>
      <c r="I52" s="75">
        <v>300</v>
      </c>
      <c r="J52" s="4">
        <v>210</v>
      </c>
      <c r="K52" s="4">
        <v>230</v>
      </c>
      <c r="L52" s="4">
        <v>230</v>
      </c>
      <c r="M52" s="4">
        <v>270</v>
      </c>
      <c r="N52" s="74">
        <v>248</v>
      </c>
      <c r="O52" s="73">
        <f t="shared" si="20"/>
        <v>99</v>
      </c>
      <c r="P52" s="65">
        <f t="shared" si="21"/>
        <v>83</v>
      </c>
      <c r="Q52" s="65">
        <f t="shared" si="22"/>
        <v>98</v>
      </c>
      <c r="R52" s="65">
        <f>VLOOKUP(L52,PER_CC,2,FALSE)</f>
        <v>79</v>
      </c>
      <c r="S52" s="65">
        <f t="shared" si="23"/>
        <v>80</v>
      </c>
      <c r="T52" s="53">
        <v>100</v>
      </c>
      <c r="U52" s="49">
        <f t="shared" si="24"/>
        <v>4</v>
      </c>
      <c r="V52" s="49">
        <f t="shared" si="25"/>
        <v>4</v>
      </c>
      <c r="W52" s="49">
        <f t="shared" si="26"/>
        <v>4</v>
      </c>
      <c r="X52" s="49">
        <f t="shared" si="27"/>
        <v>4</v>
      </c>
      <c r="Y52" s="49" t="str">
        <f t="shared" si="28"/>
        <v>B2</v>
      </c>
      <c r="AA52" s="4" t="s">
        <v>263</v>
      </c>
    </row>
    <row r="53" spans="1:27" x14ac:dyDescent="0.25">
      <c r="A53" s="46">
        <v>200051213</v>
      </c>
      <c r="B53" s="46" t="s">
        <v>247</v>
      </c>
      <c r="C53" s="46" t="s">
        <v>3</v>
      </c>
      <c r="D53" s="47" t="s">
        <v>248</v>
      </c>
      <c r="E53" s="46" t="s">
        <v>11</v>
      </c>
      <c r="F53" s="50" t="s">
        <v>2488</v>
      </c>
      <c r="G53" s="39">
        <v>43675</v>
      </c>
      <c r="H53" s="76"/>
      <c r="I53" s="75">
        <v>300</v>
      </c>
      <c r="J53" s="4">
        <v>190</v>
      </c>
      <c r="K53" s="4">
        <v>190</v>
      </c>
      <c r="L53" s="4">
        <v>250</v>
      </c>
      <c r="M53" s="4">
        <v>280</v>
      </c>
      <c r="N53" s="74">
        <v>242</v>
      </c>
      <c r="O53" s="73">
        <f t="shared" si="20"/>
        <v>99</v>
      </c>
      <c r="P53" s="65">
        <f t="shared" si="21"/>
        <v>73</v>
      </c>
      <c r="Q53" s="65">
        <f t="shared" si="22"/>
        <v>79</v>
      </c>
      <c r="R53" s="65">
        <f>VLOOKUP(L53,PER_CC,2,FALSE)</f>
        <v>96</v>
      </c>
      <c r="S53" s="65">
        <f t="shared" si="23"/>
        <v>91</v>
      </c>
      <c r="T53" s="53">
        <v>99</v>
      </c>
      <c r="U53" s="49">
        <f t="shared" si="24"/>
        <v>4</v>
      </c>
      <c r="V53" s="49">
        <f t="shared" si="25"/>
        <v>3</v>
      </c>
      <c r="W53" s="49">
        <f t="shared" si="26"/>
        <v>3</v>
      </c>
      <c r="X53" s="49">
        <f t="shared" si="27"/>
        <v>4</v>
      </c>
      <c r="Y53" s="49" t="str">
        <f t="shared" si="28"/>
        <v>B2</v>
      </c>
      <c r="AA53" s="4" t="s">
        <v>263</v>
      </c>
    </row>
    <row r="54" spans="1:27" x14ac:dyDescent="0.25">
      <c r="A54" s="46" t="s">
        <v>251</v>
      </c>
      <c r="B54" s="46" t="s">
        <v>252</v>
      </c>
      <c r="C54" s="46" t="s">
        <v>253</v>
      </c>
      <c r="D54" s="46"/>
      <c r="E54" s="46"/>
      <c r="F54" s="50"/>
      <c r="G54" s="39">
        <v>43675</v>
      </c>
      <c r="H54" s="76"/>
      <c r="I54" s="75">
        <v>81</v>
      </c>
      <c r="J54" s="4">
        <v>70</v>
      </c>
      <c r="K54" s="4">
        <v>160</v>
      </c>
      <c r="L54" s="4">
        <v>150</v>
      </c>
      <c r="M54" s="4">
        <v>130</v>
      </c>
      <c r="N54" s="74">
        <v>118</v>
      </c>
      <c r="O54" s="73">
        <f t="shared" si="20"/>
        <v>8</v>
      </c>
      <c r="P54" s="65">
        <f t="shared" si="21"/>
        <v>3</v>
      </c>
      <c r="Q54" s="65">
        <f t="shared" si="22"/>
        <v>44</v>
      </c>
      <c r="R54" s="65">
        <v>12</v>
      </c>
      <c r="S54" s="65">
        <f t="shared" si="23"/>
        <v>3</v>
      </c>
      <c r="T54" s="53">
        <f>VLOOKUP(N54,PER_PGLOB,2,FALSE)</f>
        <v>5</v>
      </c>
      <c r="U54" s="49">
        <f t="shared" si="24"/>
        <v>1</v>
      </c>
      <c r="V54" s="49">
        <f t="shared" si="25"/>
        <v>1</v>
      </c>
      <c r="W54" s="49">
        <f t="shared" si="26"/>
        <v>3</v>
      </c>
      <c r="X54" s="49">
        <f t="shared" si="27"/>
        <v>2</v>
      </c>
      <c r="Y54" s="49" t="str">
        <f t="shared" si="28"/>
        <v>A1</v>
      </c>
      <c r="AA54" s="4" t="s">
        <v>2492</v>
      </c>
    </row>
    <row r="55" spans="1:27" x14ac:dyDescent="0.25">
      <c r="A55" s="46" t="s">
        <v>254</v>
      </c>
      <c r="B55" s="46" t="s">
        <v>255</v>
      </c>
      <c r="C55" s="46" t="s">
        <v>114</v>
      </c>
      <c r="D55" s="46"/>
      <c r="E55" s="46"/>
      <c r="F55" s="50"/>
      <c r="G55" s="39">
        <v>43675</v>
      </c>
      <c r="H55" s="76"/>
      <c r="I55" s="75">
        <v>272</v>
      </c>
      <c r="J55" s="4">
        <v>90</v>
      </c>
      <c r="K55" s="4">
        <v>190</v>
      </c>
      <c r="L55" s="4">
        <v>200</v>
      </c>
      <c r="M55" s="4">
        <v>120</v>
      </c>
      <c r="N55" s="74">
        <v>174</v>
      </c>
      <c r="O55" s="73">
        <f t="shared" si="20"/>
        <v>87</v>
      </c>
      <c r="P55" s="65">
        <f t="shared" si="21"/>
        <v>8</v>
      </c>
      <c r="Q55" s="65">
        <f t="shared" si="22"/>
        <v>79</v>
      </c>
      <c r="R55" s="65">
        <f>VLOOKUP(L55,PER_CC,2,FALSE)</f>
        <v>48</v>
      </c>
      <c r="S55" s="65">
        <v>2</v>
      </c>
      <c r="T55" s="53">
        <f>VLOOKUP(N55,PER_PGLOB,2,FALSE)</f>
        <v>31</v>
      </c>
      <c r="U55" s="49">
        <f t="shared" si="24"/>
        <v>4</v>
      </c>
      <c r="V55" s="49">
        <f t="shared" si="25"/>
        <v>1</v>
      </c>
      <c r="W55" s="49">
        <f t="shared" si="26"/>
        <v>3</v>
      </c>
      <c r="X55" s="49">
        <f t="shared" si="27"/>
        <v>4</v>
      </c>
      <c r="Y55" s="49" t="str">
        <f t="shared" si="28"/>
        <v>-A1</v>
      </c>
      <c r="AA55" s="4" t="s">
        <v>2492</v>
      </c>
    </row>
    <row r="56" spans="1:27" hidden="1" x14ac:dyDescent="0.25">
      <c r="A56" s="46" t="s">
        <v>256</v>
      </c>
      <c r="B56" s="46" t="s">
        <v>257</v>
      </c>
      <c r="C56" s="46" t="s">
        <v>258</v>
      </c>
      <c r="D56" s="46"/>
      <c r="E56" s="46"/>
      <c r="F56" s="50"/>
      <c r="G56" s="39">
        <v>43675</v>
      </c>
      <c r="H56" s="76"/>
      <c r="I56" s="75"/>
      <c r="N56" s="74"/>
      <c r="O56" s="73"/>
      <c r="P56" s="65"/>
      <c r="Q56" s="65"/>
      <c r="R56" s="65"/>
      <c r="S56" s="65"/>
      <c r="T56" s="53"/>
      <c r="AA56" s="4" t="s">
        <v>2492</v>
      </c>
    </row>
    <row r="57" spans="1:27" hidden="1" x14ac:dyDescent="0.25">
      <c r="A57" s="46" t="s">
        <v>256</v>
      </c>
      <c r="B57" s="46" t="s">
        <v>259</v>
      </c>
      <c r="C57" s="46" t="s">
        <v>260</v>
      </c>
      <c r="D57" s="46"/>
      <c r="E57" s="46"/>
      <c r="F57" s="50"/>
      <c r="G57" s="39">
        <v>43675</v>
      </c>
      <c r="H57" s="76"/>
      <c r="I57" s="75"/>
      <c r="N57" s="74"/>
      <c r="O57" s="73"/>
      <c r="P57" s="65"/>
      <c r="Q57" s="65"/>
      <c r="R57" s="65"/>
      <c r="S57" s="65"/>
      <c r="T57" s="53"/>
      <c r="AA57" s="4" t="s">
        <v>2492</v>
      </c>
    </row>
    <row r="58" spans="1:27" x14ac:dyDescent="0.25">
      <c r="A58" s="2">
        <v>200073653</v>
      </c>
      <c r="B58" s="2" t="s">
        <v>282</v>
      </c>
      <c r="C58" s="2" t="s">
        <v>5</v>
      </c>
      <c r="D58" s="50" t="s">
        <v>283</v>
      </c>
      <c r="E58" s="46" t="s">
        <v>269</v>
      </c>
      <c r="F58" s="50" t="s">
        <v>2493</v>
      </c>
      <c r="G58" s="39">
        <v>43688</v>
      </c>
      <c r="H58" s="4">
        <v>8438</v>
      </c>
      <c r="I58" s="4">
        <v>81</v>
      </c>
      <c r="J58" s="51">
        <v>111</v>
      </c>
      <c r="K58" s="51">
        <v>137</v>
      </c>
      <c r="L58" s="51">
        <v>154</v>
      </c>
      <c r="M58" s="51">
        <v>185</v>
      </c>
      <c r="N58" s="59">
        <v>147</v>
      </c>
      <c r="O58" s="73">
        <f>VLOOKUP(I58,PER_CE,2,FALSE)</f>
        <v>8</v>
      </c>
      <c r="P58" s="65">
        <f t="shared" ref="P58:P92" si="29">VLOOKUP(J58,PER_RC,2,FALSE)</f>
        <v>18</v>
      </c>
      <c r="Q58" s="65">
        <f t="shared" ref="Q58:Q92" si="30">VLOOKUP(K58,PER_LC,2,FALSE)</f>
        <v>26</v>
      </c>
      <c r="R58" s="65">
        <f t="shared" ref="R58:R79" si="31">VLOOKUP(L58,PER_CC,2,FALSE)</f>
        <v>13</v>
      </c>
      <c r="S58" s="65">
        <f t="shared" ref="S58:S67" si="32">VLOOKUP(M58,PER_IGL,2,FALSE)</f>
        <v>14</v>
      </c>
      <c r="T58" s="53">
        <v>13</v>
      </c>
      <c r="U58" s="49">
        <f t="shared" ref="U58:U121" si="33">VALUE(IF(I58&lt;116,"1",IF(I58&lt;151,"2",IF(I58&lt;186,"3",IF(I58&lt;=300,"4","ERROR")))))</f>
        <v>1</v>
      </c>
      <c r="V58" s="49">
        <f t="shared" ref="V58:V121" si="34">VALUE(IF(J58&lt;126,"1",IF(J58&lt;154,"2",IF(J58&lt;203,"3",IF(J58&lt;=300,"4","ERROR")))))</f>
        <v>1</v>
      </c>
      <c r="W58" s="49">
        <f t="shared" ref="W58:W121" si="35">VALUE(IF(K58&lt;125,"1",IF(K58&lt;158,"2",IF(K58&lt;200,"3",IF(K58&lt;=300,"4","ERROR")))))</f>
        <v>2</v>
      </c>
      <c r="X58" s="49">
        <f t="shared" ref="X58:X121" si="36">VALUE(IF(L58&lt;125,"1",IF(L58&lt;157,"2",IF(L58&lt;200,"3",IF(L58&lt;=300,"4","ERROR")))))</f>
        <v>2</v>
      </c>
      <c r="Y58" s="49" t="str">
        <f t="shared" ref="Y58:Y121" si="37">IF(M58&lt;123,"-A1",IF(M58&lt;146,"A1",IF(M58&lt;171,"A2",IF(M58&lt;200,"B1",IF(M58&lt;=300,"B2","ERROR")))))</f>
        <v>B1</v>
      </c>
      <c r="AA58" s="4" t="s">
        <v>263</v>
      </c>
    </row>
    <row r="59" spans="1:27" x14ac:dyDescent="0.25">
      <c r="A59" s="2">
        <v>200069101</v>
      </c>
      <c r="B59" s="2" t="s">
        <v>284</v>
      </c>
      <c r="C59" s="2" t="s">
        <v>285</v>
      </c>
      <c r="D59" s="50" t="s">
        <v>286</v>
      </c>
      <c r="E59" s="46" t="s">
        <v>269</v>
      </c>
      <c r="F59" s="50" t="s">
        <v>2493</v>
      </c>
      <c r="G59" s="39">
        <v>43688</v>
      </c>
      <c r="H59" s="4">
        <v>8438</v>
      </c>
      <c r="I59" s="4">
        <v>171</v>
      </c>
      <c r="J59" s="51">
        <v>111</v>
      </c>
      <c r="K59" s="51">
        <v>146</v>
      </c>
      <c r="L59" s="51">
        <v>257</v>
      </c>
      <c r="M59" s="51">
        <v>273</v>
      </c>
      <c r="N59" s="59">
        <v>197</v>
      </c>
      <c r="O59" s="73">
        <f>VLOOKUP(I59,PER_CE,2,FALSE)</f>
        <v>51</v>
      </c>
      <c r="P59" s="65">
        <f t="shared" si="29"/>
        <v>18</v>
      </c>
      <c r="Q59" s="65">
        <f t="shared" si="30"/>
        <v>32</v>
      </c>
      <c r="R59" s="65">
        <f t="shared" si="31"/>
        <v>98</v>
      </c>
      <c r="S59" s="65">
        <f t="shared" si="32"/>
        <v>85</v>
      </c>
      <c r="T59" s="53">
        <f t="shared" ref="T59:T70" si="38">VLOOKUP(N59,PER_PGLOB,2,FALSE)</f>
        <v>58</v>
      </c>
      <c r="U59" s="49">
        <f t="shared" si="33"/>
        <v>3</v>
      </c>
      <c r="V59" s="49">
        <f t="shared" si="34"/>
        <v>1</v>
      </c>
      <c r="W59" s="49">
        <f t="shared" si="35"/>
        <v>2</v>
      </c>
      <c r="X59" s="49">
        <f t="shared" si="36"/>
        <v>4</v>
      </c>
      <c r="Y59" s="49" t="str">
        <f t="shared" si="37"/>
        <v>B2</v>
      </c>
      <c r="AA59" s="4" t="s">
        <v>263</v>
      </c>
    </row>
    <row r="60" spans="1:27" x14ac:dyDescent="0.25">
      <c r="A60" s="2">
        <v>200090736</v>
      </c>
      <c r="B60" s="2" t="s">
        <v>287</v>
      </c>
      <c r="C60" s="2" t="s">
        <v>288</v>
      </c>
      <c r="D60" s="50" t="s">
        <v>289</v>
      </c>
      <c r="E60" s="46" t="s">
        <v>269</v>
      </c>
      <c r="F60" s="50" t="s">
        <v>2493</v>
      </c>
      <c r="G60" s="39">
        <v>43688</v>
      </c>
      <c r="H60" s="4">
        <v>8438</v>
      </c>
      <c r="I60" s="4">
        <v>300</v>
      </c>
      <c r="J60" s="51">
        <v>137</v>
      </c>
      <c r="K60" s="51">
        <v>189</v>
      </c>
      <c r="L60" s="51">
        <v>240</v>
      </c>
      <c r="M60" s="51">
        <v>267</v>
      </c>
      <c r="N60" s="59">
        <v>208</v>
      </c>
      <c r="O60" s="73">
        <f>VLOOKUP(I60,PER_CE,2,FALSE)</f>
        <v>99</v>
      </c>
      <c r="P60" s="65">
        <f t="shared" si="29"/>
        <v>33</v>
      </c>
      <c r="Q60" s="65">
        <f t="shared" si="30"/>
        <v>76</v>
      </c>
      <c r="R60" s="65">
        <f t="shared" si="31"/>
        <v>91</v>
      </c>
      <c r="S60" s="65">
        <f t="shared" si="32"/>
        <v>76</v>
      </c>
      <c r="T60" s="53">
        <f t="shared" si="38"/>
        <v>75</v>
      </c>
      <c r="U60" s="49">
        <f t="shared" si="33"/>
        <v>4</v>
      </c>
      <c r="V60" s="49">
        <f t="shared" si="34"/>
        <v>2</v>
      </c>
      <c r="W60" s="49">
        <f t="shared" si="35"/>
        <v>3</v>
      </c>
      <c r="X60" s="49">
        <f t="shared" si="36"/>
        <v>4</v>
      </c>
      <c r="Y60" s="49" t="str">
        <f t="shared" si="37"/>
        <v>B2</v>
      </c>
      <c r="AA60" s="4" t="s">
        <v>263</v>
      </c>
    </row>
    <row r="61" spans="1:27" x14ac:dyDescent="0.25">
      <c r="A61" s="2">
        <v>200091644</v>
      </c>
      <c r="B61" s="2" t="s">
        <v>267</v>
      </c>
      <c r="C61" s="2" t="s">
        <v>171</v>
      </c>
      <c r="D61" s="50" t="s">
        <v>268</v>
      </c>
      <c r="E61" s="46" t="s">
        <v>269</v>
      </c>
      <c r="F61" s="50" t="s">
        <v>2493</v>
      </c>
      <c r="G61" s="39">
        <v>43688</v>
      </c>
      <c r="H61" s="4">
        <v>8438</v>
      </c>
      <c r="I61" s="4">
        <v>129</v>
      </c>
      <c r="J61" s="51">
        <v>214</v>
      </c>
      <c r="K61" s="51">
        <v>171</v>
      </c>
      <c r="L61" s="51">
        <v>231</v>
      </c>
      <c r="M61" s="51">
        <v>262</v>
      </c>
      <c r="N61" s="59">
        <v>220</v>
      </c>
      <c r="O61" s="73">
        <f>VLOOKUP(I61,PER_CE,2,FALSE)</f>
        <v>13</v>
      </c>
      <c r="P61" s="65">
        <f t="shared" si="29"/>
        <v>88</v>
      </c>
      <c r="Q61" s="65">
        <f t="shared" si="30"/>
        <v>61</v>
      </c>
      <c r="R61" s="65">
        <f t="shared" si="31"/>
        <v>85</v>
      </c>
      <c r="S61" s="65">
        <f t="shared" si="32"/>
        <v>71</v>
      </c>
      <c r="T61" s="53">
        <f t="shared" si="38"/>
        <v>87</v>
      </c>
      <c r="U61" s="49">
        <f t="shared" si="33"/>
        <v>2</v>
      </c>
      <c r="V61" s="49">
        <f t="shared" si="34"/>
        <v>4</v>
      </c>
      <c r="W61" s="49">
        <f t="shared" si="35"/>
        <v>3</v>
      </c>
      <c r="X61" s="49">
        <f t="shared" si="36"/>
        <v>4</v>
      </c>
      <c r="Y61" s="49" t="str">
        <f t="shared" si="37"/>
        <v>B2</v>
      </c>
      <c r="AA61" s="4" t="s">
        <v>263</v>
      </c>
    </row>
    <row r="62" spans="1:27" x14ac:dyDescent="0.25">
      <c r="A62" s="2">
        <v>200086703</v>
      </c>
      <c r="B62" s="2" t="s">
        <v>290</v>
      </c>
      <c r="C62" s="2" t="s">
        <v>8</v>
      </c>
      <c r="D62" s="50" t="s">
        <v>291</v>
      </c>
      <c r="E62" s="46" t="s">
        <v>269</v>
      </c>
      <c r="F62" s="50" t="s">
        <v>2493</v>
      </c>
      <c r="G62" s="39">
        <v>43688</v>
      </c>
      <c r="H62" s="4">
        <v>8438</v>
      </c>
      <c r="I62" s="4">
        <v>282</v>
      </c>
      <c r="J62" s="51">
        <v>154</v>
      </c>
      <c r="K62" s="51">
        <v>171</v>
      </c>
      <c r="L62" s="51">
        <v>146</v>
      </c>
      <c r="M62" s="51">
        <v>267</v>
      </c>
      <c r="N62" s="59">
        <v>185</v>
      </c>
      <c r="O62" s="73">
        <f>VLOOKUP(I62,PER_CE,2,FALSE)</f>
        <v>92</v>
      </c>
      <c r="P62" s="65">
        <f t="shared" si="29"/>
        <v>46</v>
      </c>
      <c r="Q62" s="65">
        <f t="shared" si="30"/>
        <v>61</v>
      </c>
      <c r="R62" s="65">
        <f t="shared" si="31"/>
        <v>11</v>
      </c>
      <c r="S62" s="65">
        <f t="shared" si="32"/>
        <v>76</v>
      </c>
      <c r="T62" s="53">
        <f t="shared" si="38"/>
        <v>42</v>
      </c>
      <c r="U62" s="49">
        <f t="shared" si="33"/>
        <v>4</v>
      </c>
      <c r="V62" s="49">
        <f t="shared" si="34"/>
        <v>3</v>
      </c>
      <c r="W62" s="49">
        <f t="shared" si="35"/>
        <v>3</v>
      </c>
      <c r="X62" s="49">
        <f t="shared" si="36"/>
        <v>2</v>
      </c>
      <c r="Y62" s="49" t="str">
        <f t="shared" si="37"/>
        <v>B2</v>
      </c>
      <c r="AA62" s="4" t="s">
        <v>263</v>
      </c>
    </row>
    <row r="63" spans="1:27" x14ac:dyDescent="0.25">
      <c r="A63" s="2">
        <v>200032603</v>
      </c>
      <c r="B63" s="2" t="s">
        <v>441</v>
      </c>
      <c r="C63" s="2" t="s">
        <v>442</v>
      </c>
      <c r="D63" s="50" t="s">
        <v>443</v>
      </c>
      <c r="E63" s="46" t="s">
        <v>269</v>
      </c>
      <c r="F63" s="50" t="s">
        <v>2493</v>
      </c>
      <c r="G63" s="39">
        <v>43688</v>
      </c>
      <c r="H63" s="4">
        <v>8439</v>
      </c>
      <c r="I63" s="4">
        <v>15</v>
      </c>
      <c r="J63" s="51">
        <v>180</v>
      </c>
      <c r="K63" s="51">
        <v>154</v>
      </c>
      <c r="L63" s="51">
        <v>197</v>
      </c>
      <c r="M63" s="51">
        <v>284</v>
      </c>
      <c r="N63" s="51">
        <v>204</v>
      </c>
      <c r="O63" s="73">
        <v>1</v>
      </c>
      <c r="P63" s="65">
        <f t="shared" si="29"/>
        <v>67</v>
      </c>
      <c r="Q63" s="65">
        <f t="shared" si="30"/>
        <v>42</v>
      </c>
      <c r="R63" s="65">
        <f t="shared" si="31"/>
        <v>45</v>
      </c>
      <c r="S63" s="65">
        <f t="shared" si="32"/>
        <v>93</v>
      </c>
      <c r="T63" s="53">
        <f t="shared" si="38"/>
        <v>69</v>
      </c>
      <c r="U63" s="49">
        <f t="shared" si="33"/>
        <v>1</v>
      </c>
      <c r="V63" s="49">
        <f t="shared" si="34"/>
        <v>3</v>
      </c>
      <c r="W63" s="49">
        <f t="shared" si="35"/>
        <v>2</v>
      </c>
      <c r="X63" s="49">
        <f t="shared" si="36"/>
        <v>3</v>
      </c>
      <c r="Y63" s="49" t="str">
        <f t="shared" si="37"/>
        <v>B2</v>
      </c>
      <c r="AA63" s="4" t="s">
        <v>263</v>
      </c>
    </row>
    <row r="64" spans="1:27" x14ac:dyDescent="0.25">
      <c r="A64" s="2">
        <v>200050281</v>
      </c>
      <c r="B64" s="2" t="s">
        <v>444</v>
      </c>
      <c r="C64" s="2" t="s">
        <v>445</v>
      </c>
      <c r="D64" s="50" t="s">
        <v>446</v>
      </c>
      <c r="E64" s="46" t="s">
        <v>269</v>
      </c>
      <c r="F64" s="50" t="s">
        <v>2493</v>
      </c>
      <c r="G64" s="39">
        <v>43688</v>
      </c>
      <c r="H64" s="4">
        <v>8439</v>
      </c>
      <c r="I64" s="4">
        <v>300</v>
      </c>
      <c r="J64" s="51">
        <v>180</v>
      </c>
      <c r="K64" s="51">
        <v>86</v>
      </c>
      <c r="L64" s="51">
        <v>197</v>
      </c>
      <c r="M64" s="51">
        <v>218</v>
      </c>
      <c r="N64" s="59">
        <v>170</v>
      </c>
      <c r="O64" s="73">
        <f t="shared" ref="O64:O90" si="39">VLOOKUP(I64,PER_CE,2,FALSE)</f>
        <v>99</v>
      </c>
      <c r="P64" s="65">
        <f t="shared" si="29"/>
        <v>67</v>
      </c>
      <c r="Q64" s="65">
        <f t="shared" si="30"/>
        <v>6</v>
      </c>
      <c r="R64" s="65">
        <f t="shared" si="31"/>
        <v>45</v>
      </c>
      <c r="S64" s="65">
        <f t="shared" si="32"/>
        <v>30</v>
      </c>
      <c r="T64" s="53">
        <f t="shared" si="38"/>
        <v>28</v>
      </c>
      <c r="U64" s="49">
        <f t="shared" si="33"/>
        <v>4</v>
      </c>
      <c r="V64" s="49">
        <f t="shared" si="34"/>
        <v>3</v>
      </c>
      <c r="W64" s="49">
        <f t="shared" si="35"/>
        <v>1</v>
      </c>
      <c r="X64" s="49">
        <f t="shared" si="36"/>
        <v>3</v>
      </c>
      <c r="Y64" s="49" t="str">
        <f t="shared" si="37"/>
        <v>B2</v>
      </c>
      <c r="AA64" s="4" t="s">
        <v>263</v>
      </c>
    </row>
    <row r="65" spans="1:27" x14ac:dyDescent="0.25">
      <c r="A65" s="2">
        <v>200080372</v>
      </c>
      <c r="B65" s="2" t="s">
        <v>292</v>
      </c>
      <c r="C65" s="2" t="s">
        <v>293</v>
      </c>
      <c r="D65" s="50" t="s">
        <v>294</v>
      </c>
      <c r="E65" s="46" t="s">
        <v>269</v>
      </c>
      <c r="F65" s="50" t="s">
        <v>2493</v>
      </c>
      <c r="G65" s="39">
        <v>43688</v>
      </c>
      <c r="H65" s="4">
        <v>8438</v>
      </c>
      <c r="I65" s="4">
        <v>131</v>
      </c>
      <c r="J65" s="51">
        <v>86</v>
      </c>
      <c r="K65" s="51">
        <v>146</v>
      </c>
      <c r="L65" s="51">
        <v>154</v>
      </c>
      <c r="M65" s="51">
        <v>229</v>
      </c>
      <c r="N65" s="59">
        <v>154</v>
      </c>
      <c r="O65" s="73">
        <f t="shared" si="39"/>
        <v>16</v>
      </c>
      <c r="P65" s="65">
        <f t="shared" si="29"/>
        <v>7</v>
      </c>
      <c r="Q65" s="65">
        <f t="shared" si="30"/>
        <v>32</v>
      </c>
      <c r="R65" s="65">
        <f t="shared" si="31"/>
        <v>13</v>
      </c>
      <c r="S65" s="65">
        <f t="shared" si="32"/>
        <v>37</v>
      </c>
      <c r="T65" s="53">
        <f t="shared" si="38"/>
        <v>17</v>
      </c>
      <c r="U65" s="49">
        <f t="shared" si="33"/>
        <v>2</v>
      </c>
      <c r="V65" s="49">
        <f t="shared" si="34"/>
        <v>1</v>
      </c>
      <c r="W65" s="49">
        <f t="shared" si="35"/>
        <v>2</v>
      </c>
      <c r="X65" s="49">
        <f t="shared" si="36"/>
        <v>2</v>
      </c>
      <c r="Y65" s="49" t="str">
        <f t="shared" si="37"/>
        <v>B2</v>
      </c>
      <c r="AA65" s="4" t="s">
        <v>263</v>
      </c>
    </row>
    <row r="66" spans="1:27" x14ac:dyDescent="0.25">
      <c r="A66" s="2">
        <v>200084229</v>
      </c>
      <c r="B66" s="2" t="s">
        <v>295</v>
      </c>
      <c r="C66" s="2" t="s">
        <v>296</v>
      </c>
      <c r="D66" s="50" t="s">
        <v>297</v>
      </c>
      <c r="E66" s="46" t="s">
        <v>269</v>
      </c>
      <c r="F66" s="50" t="s">
        <v>2493</v>
      </c>
      <c r="G66" s="39">
        <v>43688</v>
      </c>
      <c r="H66" s="4">
        <v>8438</v>
      </c>
      <c r="I66" s="4">
        <v>181</v>
      </c>
      <c r="J66" s="51">
        <v>103</v>
      </c>
      <c r="K66" s="51">
        <v>154</v>
      </c>
      <c r="L66" s="51">
        <v>180</v>
      </c>
      <c r="M66" s="51">
        <v>240</v>
      </c>
      <c r="N66" s="59">
        <v>169</v>
      </c>
      <c r="O66" s="73">
        <f t="shared" si="39"/>
        <v>74</v>
      </c>
      <c r="P66" s="65">
        <f t="shared" si="29"/>
        <v>14</v>
      </c>
      <c r="Q66" s="65">
        <f t="shared" si="30"/>
        <v>42</v>
      </c>
      <c r="R66" s="65">
        <f t="shared" si="31"/>
        <v>29</v>
      </c>
      <c r="S66" s="65">
        <f t="shared" si="32"/>
        <v>47</v>
      </c>
      <c r="T66" s="53">
        <f t="shared" si="38"/>
        <v>27</v>
      </c>
      <c r="U66" s="49">
        <f t="shared" si="33"/>
        <v>3</v>
      </c>
      <c r="V66" s="49">
        <f t="shared" si="34"/>
        <v>1</v>
      </c>
      <c r="W66" s="49">
        <f t="shared" si="35"/>
        <v>2</v>
      </c>
      <c r="X66" s="49">
        <f t="shared" si="36"/>
        <v>3</v>
      </c>
      <c r="Y66" s="49" t="str">
        <f t="shared" si="37"/>
        <v>B2</v>
      </c>
      <c r="AA66" s="4" t="s">
        <v>263</v>
      </c>
    </row>
    <row r="67" spans="1:27" x14ac:dyDescent="0.25">
      <c r="A67" s="2">
        <v>200051269</v>
      </c>
      <c r="B67" s="2" t="s">
        <v>447</v>
      </c>
      <c r="C67" s="2" t="s">
        <v>448</v>
      </c>
      <c r="D67" s="50" t="s">
        <v>449</v>
      </c>
      <c r="E67" s="46" t="s">
        <v>269</v>
      </c>
      <c r="F67" s="50" t="s">
        <v>2493</v>
      </c>
      <c r="G67" s="39">
        <v>43688</v>
      </c>
      <c r="H67" s="4">
        <v>8439</v>
      </c>
      <c r="I67" s="4">
        <v>185</v>
      </c>
      <c r="J67" s="51">
        <v>86</v>
      </c>
      <c r="K67" s="51">
        <v>120</v>
      </c>
      <c r="L67" s="51">
        <v>154</v>
      </c>
      <c r="M67" s="51">
        <v>245</v>
      </c>
      <c r="N67" s="51">
        <v>151</v>
      </c>
      <c r="O67" s="73">
        <f t="shared" si="39"/>
        <v>78</v>
      </c>
      <c r="P67" s="65">
        <f t="shared" si="29"/>
        <v>7</v>
      </c>
      <c r="Q67" s="65">
        <f t="shared" si="30"/>
        <v>16</v>
      </c>
      <c r="R67" s="65">
        <f t="shared" si="31"/>
        <v>13</v>
      </c>
      <c r="S67" s="65">
        <f t="shared" si="32"/>
        <v>52</v>
      </c>
      <c r="T67" s="53">
        <f t="shared" si="38"/>
        <v>15</v>
      </c>
      <c r="U67" s="49">
        <f t="shared" si="33"/>
        <v>3</v>
      </c>
      <c r="V67" s="49">
        <f t="shared" si="34"/>
        <v>1</v>
      </c>
      <c r="W67" s="49">
        <f t="shared" si="35"/>
        <v>1</v>
      </c>
      <c r="X67" s="49">
        <f t="shared" si="36"/>
        <v>2</v>
      </c>
      <c r="Y67" s="49" t="str">
        <f t="shared" si="37"/>
        <v>B2</v>
      </c>
      <c r="AA67" s="4" t="s">
        <v>263</v>
      </c>
    </row>
    <row r="68" spans="1:27" x14ac:dyDescent="0.25">
      <c r="A68" s="2">
        <v>200083601</v>
      </c>
      <c r="B68" s="2" t="s">
        <v>450</v>
      </c>
      <c r="C68" s="2" t="s">
        <v>451</v>
      </c>
      <c r="D68" s="50" t="s">
        <v>452</v>
      </c>
      <c r="E68" s="46" t="s">
        <v>269</v>
      </c>
      <c r="F68" s="50" t="s">
        <v>2493</v>
      </c>
      <c r="G68" s="39">
        <v>43688</v>
      </c>
      <c r="H68" s="4">
        <v>8439</v>
      </c>
      <c r="I68" s="4">
        <v>181</v>
      </c>
      <c r="J68" s="51">
        <v>111</v>
      </c>
      <c r="K68" s="51">
        <v>111</v>
      </c>
      <c r="L68" s="51">
        <v>197</v>
      </c>
      <c r="M68" s="51">
        <v>147</v>
      </c>
      <c r="N68" s="51">
        <v>142</v>
      </c>
      <c r="O68" s="73">
        <f t="shared" si="39"/>
        <v>74</v>
      </c>
      <c r="P68" s="65">
        <f t="shared" si="29"/>
        <v>18</v>
      </c>
      <c r="Q68" s="65">
        <f t="shared" si="30"/>
        <v>12</v>
      </c>
      <c r="R68" s="65">
        <f t="shared" si="31"/>
        <v>45</v>
      </c>
      <c r="S68" s="65">
        <v>6</v>
      </c>
      <c r="T68" s="53">
        <f t="shared" si="38"/>
        <v>11</v>
      </c>
      <c r="U68" s="49">
        <f t="shared" si="33"/>
        <v>3</v>
      </c>
      <c r="V68" s="49">
        <f t="shared" si="34"/>
        <v>1</v>
      </c>
      <c r="W68" s="49">
        <f t="shared" si="35"/>
        <v>1</v>
      </c>
      <c r="X68" s="49">
        <f t="shared" si="36"/>
        <v>3</v>
      </c>
      <c r="Y68" s="49" t="str">
        <f t="shared" si="37"/>
        <v>A2</v>
      </c>
      <c r="AA68" s="4" t="s">
        <v>263</v>
      </c>
    </row>
    <row r="69" spans="1:27" x14ac:dyDescent="0.25">
      <c r="A69" s="2">
        <v>200086706</v>
      </c>
      <c r="B69" s="2" t="s">
        <v>298</v>
      </c>
      <c r="C69" s="2" t="s">
        <v>285</v>
      </c>
      <c r="D69" s="50" t="s">
        <v>299</v>
      </c>
      <c r="E69" s="46" t="s">
        <v>269</v>
      </c>
      <c r="F69" s="50" t="s">
        <v>2493</v>
      </c>
      <c r="G69" s="39">
        <v>43688</v>
      </c>
      <c r="H69" s="4">
        <v>8438</v>
      </c>
      <c r="I69" s="4">
        <v>181</v>
      </c>
      <c r="J69" s="51">
        <v>146</v>
      </c>
      <c r="K69" s="51">
        <v>120</v>
      </c>
      <c r="L69" s="51">
        <v>171</v>
      </c>
      <c r="M69" s="51">
        <v>251</v>
      </c>
      <c r="N69" s="59">
        <v>172</v>
      </c>
      <c r="O69" s="73">
        <f t="shared" si="39"/>
        <v>74</v>
      </c>
      <c r="P69" s="65">
        <f t="shared" si="29"/>
        <v>40</v>
      </c>
      <c r="Q69" s="65">
        <f t="shared" si="30"/>
        <v>16</v>
      </c>
      <c r="R69" s="65">
        <f t="shared" si="31"/>
        <v>21</v>
      </c>
      <c r="S69" s="65">
        <f>VLOOKUP(M69,PER_IGL,2,FALSE)</f>
        <v>59</v>
      </c>
      <c r="T69" s="53">
        <f t="shared" si="38"/>
        <v>29</v>
      </c>
      <c r="U69" s="49">
        <f t="shared" si="33"/>
        <v>3</v>
      </c>
      <c r="V69" s="49">
        <f t="shared" si="34"/>
        <v>2</v>
      </c>
      <c r="W69" s="49">
        <f t="shared" si="35"/>
        <v>1</v>
      </c>
      <c r="X69" s="49">
        <f t="shared" si="36"/>
        <v>3</v>
      </c>
      <c r="Y69" s="49" t="str">
        <f t="shared" si="37"/>
        <v>B2</v>
      </c>
      <c r="AA69" s="4" t="s">
        <v>263</v>
      </c>
    </row>
    <row r="70" spans="1:27" x14ac:dyDescent="0.25">
      <c r="A70" s="2">
        <v>200089710</v>
      </c>
      <c r="B70" s="2" t="s">
        <v>300</v>
      </c>
      <c r="C70" s="2" t="s">
        <v>301</v>
      </c>
      <c r="D70" s="50" t="s">
        <v>302</v>
      </c>
      <c r="E70" s="46" t="s">
        <v>269</v>
      </c>
      <c r="F70" s="50" t="s">
        <v>2493</v>
      </c>
      <c r="G70" s="39">
        <v>43688</v>
      </c>
      <c r="H70" s="4">
        <v>8438</v>
      </c>
      <c r="I70" s="4">
        <v>181</v>
      </c>
      <c r="J70" s="51">
        <v>171</v>
      </c>
      <c r="K70" s="51">
        <v>163</v>
      </c>
      <c r="L70" s="51">
        <v>231</v>
      </c>
      <c r="M70" s="51">
        <v>235</v>
      </c>
      <c r="N70" s="59">
        <v>200</v>
      </c>
      <c r="O70" s="73">
        <f t="shared" si="39"/>
        <v>74</v>
      </c>
      <c r="P70" s="65">
        <f t="shared" si="29"/>
        <v>60</v>
      </c>
      <c r="Q70" s="65">
        <f t="shared" si="30"/>
        <v>51</v>
      </c>
      <c r="R70" s="65">
        <f t="shared" si="31"/>
        <v>85</v>
      </c>
      <c r="S70" s="65">
        <f>VLOOKUP(M70,PER_IGL,2,FALSE)</f>
        <v>42</v>
      </c>
      <c r="T70" s="53">
        <f t="shared" si="38"/>
        <v>64</v>
      </c>
      <c r="U70" s="49">
        <f t="shared" si="33"/>
        <v>3</v>
      </c>
      <c r="V70" s="49">
        <f t="shared" si="34"/>
        <v>3</v>
      </c>
      <c r="W70" s="49">
        <f t="shared" si="35"/>
        <v>3</v>
      </c>
      <c r="X70" s="49">
        <f t="shared" si="36"/>
        <v>4</v>
      </c>
      <c r="Y70" s="49" t="str">
        <f t="shared" si="37"/>
        <v>B2</v>
      </c>
      <c r="AA70" s="4" t="s">
        <v>263</v>
      </c>
    </row>
    <row r="71" spans="1:27" x14ac:dyDescent="0.25">
      <c r="A71" s="2">
        <v>200080382</v>
      </c>
      <c r="B71" s="2" t="s">
        <v>303</v>
      </c>
      <c r="C71" s="2" t="s">
        <v>304</v>
      </c>
      <c r="D71" s="50" t="s">
        <v>305</v>
      </c>
      <c r="E71" s="46" t="s">
        <v>269</v>
      </c>
      <c r="F71" s="50" t="s">
        <v>2493</v>
      </c>
      <c r="G71" s="39">
        <v>43688</v>
      </c>
      <c r="H71" s="4">
        <v>8438</v>
      </c>
      <c r="I71" s="4">
        <v>185</v>
      </c>
      <c r="J71" s="51">
        <v>111</v>
      </c>
      <c r="K71" s="51">
        <v>163</v>
      </c>
      <c r="L71" s="51">
        <v>120</v>
      </c>
      <c r="M71" s="51"/>
      <c r="N71" s="59">
        <v>99</v>
      </c>
      <c r="O71" s="73">
        <f t="shared" si="39"/>
        <v>78</v>
      </c>
      <c r="P71" s="65">
        <f t="shared" si="29"/>
        <v>18</v>
      </c>
      <c r="Q71" s="65">
        <f t="shared" si="30"/>
        <v>51</v>
      </c>
      <c r="R71" s="65">
        <f t="shared" si="31"/>
        <v>8</v>
      </c>
      <c r="S71" s="65"/>
      <c r="T71" s="53">
        <v>3</v>
      </c>
      <c r="U71" s="49">
        <f t="shared" si="33"/>
        <v>3</v>
      </c>
      <c r="V71" s="49">
        <f t="shared" si="34"/>
        <v>1</v>
      </c>
      <c r="W71" s="49">
        <f t="shared" si="35"/>
        <v>3</v>
      </c>
      <c r="X71" s="49">
        <f t="shared" si="36"/>
        <v>1</v>
      </c>
      <c r="Y71" s="49" t="str">
        <f t="shared" si="37"/>
        <v>-A1</v>
      </c>
      <c r="AA71" s="4" t="s">
        <v>263</v>
      </c>
    </row>
    <row r="72" spans="1:27" x14ac:dyDescent="0.25">
      <c r="A72" s="2">
        <v>200092594</v>
      </c>
      <c r="B72" s="2" t="s">
        <v>306</v>
      </c>
      <c r="C72" s="2" t="s">
        <v>204</v>
      </c>
      <c r="D72" s="50" t="s">
        <v>307</v>
      </c>
      <c r="E72" s="46" t="s">
        <v>269</v>
      </c>
      <c r="F72" s="50" t="s">
        <v>2493</v>
      </c>
      <c r="G72" s="39">
        <v>43688</v>
      </c>
      <c r="H72" s="4">
        <v>8438</v>
      </c>
      <c r="I72" s="4">
        <v>133</v>
      </c>
      <c r="J72" s="51">
        <v>180</v>
      </c>
      <c r="K72" s="51">
        <v>171</v>
      </c>
      <c r="L72" s="51">
        <v>214</v>
      </c>
      <c r="M72" s="51">
        <v>229</v>
      </c>
      <c r="N72" s="59">
        <v>199</v>
      </c>
      <c r="O72" s="73">
        <f t="shared" si="39"/>
        <v>21</v>
      </c>
      <c r="P72" s="65">
        <f t="shared" si="29"/>
        <v>67</v>
      </c>
      <c r="Q72" s="65">
        <f t="shared" si="30"/>
        <v>61</v>
      </c>
      <c r="R72" s="65">
        <f t="shared" si="31"/>
        <v>66</v>
      </c>
      <c r="S72" s="65">
        <f t="shared" ref="S72:S92" si="40">VLOOKUP(M72,PER_IGL,2,FALSE)</f>
        <v>37</v>
      </c>
      <c r="T72" s="53">
        <f>VLOOKUP(N72,PER_PGLOB,2,FALSE)</f>
        <v>61</v>
      </c>
      <c r="U72" s="49">
        <f t="shared" si="33"/>
        <v>2</v>
      </c>
      <c r="V72" s="49">
        <f t="shared" si="34"/>
        <v>3</v>
      </c>
      <c r="W72" s="49">
        <f t="shared" si="35"/>
        <v>3</v>
      </c>
      <c r="X72" s="49">
        <f t="shared" si="36"/>
        <v>4</v>
      </c>
      <c r="Y72" s="49" t="str">
        <f t="shared" si="37"/>
        <v>B2</v>
      </c>
      <c r="AA72" s="4" t="s">
        <v>263</v>
      </c>
    </row>
    <row r="73" spans="1:27" x14ac:dyDescent="0.25">
      <c r="A73" s="2">
        <v>200071977</v>
      </c>
      <c r="B73" s="2" t="s">
        <v>270</v>
      </c>
      <c r="C73" s="2" t="s">
        <v>271</v>
      </c>
      <c r="D73" s="50" t="s">
        <v>272</v>
      </c>
      <c r="E73" s="46" t="s">
        <v>269</v>
      </c>
      <c r="F73" s="50" t="s">
        <v>2493</v>
      </c>
      <c r="G73" s="39">
        <v>43688</v>
      </c>
      <c r="H73" s="4">
        <v>8439</v>
      </c>
      <c r="I73" s="4">
        <v>81</v>
      </c>
      <c r="J73" s="51">
        <v>189</v>
      </c>
      <c r="K73" s="51">
        <v>214</v>
      </c>
      <c r="L73" s="51">
        <v>231</v>
      </c>
      <c r="M73" s="51">
        <v>262</v>
      </c>
      <c r="N73" s="59">
        <v>224</v>
      </c>
      <c r="O73" s="73">
        <f t="shared" si="39"/>
        <v>8</v>
      </c>
      <c r="P73" s="65">
        <f t="shared" si="29"/>
        <v>71</v>
      </c>
      <c r="Q73" s="65">
        <f t="shared" si="30"/>
        <v>94</v>
      </c>
      <c r="R73" s="65">
        <f t="shared" si="31"/>
        <v>85</v>
      </c>
      <c r="S73" s="65">
        <f t="shared" si="40"/>
        <v>71</v>
      </c>
      <c r="T73" s="53">
        <v>91</v>
      </c>
      <c r="U73" s="49">
        <f t="shared" si="33"/>
        <v>1</v>
      </c>
      <c r="V73" s="49">
        <f t="shared" si="34"/>
        <v>3</v>
      </c>
      <c r="W73" s="49">
        <f t="shared" si="35"/>
        <v>4</v>
      </c>
      <c r="X73" s="49">
        <f t="shared" si="36"/>
        <v>4</v>
      </c>
      <c r="Y73" s="49" t="str">
        <f t="shared" si="37"/>
        <v>B2</v>
      </c>
      <c r="AA73" s="4" t="s">
        <v>264</v>
      </c>
    </row>
    <row r="74" spans="1:27" x14ac:dyDescent="0.25">
      <c r="A74" s="2">
        <v>200071979</v>
      </c>
      <c r="B74" s="2" t="s">
        <v>453</v>
      </c>
      <c r="C74" s="2" t="s">
        <v>454</v>
      </c>
      <c r="D74" s="50" t="s">
        <v>455</v>
      </c>
      <c r="E74" s="46" t="s">
        <v>269</v>
      </c>
      <c r="F74" s="50" t="s">
        <v>2493</v>
      </c>
      <c r="G74" s="39">
        <v>43688</v>
      </c>
      <c r="H74" s="4">
        <v>8439</v>
      </c>
      <c r="I74" s="4">
        <v>81</v>
      </c>
      <c r="J74" s="51">
        <v>180</v>
      </c>
      <c r="K74" s="51">
        <v>129</v>
      </c>
      <c r="L74" s="51">
        <v>197</v>
      </c>
      <c r="M74" s="51">
        <v>240</v>
      </c>
      <c r="N74" s="51">
        <v>187</v>
      </c>
      <c r="O74" s="73">
        <f t="shared" si="39"/>
        <v>8</v>
      </c>
      <c r="P74" s="65">
        <f t="shared" si="29"/>
        <v>67</v>
      </c>
      <c r="Q74" s="65">
        <f t="shared" si="30"/>
        <v>20</v>
      </c>
      <c r="R74" s="65">
        <f t="shared" si="31"/>
        <v>45</v>
      </c>
      <c r="S74" s="65">
        <f t="shared" si="40"/>
        <v>47</v>
      </c>
      <c r="T74" s="53">
        <v>45</v>
      </c>
      <c r="U74" s="49">
        <f t="shared" si="33"/>
        <v>1</v>
      </c>
      <c r="V74" s="49">
        <f t="shared" si="34"/>
        <v>3</v>
      </c>
      <c r="W74" s="49">
        <f t="shared" si="35"/>
        <v>2</v>
      </c>
      <c r="X74" s="49">
        <f t="shared" si="36"/>
        <v>3</v>
      </c>
      <c r="Y74" s="49" t="str">
        <f t="shared" si="37"/>
        <v>B2</v>
      </c>
      <c r="AA74" s="4" t="s">
        <v>263</v>
      </c>
    </row>
    <row r="75" spans="1:27" x14ac:dyDescent="0.25">
      <c r="A75" s="2">
        <v>200074897</v>
      </c>
      <c r="B75" s="2" t="s">
        <v>456</v>
      </c>
      <c r="C75" s="2" t="s">
        <v>8</v>
      </c>
      <c r="D75" s="50" t="s">
        <v>457</v>
      </c>
      <c r="E75" s="46" t="s">
        <v>269</v>
      </c>
      <c r="F75" s="50" t="s">
        <v>2493</v>
      </c>
      <c r="G75" s="39">
        <v>43688</v>
      </c>
      <c r="H75" s="4">
        <v>8439</v>
      </c>
      <c r="I75" s="4">
        <v>181</v>
      </c>
      <c r="J75" s="51">
        <v>214</v>
      </c>
      <c r="K75" s="51">
        <v>197</v>
      </c>
      <c r="L75" s="51">
        <v>197</v>
      </c>
      <c r="M75" s="51">
        <v>278</v>
      </c>
      <c r="N75" s="51">
        <v>222</v>
      </c>
      <c r="O75" s="73">
        <f t="shared" si="39"/>
        <v>74</v>
      </c>
      <c r="P75" s="65">
        <f t="shared" si="29"/>
        <v>88</v>
      </c>
      <c r="Q75" s="65">
        <f t="shared" si="30"/>
        <v>84</v>
      </c>
      <c r="R75" s="65">
        <f t="shared" si="31"/>
        <v>45</v>
      </c>
      <c r="S75" s="65">
        <f t="shared" si="40"/>
        <v>88</v>
      </c>
      <c r="T75" s="53">
        <f>VLOOKUP(N75,PER_PGLOB,2,FALSE)</f>
        <v>88</v>
      </c>
      <c r="U75" s="49">
        <f t="shared" si="33"/>
        <v>3</v>
      </c>
      <c r="V75" s="49">
        <f t="shared" si="34"/>
        <v>4</v>
      </c>
      <c r="W75" s="49">
        <f t="shared" si="35"/>
        <v>3</v>
      </c>
      <c r="X75" s="49">
        <f t="shared" si="36"/>
        <v>3</v>
      </c>
      <c r="Y75" s="49" t="str">
        <f t="shared" si="37"/>
        <v>B2</v>
      </c>
      <c r="AA75" s="4" t="s">
        <v>263</v>
      </c>
    </row>
    <row r="76" spans="1:27" x14ac:dyDescent="0.25">
      <c r="A76" s="2">
        <v>200039275</v>
      </c>
      <c r="B76" s="2" t="s">
        <v>458</v>
      </c>
      <c r="C76" s="2" t="s">
        <v>459</v>
      </c>
      <c r="D76" s="50" t="s">
        <v>460</v>
      </c>
      <c r="E76" s="46" t="s">
        <v>269</v>
      </c>
      <c r="F76" s="50" t="s">
        <v>2493</v>
      </c>
      <c r="G76" s="39">
        <v>43688</v>
      </c>
      <c r="H76" s="4">
        <v>8439</v>
      </c>
      <c r="I76" s="4">
        <v>300</v>
      </c>
      <c r="J76" s="51">
        <v>129</v>
      </c>
      <c r="K76" s="51">
        <v>111</v>
      </c>
      <c r="L76" s="51">
        <v>171</v>
      </c>
      <c r="M76" s="51">
        <v>245</v>
      </c>
      <c r="N76" s="59">
        <v>164</v>
      </c>
      <c r="O76" s="73">
        <f t="shared" si="39"/>
        <v>99</v>
      </c>
      <c r="P76" s="65">
        <f t="shared" si="29"/>
        <v>27</v>
      </c>
      <c r="Q76" s="65">
        <f t="shared" si="30"/>
        <v>12</v>
      </c>
      <c r="R76" s="65">
        <f t="shared" si="31"/>
        <v>21</v>
      </c>
      <c r="S76" s="65">
        <f t="shared" si="40"/>
        <v>52</v>
      </c>
      <c r="T76" s="53">
        <f>VLOOKUP(N76,PER_PGLOB,2,FALSE)</f>
        <v>23</v>
      </c>
      <c r="U76" s="49">
        <f t="shared" si="33"/>
        <v>4</v>
      </c>
      <c r="V76" s="49">
        <f t="shared" si="34"/>
        <v>2</v>
      </c>
      <c r="W76" s="49">
        <f t="shared" si="35"/>
        <v>1</v>
      </c>
      <c r="X76" s="49">
        <f t="shared" si="36"/>
        <v>3</v>
      </c>
      <c r="Y76" s="49" t="str">
        <f t="shared" si="37"/>
        <v>B2</v>
      </c>
      <c r="AA76" s="4" t="s">
        <v>263</v>
      </c>
    </row>
    <row r="77" spans="1:27" x14ac:dyDescent="0.25">
      <c r="A77" s="2">
        <v>200081355</v>
      </c>
      <c r="B77" s="2" t="s">
        <v>308</v>
      </c>
      <c r="C77" s="2" t="s">
        <v>3</v>
      </c>
      <c r="D77" s="50" t="s">
        <v>309</v>
      </c>
      <c r="E77" s="46" t="s">
        <v>269</v>
      </c>
      <c r="F77" s="50" t="s">
        <v>2493</v>
      </c>
      <c r="G77" s="39">
        <v>43688</v>
      </c>
      <c r="H77" s="4">
        <v>8438</v>
      </c>
      <c r="I77" s="4">
        <v>282</v>
      </c>
      <c r="J77" s="51">
        <v>111</v>
      </c>
      <c r="K77" s="51">
        <v>146</v>
      </c>
      <c r="L77" s="51">
        <v>180</v>
      </c>
      <c r="M77" s="51">
        <v>185</v>
      </c>
      <c r="N77" s="59">
        <v>156</v>
      </c>
      <c r="O77" s="73">
        <f t="shared" si="39"/>
        <v>92</v>
      </c>
      <c r="P77" s="65">
        <f t="shared" si="29"/>
        <v>18</v>
      </c>
      <c r="Q77" s="65">
        <f t="shared" si="30"/>
        <v>32</v>
      </c>
      <c r="R77" s="65">
        <f t="shared" si="31"/>
        <v>29</v>
      </c>
      <c r="S77" s="65">
        <f t="shared" si="40"/>
        <v>14</v>
      </c>
      <c r="T77" s="53">
        <f>VLOOKUP(N77,PER_PGLOB,2,FALSE)</f>
        <v>18</v>
      </c>
      <c r="U77" s="49">
        <f t="shared" si="33"/>
        <v>4</v>
      </c>
      <c r="V77" s="49">
        <f t="shared" si="34"/>
        <v>1</v>
      </c>
      <c r="W77" s="49">
        <f t="shared" si="35"/>
        <v>2</v>
      </c>
      <c r="X77" s="49">
        <f t="shared" si="36"/>
        <v>3</v>
      </c>
      <c r="Y77" s="49" t="str">
        <f t="shared" si="37"/>
        <v>B1</v>
      </c>
      <c r="AA77" s="4" t="s">
        <v>263</v>
      </c>
    </row>
    <row r="78" spans="1:27" x14ac:dyDescent="0.25">
      <c r="A78" s="2">
        <v>200088129</v>
      </c>
      <c r="B78" s="2" t="s">
        <v>310</v>
      </c>
      <c r="C78" s="2" t="s">
        <v>311</v>
      </c>
      <c r="D78" s="50" t="s">
        <v>312</v>
      </c>
      <c r="E78" s="46" t="s">
        <v>269</v>
      </c>
      <c r="F78" s="50" t="s">
        <v>2493</v>
      </c>
      <c r="G78" s="39">
        <v>43688</v>
      </c>
      <c r="H78" s="4">
        <v>8438</v>
      </c>
      <c r="I78" s="4">
        <v>226</v>
      </c>
      <c r="J78" s="51">
        <v>189</v>
      </c>
      <c r="K78" s="51">
        <v>163</v>
      </c>
      <c r="L78" s="51">
        <v>231</v>
      </c>
      <c r="M78" s="51">
        <v>273</v>
      </c>
      <c r="N78" s="59">
        <v>214</v>
      </c>
      <c r="O78" s="73">
        <f t="shared" si="39"/>
        <v>80</v>
      </c>
      <c r="P78" s="65">
        <f t="shared" si="29"/>
        <v>71</v>
      </c>
      <c r="Q78" s="65">
        <f t="shared" si="30"/>
        <v>51</v>
      </c>
      <c r="R78" s="65">
        <f t="shared" si="31"/>
        <v>85</v>
      </c>
      <c r="S78" s="65">
        <f t="shared" si="40"/>
        <v>85</v>
      </c>
      <c r="T78" s="53">
        <f>VLOOKUP(N78,PER_PGLOB,2,FALSE)</f>
        <v>82</v>
      </c>
      <c r="U78" s="49">
        <f t="shared" si="33"/>
        <v>4</v>
      </c>
      <c r="V78" s="49">
        <f t="shared" si="34"/>
        <v>3</v>
      </c>
      <c r="W78" s="49">
        <f t="shared" si="35"/>
        <v>3</v>
      </c>
      <c r="X78" s="49">
        <f t="shared" si="36"/>
        <v>4</v>
      </c>
      <c r="Y78" s="49" t="str">
        <f t="shared" si="37"/>
        <v>B2</v>
      </c>
      <c r="AA78" s="4" t="s">
        <v>263</v>
      </c>
    </row>
    <row r="79" spans="1:27" x14ac:dyDescent="0.25">
      <c r="A79" s="2">
        <v>200071325</v>
      </c>
      <c r="B79" s="2" t="s">
        <v>313</v>
      </c>
      <c r="C79" s="2" t="s">
        <v>3</v>
      </c>
      <c r="D79" s="50" t="s">
        <v>314</v>
      </c>
      <c r="E79" s="46" t="s">
        <v>269</v>
      </c>
      <c r="F79" s="50" t="s">
        <v>2493</v>
      </c>
      <c r="G79" s="39">
        <v>43688</v>
      </c>
      <c r="H79" s="4">
        <v>8438</v>
      </c>
      <c r="I79" s="4">
        <v>174</v>
      </c>
      <c r="J79" s="51">
        <v>111</v>
      </c>
      <c r="K79" s="51">
        <v>137</v>
      </c>
      <c r="L79" s="51">
        <v>197</v>
      </c>
      <c r="M79" s="51">
        <v>251</v>
      </c>
      <c r="N79" s="59">
        <v>174</v>
      </c>
      <c r="O79" s="73">
        <f t="shared" si="39"/>
        <v>56</v>
      </c>
      <c r="P79" s="65">
        <f t="shared" si="29"/>
        <v>18</v>
      </c>
      <c r="Q79" s="65">
        <f t="shared" si="30"/>
        <v>26</v>
      </c>
      <c r="R79" s="65">
        <f t="shared" si="31"/>
        <v>45</v>
      </c>
      <c r="S79" s="65">
        <f t="shared" si="40"/>
        <v>59</v>
      </c>
      <c r="T79" s="53">
        <f>VLOOKUP(N79,PER_PGLOB,2,FALSE)</f>
        <v>31</v>
      </c>
      <c r="U79" s="49">
        <f t="shared" si="33"/>
        <v>3</v>
      </c>
      <c r="V79" s="49">
        <f t="shared" si="34"/>
        <v>1</v>
      </c>
      <c r="W79" s="49">
        <f t="shared" si="35"/>
        <v>2</v>
      </c>
      <c r="X79" s="49">
        <f t="shared" si="36"/>
        <v>3</v>
      </c>
      <c r="Y79" s="49" t="str">
        <f t="shared" si="37"/>
        <v>B2</v>
      </c>
      <c r="AA79" s="4" t="s">
        <v>263</v>
      </c>
    </row>
    <row r="80" spans="1:27" x14ac:dyDescent="0.25">
      <c r="A80" s="2">
        <v>200076752</v>
      </c>
      <c r="B80" s="2" t="s">
        <v>461</v>
      </c>
      <c r="C80" s="2" t="s">
        <v>462</v>
      </c>
      <c r="D80" s="50" t="s">
        <v>463</v>
      </c>
      <c r="E80" s="46" t="s">
        <v>269</v>
      </c>
      <c r="F80" s="50" t="s">
        <v>2493</v>
      </c>
      <c r="G80" s="39">
        <v>43688</v>
      </c>
      <c r="H80" s="4">
        <v>8439</v>
      </c>
      <c r="I80" s="4">
        <v>123</v>
      </c>
      <c r="J80" s="51">
        <v>120</v>
      </c>
      <c r="K80" s="51">
        <v>129</v>
      </c>
      <c r="L80" s="51">
        <v>103</v>
      </c>
      <c r="M80" s="51">
        <v>213</v>
      </c>
      <c r="N80" s="51">
        <v>141</v>
      </c>
      <c r="O80" s="73">
        <f t="shared" si="39"/>
        <v>10</v>
      </c>
      <c r="P80" s="65">
        <f t="shared" si="29"/>
        <v>24</v>
      </c>
      <c r="Q80" s="65">
        <f t="shared" si="30"/>
        <v>20</v>
      </c>
      <c r="R80" s="65">
        <v>6</v>
      </c>
      <c r="S80" s="65">
        <f t="shared" si="40"/>
        <v>27</v>
      </c>
      <c r="T80" s="53">
        <v>11</v>
      </c>
      <c r="U80" s="49">
        <f t="shared" si="33"/>
        <v>2</v>
      </c>
      <c r="V80" s="49">
        <f t="shared" si="34"/>
        <v>1</v>
      </c>
      <c r="W80" s="49">
        <f t="shared" si="35"/>
        <v>2</v>
      </c>
      <c r="X80" s="49">
        <f t="shared" si="36"/>
        <v>1</v>
      </c>
      <c r="Y80" s="49" t="str">
        <f t="shared" si="37"/>
        <v>B2</v>
      </c>
      <c r="AA80" s="4" t="s">
        <v>263</v>
      </c>
    </row>
    <row r="81" spans="1:27" x14ac:dyDescent="0.25">
      <c r="A81" s="2">
        <v>200068615</v>
      </c>
      <c r="B81" s="2" t="s">
        <v>315</v>
      </c>
      <c r="C81" s="2" t="s">
        <v>316</v>
      </c>
      <c r="D81" s="50" t="s">
        <v>317</v>
      </c>
      <c r="E81" s="46" t="s">
        <v>269</v>
      </c>
      <c r="F81" s="50" t="s">
        <v>2493</v>
      </c>
      <c r="G81" s="39">
        <v>43688</v>
      </c>
      <c r="H81" s="4">
        <v>8438</v>
      </c>
      <c r="I81" s="4">
        <v>172</v>
      </c>
      <c r="J81" s="51">
        <v>77</v>
      </c>
      <c r="K81" s="51">
        <v>103</v>
      </c>
      <c r="L81" s="51">
        <v>171</v>
      </c>
      <c r="M81" s="51">
        <v>202</v>
      </c>
      <c r="N81" s="59">
        <v>138</v>
      </c>
      <c r="O81" s="73">
        <f t="shared" si="39"/>
        <v>53</v>
      </c>
      <c r="P81" s="65">
        <f t="shared" si="29"/>
        <v>4</v>
      </c>
      <c r="Q81" s="65">
        <f t="shared" si="30"/>
        <v>10</v>
      </c>
      <c r="R81" s="65">
        <f t="shared" ref="R81:R92" si="41">VLOOKUP(L81,PER_CC,2,FALSE)</f>
        <v>21</v>
      </c>
      <c r="S81" s="65">
        <f t="shared" si="40"/>
        <v>22</v>
      </c>
      <c r="T81" s="53">
        <f t="shared" ref="T81:T92" si="42">VLOOKUP(N81,PER_PGLOB,2,FALSE)</f>
        <v>10</v>
      </c>
      <c r="U81" s="49">
        <f t="shared" si="33"/>
        <v>3</v>
      </c>
      <c r="V81" s="49">
        <f t="shared" si="34"/>
        <v>1</v>
      </c>
      <c r="W81" s="49">
        <f t="shared" si="35"/>
        <v>1</v>
      </c>
      <c r="X81" s="49">
        <f t="shared" si="36"/>
        <v>3</v>
      </c>
      <c r="Y81" s="49" t="str">
        <f t="shared" si="37"/>
        <v>B2</v>
      </c>
      <c r="AA81" s="4" t="s">
        <v>263</v>
      </c>
    </row>
    <row r="82" spans="1:27" x14ac:dyDescent="0.25">
      <c r="A82" s="2">
        <v>200089716</v>
      </c>
      <c r="B82" s="2" t="s">
        <v>318</v>
      </c>
      <c r="C82" s="2" t="s">
        <v>171</v>
      </c>
      <c r="D82" s="50" t="s">
        <v>319</v>
      </c>
      <c r="E82" s="46" t="s">
        <v>269</v>
      </c>
      <c r="F82" s="50" t="s">
        <v>2493</v>
      </c>
      <c r="G82" s="39">
        <v>43688</v>
      </c>
      <c r="H82" s="4">
        <v>8438</v>
      </c>
      <c r="I82" s="4">
        <v>264</v>
      </c>
      <c r="J82" s="51">
        <v>171</v>
      </c>
      <c r="K82" s="51">
        <v>163</v>
      </c>
      <c r="L82" s="51">
        <v>223</v>
      </c>
      <c r="M82" s="51">
        <v>284</v>
      </c>
      <c r="N82" s="59">
        <v>210</v>
      </c>
      <c r="O82" s="73">
        <f t="shared" si="39"/>
        <v>86</v>
      </c>
      <c r="P82" s="65">
        <f t="shared" si="29"/>
        <v>60</v>
      </c>
      <c r="Q82" s="65">
        <f t="shared" si="30"/>
        <v>51</v>
      </c>
      <c r="R82" s="65">
        <f t="shared" si="41"/>
        <v>77</v>
      </c>
      <c r="S82" s="65">
        <f t="shared" si="40"/>
        <v>93</v>
      </c>
      <c r="T82" s="53">
        <f t="shared" si="42"/>
        <v>78</v>
      </c>
      <c r="U82" s="49">
        <f t="shared" si="33"/>
        <v>4</v>
      </c>
      <c r="V82" s="49">
        <f t="shared" si="34"/>
        <v>3</v>
      </c>
      <c r="W82" s="49">
        <f t="shared" si="35"/>
        <v>3</v>
      </c>
      <c r="X82" s="49">
        <f t="shared" si="36"/>
        <v>4</v>
      </c>
      <c r="Y82" s="49" t="str">
        <f t="shared" si="37"/>
        <v>B2</v>
      </c>
      <c r="AA82" s="4" t="s">
        <v>263</v>
      </c>
    </row>
    <row r="83" spans="1:27" x14ac:dyDescent="0.25">
      <c r="A83" s="2">
        <v>200093003</v>
      </c>
      <c r="B83" s="2" t="s">
        <v>464</v>
      </c>
      <c r="C83" s="2" t="s">
        <v>3</v>
      </c>
      <c r="D83" s="50" t="s">
        <v>465</v>
      </c>
      <c r="E83" s="46" t="s">
        <v>269</v>
      </c>
      <c r="F83" s="50" t="s">
        <v>2493</v>
      </c>
      <c r="G83" s="39">
        <v>43688</v>
      </c>
      <c r="H83" s="4">
        <v>8439</v>
      </c>
      <c r="I83" s="4">
        <v>264</v>
      </c>
      <c r="J83" s="51">
        <v>129</v>
      </c>
      <c r="K83" s="51">
        <v>154</v>
      </c>
      <c r="L83" s="51">
        <v>111</v>
      </c>
      <c r="M83" s="51">
        <v>262</v>
      </c>
      <c r="N83" s="51">
        <v>164</v>
      </c>
      <c r="O83" s="73">
        <f t="shared" si="39"/>
        <v>86</v>
      </c>
      <c r="P83" s="65">
        <f t="shared" si="29"/>
        <v>27</v>
      </c>
      <c r="Q83" s="65">
        <f t="shared" si="30"/>
        <v>42</v>
      </c>
      <c r="R83" s="65">
        <f t="shared" si="41"/>
        <v>7</v>
      </c>
      <c r="S83" s="65">
        <f t="shared" si="40"/>
        <v>71</v>
      </c>
      <c r="T83" s="53">
        <f t="shared" si="42"/>
        <v>23</v>
      </c>
      <c r="U83" s="49">
        <f t="shared" si="33"/>
        <v>4</v>
      </c>
      <c r="V83" s="49">
        <f t="shared" si="34"/>
        <v>2</v>
      </c>
      <c r="W83" s="49">
        <f t="shared" si="35"/>
        <v>2</v>
      </c>
      <c r="X83" s="49">
        <f t="shared" si="36"/>
        <v>1</v>
      </c>
      <c r="Y83" s="49" t="str">
        <f t="shared" si="37"/>
        <v>B2</v>
      </c>
      <c r="AA83" s="4" t="s">
        <v>263</v>
      </c>
    </row>
    <row r="84" spans="1:27" x14ac:dyDescent="0.25">
      <c r="A84" s="2">
        <v>200092953</v>
      </c>
      <c r="B84" s="2" t="s">
        <v>320</v>
      </c>
      <c r="C84" s="2" t="s">
        <v>321</v>
      </c>
      <c r="D84" s="50" t="s">
        <v>322</v>
      </c>
      <c r="E84" s="46" t="s">
        <v>269</v>
      </c>
      <c r="F84" s="50" t="s">
        <v>2493</v>
      </c>
      <c r="G84" s="39">
        <v>43688</v>
      </c>
      <c r="H84" s="4">
        <v>8438</v>
      </c>
      <c r="I84" s="4">
        <v>162</v>
      </c>
      <c r="J84" s="51">
        <v>163</v>
      </c>
      <c r="K84" s="51">
        <v>163</v>
      </c>
      <c r="L84" s="51">
        <v>197</v>
      </c>
      <c r="M84" s="51">
        <v>251</v>
      </c>
      <c r="N84" s="59">
        <v>194</v>
      </c>
      <c r="O84" s="73">
        <f t="shared" si="39"/>
        <v>41</v>
      </c>
      <c r="P84" s="65">
        <f t="shared" si="29"/>
        <v>53</v>
      </c>
      <c r="Q84" s="65">
        <f t="shared" si="30"/>
        <v>51</v>
      </c>
      <c r="R84" s="65">
        <f t="shared" si="41"/>
        <v>45</v>
      </c>
      <c r="S84" s="65">
        <f t="shared" si="40"/>
        <v>59</v>
      </c>
      <c r="T84" s="53">
        <f t="shared" si="42"/>
        <v>54</v>
      </c>
      <c r="U84" s="49">
        <f t="shared" si="33"/>
        <v>3</v>
      </c>
      <c r="V84" s="49">
        <f t="shared" si="34"/>
        <v>3</v>
      </c>
      <c r="W84" s="49">
        <f t="shared" si="35"/>
        <v>3</v>
      </c>
      <c r="X84" s="49">
        <f t="shared" si="36"/>
        <v>3</v>
      </c>
      <c r="Y84" s="49" t="str">
        <f t="shared" si="37"/>
        <v>B2</v>
      </c>
      <c r="AA84" s="4" t="s">
        <v>263</v>
      </c>
    </row>
    <row r="85" spans="1:27" x14ac:dyDescent="0.25">
      <c r="A85" s="2">
        <v>200129345</v>
      </c>
      <c r="B85" s="2" t="s">
        <v>466</v>
      </c>
      <c r="C85" s="2" t="s">
        <v>467</v>
      </c>
      <c r="D85" s="50" t="s">
        <v>468</v>
      </c>
      <c r="E85" s="46" t="s">
        <v>269</v>
      </c>
      <c r="F85" s="50" t="s">
        <v>2493</v>
      </c>
      <c r="G85" s="39">
        <v>43688</v>
      </c>
      <c r="H85" s="4">
        <v>8439</v>
      </c>
      <c r="I85" s="4">
        <v>244</v>
      </c>
      <c r="J85" s="51">
        <v>120</v>
      </c>
      <c r="K85" s="51">
        <v>189</v>
      </c>
      <c r="L85" s="51">
        <v>231</v>
      </c>
      <c r="M85" s="51">
        <v>256</v>
      </c>
      <c r="N85" s="51">
        <v>199</v>
      </c>
      <c r="O85" s="73">
        <f t="shared" si="39"/>
        <v>81</v>
      </c>
      <c r="P85" s="65">
        <f t="shared" si="29"/>
        <v>24</v>
      </c>
      <c r="Q85" s="65">
        <f t="shared" si="30"/>
        <v>76</v>
      </c>
      <c r="R85" s="65">
        <f t="shared" si="41"/>
        <v>85</v>
      </c>
      <c r="S85" s="65">
        <f t="shared" si="40"/>
        <v>63</v>
      </c>
      <c r="T85" s="53">
        <f t="shared" si="42"/>
        <v>61</v>
      </c>
      <c r="U85" s="49">
        <f t="shared" si="33"/>
        <v>4</v>
      </c>
      <c r="V85" s="49">
        <f t="shared" si="34"/>
        <v>1</v>
      </c>
      <c r="W85" s="49">
        <f t="shared" si="35"/>
        <v>3</v>
      </c>
      <c r="X85" s="49">
        <f t="shared" si="36"/>
        <v>4</v>
      </c>
      <c r="Y85" s="49" t="str">
        <f t="shared" si="37"/>
        <v>B2</v>
      </c>
      <c r="AA85" s="4" t="s">
        <v>263</v>
      </c>
    </row>
    <row r="86" spans="1:27" x14ac:dyDescent="0.25">
      <c r="A86" s="2">
        <v>200082987</v>
      </c>
      <c r="B86" s="2" t="s">
        <v>323</v>
      </c>
      <c r="C86" s="2" t="s">
        <v>324</v>
      </c>
      <c r="D86" s="50" t="s">
        <v>325</v>
      </c>
      <c r="E86" s="46" t="s">
        <v>269</v>
      </c>
      <c r="F86" s="50" t="s">
        <v>2493</v>
      </c>
      <c r="G86" s="39">
        <v>43688</v>
      </c>
      <c r="H86" s="4">
        <v>8438</v>
      </c>
      <c r="I86" s="4">
        <v>175</v>
      </c>
      <c r="J86" s="51">
        <v>146</v>
      </c>
      <c r="K86" s="51">
        <v>129</v>
      </c>
      <c r="L86" s="51">
        <v>189</v>
      </c>
      <c r="M86" s="51">
        <v>256</v>
      </c>
      <c r="N86" s="59">
        <v>180</v>
      </c>
      <c r="O86" s="73">
        <f t="shared" si="39"/>
        <v>59</v>
      </c>
      <c r="P86" s="65">
        <f t="shared" si="29"/>
        <v>40</v>
      </c>
      <c r="Q86" s="65">
        <f t="shared" si="30"/>
        <v>20</v>
      </c>
      <c r="R86" s="65">
        <f t="shared" si="41"/>
        <v>34</v>
      </c>
      <c r="S86" s="65">
        <f t="shared" si="40"/>
        <v>63</v>
      </c>
      <c r="T86" s="53">
        <f t="shared" si="42"/>
        <v>37</v>
      </c>
      <c r="U86" s="49">
        <f t="shared" si="33"/>
        <v>3</v>
      </c>
      <c r="V86" s="49">
        <f t="shared" si="34"/>
        <v>2</v>
      </c>
      <c r="W86" s="49">
        <f t="shared" si="35"/>
        <v>2</v>
      </c>
      <c r="X86" s="49">
        <f t="shared" si="36"/>
        <v>3</v>
      </c>
      <c r="Y86" s="49" t="str">
        <f t="shared" si="37"/>
        <v>B2</v>
      </c>
      <c r="AA86" s="4" t="s">
        <v>263</v>
      </c>
    </row>
    <row r="87" spans="1:27" x14ac:dyDescent="0.25">
      <c r="A87" s="2">
        <v>200031471</v>
      </c>
      <c r="B87" s="2" t="s">
        <v>326</v>
      </c>
      <c r="C87" s="2" t="s">
        <v>327</v>
      </c>
      <c r="D87" s="50" t="s">
        <v>328</v>
      </c>
      <c r="E87" s="46" t="s">
        <v>269</v>
      </c>
      <c r="F87" s="50" t="s">
        <v>2493</v>
      </c>
      <c r="G87" s="39">
        <v>43688</v>
      </c>
      <c r="H87" s="4">
        <v>8438</v>
      </c>
      <c r="I87" s="4">
        <v>178</v>
      </c>
      <c r="J87" s="51">
        <v>214</v>
      </c>
      <c r="K87" s="51">
        <v>120</v>
      </c>
      <c r="L87" s="51">
        <v>223</v>
      </c>
      <c r="M87" s="51">
        <v>224</v>
      </c>
      <c r="N87" s="59">
        <v>195</v>
      </c>
      <c r="O87" s="73">
        <f t="shared" si="39"/>
        <v>66</v>
      </c>
      <c r="P87" s="65">
        <f t="shared" si="29"/>
        <v>88</v>
      </c>
      <c r="Q87" s="65">
        <f t="shared" si="30"/>
        <v>16</v>
      </c>
      <c r="R87" s="65">
        <f t="shared" si="41"/>
        <v>77</v>
      </c>
      <c r="S87" s="65">
        <f t="shared" si="40"/>
        <v>34</v>
      </c>
      <c r="T87" s="53">
        <f t="shared" si="42"/>
        <v>55</v>
      </c>
      <c r="U87" s="49">
        <f t="shared" si="33"/>
        <v>3</v>
      </c>
      <c r="V87" s="49">
        <f t="shared" si="34"/>
        <v>4</v>
      </c>
      <c r="W87" s="49">
        <f t="shared" si="35"/>
        <v>1</v>
      </c>
      <c r="X87" s="49">
        <f t="shared" si="36"/>
        <v>4</v>
      </c>
      <c r="Y87" s="49" t="str">
        <f t="shared" si="37"/>
        <v>B2</v>
      </c>
      <c r="AA87" s="4" t="s">
        <v>263</v>
      </c>
    </row>
    <row r="88" spans="1:27" x14ac:dyDescent="0.25">
      <c r="A88" s="2">
        <v>200082722</v>
      </c>
      <c r="B88" s="2" t="s">
        <v>329</v>
      </c>
      <c r="C88" s="2" t="s">
        <v>3</v>
      </c>
      <c r="D88" s="50" t="s">
        <v>330</v>
      </c>
      <c r="E88" s="46" t="s">
        <v>269</v>
      </c>
      <c r="F88" s="50" t="s">
        <v>2493</v>
      </c>
      <c r="G88" s="39">
        <v>43688</v>
      </c>
      <c r="H88" s="4">
        <v>8438</v>
      </c>
      <c r="I88" s="4">
        <v>139</v>
      </c>
      <c r="J88" s="51">
        <v>120</v>
      </c>
      <c r="K88" s="51">
        <v>137</v>
      </c>
      <c r="L88" s="51">
        <v>180</v>
      </c>
      <c r="M88" s="51">
        <v>251</v>
      </c>
      <c r="N88" s="59">
        <v>172</v>
      </c>
      <c r="O88" s="73">
        <f t="shared" si="39"/>
        <v>28</v>
      </c>
      <c r="P88" s="65">
        <f t="shared" si="29"/>
        <v>24</v>
      </c>
      <c r="Q88" s="65">
        <f t="shared" si="30"/>
        <v>26</v>
      </c>
      <c r="R88" s="65">
        <f t="shared" si="41"/>
        <v>29</v>
      </c>
      <c r="S88" s="65">
        <f t="shared" si="40"/>
        <v>59</v>
      </c>
      <c r="T88" s="53">
        <f t="shared" si="42"/>
        <v>29</v>
      </c>
      <c r="U88" s="49">
        <f t="shared" si="33"/>
        <v>2</v>
      </c>
      <c r="V88" s="49">
        <f t="shared" si="34"/>
        <v>1</v>
      </c>
      <c r="W88" s="49">
        <f t="shared" si="35"/>
        <v>2</v>
      </c>
      <c r="X88" s="49">
        <f t="shared" si="36"/>
        <v>3</v>
      </c>
      <c r="Y88" s="49" t="str">
        <f t="shared" si="37"/>
        <v>B2</v>
      </c>
      <c r="AA88" s="4" t="s">
        <v>263</v>
      </c>
    </row>
    <row r="89" spans="1:27" x14ac:dyDescent="0.25">
      <c r="A89" s="2">
        <v>200082727</v>
      </c>
      <c r="B89" s="2" t="s">
        <v>331</v>
      </c>
      <c r="C89" s="2" t="s">
        <v>332</v>
      </c>
      <c r="D89" s="50" t="s">
        <v>333</v>
      </c>
      <c r="E89" s="46" t="s">
        <v>269</v>
      </c>
      <c r="F89" s="50" t="s">
        <v>2493</v>
      </c>
      <c r="G89" s="39">
        <v>43688</v>
      </c>
      <c r="H89" s="4">
        <v>8438</v>
      </c>
      <c r="I89" s="4">
        <v>137</v>
      </c>
      <c r="J89" s="51">
        <v>171</v>
      </c>
      <c r="K89" s="51">
        <v>163</v>
      </c>
      <c r="L89" s="51">
        <v>206</v>
      </c>
      <c r="M89" s="51">
        <v>267</v>
      </c>
      <c r="N89" s="59">
        <v>202</v>
      </c>
      <c r="O89" s="73">
        <f t="shared" si="39"/>
        <v>26</v>
      </c>
      <c r="P89" s="65">
        <f t="shared" si="29"/>
        <v>60</v>
      </c>
      <c r="Q89" s="65">
        <f t="shared" si="30"/>
        <v>51</v>
      </c>
      <c r="R89" s="65">
        <f t="shared" si="41"/>
        <v>55</v>
      </c>
      <c r="S89" s="65">
        <f t="shared" si="40"/>
        <v>76</v>
      </c>
      <c r="T89" s="53">
        <f t="shared" si="42"/>
        <v>66</v>
      </c>
      <c r="U89" s="49">
        <f t="shared" si="33"/>
        <v>2</v>
      </c>
      <c r="V89" s="49">
        <f t="shared" si="34"/>
        <v>3</v>
      </c>
      <c r="W89" s="49">
        <f t="shared" si="35"/>
        <v>3</v>
      </c>
      <c r="X89" s="49">
        <f t="shared" si="36"/>
        <v>4</v>
      </c>
      <c r="Y89" s="49" t="str">
        <f t="shared" si="37"/>
        <v>B2</v>
      </c>
      <c r="AA89" s="4" t="s">
        <v>263</v>
      </c>
    </row>
    <row r="90" spans="1:27" x14ac:dyDescent="0.25">
      <c r="A90" s="2">
        <v>200064574</v>
      </c>
      <c r="B90" s="2" t="s">
        <v>334</v>
      </c>
      <c r="C90" s="2" t="s">
        <v>301</v>
      </c>
      <c r="D90" s="50" t="s">
        <v>335</v>
      </c>
      <c r="E90" s="46" t="s">
        <v>269</v>
      </c>
      <c r="F90" s="50" t="s">
        <v>2493</v>
      </c>
      <c r="G90" s="39">
        <v>43688</v>
      </c>
      <c r="H90" s="4">
        <v>8438</v>
      </c>
      <c r="I90" s="4">
        <v>135</v>
      </c>
      <c r="J90" s="51">
        <v>120</v>
      </c>
      <c r="K90" s="51">
        <v>189</v>
      </c>
      <c r="L90" s="51">
        <v>231</v>
      </c>
      <c r="M90" s="51">
        <v>273</v>
      </c>
      <c r="N90" s="59">
        <v>203</v>
      </c>
      <c r="O90" s="73">
        <f t="shared" si="39"/>
        <v>24</v>
      </c>
      <c r="P90" s="65">
        <f t="shared" si="29"/>
        <v>24</v>
      </c>
      <c r="Q90" s="65">
        <f t="shared" si="30"/>
        <v>76</v>
      </c>
      <c r="R90" s="65">
        <f t="shared" si="41"/>
        <v>85</v>
      </c>
      <c r="S90" s="65">
        <f t="shared" si="40"/>
        <v>85</v>
      </c>
      <c r="T90" s="53">
        <f t="shared" si="42"/>
        <v>68</v>
      </c>
      <c r="U90" s="49">
        <f t="shared" si="33"/>
        <v>2</v>
      </c>
      <c r="V90" s="49">
        <f t="shared" si="34"/>
        <v>1</v>
      </c>
      <c r="W90" s="49">
        <f t="shared" si="35"/>
        <v>3</v>
      </c>
      <c r="X90" s="49">
        <f t="shared" si="36"/>
        <v>4</v>
      </c>
      <c r="Y90" s="49" t="str">
        <f t="shared" si="37"/>
        <v>B2</v>
      </c>
      <c r="AA90" s="4" t="s">
        <v>263</v>
      </c>
    </row>
    <row r="91" spans="1:27" x14ac:dyDescent="0.25">
      <c r="A91" s="2">
        <v>200087028</v>
      </c>
      <c r="B91" s="2" t="s">
        <v>469</v>
      </c>
      <c r="C91" s="2" t="s">
        <v>470</v>
      </c>
      <c r="D91" s="50" t="s">
        <v>471</v>
      </c>
      <c r="E91" s="46" t="s">
        <v>269</v>
      </c>
      <c r="F91" s="50" t="s">
        <v>2493</v>
      </c>
      <c r="G91" s="39">
        <v>43688</v>
      </c>
      <c r="H91" s="4">
        <v>8439</v>
      </c>
      <c r="I91" s="4">
        <v>164</v>
      </c>
      <c r="J91" s="51">
        <v>103</v>
      </c>
      <c r="K91" s="51">
        <v>86</v>
      </c>
      <c r="L91" s="51">
        <v>180</v>
      </c>
      <c r="M91" s="51">
        <v>262</v>
      </c>
      <c r="N91" s="51">
        <v>158</v>
      </c>
      <c r="O91" s="73">
        <v>43</v>
      </c>
      <c r="P91" s="65">
        <f t="shared" si="29"/>
        <v>14</v>
      </c>
      <c r="Q91" s="65">
        <f t="shared" si="30"/>
        <v>6</v>
      </c>
      <c r="R91" s="65">
        <f t="shared" si="41"/>
        <v>29</v>
      </c>
      <c r="S91" s="65">
        <f t="shared" si="40"/>
        <v>71</v>
      </c>
      <c r="T91" s="53">
        <f t="shared" si="42"/>
        <v>19</v>
      </c>
      <c r="U91" s="49">
        <f t="shared" si="33"/>
        <v>3</v>
      </c>
      <c r="V91" s="49">
        <f t="shared" si="34"/>
        <v>1</v>
      </c>
      <c r="W91" s="49">
        <f t="shared" si="35"/>
        <v>1</v>
      </c>
      <c r="X91" s="49">
        <f t="shared" si="36"/>
        <v>3</v>
      </c>
      <c r="Y91" s="49" t="str">
        <f t="shared" si="37"/>
        <v>B2</v>
      </c>
      <c r="AA91" s="4" t="s">
        <v>263</v>
      </c>
    </row>
    <row r="92" spans="1:27" x14ac:dyDescent="0.25">
      <c r="A92" s="2">
        <v>200072403</v>
      </c>
      <c r="B92" s="2" t="s">
        <v>472</v>
      </c>
      <c r="C92" s="2" t="s">
        <v>454</v>
      </c>
      <c r="D92" s="50" t="s">
        <v>473</v>
      </c>
      <c r="E92" s="46" t="s">
        <v>269</v>
      </c>
      <c r="F92" s="50" t="s">
        <v>2493</v>
      </c>
      <c r="G92" s="39">
        <v>43688</v>
      </c>
      <c r="H92" s="4">
        <v>8439</v>
      </c>
      <c r="I92" s="4">
        <v>169</v>
      </c>
      <c r="J92" s="51">
        <v>163</v>
      </c>
      <c r="K92" s="51">
        <v>120</v>
      </c>
      <c r="L92" s="51">
        <v>223</v>
      </c>
      <c r="M92" s="51">
        <v>207</v>
      </c>
      <c r="N92" s="51">
        <v>178</v>
      </c>
      <c r="O92" s="73">
        <f>VLOOKUP(I92,PER_CE,2,FALSE)</f>
        <v>48</v>
      </c>
      <c r="P92" s="65">
        <f t="shared" si="29"/>
        <v>53</v>
      </c>
      <c r="Q92" s="65">
        <f t="shared" si="30"/>
        <v>16</v>
      </c>
      <c r="R92" s="65">
        <f t="shared" si="41"/>
        <v>77</v>
      </c>
      <c r="S92" s="65">
        <f t="shared" si="40"/>
        <v>24</v>
      </c>
      <c r="T92" s="53">
        <f t="shared" si="42"/>
        <v>35</v>
      </c>
      <c r="U92" s="49">
        <f t="shared" si="33"/>
        <v>3</v>
      </c>
      <c r="V92" s="49">
        <f t="shared" si="34"/>
        <v>3</v>
      </c>
      <c r="W92" s="49">
        <f t="shared" si="35"/>
        <v>1</v>
      </c>
      <c r="X92" s="49">
        <f t="shared" si="36"/>
        <v>4</v>
      </c>
      <c r="Y92" s="49" t="str">
        <f t="shared" si="37"/>
        <v>B2</v>
      </c>
      <c r="AA92" s="4" t="s">
        <v>263</v>
      </c>
    </row>
    <row r="93" spans="1:27" x14ac:dyDescent="0.25">
      <c r="A93" s="2">
        <v>200068324</v>
      </c>
      <c r="B93" s="2" t="s">
        <v>273</v>
      </c>
      <c r="C93" s="2" t="s">
        <v>274</v>
      </c>
      <c r="D93" s="50" t="s">
        <v>275</v>
      </c>
      <c r="E93" s="46" t="s">
        <v>269</v>
      </c>
      <c r="F93" s="50" t="s">
        <v>2493</v>
      </c>
      <c r="G93" s="39">
        <v>43688</v>
      </c>
      <c r="H93" s="4">
        <v>8439</v>
      </c>
      <c r="I93" s="4">
        <v>137</v>
      </c>
      <c r="J93" s="51">
        <v>69</v>
      </c>
      <c r="K93" s="51"/>
      <c r="L93" s="51"/>
      <c r="M93" s="51"/>
      <c r="N93" s="59">
        <v>17</v>
      </c>
      <c r="O93" s="73">
        <f>VLOOKUP(I93,PER_CE,2,FALSE)</f>
        <v>26</v>
      </c>
      <c r="P93" s="65">
        <v>2</v>
      </c>
      <c r="Q93" s="65"/>
      <c r="R93" s="65"/>
      <c r="S93" s="65"/>
      <c r="T93" s="53">
        <v>1</v>
      </c>
      <c r="U93" s="49">
        <f t="shared" si="33"/>
        <v>2</v>
      </c>
      <c r="V93" s="49">
        <f t="shared" si="34"/>
        <v>1</v>
      </c>
      <c r="W93" s="49">
        <f t="shared" si="35"/>
        <v>1</v>
      </c>
      <c r="X93" s="49">
        <f t="shared" si="36"/>
        <v>1</v>
      </c>
      <c r="Y93" s="49" t="str">
        <f t="shared" si="37"/>
        <v>-A1</v>
      </c>
      <c r="AA93" s="4" t="s">
        <v>263</v>
      </c>
    </row>
    <row r="94" spans="1:27" x14ac:dyDescent="0.25">
      <c r="A94" s="2">
        <v>200088297</v>
      </c>
      <c r="B94" s="2" t="s">
        <v>336</v>
      </c>
      <c r="C94" s="2" t="s">
        <v>337</v>
      </c>
      <c r="D94" s="50" t="s">
        <v>338</v>
      </c>
      <c r="E94" s="46" t="s">
        <v>269</v>
      </c>
      <c r="F94" s="50" t="s">
        <v>2493</v>
      </c>
      <c r="G94" s="39">
        <v>43688</v>
      </c>
      <c r="H94" s="4">
        <v>8438</v>
      </c>
      <c r="I94" s="4">
        <v>139</v>
      </c>
      <c r="J94" s="51">
        <v>120</v>
      </c>
      <c r="K94" s="51">
        <v>103</v>
      </c>
      <c r="L94" s="51">
        <v>154</v>
      </c>
      <c r="M94" s="51">
        <v>240</v>
      </c>
      <c r="N94" s="59">
        <v>154</v>
      </c>
      <c r="O94" s="73">
        <f>VLOOKUP(I94,PER_CE,2,FALSE)</f>
        <v>28</v>
      </c>
      <c r="P94" s="65">
        <f t="shared" ref="P94:P118" si="43">VLOOKUP(J94,PER_RC,2,FALSE)</f>
        <v>24</v>
      </c>
      <c r="Q94" s="65">
        <f t="shared" ref="Q94:Q105" si="44">VLOOKUP(K94,PER_LC,2,FALSE)</f>
        <v>10</v>
      </c>
      <c r="R94" s="65">
        <f t="shared" ref="R94:R125" si="45">VLOOKUP(L94,PER_CC,2,FALSE)</f>
        <v>13</v>
      </c>
      <c r="S94" s="65">
        <f t="shared" ref="S94:S101" si="46">VLOOKUP(M94,PER_IGL,2,FALSE)</f>
        <v>47</v>
      </c>
      <c r="T94" s="53">
        <f t="shared" ref="T94:T100" si="47">VLOOKUP(N94,PER_PGLOB,2,FALSE)</f>
        <v>17</v>
      </c>
      <c r="U94" s="49">
        <f t="shared" si="33"/>
        <v>2</v>
      </c>
      <c r="V94" s="49">
        <f t="shared" si="34"/>
        <v>1</v>
      </c>
      <c r="W94" s="49">
        <f t="shared" si="35"/>
        <v>1</v>
      </c>
      <c r="X94" s="49">
        <f t="shared" si="36"/>
        <v>2</v>
      </c>
      <c r="Y94" s="49" t="str">
        <f t="shared" si="37"/>
        <v>B2</v>
      </c>
      <c r="AA94" s="4" t="s">
        <v>263</v>
      </c>
    </row>
    <row r="95" spans="1:27" x14ac:dyDescent="0.25">
      <c r="A95" s="2">
        <v>200089838</v>
      </c>
      <c r="B95" s="2" t="s">
        <v>339</v>
      </c>
      <c r="C95" s="2" t="s">
        <v>260</v>
      </c>
      <c r="D95" s="50" t="s">
        <v>340</v>
      </c>
      <c r="E95" s="46" t="s">
        <v>269</v>
      </c>
      <c r="F95" s="50" t="s">
        <v>2493</v>
      </c>
      <c r="G95" s="39">
        <v>43688</v>
      </c>
      <c r="H95" s="4">
        <v>8438</v>
      </c>
      <c r="I95" s="4">
        <v>184</v>
      </c>
      <c r="J95" s="51">
        <v>154</v>
      </c>
      <c r="K95" s="51">
        <v>171</v>
      </c>
      <c r="L95" s="51">
        <v>214</v>
      </c>
      <c r="M95" s="51">
        <v>295</v>
      </c>
      <c r="N95" s="59">
        <v>209</v>
      </c>
      <c r="O95" s="73">
        <v>77</v>
      </c>
      <c r="P95" s="65">
        <f t="shared" si="43"/>
        <v>46</v>
      </c>
      <c r="Q95" s="65">
        <f t="shared" si="44"/>
        <v>61</v>
      </c>
      <c r="R95" s="65">
        <f t="shared" si="45"/>
        <v>66</v>
      </c>
      <c r="S95" s="65">
        <f t="shared" si="46"/>
        <v>99</v>
      </c>
      <c r="T95" s="53">
        <f t="shared" si="47"/>
        <v>76</v>
      </c>
      <c r="U95" s="49">
        <f t="shared" si="33"/>
        <v>3</v>
      </c>
      <c r="V95" s="49">
        <f t="shared" si="34"/>
        <v>3</v>
      </c>
      <c r="W95" s="49">
        <f t="shared" si="35"/>
        <v>3</v>
      </c>
      <c r="X95" s="49">
        <f t="shared" si="36"/>
        <v>4</v>
      </c>
      <c r="Y95" s="49" t="str">
        <f t="shared" si="37"/>
        <v>B2</v>
      </c>
      <c r="AA95" s="4" t="s">
        <v>263</v>
      </c>
    </row>
    <row r="96" spans="1:27" x14ac:dyDescent="0.25">
      <c r="A96" s="2">
        <v>200080850</v>
      </c>
      <c r="B96" s="2" t="s">
        <v>341</v>
      </c>
      <c r="C96" s="2" t="s">
        <v>342</v>
      </c>
      <c r="D96" s="50" t="s">
        <v>343</v>
      </c>
      <c r="E96" s="46" t="s">
        <v>269</v>
      </c>
      <c r="F96" s="50" t="s">
        <v>2493</v>
      </c>
      <c r="G96" s="39">
        <v>43688</v>
      </c>
      <c r="H96" s="4">
        <v>8438</v>
      </c>
      <c r="I96" s="4">
        <v>186</v>
      </c>
      <c r="J96" s="51">
        <v>111</v>
      </c>
      <c r="K96" s="51">
        <v>180</v>
      </c>
      <c r="L96" s="51">
        <v>197</v>
      </c>
      <c r="M96" s="51">
        <v>256</v>
      </c>
      <c r="N96" s="59">
        <v>186</v>
      </c>
      <c r="O96" s="73">
        <v>79</v>
      </c>
      <c r="P96" s="65">
        <f t="shared" si="43"/>
        <v>18</v>
      </c>
      <c r="Q96" s="65">
        <f t="shared" si="44"/>
        <v>71</v>
      </c>
      <c r="R96" s="65">
        <f t="shared" si="45"/>
        <v>45</v>
      </c>
      <c r="S96" s="65">
        <f t="shared" si="46"/>
        <v>63</v>
      </c>
      <c r="T96" s="53">
        <f t="shared" si="47"/>
        <v>44</v>
      </c>
      <c r="U96" s="49">
        <f t="shared" si="33"/>
        <v>4</v>
      </c>
      <c r="V96" s="49">
        <f t="shared" si="34"/>
        <v>1</v>
      </c>
      <c r="W96" s="49">
        <f t="shared" si="35"/>
        <v>3</v>
      </c>
      <c r="X96" s="49">
        <f t="shared" si="36"/>
        <v>3</v>
      </c>
      <c r="Y96" s="49" t="str">
        <f t="shared" si="37"/>
        <v>B2</v>
      </c>
      <c r="AA96" s="4" t="s">
        <v>263</v>
      </c>
    </row>
    <row r="97" spans="1:27" x14ac:dyDescent="0.25">
      <c r="A97" s="2">
        <v>200078190</v>
      </c>
      <c r="B97" s="2" t="s">
        <v>474</v>
      </c>
      <c r="C97" s="2" t="s">
        <v>475</v>
      </c>
      <c r="D97" s="50" t="s">
        <v>476</v>
      </c>
      <c r="E97" s="46" t="s">
        <v>269</v>
      </c>
      <c r="F97" s="50" t="s">
        <v>2493</v>
      </c>
      <c r="G97" s="39">
        <v>43688</v>
      </c>
      <c r="H97" s="4">
        <v>8439</v>
      </c>
      <c r="I97" s="4">
        <v>114</v>
      </c>
      <c r="J97" s="51">
        <v>154</v>
      </c>
      <c r="K97" s="51">
        <v>154</v>
      </c>
      <c r="L97" s="51">
        <v>223</v>
      </c>
      <c r="M97" s="51">
        <v>278</v>
      </c>
      <c r="N97" s="51">
        <v>202</v>
      </c>
      <c r="O97" s="73">
        <v>10</v>
      </c>
      <c r="P97" s="65">
        <f t="shared" si="43"/>
        <v>46</v>
      </c>
      <c r="Q97" s="65">
        <f t="shared" si="44"/>
        <v>42</v>
      </c>
      <c r="R97" s="65">
        <f t="shared" si="45"/>
        <v>77</v>
      </c>
      <c r="S97" s="65">
        <f t="shared" si="46"/>
        <v>88</v>
      </c>
      <c r="T97" s="53">
        <f t="shared" si="47"/>
        <v>66</v>
      </c>
      <c r="U97" s="49">
        <f t="shared" si="33"/>
        <v>1</v>
      </c>
      <c r="V97" s="49">
        <f t="shared" si="34"/>
        <v>3</v>
      </c>
      <c r="W97" s="49">
        <f t="shared" si="35"/>
        <v>2</v>
      </c>
      <c r="X97" s="49">
        <f t="shared" si="36"/>
        <v>4</v>
      </c>
      <c r="Y97" s="49" t="str">
        <f t="shared" si="37"/>
        <v>B2</v>
      </c>
      <c r="AA97" s="4" t="s">
        <v>263</v>
      </c>
    </row>
    <row r="98" spans="1:27" x14ac:dyDescent="0.25">
      <c r="A98" s="2">
        <v>200081221</v>
      </c>
      <c r="B98" s="2" t="s">
        <v>344</v>
      </c>
      <c r="C98" s="2" t="s">
        <v>3</v>
      </c>
      <c r="D98" s="50" t="s">
        <v>345</v>
      </c>
      <c r="E98" s="46" t="s">
        <v>269</v>
      </c>
      <c r="F98" s="50" t="s">
        <v>2493</v>
      </c>
      <c r="G98" s="39">
        <v>43688</v>
      </c>
      <c r="H98" s="4">
        <v>8438</v>
      </c>
      <c r="I98" s="4">
        <v>147</v>
      </c>
      <c r="J98" s="51">
        <v>146</v>
      </c>
      <c r="K98" s="51">
        <v>171</v>
      </c>
      <c r="L98" s="51">
        <v>214</v>
      </c>
      <c r="M98" s="51">
        <v>273</v>
      </c>
      <c r="N98" s="59">
        <v>201</v>
      </c>
      <c r="O98" s="73">
        <f>VLOOKUP(I98,PER_CE,2,FALSE)</f>
        <v>38</v>
      </c>
      <c r="P98" s="65">
        <f t="shared" si="43"/>
        <v>40</v>
      </c>
      <c r="Q98" s="65">
        <f t="shared" si="44"/>
        <v>61</v>
      </c>
      <c r="R98" s="65">
        <f t="shared" si="45"/>
        <v>66</v>
      </c>
      <c r="S98" s="65">
        <f t="shared" si="46"/>
        <v>85</v>
      </c>
      <c r="T98" s="53">
        <f t="shared" si="47"/>
        <v>65</v>
      </c>
      <c r="U98" s="49">
        <f t="shared" si="33"/>
        <v>2</v>
      </c>
      <c r="V98" s="49">
        <f t="shared" si="34"/>
        <v>2</v>
      </c>
      <c r="W98" s="49">
        <f t="shared" si="35"/>
        <v>3</v>
      </c>
      <c r="X98" s="49">
        <f t="shared" si="36"/>
        <v>4</v>
      </c>
      <c r="Y98" s="49" t="str">
        <f t="shared" si="37"/>
        <v>B2</v>
      </c>
      <c r="AA98" s="4" t="s">
        <v>263</v>
      </c>
    </row>
    <row r="99" spans="1:27" x14ac:dyDescent="0.25">
      <c r="A99" s="2">
        <v>200091008</v>
      </c>
      <c r="B99" s="2" t="s">
        <v>346</v>
      </c>
      <c r="C99" s="2" t="s">
        <v>347</v>
      </c>
      <c r="D99" s="50" t="s">
        <v>348</v>
      </c>
      <c r="E99" s="46" t="s">
        <v>269</v>
      </c>
      <c r="F99" s="50" t="s">
        <v>2493</v>
      </c>
      <c r="G99" s="39">
        <v>43688</v>
      </c>
      <c r="H99" s="4">
        <v>8438</v>
      </c>
      <c r="I99" s="4">
        <v>141</v>
      </c>
      <c r="J99" s="51">
        <v>180</v>
      </c>
      <c r="K99" s="51">
        <v>129</v>
      </c>
      <c r="L99" s="51">
        <v>206</v>
      </c>
      <c r="M99" s="51">
        <v>273</v>
      </c>
      <c r="N99" s="59">
        <v>197</v>
      </c>
      <c r="O99" s="73">
        <f>VLOOKUP(I99,PER_CE,2,FALSE)</f>
        <v>31</v>
      </c>
      <c r="P99" s="65">
        <f t="shared" si="43"/>
        <v>67</v>
      </c>
      <c r="Q99" s="65">
        <f t="shared" si="44"/>
        <v>20</v>
      </c>
      <c r="R99" s="65">
        <f t="shared" si="45"/>
        <v>55</v>
      </c>
      <c r="S99" s="65">
        <f t="shared" si="46"/>
        <v>85</v>
      </c>
      <c r="T99" s="53">
        <f t="shared" si="47"/>
        <v>58</v>
      </c>
      <c r="U99" s="49">
        <f t="shared" si="33"/>
        <v>2</v>
      </c>
      <c r="V99" s="49">
        <f t="shared" si="34"/>
        <v>3</v>
      </c>
      <c r="W99" s="49">
        <f t="shared" si="35"/>
        <v>2</v>
      </c>
      <c r="X99" s="49">
        <f t="shared" si="36"/>
        <v>4</v>
      </c>
      <c r="Y99" s="49" t="str">
        <f t="shared" si="37"/>
        <v>B2</v>
      </c>
      <c r="AA99" s="4" t="s">
        <v>263</v>
      </c>
    </row>
    <row r="100" spans="1:27" x14ac:dyDescent="0.25">
      <c r="A100" s="2">
        <v>200082521</v>
      </c>
      <c r="B100" s="2" t="s">
        <v>349</v>
      </c>
      <c r="C100" s="2" t="s">
        <v>350</v>
      </c>
      <c r="D100" s="50" t="s">
        <v>351</v>
      </c>
      <c r="E100" s="46" t="s">
        <v>269</v>
      </c>
      <c r="F100" s="50" t="s">
        <v>2493</v>
      </c>
      <c r="G100" s="39">
        <v>43688</v>
      </c>
      <c r="H100" s="4">
        <v>8438</v>
      </c>
      <c r="I100" s="4">
        <v>175</v>
      </c>
      <c r="J100" s="51">
        <v>146</v>
      </c>
      <c r="K100" s="51">
        <v>180</v>
      </c>
      <c r="L100" s="51">
        <v>189</v>
      </c>
      <c r="M100" s="51">
        <v>229</v>
      </c>
      <c r="N100" s="59">
        <v>186</v>
      </c>
      <c r="O100" s="73">
        <f>VLOOKUP(I100,PER_CE,2,FALSE)</f>
        <v>59</v>
      </c>
      <c r="P100" s="65">
        <f t="shared" si="43"/>
        <v>40</v>
      </c>
      <c r="Q100" s="65">
        <f t="shared" si="44"/>
        <v>71</v>
      </c>
      <c r="R100" s="65">
        <f t="shared" si="45"/>
        <v>34</v>
      </c>
      <c r="S100" s="65">
        <f t="shared" si="46"/>
        <v>37</v>
      </c>
      <c r="T100" s="53">
        <f t="shared" si="47"/>
        <v>44</v>
      </c>
      <c r="U100" s="49">
        <f t="shared" si="33"/>
        <v>3</v>
      </c>
      <c r="V100" s="49">
        <f t="shared" si="34"/>
        <v>2</v>
      </c>
      <c r="W100" s="49">
        <f t="shared" si="35"/>
        <v>3</v>
      </c>
      <c r="X100" s="49">
        <f t="shared" si="36"/>
        <v>3</v>
      </c>
      <c r="Y100" s="49" t="str">
        <f t="shared" si="37"/>
        <v>B2</v>
      </c>
      <c r="AA100" s="4" t="s">
        <v>263</v>
      </c>
    </row>
    <row r="101" spans="1:27" x14ac:dyDescent="0.25">
      <c r="A101" s="2">
        <v>200087499</v>
      </c>
      <c r="B101" s="2" t="s">
        <v>477</v>
      </c>
      <c r="C101" s="2" t="s">
        <v>478</v>
      </c>
      <c r="D101" s="50" t="s">
        <v>479</v>
      </c>
      <c r="E101" s="46" t="s">
        <v>269</v>
      </c>
      <c r="F101" s="50" t="s">
        <v>2493</v>
      </c>
      <c r="G101" s="39">
        <v>43688</v>
      </c>
      <c r="H101" s="4">
        <v>8439</v>
      </c>
      <c r="I101" s="4">
        <v>201</v>
      </c>
      <c r="J101" s="51">
        <v>223</v>
      </c>
      <c r="K101" s="51">
        <v>146</v>
      </c>
      <c r="L101" s="51">
        <v>189</v>
      </c>
      <c r="M101" s="51">
        <v>267</v>
      </c>
      <c r="N101" s="51">
        <v>206</v>
      </c>
      <c r="O101" s="73">
        <v>79</v>
      </c>
      <c r="P101" s="65">
        <f t="shared" si="43"/>
        <v>92</v>
      </c>
      <c r="Q101" s="65">
        <f t="shared" si="44"/>
        <v>32</v>
      </c>
      <c r="R101" s="65">
        <f t="shared" si="45"/>
        <v>34</v>
      </c>
      <c r="S101" s="65">
        <f t="shared" si="46"/>
        <v>76</v>
      </c>
      <c r="T101" s="53">
        <v>73</v>
      </c>
      <c r="U101" s="49">
        <f t="shared" si="33"/>
        <v>4</v>
      </c>
      <c r="V101" s="49">
        <f t="shared" si="34"/>
        <v>4</v>
      </c>
      <c r="W101" s="49">
        <f t="shared" si="35"/>
        <v>2</v>
      </c>
      <c r="X101" s="49">
        <f t="shared" si="36"/>
        <v>3</v>
      </c>
      <c r="Y101" s="49" t="str">
        <f t="shared" si="37"/>
        <v>B2</v>
      </c>
      <c r="AA101" s="4" t="s">
        <v>263</v>
      </c>
    </row>
    <row r="102" spans="1:27" x14ac:dyDescent="0.25">
      <c r="A102" s="2">
        <v>200089901</v>
      </c>
      <c r="B102" s="2" t="s">
        <v>352</v>
      </c>
      <c r="C102" s="2" t="s">
        <v>353</v>
      </c>
      <c r="D102" s="50" t="s">
        <v>354</v>
      </c>
      <c r="E102" s="46" t="s">
        <v>269</v>
      </c>
      <c r="F102" s="50" t="s">
        <v>2493</v>
      </c>
      <c r="G102" s="39">
        <v>43688</v>
      </c>
      <c r="H102" s="4">
        <v>8438</v>
      </c>
      <c r="I102" s="4">
        <v>185</v>
      </c>
      <c r="J102" s="51">
        <v>129</v>
      </c>
      <c r="K102" s="51">
        <v>171</v>
      </c>
      <c r="L102" s="51">
        <v>146</v>
      </c>
      <c r="M102" s="51"/>
      <c r="N102" s="59">
        <v>112</v>
      </c>
      <c r="O102" s="73">
        <f t="shared" ref="O102:O118" si="48">VLOOKUP(I102,PER_CE,2,FALSE)</f>
        <v>78</v>
      </c>
      <c r="P102" s="65">
        <f t="shared" si="43"/>
        <v>27</v>
      </c>
      <c r="Q102" s="65">
        <f t="shared" si="44"/>
        <v>61</v>
      </c>
      <c r="R102" s="65">
        <f t="shared" si="45"/>
        <v>11</v>
      </c>
      <c r="S102" s="65"/>
      <c r="T102" s="53">
        <v>5</v>
      </c>
      <c r="U102" s="49">
        <f t="shared" si="33"/>
        <v>3</v>
      </c>
      <c r="V102" s="49">
        <f t="shared" si="34"/>
        <v>2</v>
      </c>
      <c r="W102" s="49">
        <f t="shared" si="35"/>
        <v>3</v>
      </c>
      <c r="X102" s="49">
        <f t="shared" si="36"/>
        <v>2</v>
      </c>
      <c r="Y102" s="49" t="str">
        <f t="shared" si="37"/>
        <v>-A1</v>
      </c>
      <c r="AA102" s="4" t="s">
        <v>263</v>
      </c>
    </row>
    <row r="103" spans="1:27" x14ac:dyDescent="0.25">
      <c r="A103" s="2">
        <v>200090221</v>
      </c>
      <c r="B103" s="2" t="s">
        <v>355</v>
      </c>
      <c r="C103" s="2" t="s">
        <v>5</v>
      </c>
      <c r="D103" s="50" t="s">
        <v>356</v>
      </c>
      <c r="E103" s="46" t="s">
        <v>269</v>
      </c>
      <c r="F103" s="50" t="s">
        <v>2493</v>
      </c>
      <c r="G103" s="39">
        <v>43688</v>
      </c>
      <c r="H103" s="4">
        <v>8438</v>
      </c>
      <c r="I103" s="4">
        <v>177</v>
      </c>
      <c r="J103" s="51">
        <v>163</v>
      </c>
      <c r="K103" s="51">
        <v>146</v>
      </c>
      <c r="L103" s="51">
        <v>223</v>
      </c>
      <c r="M103" s="51">
        <v>158</v>
      </c>
      <c r="N103" s="59">
        <v>173</v>
      </c>
      <c r="O103" s="73">
        <f t="shared" si="48"/>
        <v>61</v>
      </c>
      <c r="P103" s="65">
        <f t="shared" si="43"/>
        <v>53</v>
      </c>
      <c r="Q103" s="65">
        <f t="shared" si="44"/>
        <v>32</v>
      </c>
      <c r="R103" s="65">
        <f t="shared" si="45"/>
        <v>77</v>
      </c>
      <c r="S103" s="65">
        <f t="shared" ref="S103:S129" si="49">VLOOKUP(M103,PER_IGL,2,FALSE)</f>
        <v>7</v>
      </c>
      <c r="T103" s="53">
        <f>VLOOKUP(N103,PER_PGLOB,2,FALSE)</f>
        <v>30</v>
      </c>
      <c r="U103" s="49">
        <f t="shared" si="33"/>
        <v>3</v>
      </c>
      <c r="V103" s="49">
        <f t="shared" si="34"/>
        <v>3</v>
      </c>
      <c r="W103" s="49">
        <f t="shared" si="35"/>
        <v>2</v>
      </c>
      <c r="X103" s="49">
        <f t="shared" si="36"/>
        <v>4</v>
      </c>
      <c r="Y103" s="49" t="str">
        <f t="shared" si="37"/>
        <v>A2</v>
      </c>
      <c r="AA103" s="4" t="s">
        <v>263</v>
      </c>
    </row>
    <row r="104" spans="1:27" x14ac:dyDescent="0.25">
      <c r="A104" s="2">
        <v>200080611</v>
      </c>
      <c r="B104" s="2" t="s">
        <v>357</v>
      </c>
      <c r="C104" s="2" t="s">
        <v>3</v>
      </c>
      <c r="D104" s="50" t="s">
        <v>358</v>
      </c>
      <c r="E104" s="46" t="s">
        <v>269</v>
      </c>
      <c r="F104" s="50" t="s">
        <v>2493</v>
      </c>
      <c r="G104" s="39">
        <v>43688</v>
      </c>
      <c r="H104" s="4">
        <v>8438</v>
      </c>
      <c r="I104" s="4">
        <v>147</v>
      </c>
      <c r="J104" s="51">
        <v>163</v>
      </c>
      <c r="K104" s="51">
        <v>154</v>
      </c>
      <c r="L104" s="51">
        <v>197</v>
      </c>
      <c r="M104" s="51">
        <v>267</v>
      </c>
      <c r="N104" s="59">
        <v>195</v>
      </c>
      <c r="O104" s="73">
        <f t="shared" si="48"/>
        <v>38</v>
      </c>
      <c r="P104" s="65">
        <f t="shared" si="43"/>
        <v>53</v>
      </c>
      <c r="Q104" s="65">
        <f t="shared" si="44"/>
        <v>42</v>
      </c>
      <c r="R104" s="65">
        <f t="shared" si="45"/>
        <v>45</v>
      </c>
      <c r="S104" s="65">
        <f t="shared" si="49"/>
        <v>76</v>
      </c>
      <c r="T104" s="53">
        <f>VLOOKUP(N104,PER_PGLOB,2,FALSE)</f>
        <v>55</v>
      </c>
      <c r="U104" s="49">
        <f t="shared" si="33"/>
        <v>2</v>
      </c>
      <c r="V104" s="49">
        <f t="shared" si="34"/>
        <v>3</v>
      </c>
      <c r="W104" s="49">
        <f t="shared" si="35"/>
        <v>2</v>
      </c>
      <c r="X104" s="49">
        <f t="shared" si="36"/>
        <v>3</v>
      </c>
      <c r="Y104" s="49" t="str">
        <f t="shared" si="37"/>
        <v>B2</v>
      </c>
      <c r="AA104" s="4" t="s">
        <v>263</v>
      </c>
    </row>
    <row r="105" spans="1:27" x14ac:dyDescent="0.25">
      <c r="A105" s="2">
        <v>200074497</v>
      </c>
      <c r="B105" s="2" t="s">
        <v>359</v>
      </c>
      <c r="C105" s="2" t="s">
        <v>5</v>
      </c>
      <c r="D105" s="50" t="s">
        <v>360</v>
      </c>
      <c r="E105" s="46" t="s">
        <v>269</v>
      </c>
      <c r="F105" s="50" t="s">
        <v>2493</v>
      </c>
      <c r="G105" s="39">
        <v>43688</v>
      </c>
      <c r="H105" s="4">
        <v>8438</v>
      </c>
      <c r="I105" s="4">
        <v>185</v>
      </c>
      <c r="J105" s="51">
        <v>163</v>
      </c>
      <c r="K105" s="51">
        <v>197</v>
      </c>
      <c r="L105" s="51">
        <v>189</v>
      </c>
      <c r="M105" s="51">
        <v>273</v>
      </c>
      <c r="N105" s="59">
        <v>206</v>
      </c>
      <c r="O105" s="73">
        <f t="shared" si="48"/>
        <v>78</v>
      </c>
      <c r="P105" s="65">
        <f t="shared" si="43"/>
        <v>53</v>
      </c>
      <c r="Q105" s="65">
        <f t="shared" si="44"/>
        <v>84</v>
      </c>
      <c r="R105" s="65">
        <f t="shared" si="45"/>
        <v>34</v>
      </c>
      <c r="S105" s="65">
        <f t="shared" si="49"/>
        <v>85</v>
      </c>
      <c r="T105" s="53">
        <v>73</v>
      </c>
      <c r="U105" s="49">
        <f t="shared" si="33"/>
        <v>3</v>
      </c>
      <c r="V105" s="49">
        <f t="shared" si="34"/>
        <v>3</v>
      </c>
      <c r="W105" s="49">
        <f t="shared" si="35"/>
        <v>3</v>
      </c>
      <c r="X105" s="49">
        <f t="shared" si="36"/>
        <v>3</v>
      </c>
      <c r="Y105" s="49" t="str">
        <f t="shared" si="37"/>
        <v>B2</v>
      </c>
      <c r="AA105" s="4" t="s">
        <v>263</v>
      </c>
    </row>
    <row r="106" spans="1:27" x14ac:dyDescent="0.25">
      <c r="A106" s="2">
        <v>200069557</v>
      </c>
      <c r="B106" s="2" t="s">
        <v>480</v>
      </c>
      <c r="C106" s="2" t="s">
        <v>3</v>
      </c>
      <c r="D106" s="50" t="s">
        <v>481</v>
      </c>
      <c r="E106" s="46" t="s">
        <v>269</v>
      </c>
      <c r="F106" s="50" t="s">
        <v>2493</v>
      </c>
      <c r="G106" s="39">
        <v>43688</v>
      </c>
      <c r="H106" s="4">
        <v>8439</v>
      </c>
      <c r="I106" s="4">
        <v>141</v>
      </c>
      <c r="J106" s="51">
        <v>86</v>
      </c>
      <c r="K106" s="51">
        <v>77</v>
      </c>
      <c r="L106" s="51">
        <v>154</v>
      </c>
      <c r="M106" s="51">
        <v>213</v>
      </c>
      <c r="N106" s="51">
        <v>133</v>
      </c>
      <c r="O106" s="73">
        <f t="shared" si="48"/>
        <v>31</v>
      </c>
      <c r="P106" s="65">
        <f t="shared" si="43"/>
        <v>7</v>
      </c>
      <c r="Q106" s="65">
        <v>5</v>
      </c>
      <c r="R106" s="65">
        <f t="shared" si="45"/>
        <v>13</v>
      </c>
      <c r="S106" s="65">
        <f t="shared" si="49"/>
        <v>27</v>
      </c>
      <c r="T106" s="53">
        <f t="shared" ref="T106:T112" si="50">VLOOKUP(N106,PER_PGLOB,2,FALSE)</f>
        <v>8</v>
      </c>
      <c r="U106" s="49">
        <f t="shared" si="33"/>
        <v>2</v>
      </c>
      <c r="V106" s="49">
        <f t="shared" si="34"/>
        <v>1</v>
      </c>
      <c r="W106" s="49">
        <f t="shared" si="35"/>
        <v>1</v>
      </c>
      <c r="X106" s="49">
        <f t="shared" si="36"/>
        <v>2</v>
      </c>
      <c r="Y106" s="49" t="str">
        <f t="shared" si="37"/>
        <v>B2</v>
      </c>
      <c r="AA106" s="4" t="s">
        <v>263</v>
      </c>
    </row>
    <row r="107" spans="1:27" x14ac:dyDescent="0.25">
      <c r="A107" s="2">
        <v>200059072</v>
      </c>
      <c r="B107" s="2" t="s">
        <v>276</v>
      </c>
      <c r="C107" s="2" t="s">
        <v>277</v>
      </c>
      <c r="D107" s="50" t="s">
        <v>278</v>
      </c>
      <c r="E107" s="46" t="s">
        <v>269</v>
      </c>
      <c r="F107" s="50" t="s">
        <v>2493</v>
      </c>
      <c r="G107" s="39">
        <v>43688</v>
      </c>
      <c r="H107" s="4">
        <v>8439</v>
      </c>
      <c r="I107" s="4">
        <v>147</v>
      </c>
      <c r="J107" s="51">
        <v>137</v>
      </c>
      <c r="K107" s="51">
        <v>137</v>
      </c>
      <c r="L107" s="51">
        <v>197</v>
      </c>
      <c r="M107" s="51">
        <v>191</v>
      </c>
      <c r="N107" s="59">
        <v>166</v>
      </c>
      <c r="O107" s="73">
        <f t="shared" si="48"/>
        <v>38</v>
      </c>
      <c r="P107" s="65">
        <f t="shared" si="43"/>
        <v>33</v>
      </c>
      <c r="Q107" s="65">
        <f t="shared" ref="Q107:Q126" si="51">VLOOKUP(K107,PER_LC,2,FALSE)</f>
        <v>26</v>
      </c>
      <c r="R107" s="65">
        <f t="shared" si="45"/>
        <v>45</v>
      </c>
      <c r="S107" s="65">
        <f t="shared" si="49"/>
        <v>17</v>
      </c>
      <c r="T107" s="53">
        <f t="shared" si="50"/>
        <v>25</v>
      </c>
      <c r="U107" s="49">
        <f t="shared" si="33"/>
        <v>2</v>
      </c>
      <c r="V107" s="49">
        <f t="shared" si="34"/>
        <v>2</v>
      </c>
      <c r="W107" s="49">
        <f t="shared" si="35"/>
        <v>2</v>
      </c>
      <c r="X107" s="49">
        <f t="shared" si="36"/>
        <v>3</v>
      </c>
      <c r="Y107" s="49" t="str">
        <f t="shared" si="37"/>
        <v>B1</v>
      </c>
      <c r="AA107" s="4" t="s">
        <v>263</v>
      </c>
    </row>
    <row r="108" spans="1:27" x14ac:dyDescent="0.25">
      <c r="A108" s="2">
        <v>200064382</v>
      </c>
      <c r="B108" s="2" t="s">
        <v>482</v>
      </c>
      <c r="C108" s="2" t="s">
        <v>387</v>
      </c>
      <c r="D108" s="50" t="s">
        <v>483</v>
      </c>
      <c r="E108" s="46" t="s">
        <v>269</v>
      </c>
      <c r="F108" s="50" t="s">
        <v>2493</v>
      </c>
      <c r="G108" s="39">
        <v>43688</v>
      </c>
      <c r="H108" s="4">
        <v>8439</v>
      </c>
      <c r="I108" s="4">
        <v>147</v>
      </c>
      <c r="J108" s="51">
        <v>189</v>
      </c>
      <c r="K108" s="51">
        <v>146</v>
      </c>
      <c r="L108" s="51">
        <v>197</v>
      </c>
      <c r="M108" s="51">
        <v>267</v>
      </c>
      <c r="N108" s="51">
        <v>200</v>
      </c>
      <c r="O108" s="73">
        <f t="shared" si="48"/>
        <v>38</v>
      </c>
      <c r="P108" s="65">
        <f t="shared" si="43"/>
        <v>71</v>
      </c>
      <c r="Q108" s="65">
        <f t="shared" si="51"/>
        <v>32</v>
      </c>
      <c r="R108" s="65">
        <f t="shared" si="45"/>
        <v>45</v>
      </c>
      <c r="S108" s="65">
        <f t="shared" si="49"/>
        <v>76</v>
      </c>
      <c r="T108" s="53">
        <f t="shared" si="50"/>
        <v>64</v>
      </c>
      <c r="U108" s="49">
        <f t="shared" si="33"/>
        <v>2</v>
      </c>
      <c r="V108" s="49">
        <f t="shared" si="34"/>
        <v>3</v>
      </c>
      <c r="W108" s="49">
        <f t="shared" si="35"/>
        <v>2</v>
      </c>
      <c r="X108" s="49">
        <f t="shared" si="36"/>
        <v>3</v>
      </c>
      <c r="Y108" s="49" t="str">
        <f t="shared" si="37"/>
        <v>B2</v>
      </c>
      <c r="AA108" s="4" t="s">
        <v>263</v>
      </c>
    </row>
    <row r="109" spans="1:27" x14ac:dyDescent="0.25">
      <c r="A109" s="2">
        <v>200088558</v>
      </c>
      <c r="B109" s="2" t="s">
        <v>361</v>
      </c>
      <c r="C109" s="2" t="s">
        <v>362</v>
      </c>
      <c r="D109" s="50" t="s">
        <v>363</v>
      </c>
      <c r="E109" s="46" t="s">
        <v>269</v>
      </c>
      <c r="F109" s="50" t="s">
        <v>2493</v>
      </c>
      <c r="G109" s="39">
        <v>43688</v>
      </c>
      <c r="H109" s="4">
        <v>8438</v>
      </c>
      <c r="I109" s="4">
        <v>185</v>
      </c>
      <c r="J109" s="51">
        <v>154</v>
      </c>
      <c r="K109" s="51">
        <v>154</v>
      </c>
      <c r="L109" s="51">
        <v>197</v>
      </c>
      <c r="M109" s="51">
        <v>158</v>
      </c>
      <c r="N109" s="59">
        <v>166</v>
      </c>
      <c r="O109" s="73">
        <f t="shared" si="48"/>
        <v>78</v>
      </c>
      <c r="P109" s="65">
        <f t="shared" si="43"/>
        <v>46</v>
      </c>
      <c r="Q109" s="65">
        <f t="shared" si="51"/>
        <v>42</v>
      </c>
      <c r="R109" s="65">
        <f t="shared" si="45"/>
        <v>45</v>
      </c>
      <c r="S109" s="65">
        <f t="shared" si="49"/>
        <v>7</v>
      </c>
      <c r="T109" s="53">
        <f t="shared" si="50"/>
        <v>25</v>
      </c>
      <c r="U109" s="49">
        <f t="shared" si="33"/>
        <v>3</v>
      </c>
      <c r="V109" s="49">
        <f t="shared" si="34"/>
        <v>3</v>
      </c>
      <c r="W109" s="49">
        <f t="shared" si="35"/>
        <v>2</v>
      </c>
      <c r="X109" s="49">
        <f t="shared" si="36"/>
        <v>3</v>
      </c>
      <c r="Y109" s="49" t="str">
        <f t="shared" si="37"/>
        <v>A2</v>
      </c>
      <c r="AA109" s="4" t="s">
        <v>263</v>
      </c>
    </row>
    <row r="110" spans="1:27" x14ac:dyDescent="0.25">
      <c r="A110" s="2">
        <v>200065201</v>
      </c>
      <c r="B110" s="2" t="s">
        <v>364</v>
      </c>
      <c r="C110" s="2" t="s">
        <v>365</v>
      </c>
      <c r="D110" s="50" t="s">
        <v>366</v>
      </c>
      <c r="E110" s="46" t="s">
        <v>269</v>
      </c>
      <c r="F110" s="50" t="s">
        <v>2493</v>
      </c>
      <c r="G110" s="39">
        <v>43688</v>
      </c>
      <c r="H110" s="4">
        <v>8438</v>
      </c>
      <c r="I110" s="4">
        <v>178</v>
      </c>
      <c r="J110" s="51">
        <v>154</v>
      </c>
      <c r="K110" s="51">
        <v>171</v>
      </c>
      <c r="L110" s="51">
        <v>171</v>
      </c>
      <c r="M110" s="51">
        <v>202</v>
      </c>
      <c r="N110" s="59">
        <v>175</v>
      </c>
      <c r="O110" s="73">
        <f t="shared" si="48"/>
        <v>66</v>
      </c>
      <c r="P110" s="65">
        <f t="shared" si="43"/>
        <v>46</v>
      </c>
      <c r="Q110" s="65">
        <f t="shared" si="51"/>
        <v>61</v>
      </c>
      <c r="R110" s="65">
        <f t="shared" si="45"/>
        <v>21</v>
      </c>
      <c r="S110" s="65">
        <f t="shared" si="49"/>
        <v>22</v>
      </c>
      <c r="T110" s="53">
        <f t="shared" si="50"/>
        <v>32</v>
      </c>
      <c r="U110" s="49">
        <f t="shared" si="33"/>
        <v>3</v>
      </c>
      <c r="V110" s="49">
        <f t="shared" si="34"/>
        <v>3</v>
      </c>
      <c r="W110" s="49">
        <f t="shared" si="35"/>
        <v>3</v>
      </c>
      <c r="X110" s="49">
        <f t="shared" si="36"/>
        <v>3</v>
      </c>
      <c r="Y110" s="49" t="str">
        <f t="shared" si="37"/>
        <v>B2</v>
      </c>
      <c r="AA110" s="4" t="s">
        <v>263</v>
      </c>
    </row>
    <row r="111" spans="1:27" x14ac:dyDescent="0.25">
      <c r="A111" s="2">
        <v>200074987</v>
      </c>
      <c r="B111" s="2" t="s">
        <v>484</v>
      </c>
      <c r="C111" s="2" t="s">
        <v>485</v>
      </c>
      <c r="D111" s="50" t="s">
        <v>486</v>
      </c>
      <c r="E111" s="46" t="s">
        <v>269</v>
      </c>
      <c r="F111" s="50" t="s">
        <v>2493</v>
      </c>
      <c r="G111" s="39">
        <v>43688</v>
      </c>
      <c r="H111" s="4">
        <v>8439</v>
      </c>
      <c r="I111" s="4">
        <v>262</v>
      </c>
      <c r="J111" s="51">
        <v>180</v>
      </c>
      <c r="K111" s="51">
        <v>180</v>
      </c>
      <c r="L111" s="51">
        <v>206</v>
      </c>
      <c r="M111" s="51">
        <v>235</v>
      </c>
      <c r="N111" s="51">
        <v>200</v>
      </c>
      <c r="O111" s="73">
        <f t="shared" si="48"/>
        <v>85</v>
      </c>
      <c r="P111" s="65">
        <f t="shared" si="43"/>
        <v>67</v>
      </c>
      <c r="Q111" s="65">
        <f t="shared" si="51"/>
        <v>71</v>
      </c>
      <c r="R111" s="65">
        <f t="shared" si="45"/>
        <v>55</v>
      </c>
      <c r="S111" s="65">
        <f t="shared" si="49"/>
        <v>42</v>
      </c>
      <c r="T111" s="53">
        <f t="shared" si="50"/>
        <v>64</v>
      </c>
      <c r="U111" s="49">
        <f t="shared" si="33"/>
        <v>4</v>
      </c>
      <c r="V111" s="49">
        <f t="shared" si="34"/>
        <v>3</v>
      </c>
      <c r="W111" s="49">
        <f t="shared" si="35"/>
        <v>3</v>
      </c>
      <c r="X111" s="49">
        <f t="shared" si="36"/>
        <v>4</v>
      </c>
      <c r="Y111" s="49" t="str">
        <f t="shared" si="37"/>
        <v>B2</v>
      </c>
      <c r="AA111" s="4" t="s">
        <v>263</v>
      </c>
    </row>
    <row r="112" spans="1:27" x14ac:dyDescent="0.25">
      <c r="A112" s="2">
        <v>200080178</v>
      </c>
      <c r="B112" s="2" t="s">
        <v>367</v>
      </c>
      <c r="C112" s="2" t="s">
        <v>368</v>
      </c>
      <c r="D112" s="50" t="s">
        <v>369</v>
      </c>
      <c r="E112" s="46" t="s">
        <v>269</v>
      </c>
      <c r="F112" s="50" t="s">
        <v>2493</v>
      </c>
      <c r="G112" s="39">
        <v>43688</v>
      </c>
      <c r="H112" s="4">
        <v>8438</v>
      </c>
      <c r="I112" s="4">
        <v>178</v>
      </c>
      <c r="J112" s="51">
        <v>146</v>
      </c>
      <c r="K112" s="51">
        <v>163</v>
      </c>
      <c r="L112" s="51">
        <v>197</v>
      </c>
      <c r="M112" s="51">
        <v>191</v>
      </c>
      <c r="N112" s="59">
        <v>174</v>
      </c>
      <c r="O112" s="73">
        <f t="shared" si="48"/>
        <v>66</v>
      </c>
      <c r="P112" s="65">
        <f t="shared" si="43"/>
        <v>40</v>
      </c>
      <c r="Q112" s="65">
        <f t="shared" si="51"/>
        <v>51</v>
      </c>
      <c r="R112" s="65">
        <f t="shared" si="45"/>
        <v>45</v>
      </c>
      <c r="S112" s="65">
        <f t="shared" si="49"/>
        <v>17</v>
      </c>
      <c r="T112" s="53">
        <f t="shared" si="50"/>
        <v>31</v>
      </c>
      <c r="U112" s="49">
        <f t="shared" si="33"/>
        <v>3</v>
      </c>
      <c r="V112" s="49">
        <f t="shared" si="34"/>
        <v>2</v>
      </c>
      <c r="W112" s="49">
        <f t="shared" si="35"/>
        <v>3</v>
      </c>
      <c r="X112" s="49">
        <f t="shared" si="36"/>
        <v>3</v>
      </c>
      <c r="Y112" s="49" t="str">
        <f t="shared" si="37"/>
        <v>B1</v>
      </c>
      <c r="AA112" s="4" t="s">
        <v>263</v>
      </c>
    </row>
    <row r="113" spans="1:27" x14ac:dyDescent="0.25">
      <c r="A113" s="2">
        <v>200087296</v>
      </c>
      <c r="B113" s="2" t="s">
        <v>370</v>
      </c>
      <c r="C113" s="2" t="s">
        <v>112</v>
      </c>
      <c r="D113" s="50" t="s">
        <v>371</v>
      </c>
      <c r="E113" s="46" t="s">
        <v>269</v>
      </c>
      <c r="F113" s="50" t="s">
        <v>2493</v>
      </c>
      <c r="G113" s="39">
        <v>43688</v>
      </c>
      <c r="H113" s="4">
        <v>8438</v>
      </c>
      <c r="I113" s="4">
        <v>178</v>
      </c>
      <c r="J113" s="51">
        <v>103</v>
      </c>
      <c r="K113" s="51">
        <v>137</v>
      </c>
      <c r="L113" s="51">
        <v>137</v>
      </c>
      <c r="M113" s="51">
        <v>229</v>
      </c>
      <c r="N113" s="59">
        <v>152</v>
      </c>
      <c r="O113" s="73">
        <f t="shared" si="48"/>
        <v>66</v>
      </c>
      <c r="P113" s="65">
        <f t="shared" si="43"/>
        <v>14</v>
      </c>
      <c r="Q113" s="65">
        <f t="shared" si="51"/>
        <v>26</v>
      </c>
      <c r="R113" s="65">
        <f t="shared" si="45"/>
        <v>10</v>
      </c>
      <c r="S113" s="65">
        <f t="shared" si="49"/>
        <v>37</v>
      </c>
      <c r="T113" s="53">
        <v>16</v>
      </c>
      <c r="U113" s="49">
        <f t="shared" si="33"/>
        <v>3</v>
      </c>
      <c r="V113" s="49">
        <f t="shared" si="34"/>
        <v>1</v>
      </c>
      <c r="W113" s="49">
        <f t="shared" si="35"/>
        <v>2</v>
      </c>
      <c r="X113" s="49">
        <f t="shared" si="36"/>
        <v>2</v>
      </c>
      <c r="Y113" s="49" t="str">
        <f t="shared" si="37"/>
        <v>B2</v>
      </c>
      <c r="AA113" s="4" t="s">
        <v>263</v>
      </c>
    </row>
    <row r="114" spans="1:27" x14ac:dyDescent="0.25">
      <c r="A114" s="2">
        <v>200071546</v>
      </c>
      <c r="B114" s="2" t="s">
        <v>487</v>
      </c>
      <c r="C114" s="2" t="s">
        <v>3</v>
      </c>
      <c r="D114" s="50" t="s">
        <v>488</v>
      </c>
      <c r="E114" s="46" t="s">
        <v>269</v>
      </c>
      <c r="F114" s="50" t="s">
        <v>2493</v>
      </c>
      <c r="G114" s="39">
        <v>43688</v>
      </c>
      <c r="H114" s="4">
        <v>8439</v>
      </c>
      <c r="I114" s="4">
        <v>178</v>
      </c>
      <c r="J114" s="51">
        <v>171</v>
      </c>
      <c r="K114" s="51">
        <v>197</v>
      </c>
      <c r="L114" s="51">
        <v>214</v>
      </c>
      <c r="M114" s="51">
        <v>267</v>
      </c>
      <c r="N114" s="51">
        <v>212</v>
      </c>
      <c r="O114" s="73">
        <f t="shared" si="48"/>
        <v>66</v>
      </c>
      <c r="P114" s="65">
        <f t="shared" si="43"/>
        <v>60</v>
      </c>
      <c r="Q114" s="65">
        <f t="shared" si="51"/>
        <v>84</v>
      </c>
      <c r="R114" s="65">
        <f t="shared" si="45"/>
        <v>66</v>
      </c>
      <c r="S114" s="65">
        <f t="shared" si="49"/>
        <v>76</v>
      </c>
      <c r="T114" s="53">
        <f>VLOOKUP(N114,PER_PGLOB,2,FALSE)</f>
        <v>79</v>
      </c>
      <c r="U114" s="49">
        <f t="shared" si="33"/>
        <v>3</v>
      </c>
      <c r="V114" s="49">
        <f t="shared" si="34"/>
        <v>3</v>
      </c>
      <c r="W114" s="49">
        <f t="shared" si="35"/>
        <v>3</v>
      </c>
      <c r="X114" s="49">
        <f t="shared" si="36"/>
        <v>4</v>
      </c>
      <c r="Y114" s="49" t="str">
        <f t="shared" si="37"/>
        <v>B2</v>
      </c>
      <c r="AA114" s="4" t="s">
        <v>263</v>
      </c>
    </row>
    <row r="115" spans="1:27" x14ac:dyDescent="0.25">
      <c r="A115" s="2">
        <v>200061580</v>
      </c>
      <c r="B115" s="2" t="s">
        <v>372</v>
      </c>
      <c r="C115" s="2" t="s">
        <v>373</v>
      </c>
      <c r="D115" s="50" t="s">
        <v>374</v>
      </c>
      <c r="E115" s="46" t="s">
        <v>269</v>
      </c>
      <c r="F115" s="50" t="s">
        <v>2493</v>
      </c>
      <c r="G115" s="39">
        <v>43688</v>
      </c>
      <c r="H115" s="4">
        <v>8438</v>
      </c>
      <c r="I115" s="4">
        <v>131</v>
      </c>
      <c r="J115" s="51">
        <v>171</v>
      </c>
      <c r="K115" s="51">
        <v>180</v>
      </c>
      <c r="L115" s="51">
        <v>257</v>
      </c>
      <c r="M115" s="51">
        <v>284</v>
      </c>
      <c r="N115" s="59">
        <v>223</v>
      </c>
      <c r="O115" s="73">
        <f t="shared" si="48"/>
        <v>16</v>
      </c>
      <c r="P115" s="65">
        <f t="shared" si="43"/>
        <v>60</v>
      </c>
      <c r="Q115" s="65">
        <f t="shared" si="51"/>
        <v>71</v>
      </c>
      <c r="R115" s="65">
        <f t="shared" si="45"/>
        <v>98</v>
      </c>
      <c r="S115" s="65">
        <f t="shared" si="49"/>
        <v>93</v>
      </c>
      <c r="T115" s="53">
        <f>VLOOKUP(N115,PER_PGLOB,2,FALSE)</f>
        <v>90</v>
      </c>
      <c r="U115" s="49">
        <f t="shared" si="33"/>
        <v>2</v>
      </c>
      <c r="V115" s="49">
        <f t="shared" si="34"/>
        <v>3</v>
      </c>
      <c r="W115" s="49">
        <f t="shared" si="35"/>
        <v>3</v>
      </c>
      <c r="X115" s="49">
        <f t="shared" si="36"/>
        <v>4</v>
      </c>
      <c r="Y115" s="49" t="str">
        <f t="shared" si="37"/>
        <v>B2</v>
      </c>
      <c r="AA115" s="4" t="s">
        <v>263</v>
      </c>
    </row>
    <row r="116" spans="1:27" x14ac:dyDescent="0.25">
      <c r="A116" s="2">
        <v>200069149</v>
      </c>
      <c r="B116" s="2" t="s">
        <v>489</v>
      </c>
      <c r="C116" s="2" t="s">
        <v>490</v>
      </c>
      <c r="D116" s="50" t="s">
        <v>491</v>
      </c>
      <c r="E116" s="46" t="s">
        <v>269</v>
      </c>
      <c r="F116" s="50" t="s">
        <v>2493</v>
      </c>
      <c r="G116" s="39">
        <v>43688</v>
      </c>
      <c r="H116" s="4">
        <v>8439</v>
      </c>
      <c r="I116" s="4">
        <v>137</v>
      </c>
      <c r="J116" s="51">
        <v>103</v>
      </c>
      <c r="K116" s="51">
        <v>146</v>
      </c>
      <c r="L116" s="51">
        <v>214</v>
      </c>
      <c r="M116" s="51">
        <v>251</v>
      </c>
      <c r="N116" s="51">
        <v>179</v>
      </c>
      <c r="O116" s="73">
        <f t="shared" si="48"/>
        <v>26</v>
      </c>
      <c r="P116" s="65">
        <f t="shared" si="43"/>
        <v>14</v>
      </c>
      <c r="Q116" s="65">
        <f t="shared" si="51"/>
        <v>32</v>
      </c>
      <c r="R116" s="65">
        <f t="shared" si="45"/>
        <v>66</v>
      </c>
      <c r="S116" s="65">
        <f t="shared" si="49"/>
        <v>59</v>
      </c>
      <c r="T116" s="53">
        <f>VLOOKUP(N116,PER_PGLOB,2,FALSE)</f>
        <v>36</v>
      </c>
      <c r="U116" s="49">
        <f t="shared" si="33"/>
        <v>2</v>
      </c>
      <c r="V116" s="49">
        <f t="shared" si="34"/>
        <v>1</v>
      </c>
      <c r="W116" s="49">
        <f t="shared" si="35"/>
        <v>2</v>
      </c>
      <c r="X116" s="49">
        <f t="shared" si="36"/>
        <v>4</v>
      </c>
      <c r="Y116" s="49" t="str">
        <f t="shared" si="37"/>
        <v>B2</v>
      </c>
      <c r="AA116" s="4" t="s">
        <v>263</v>
      </c>
    </row>
    <row r="117" spans="1:27" x14ac:dyDescent="0.25">
      <c r="A117" s="2">
        <v>200083020</v>
      </c>
      <c r="B117" s="2" t="s">
        <v>375</v>
      </c>
      <c r="C117" s="2" t="s">
        <v>342</v>
      </c>
      <c r="D117" s="50" t="s">
        <v>376</v>
      </c>
      <c r="E117" s="46" t="s">
        <v>269</v>
      </c>
      <c r="F117" s="50" t="s">
        <v>2493</v>
      </c>
      <c r="G117" s="39">
        <v>43688</v>
      </c>
      <c r="H117" s="4">
        <v>8438</v>
      </c>
      <c r="I117" s="4">
        <v>177</v>
      </c>
      <c r="J117" s="51">
        <v>171</v>
      </c>
      <c r="K117" s="51">
        <v>137</v>
      </c>
      <c r="L117" s="51">
        <v>223</v>
      </c>
      <c r="M117" s="51">
        <v>289</v>
      </c>
      <c r="N117" s="59">
        <v>205</v>
      </c>
      <c r="O117" s="73">
        <f t="shared" si="48"/>
        <v>61</v>
      </c>
      <c r="P117" s="65">
        <f t="shared" si="43"/>
        <v>60</v>
      </c>
      <c r="Q117" s="65">
        <f t="shared" si="51"/>
        <v>26</v>
      </c>
      <c r="R117" s="65">
        <f t="shared" si="45"/>
        <v>77</v>
      </c>
      <c r="S117" s="65">
        <f t="shared" si="49"/>
        <v>95</v>
      </c>
      <c r="T117" s="53">
        <f>VLOOKUP(N117,PER_PGLOB,2,FALSE)</f>
        <v>72</v>
      </c>
      <c r="U117" s="49">
        <f t="shared" si="33"/>
        <v>3</v>
      </c>
      <c r="V117" s="49">
        <f t="shared" si="34"/>
        <v>3</v>
      </c>
      <c r="W117" s="49">
        <f t="shared" si="35"/>
        <v>2</v>
      </c>
      <c r="X117" s="49">
        <f t="shared" si="36"/>
        <v>4</v>
      </c>
      <c r="Y117" s="49" t="str">
        <f t="shared" si="37"/>
        <v>B2</v>
      </c>
      <c r="AA117" s="4" t="s">
        <v>263</v>
      </c>
    </row>
    <row r="118" spans="1:27" x14ac:dyDescent="0.25">
      <c r="A118" s="2">
        <v>200075008</v>
      </c>
      <c r="B118" s="2" t="s">
        <v>492</v>
      </c>
      <c r="C118" s="2" t="s">
        <v>493</v>
      </c>
      <c r="D118" s="50" t="s">
        <v>494</v>
      </c>
      <c r="E118" s="46" t="s">
        <v>269</v>
      </c>
      <c r="F118" s="50" t="s">
        <v>2493</v>
      </c>
      <c r="G118" s="39">
        <v>43688</v>
      </c>
      <c r="H118" s="4">
        <v>8439</v>
      </c>
      <c r="I118" s="4">
        <v>131</v>
      </c>
      <c r="J118" s="51">
        <v>146</v>
      </c>
      <c r="K118" s="51">
        <v>154</v>
      </c>
      <c r="L118" s="51">
        <v>223</v>
      </c>
      <c r="M118" s="51">
        <v>218</v>
      </c>
      <c r="N118" s="51">
        <v>185</v>
      </c>
      <c r="O118" s="73">
        <f t="shared" si="48"/>
        <v>16</v>
      </c>
      <c r="P118" s="65">
        <f t="shared" si="43"/>
        <v>40</v>
      </c>
      <c r="Q118" s="65">
        <f t="shared" si="51"/>
        <v>42</v>
      </c>
      <c r="R118" s="65">
        <f t="shared" si="45"/>
        <v>77</v>
      </c>
      <c r="S118" s="65">
        <f t="shared" si="49"/>
        <v>30</v>
      </c>
      <c r="T118" s="53">
        <f>VLOOKUP(N118,PER_PGLOB,2,FALSE)</f>
        <v>42</v>
      </c>
      <c r="U118" s="49">
        <f t="shared" si="33"/>
        <v>2</v>
      </c>
      <c r="V118" s="49">
        <f t="shared" si="34"/>
        <v>2</v>
      </c>
      <c r="W118" s="49">
        <f t="shared" si="35"/>
        <v>2</v>
      </c>
      <c r="X118" s="49">
        <f t="shared" si="36"/>
        <v>4</v>
      </c>
      <c r="Y118" s="49" t="str">
        <f t="shared" si="37"/>
        <v>B2</v>
      </c>
      <c r="AA118" s="4" t="s">
        <v>263</v>
      </c>
    </row>
    <row r="119" spans="1:27" x14ac:dyDescent="0.25">
      <c r="A119" s="2">
        <v>200091782</v>
      </c>
      <c r="B119" s="2" t="s">
        <v>495</v>
      </c>
      <c r="C119" s="2" t="s">
        <v>198</v>
      </c>
      <c r="D119" s="50" t="s">
        <v>496</v>
      </c>
      <c r="E119" s="46" t="s">
        <v>269</v>
      </c>
      <c r="F119" s="50" t="s">
        <v>2493</v>
      </c>
      <c r="G119" s="39">
        <v>43688</v>
      </c>
      <c r="H119" s="4">
        <v>8439</v>
      </c>
      <c r="I119" s="4">
        <v>52</v>
      </c>
      <c r="J119" s="51">
        <v>69</v>
      </c>
      <c r="K119" s="51">
        <v>154</v>
      </c>
      <c r="L119" s="51">
        <v>163</v>
      </c>
      <c r="M119" s="51">
        <v>196</v>
      </c>
      <c r="N119" s="59">
        <v>146</v>
      </c>
      <c r="O119" s="73">
        <v>5</v>
      </c>
      <c r="P119" s="65">
        <v>2</v>
      </c>
      <c r="Q119" s="65">
        <f t="shared" si="51"/>
        <v>42</v>
      </c>
      <c r="R119" s="65">
        <f t="shared" si="45"/>
        <v>16</v>
      </c>
      <c r="S119" s="65">
        <f t="shared" si="49"/>
        <v>18</v>
      </c>
      <c r="T119" s="53">
        <v>13</v>
      </c>
      <c r="U119" s="49">
        <f t="shared" si="33"/>
        <v>1</v>
      </c>
      <c r="V119" s="49">
        <f t="shared" si="34"/>
        <v>1</v>
      </c>
      <c r="W119" s="49">
        <f t="shared" si="35"/>
        <v>2</v>
      </c>
      <c r="X119" s="49">
        <f t="shared" si="36"/>
        <v>3</v>
      </c>
      <c r="Y119" s="49" t="str">
        <f t="shared" si="37"/>
        <v>B1</v>
      </c>
      <c r="AA119" s="4" t="s">
        <v>263</v>
      </c>
    </row>
    <row r="120" spans="1:27" x14ac:dyDescent="0.25">
      <c r="A120" s="2">
        <v>200072221</v>
      </c>
      <c r="B120" s="2" t="s">
        <v>377</v>
      </c>
      <c r="C120" s="2" t="s">
        <v>378</v>
      </c>
      <c r="D120" s="50" t="s">
        <v>379</v>
      </c>
      <c r="E120" s="46" t="s">
        <v>269</v>
      </c>
      <c r="F120" s="50" t="s">
        <v>2493</v>
      </c>
      <c r="G120" s="39">
        <v>43688</v>
      </c>
      <c r="H120" s="4">
        <v>8438</v>
      </c>
      <c r="I120" s="4">
        <v>171</v>
      </c>
      <c r="J120" s="51">
        <v>129</v>
      </c>
      <c r="K120" s="51">
        <v>163</v>
      </c>
      <c r="L120" s="51">
        <v>180</v>
      </c>
      <c r="M120" s="51">
        <v>245</v>
      </c>
      <c r="N120" s="59">
        <v>179</v>
      </c>
      <c r="O120" s="73">
        <f t="shared" ref="O120:O126" si="52">VLOOKUP(I120,PER_CE,2,FALSE)</f>
        <v>51</v>
      </c>
      <c r="P120" s="65">
        <f t="shared" ref="P120:P160" si="53">VLOOKUP(J120,PER_RC,2,FALSE)</f>
        <v>27</v>
      </c>
      <c r="Q120" s="65">
        <f t="shared" si="51"/>
        <v>51</v>
      </c>
      <c r="R120" s="65">
        <f t="shared" si="45"/>
        <v>29</v>
      </c>
      <c r="S120" s="65">
        <f t="shared" si="49"/>
        <v>52</v>
      </c>
      <c r="T120" s="53">
        <f t="shared" ref="T120:T130" si="54">VLOOKUP(N120,PER_PGLOB,2,FALSE)</f>
        <v>36</v>
      </c>
      <c r="U120" s="49">
        <f t="shared" si="33"/>
        <v>3</v>
      </c>
      <c r="V120" s="49">
        <f t="shared" si="34"/>
        <v>2</v>
      </c>
      <c r="W120" s="49">
        <f t="shared" si="35"/>
        <v>3</v>
      </c>
      <c r="X120" s="49">
        <f t="shared" si="36"/>
        <v>3</v>
      </c>
      <c r="Y120" s="49" t="str">
        <f t="shared" si="37"/>
        <v>B2</v>
      </c>
      <c r="AA120" s="4" t="s">
        <v>263</v>
      </c>
    </row>
    <row r="121" spans="1:27" x14ac:dyDescent="0.25">
      <c r="A121" s="2">
        <v>200070992</v>
      </c>
      <c r="B121" s="2" t="s">
        <v>497</v>
      </c>
      <c r="C121" s="2" t="s">
        <v>498</v>
      </c>
      <c r="D121" s="50" t="s">
        <v>499</v>
      </c>
      <c r="E121" s="46" t="s">
        <v>269</v>
      </c>
      <c r="F121" s="50" t="s">
        <v>2493</v>
      </c>
      <c r="G121" s="39">
        <v>43688</v>
      </c>
      <c r="H121" s="4">
        <v>8439</v>
      </c>
      <c r="I121" s="4">
        <v>175</v>
      </c>
      <c r="J121" s="51">
        <v>180</v>
      </c>
      <c r="K121" s="51">
        <v>189</v>
      </c>
      <c r="L121" s="51">
        <v>214</v>
      </c>
      <c r="M121" s="51">
        <v>273</v>
      </c>
      <c r="N121" s="51">
        <v>214</v>
      </c>
      <c r="O121" s="73">
        <f t="shared" si="52"/>
        <v>59</v>
      </c>
      <c r="P121" s="65">
        <f t="shared" si="53"/>
        <v>67</v>
      </c>
      <c r="Q121" s="65">
        <f t="shared" si="51"/>
        <v>76</v>
      </c>
      <c r="R121" s="65">
        <f t="shared" si="45"/>
        <v>66</v>
      </c>
      <c r="S121" s="65">
        <f t="shared" si="49"/>
        <v>85</v>
      </c>
      <c r="T121" s="53">
        <f t="shared" si="54"/>
        <v>82</v>
      </c>
      <c r="U121" s="49">
        <f t="shared" si="33"/>
        <v>3</v>
      </c>
      <c r="V121" s="49">
        <f t="shared" si="34"/>
        <v>3</v>
      </c>
      <c r="W121" s="49">
        <f t="shared" si="35"/>
        <v>3</v>
      </c>
      <c r="X121" s="49">
        <f t="shared" si="36"/>
        <v>4</v>
      </c>
      <c r="Y121" s="49" t="str">
        <f t="shared" si="37"/>
        <v>B2</v>
      </c>
      <c r="AA121" s="4" t="s">
        <v>263</v>
      </c>
    </row>
    <row r="122" spans="1:27" x14ac:dyDescent="0.25">
      <c r="A122" s="2">
        <v>200091431</v>
      </c>
      <c r="B122" s="2" t="s">
        <v>279</v>
      </c>
      <c r="C122" s="2" t="s">
        <v>280</v>
      </c>
      <c r="D122" s="50" t="s">
        <v>281</v>
      </c>
      <c r="E122" s="46" t="s">
        <v>269</v>
      </c>
      <c r="F122" s="50" t="s">
        <v>2493</v>
      </c>
      <c r="G122" s="39">
        <v>43688</v>
      </c>
      <c r="H122" s="4">
        <v>8438</v>
      </c>
      <c r="I122" s="4">
        <v>129</v>
      </c>
      <c r="J122" s="51">
        <v>163</v>
      </c>
      <c r="K122" s="51">
        <v>163</v>
      </c>
      <c r="L122" s="51">
        <v>231</v>
      </c>
      <c r="M122" s="51">
        <v>196</v>
      </c>
      <c r="N122" s="59">
        <v>188</v>
      </c>
      <c r="O122" s="73">
        <f t="shared" si="52"/>
        <v>13</v>
      </c>
      <c r="P122" s="65">
        <f t="shared" si="53"/>
        <v>53</v>
      </c>
      <c r="Q122" s="65">
        <f t="shared" si="51"/>
        <v>51</v>
      </c>
      <c r="R122" s="65">
        <f t="shared" si="45"/>
        <v>85</v>
      </c>
      <c r="S122" s="65">
        <f t="shared" si="49"/>
        <v>18</v>
      </c>
      <c r="T122" s="53">
        <f t="shared" si="54"/>
        <v>46</v>
      </c>
      <c r="U122" s="49">
        <f t="shared" ref="U122:U185" si="55">VALUE(IF(I122&lt;116,"1",IF(I122&lt;151,"2",IF(I122&lt;186,"3",IF(I122&lt;=300,"4","ERROR")))))</f>
        <v>2</v>
      </c>
      <c r="V122" s="49">
        <f t="shared" ref="V122:V185" si="56">VALUE(IF(J122&lt;126,"1",IF(J122&lt;154,"2",IF(J122&lt;203,"3",IF(J122&lt;=300,"4","ERROR")))))</f>
        <v>3</v>
      </c>
      <c r="W122" s="49">
        <f t="shared" ref="W122:W185" si="57">VALUE(IF(K122&lt;125,"1",IF(K122&lt;158,"2",IF(K122&lt;200,"3",IF(K122&lt;=300,"4","ERROR")))))</f>
        <v>3</v>
      </c>
      <c r="X122" s="49">
        <f t="shared" ref="X122:X185" si="58">VALUE(IF(L122&lt;125,"1",IF(L122&lt;157,"2",IF(L122&lt;200,"3",IF(L122&lt;=300,"4","ERROR")))))</f>
        <v>4</v>
      </c>
      <c r="Y122" s="49" t="str">
        <f t="shared" ref="Y122:Y185" si="59">IF(M122&lt;123,"-A1",IF(M122&lt;146,"A1",IF(M122&lt;171,"A2",IF(M122&lt;200,"B1",IF(M122&lt;=300,"B2","ERROR")))))</f>
        <v>B1</v>
      </c>
      <c r="AA122" s="4" t="s">
        <v>263</v>
      </c>
    </row>
    <row r="123" spans="1:27" x14ac:dyDescent="0.25">
      <c r="A123" s="2">
        <v>200073533</v>
      </c>
      <c r="B123" s="2" t="s">
        <v>380</v>
      </c>
      <c r="C123" s="2" t="s">
        <v>381</v>
      </c>
      <c r="D123" s="50" t="s">
        <v>382</v>
      </c>
      <c r="E123" s="46" t="s">
        <v>269</v>
      </c>
      <c r="F123" s="50" t="s">
        <v>2493</v>
      </c>
      <c r="G123" s="39">
        <v>43688</v>
      </c>
      <c r="H123" s="4">
        <v>8438</v>
      </c>
      <c r="I123" s="4">
        <v>167</v>
      </c>
      <c r="J123" s="51">
        <v>154</v>
      </c>
      <c r="K123" s="51">
        <v>189</v>
      </c>
      <c r="L123" s="51">
        <v>249</v>
      </c>
      <c r="M123" s="51">
        <v>245</v>
      </c>
      <c r="N123" s="59">
        <v>209</v>
      </c>
      <c r="O123" s="73">
        <f t="shared" si="52"/>
        <v>46</v>
      </c>
      <c r="P123" s="65">
        <f t="shared" si="53"/>
        <v>46</v>
      </c>
      <c r="Q123" s="65">
        <f t="shared" si="51"/>
        <v>76</v>
      </c>
      <c r="R123" s="65">
        <f t="shared" si="45"/>
        <v>94</v>
      </c>
      <c r="S123" s="65">
        <f t="shared" si="49"/>
        <v>52</v>
      </c>
      <c r="T123" s="53">
        <f t="shared" si="54"/>
        <v>76</v>
      </c>
      <c r="U123" s="49">
        <f t="shared" si="55"/>
        <v>3</v>
      </c>
      <c r="V123" s="49">
        <f t="shared" si="56"/>
        <v>3</v>
      </c>
      <c r="W123" s="49">
        <f t="shared" si="57"/>
        <v>3</v>
      </c>
      <c r="X123" s="49">
        <f t="shared" si="58"/>
        <v>4</v>
      </c>
      <c r="Y123" s="49" t="str">
        <f t="shared" si="59"/>
        <v>B2</v>
      </c>
      <c r="AA123" s="4" t="s">
        <v>263</v>
      </c>
    </row>
    <row r="124" spans="1:27" x14ac:dyDescent="0.25">
      <c r="A124" s="2">
        <v>200086540</v>
      </c>
      <c r="B124" s="2" t="s">
        <v>383</v>
      </c>
      <c r="C124" s="2" t="s">
        <v>384</v>
      </c>
      <c r="D124" s="50" t="s">
        <v>385</v>
      </c>
      <c r="E124" s="46" t="s">
        <v>269</v>
      </c>
      <c r="F124" s="50" t="s">
        <v>2493</v>
      </c>
      <c r="G124" s="39">
        <v>43688</v>
      </c>
      <c r="H124" s="4">
        <v>8438</v>
      </c>
      <c r="I124" s="4">
        <v>171</v>
      </c>
      <c r="J124" s="51">
        <v>146</v>
      </c>
      <c r="K124" s="51">
        <v>120</v>
      </c>
      <c r="L124" s="51">
        <v>197</v>
      </c>
      <c r="M124" s="51">
        <v>224</v>
      </c>
      <c r="N124" s="59">
        <v>172</v>
      </c>
      <c r="O124" s="73">
        <f t="shared" si="52"/>
        <v>51</v>
      </c>
      <c r="P124" s="65">
        <f t="shared" si="53"/>
        <v>40</v>
      </c>
      <c r="Q124" s="65">
        <f t="shared" si="51"/>
        <v>16</v>
      </c>
      <c r="R124" s="65">
        <f t="shared" si="45"/>
        <v>45</v>
      </c>
      <c r="S124" s="65">
        <f t="shared" si="49"/>
        <v>34</v>
      </c>
      <c r="T124" s="53">
        <f t="shared" si="54"/>
        <v>29</v>
      </c>
      <c r="U124" s="49">
        <f t="shared" si="55"/>
        <v>3</v>
      </c>
      <c r="V124" s="49">
        <f t="shared" si="56"/>
        <v>2</v>
      </c>
      <c r="W124" s="49">
        <f t="shared" si="57"/>
        <v>1</v>
      </c>
      <c r="X124" s="49">
        <f t="shared" si="58"/>
        <v>3</v>
      </c>
      <c r="Y124" s="49" t="str">
        <f t="shared" si="59"/>
        <v>B2</v>
      </c>
      <c r="AA124" s="4" t="s">
        <v>263</v>
      </c>
    </row>
    <row r="125" spans="1:27" x14ac:dyDescent="0.25">
      <c r="A125" s="2">
        <v>200073634</v>
      </c>
      <c r="B125" s="2" t="s">
        <v>386</v>
      </c>
      <c r="C125" s="2" t="s">
        <v>387</v>
      </c>
      <c r="D125" s="50" t="s">
        <v>388</v>
      </c>
      <c r="E125" s="46" t="s">
        <v>269</v>
      </c>
      <c r="F125" s="50" t="s">
        <v>2493</v>
      </c>
      <c r="G125" s="39">
        <v>43688</v>
      </c>
      <c r="H125" s="4">
        <v>8438</v>
      </c>
      <c r="I125" s="4">
        <v>173</v>
      </c>
      <c r="J125" s="51">
        <v>146</v>
      </c>
      <c r="K125" s="51">
        <v>171</v>
      </c>
      <c r="L125" s="51">
        <v>180</v>
      </c>
      <c r="M125" s="51">
        <v>207</v>
      </c>
      <c r="N125" s="59">
        <v>176</v>
      </c>
      <c r="O125" s="73">
        <f t="shared" si="52"/>
        <v>55</v>
      </c>
      <c r="P125" s="65">
        <f t="shared" si="53"/>
        <v>40</v>
      </c>
      <c r="Q125" s="65">
        <f t="shared" si="51"/>
        <v>61</v>
      </c>
      <c r="R125" s="65">
        <f t="shared" si="45"/>
        <v>29</v>
      </c>
      <c r="S125" s="65">
        <f t="shared" si="49"/>
        <v>24</v>
      </c>
      <c r="T125" s="53">
        <f t="shared" si="54"/>
        <v>33</v>
      </c>
      <c r="U125" s="49">
        <f t="shared" si="55"/>
        <v>3</v>
      </c>
      <c r="V125" s="49">
        <f t="shared" si="56"/>
        <v>2</v>
      </c>
      <c r="W125" s="49">
        <f t="shared" si="57"/>
        <v>3</v>
      </c>
      <c r="X125" s="49">
        <f t="shared" si="58"/>
        <v>3</v>
      </c>
      <c r="Y125" s="49" t="str">
        <f t="shared" si="59"/>
        <v>B2</v>
      </c>
      <c r="AA125" s="4" t="s">
        <v>263</v>
      </c>
    </row>
    <row r="126" spans="1:27" x14ac:dyDescent="0.25">
      <c r="A126" s="2">
        <v>200075964</v>
      </c>
      <c r="B126" s="2" t="s">
        <v>389</v>
      </c>
      <c r="C126" s="2" t="s">
        <v>390</v>
      </c>
      <c r="D126" s="50" t="s">
        <v>391</v>
      </c>
      <c r="E126" s="46" t="s">
        <v>269</v>
      </c>
      <c r="F126" s="50" t="s">
        <v>2493</v>
      </c>
      <c r="G126" s="39">
        <v>43688</v>
      </c>
      <c r="H126" s="4">
        <v>8438</v>
      </c>
      <c r="I126" s="4">
        <v>60</v>
      </c>
      <c r="J126" s="51">
        <v>171</v>
      </c>
      <c r="K126" s="51">
        <v>180</v>
      </c>
      <c r="L126" s="51">
        <v>197</v>
      </c>
      <c r="M126" s="51">
        <v>256</v>
      </c>
      <c r="N126" s="59">
        <v>201</v>
      </c>
      <c r="O126" s="73">
        <f t="shared" si="52"/>
        <v>5</v>
      </c>
      <c r="P126" s="65">
        <f t="shared" si="53"/>
        <v>60</v>
      </c>
      <c r="Q126" s="65">
        <f t="shared" si="51"/>
        <v>71</v>
      </c>
      <c r="R126" s="65">
        <f t="shared" ref="R126:R158" si="60">VLOOKUP(L126,PER_CC,2,FALSE)</f>
        <v>45</v>
      </c>
      <c r="S126" s="65">
        <f t="shared" si="49"/>
        <v>63</v>
      </c>
      <c r="T126" s="53">
        <f t="shared" si="54"/>
        <v>65</v>
      </c>
      <c r="U126" s="49">
        <f t="shared" si="55"/>
        <v>1</v>
      </c>
      <c r="V126" s="49">
        <f t="shared" si="56"/>
        <v>3</v>
      </c>
      <c r="W126" s="49">
        <f t="shared" si="57"/>
        <v>3</v>
      </c>
      <c r="X126" s="49">
        <f t="shared" si="58"/>
        <v>3</v>
      </c>
      <c r="Y126" s="49" t="str">
        <f t="shared" si="59"/>
        <v>B2</v>
      </c>
      <c r="AA126" s="4" t="s">
        <v>263</v>
      </c>
    </row>
    <row r="127" spans="1:27" x14ac:dyDescent="0.25">
      <c r="A127" s="2">
        <v>200076794</v>
      </c>
      <c r="B127" s="2" t="s">
        <v>392</v>
      </c>
      <c r="C127" s="2" t="s">
        <v>373</v>
      </c>
      <c r="D127" s="50" t="s">
        <v>393</v>
      </c>
      <c r="E127" s="46" t="s">
        <v>269</v>
      </c>
      <c r="F127" s="50" t="s">
        <v>2493</v>
      </c>
      <c r="G127" s="39">
        <v>43688</v>
      </c>
      <c r="H127" s="4">
        <v>8438</v>
      </c>
      <c r="I127" s="4">
        <v>68</v>
      </c>
      <c r="J127" s="51">
        <v>171</v>
      </c>
      <c r="K127" s="51">
        <v>51</v>
      </c>
      <c r="L127" s="51">
        <v>189</v>
      </c>
      <c r="M127" s="51">
        <v>240</v>
      </c>
      <c r="N127" s="59">
        <v>163</v>
      </c>
      <c r="O127" s="73">
        <v>6</v>
      </c>
      <c r="P127" s="65">
        <f t="shared" si="53"/>
        <v>60</v>
      </c>
      <c r="Q127" s="65">
        <v>2</v>
      </c>
      <c r="R127" s="65">
        <f t="shared" si="60"/>
        <v>34</v>
      </c>
      <c r="S127" s="65">
        <f t="shared" si="49"/>
        <v>47</v>
      </c>
      <c r="T127" s="53">
        <f t="shared" si="54"/>
        <v>22</v>
      </c>
      <c r="U127" s="49">
        <f t="shared" si="55"/>
        <v>1</v>
      </c>
      <c r="V127" s="49">
        <f t="shared" si="56"/>
        <v>3</v>
      </c>
      <c r="W127" s="49">
        <f t="shared" si="57"/>
        <v>1</v>
      </c>
      <c r="X127" s="49">
        <f t="shared" si="58"/>
        <v>3</v>
      </c>
      <c r="Y127" s="49" t="str">
        <f t="shared" si="59"/>
        <v>B2</v>
      </c>
      <c r="AA127" s="4" t="s">
        <v>263</v>
      </c>
    </row>
    <row r="128" spans="1:27" x14ac:dyDescent="0.25">
      <c r="A128" s="2">
        <v>200086766</v>
      </c>
      <c r="B128" s="2" t="s">
        <v>394</v>
      </c>
      <c r="C128" s="2" t="s">
        <v>3</v>
      </c>
      <c r="D128" s="50" t="s">
        <v>395</v>
      </c>
      <c r="E128" s="46" t="s">
        <v>269</v>
      </c>
      <c r="F128" s="50" t="s">
        <v>2493</v>
      </c>
      <c r="G128" s="39">
        <v>43688</v>
      </c>
      <c r="H128" s="4">
        <v>8438</v>
      </c>
      <c r="I128" s="4">
        <v>68</v>
      </c>
      <c r="J128" s="51">
        <v>163</v>
      </c>
      <c r="K128" s="51">
        <v>171</v>
      </c>
      <c r="L128" s="51">
        <v>197</v>
      </c>
      <c r="M128" s="51">
        <v>267</v>
      </c>
      <c r="N128" s="59">
        <v>200</v>
      </c>
      <c r="O128" s="73">
        <v>6</v>
      </c>
      <c r="P128" s="65">
        <f t="shared" si="53"/>
        <v>53</v>
      </c>
      <c r="Q128" s="65">
        <f t="shared" ref="Q128:Q146" si="61">VLOOKUP(K128,PER_LC,2,FALSE)</f>
        <v>61</v>
      </c>
      <c r="R128" s="65">
        <f t="shared" si="60"/>
        <v>45</v>
      </c>
      <c r="S128" s="65">
        <f t="shared" si="49"/>
        <v>76</v>
      </c>
      <c r="T128" s="53">
        <f t="shared" si="54"/>
        <v>64</v>
      </c>
      <c r="U128" s="49">
        <f t="shared" si="55"/>
        <v>1</v>
      </c>
      <c r="V128" s="49">
        <f t="shared" si="56"/>
        <v>3</v>
      </c>
      <c r="W128" s="49">
        <f t="shared" si="57"/>
        <v>3</v>
      </c>
      <c r="X128" s="49">
        <f t="shared" si="58"/>
        <v>3</v>
      </c>
      <c r="Y128" s="49" t="str">
        <f t="shared" si="59"/>
        <v>B2</v>
      </c>
      <c r="AA128" s="4" t="s">
        <v>263</v>
      </c>
    </row>
    <row r="129" spans="1:27" x14ac:dyDescent="0.25">
      <c r="A129" s="2">
        <v>200090677</v>
      </c>
      <c r="B129" s="2" t="s">
        <v>500</v>
      </c>
      <c r="C129" s="2" t="s">
        <v>112</v>
      </c>
      <c r="D129" s="50" t="s">
        <v>501</v>
      </c>
      <c r="E129" s="46" t="s">
        <v>269</v>
      </c>
      <c r="F129" s="50" t="s">
        <v>2493</v>
      </c>
      <c r="G129" s="39">
        <v>43688</v>
      </c>
      <c r="H129" s="4">
        <v>8439</v>
      </c>
      <c r="I129" s="4">
        <v>179</v>
      </c>
      <c r="J129" s="51">
        <v>120</v>
      </c>
      <c r="K129" s="51">
        <v>129</v>
      </c>
      <c r="L129" s="51">
        <v>154</v>
      </c>
      <c r="M129" s="51">
        <v>284</v>
      </c>
      <c r="N129" s="51">
        <v>172</v>
      </c>
      <c r="O129" s="73">
        <f>VLOOKUP(I129,PER_CE,2,FALSE)</f>
        <v>68</v>
      </c>
      <c r="P129" s="65">
        <f t="shared" si="53"/>
        <v>24</v>
      </c>
      <c r="Q129" s="65">
        <f t="shared" si="61"/>
        <v>20</v>
      </c>
      <c r="R129" s="65">
        <f t="shared" si="60"/>
        <v>13</v>
      </c>
      <c r="S129" s="65">
        <f t="shared" si="49"/>
        <v>93</v>
      </c>
      <c r="T129" s="53">
        <f t="shared" si="54"/>
        <v>29</v>
      </c>
      <c r="U129" s="49">
        <f t="shared" si="55"/>
        <v>3</v>
      </c>
      <c r="V129" s="49">
        <f t="shared" si="56"/>
        <v>1</v>
      </c>
      <c r="W129" s="49">
        <f t="shared" si="57"/>
        <v>2</v>
      </c>
      <c r="X129" s="49">
        <f t="shared" si="58"/>
        <v>2</v>
      </c>
      <c r="Y129" s="49" t="str">
        <f t="shared" si="59"/>
        <v>B2</v>
      </c>
      <c r="AA129" s="4" t="s">
        <v>263</v>
      </c>
    </row>
    <row r="130" spans="1:27" x14ac:dyDescent="0.25">
      <c r="A130" s="2">
        <v>200048537</v>
      </c>
      <c r="B130" s="2" t="s">
        <v>502</v>
      </c>
      <c r="C130" s="2" t="s">
        <v>503</v>
      </c>
      <c r="D130" s="50" t="s">
        <v>504</v>
      </c>
      <c r="E130" s="46" t="s">
        <v>269</v>
      </c>
      <c r="F130" s="50" t="s">
        <v>2493</v>
      </c>
      <c r="G130" s="39">
        <v>43688</v>
      </c>
      <c r="H130" s="4">
        <v>8439</v>
      </c>
      <c r="I130" s="4">
        <v>135</v>
      </c>
      <c r="J130" s="51">
        <v>146</v>
      </c>
      <c r="K130" s="51">
        <v>137</v>
      </c>
      <c r="L130" s="51">
        <v>180</v>
      </c>
      <c r="M130" s="51">
        <v>153</v>
      </c>
      <c r="N130" s="51">
        <v>154</v>
      </c>
      <c r="O130" s="73">
        <f>VLOOKUP(I130,PER_CE,2,FALSE)</f>
        <v>24</v>
      </c>
      <c r="P130" s="65">
        <f t="shared" si="53"/>
        <v>40</v>
      </c>
      <c r="Q130" s="65">
        <f t="shared" si="61"/>
        <v>26</v>
      </c>
      <c r="R130" s="65">
        <f t="shared" si="60"/>
        <v>29</v>
      </c>
      <c r="S130" s="65">
        <v>7</v>
      </c>
      <c r="T130" s="53">
        <f t="shared" si="54"/>
        <v>17</v>
      </c>
      <c r="U130" s="49">
        <f t="shared" si="55"/>
        <v>2</v>
      </c>
      <c r="V130" s="49">
        <f t="shared" si="56"/>
        <v>2</v>
      </c>
      <c r="W130" s="49">
        <f t="shared" si="57"/>
        <v>2</v>
      </c>
      <c r="X130" s="49">
        <f t="shared" si="58"/>
        <v>3</v>
      </c>
      <c r="Y130" s="49" t="str">
        <f t="shared" si="59"/>
        <v>A2</v>
      </c>
      <c r="AA130" s="4" t="s">
        <v>263</v>
      </c>
    </row>
    <row r="131" spans="1:27" x14ac:dyDescent="0.25">
      <c r="A131" s="2">
        <v>200062477</v>
      </c>
      <c r="B131" s="2" t="s">
        <v>396</v>
      </c>
      <c r="C131" s="2" t="s">
        <v>337</v>
      </c>
      <c r="D131" s="50" t="s">
        <v>397</v>
      </c>
      <c r="E131" s="46" t="s">
        <v>269</v>
      </c>
      <c r="F131" s="50" t="s">
        <v>2493</v>
      </c>
      <c r="G131" s="39">
        <v>43688</v>
      </c>
      <c r="H131" s="4">
        <v>8438</v>
      </c>
      <c r="I131" s="4">
        <v>50</v>
      </c>
      <c r="J131" s="51">
        <v>154</v>
      </c>
      <c r="K131" s="51">
        <v>197</v>
      </c>
      <c r="L131" s="51">
        <v>223</v>
      </c>
      <c r="M131" s="51"/>
      <c r="N131" s="59">
        <v>144</v>
      </c>
      <c r="O131" s="73">
        <v>5</v>
      </c>
      <c r="P131" s="65">
        <f t="shared" si="53"/>
        <v>46</v>
      </c>
      <c r="Q131" s="65">
        <f t="shared" si="61"/>
        <v>84</v>
      </c>
      <c r="R131" s="65">
        <f t="shared" si="60"/>
        <v>77</v>
      </c>
      <c r="S131" s="65"/>
      <c r="T131" s="53">
        <v>12</v>
      </c>
      <c r="U131" s="49">
        <f t="shared" si="55"/>
        <v>1</v>
      </c>
      <c r="V131" s="49">
        <f t="shared" si="56"/>
        <v>3</v>
      </c>
      <c r="W131" s="49">
        <f t="shared" si="57"/>
        <v>3</v>
      </c>
      <c r="X131" s="49">
        <f t="shared" si="58"/>
        <v>4</v>
      </c>
      <c r="Y131" s="49" t="str">
        <f t="shared" si="59"/>
        <v>-A1</v>
      </c>
      <c r="AA131" s="4" t="s">
        <v>263</v>
      </c>
    </row>
    <row r="132" spans="1:27" x14ac:dyDescent="0.25">
      <c r="A132" s="2">
        <v>200075971</v>
      </c>
      <c r="B132" s="2" t="s">
        <v>398</v>
      </c>
      <c r="C132" s="2" t="s">
        <v>399</v>
      </c>
      <c r="D132" s="50" t="s">
        <v>400</v>
      </c>
      <c r="E132" s="46" t="s">
        <v>269</v>
      </c>
      <c r="F132" s="50" t="s">
        <v>2493</v>
      </c>
      <c r="G132" s="39">
        <v>43688</v>
      </c>
      <c r="H132" s="4">
        <v>8438</v>
      </c>
      <c r="I132" s="4">
        <v>173</v>
      </c>
      <c r="J132" s="51">
        <v>171</v>
      </c>
      <c r="K132" s="51">
        <v>111</v>
      </c>
      <c r="L132" s="51">
        <v>206</v>
      </c>
      <c r="M132" s="51">
        <v>158</v>
      </c>
      <c r="N132" s="59">
        <v>162</v>
      </c>
      <c r="O132" s="73">
        <f>VLOOKUP(I132,PER_CE,2,FALSE)</f>
        <v>55</v>
      </c>
      <c r="P132" s="65">
        <f t="shared" si="53"/>
        <v>60</v>
      </c>
      <c r="Q132" s="65">
        <f t="shared" si="61"/>
        <v>12</v>
      </c>
      <c r="R132" s="65">
        <f t="shared" si="60"/>
        <v>55</v>
      </c>
      <c r="S132" s="65">
        <f t="shared" ref="S132:S140" si="62">VLOOKUP(M132,PER_IGL,2,FALSE)</f>
        <v>7</v>
      </c>
      <c r="T132" s="53">
        <v>22</v>
      </c>
      <c r="U132" s="49">
        <f t="shared" si="55"/>
        <v>3</v>
      </c>
      <c r="V132" s="49">
        <f t="shared" si="56"/>
        <v>3</v>
      </c>
      <c r="W132" s="49">
        <f t="shared" si="57"/>
        <v>1</v>
      </c>
      <c r="X132" s="49">
        <f t="shared" si="58"/>
        <v>4</v>
      </c>
      <c r="Y132" s="49" t="str">
        <f t="shared" si="59"/>
        <v>A2</v>
      </c>
      <c r="AA132" s="4" t="s">
        <v>263</v>
      </c>
    </row>
    <row r="133" spans="1:27" x14ac:dyDescent="0.25">
      <c r="A133" s="2">
        <v>200088640</v>
      </c>
      <c r="B133" s="2" t="s">
        <v>401</v>
      </c>
      <c r="C133" s="2" t="s">
        <v>402</v>
      </c>
      <c r="D133" s="50" t="s">
        <v>403</v>
      </c>
      <c r="E133" s="46" t="s">
        <v>269</v>
      </c>
      <c r="F133" s="50" t="s">
        <v>2493</v>
      </c>
      <c r="G133" s="39">
        <v>43688</v>
      </c>
      <c r="H133" s="4">
        <v>8438</v>
      </c>
      <c r="I133" s="4">
        <v>143</v>
      </c>
      <c r="J133" s="51">
        <v>171</v>
      </c>
      <c r="K133" s="51">
        <v>171</v>
      </c>
      <c r="L133" s="51">
        <v>223</v>
      </c>
      <c r="M133" s="51">
        <v>267</v>
      </c>
      <c r="N133" s="59">
        <v>208</v>
      </c>
      <c r="O133" s="73">
        <f>VLOOKUP(I133,PER_CE,2,FALSE)</f>
        <v>33</v>
      </c>
      <c r="P133" s="65">
        <f t="shared" si="53"/>
        <v>60</v>
      </c>
      <c r="Q133" s="65">
        <f t="shared" si="61"/>
        <v>61</v>
      </c>
      <c r="R133" s="65">
        <f t="shared" si="60"/>
        <v>77</v>
      </c>
      <c r="S133" s="65">
        <f t="shared" si="62"/>
        <v>76</v>
      </c>
      <c r="T133" s="53">
        <f t="shared" ref="T133:T140" si="63">VLOOKUP(N133,PER_PGLOB,2,FALSE)</f>
        <v>75</v>
      </c>
      <c r="U133" s="49">
        <f t="shared" si="55"/>
        <v>2</v>
      </c>
      <c r="V133" s="49">
        <f t="shared" si="56"/>
        <v>3</v>
      </c>
      <c r="W133" s="49">
        <f t="shared" si="57"/>
        <v>3</v>
      </c>
      <c r="X133" s="49">
        <f t="shared" si="58"/>
        <v>4</v>
      </c>
      <c r="Y133" s="49" t="str">
        <f t="shared" si="59"/>
        <v>B2</v>
      </c>
      <c r="AA133" s="4" t="s">
        <v>263</v>
      </c>
    </row>
    <row r="134" spans="1:27" x14ac:dyDescent="0.25">
      <c r="A134" s="2">
        <v>200082368</v>
      </c>
      <c r="B134" s="2" t="s">
        <v>404</v>
      </c>
      <c r="C134" s="2" t="s">
        <v>405</v>
      </c>
      <c r="D134" s="50" t="s">
        <v>406</v>
      </c>
      <c r="E134" s="46" t="s">
        <v>269</v>
      </c>
      <c r="F134" s="50" t="s">
        <v>2493</v>
      </c>
      <c r="G134" s="39">
        <v>43688</v>
      </c>
      <c r="H134" s="4">
        <v>8438</v>
      </c>
      <c r="I134" s="4">
        <v>173</v>
      </c>
      <c r="J134" s="51">
        <v>86</v>
      </c>
      <c r="K134" s="51">
        <v>111</v>
      </c>
      <c r="L134" s="51">
        <v>197</v>
      </c>
      <c r="M134" s="51">
        <v>262</v>
      </c>
      <c r="N134" s="59">
        <v>164</v>
      </c>
      <c r="O134" s="73">
        <f>VLOOKUP(I134,PER_CE,2,FALSE)</f>
        <v>55</v>
      </c>
      <c r="P134" s="65">
        <f t="shared" si="53"/>
        <v>7</v>
      </c>
      <c r="Q134" s="65">
        <f t="shared" si="61"/>
        <v>12</v>
      </c>
      <c r="R134" s="65">
        <f t="shared" si="60"/>
        <v>45</v>
      </c>
      <c r="S134" s="65">
        <f t="shared" si="62"/>
        <v>71</v>
      </c>
      <c r="T134" s="53">
        <f t="shared" si="63"/>
        <v>23</v>
      </c>
      <c r="U134" s="49">
        <f t="shared" si="55"/>
        <v>3</v>
      </c>
      <c r="V134" s="49">
        <f t="shared" si="56"/>
        <v>1</v>
      </c>
      <c r="W134" s="49">
        <f t="shared" si="57"/>
        <v>1</v>
      </c>
      <c r="X134" s="49">
        <f t="shared" si="58"/>
        <v>3</v>
      </c>
      <c r="Y134" s="49" t="str">
        <f t="shared" si="59"/>
        <v>B2</v>
      </c>
      <c r="AA134" s="4" t="s">
        <v>263</v>
      </c>
    </row>
    <row r="135" spans="1:27" x14ac:dyDescent="0.25">
      <c r="A135" s="2">
        <v>200090573</v>
      </c>
      <c r="B135" s="2" t="s">
        <v>505</v>
      </c>
      <c r="C135" s="2" t="s">
        <v>506</v>
      </c>
      <c r="D135" s="50" t="s">
        <v>507</v>
      </c>
      <c r="E135" s="46" t="s">
        <v>269</v>
      </c>
      <c r="F135" s="50" t="s">
        <v>2493</v>
      </c>
      <c r="G135" s="39">
        <v>43688</v>
      </c>
      <c r="H135" s="4">
        <v>8439</v>
      </c>
      <c r="I135" s="4">
        <v>50</v>
      </c>
      <c r="J135" s="51">
        <v>171</v>
      </c>
      <c r="K135" s="51">
        <v>180</v>
      </c>
      <c r="L135" s="51">
        <v>180</v>
      </c>
      <c r="M135" s="51">
        <v>202</v>
      </c>
      <c r="N135" s="51">
        <v>183</v>
      </c>
      <c r="O135" s="73">
        <v>5</v>
      </c>
      <c r="P135" s="65">
        <f t="shared" si="53"/>
        <v>60</v>
      </c>
      <c r="Q135" s="65">
        <f t="shared" si="61"/>
        <v>71</v>
      </c>
      <c r="R135" s="65">
        <f t="shared" si="60"/>
        <v>29</v>
      </c>
      <c r="S135" s="65">
        <f t="shared" si="62"/>
        <v>22</v>
      </c>
      <c r="T135" s="53">
        <f t="shared" si="63"/>
        <v>40</v>
      </c>
      <c r="U135" s="49">
        <f t="shared" si="55"/>
        <v>1</v>
      </c>
      <c r="V135" s="49">
        <f t="shared" si="56"/>
        <v>3</v>
      </c>
      <c r="W135" s="49">
        <f t="shared" si="57"/>
        <v>3</v>
      </c>
      <c r="X135" s="49">
        <f t="shared" si="58"/>
        <v>3</v>
      </c>
      <c r="Y135" s="49" t="str">
        <f t="shared" si="59"/>
        <v>B2</v>
      </c>
      <c r="AA135" s="4" t="s">
        <v>263</v>
      </c>
    </row>
    <row r="136" spans="1:27" x14ac:dyDescent="0.25">
      <c r="A136" s="2">
        <v>200090930</v>
      </c>
      <c r="B136" s="2" t="s">
        <v>407</v>
      </c>
      <c r="C136" s="2" t="s">
        <v>408</v>
      </c>
      <c r="D136" s="50" t="s">
        <v>409</v>
      </c>
      <c r="E136" s="46" t="s">
        <v>269</v>
      </c>
      <c r="F136" s="50" t="s">
        <v>2493</v>
      </c>
      <c r="G136" s="39">
        <v>43688</v>
      </c>
      <c r="H136" s="4">
        <v>8438</v>
      </c>
      <c r="I136" s="4">
        <v>137</v>
      </c>
      <c r="J136" s="51">
        <v>129</v>
      </c>
      <c r="K136" s="51">
        <v>120</v>
      </c>
      <c r="L136" s="51">
        <v>231</v>
      </c>
      <c r="M136" s="51">
        <v>229</v>
      </c>
      <c r="N136" s="59">
        <v>177</v>
      </c>
      <c r="O136" s="73">
        <f t="shared" ref="O136:O143" si="64">VLOOKUP(I136,PER_CE,2,FALSE)</f>
        <v>26</v>
      </c>
      <c r="P136" s="65">
        <f t="shared" si="53"/>
        <v>27</v>
      </c>
      <c r="Q136" s="65">
        <f t="shared" si="61"/>
        <v>16</v>
      </c>
      <c r="R136" s="65">
        <f t="shared" si="60"/>
        <v>85</v>
      </c>
      <c r="S136" s="65">
        <f t="shared" si="62"/>
        <v>37</v>
      </c>
      <c r="T136" s="53">
        <f t="shared" si="63"/>
        <v>34</v>
      </c>
      <c r="U136" s="49">
        <f t="shared" si="55"/>
        <v>2</v>
      </c>
      <c r="V136" s="49">
        <f t="shared" si="56"/>
        <v>2</v>
      </c>
      <c r="W136" s="49">
        <f t="shared" si="57"/>
        <v>1</v>
      </c>
      <c r="X136" s="49">
        <f t="shared" si="58"/>
        <v>4</v>
      </c>
      <c r="Y136" s="49" t="str">
        <f t="shared" si="59"/>
        <v>B2</v>
      </c>
      <c r="AA136" s="4" t="s">
        <v>263</v>
      </c>
    </row>
    <row r="137" spans="1:27" x14ac:dyDescent="0.25">
      <c r="A137" s="2">
        <v>200087065</v>
      </c>
      <c r="B137" s="2" t="s">
        <v>508</v>
      </c>
      <c r="C137" s="2" t="s">
        <v>509</v>
      </c>
      <c r="D137" s="50" t="s">
        <v>510</v>
      </c>
      <c r="E137" s="46" t="s">
        <v>269</v>
      </c>
      <c r="F137" s="50" t="s">
        <v>2493</v>
      </c>
      <c r="G137" s="39">
        <v>43688</v>
      </c>
      <c r="H137" s="4">
        <v>8439</v>
      </c>
      <c r="I137" s="4">
        <v>177</v>
      </c>
      <c r="J137" s="51">
        <v>154</v>
      </c>
      <c r="K137" s="51">
        <v>171</v>
      </c>
      <c r="L137" s="51">
        <v>231</v>
      </c>
      <c r="M137" s="51">
        <v>245</v>
      </c>
      <c r="N137" s="51">
        <v>200</v>
      </c>
      <c r="O137" s="73">
        <f t="shared" si="64"/>
        <v>61</v>
      </c>
      <c r="P137" s="65">
        <f t="shared" si="53"/>
        <v>46</v>
      </c>
      <c r="Q137" s="65">
        <f t="shared" si="61"/>
        <v>61</v>
      </c>
      <c r="R137" s="65">
        <f t="shared" si="60"/>
        <v>85</v>
      </c>
      <c r="S137" s="65">
        <f t="shared" si="62"/>
        <v>52</v>
      </c>
      <c r="T137" s="53">
        <f t="shared" si="63"/>
        <v>64</v>
      </c>
      <c r="U137" s="49">
        <f t="shared" si="55"/>
        <v>3</v>
      </c>
      <c r="V137" s="49">
        <f t="shared" si="56"/>
        <v>3</v>
      </c>
      <c r="W137" s="49">
        <f t="shared" si="57"/>
        <v>3</v>
      </c>
      <c r="X137" s="49">
        <f t="shared" si="58"/>
        <v>4</v>
      </c>
      <c r="Y137" s="49" t="str">
        <f t="shared" si="59"/>
        <v>B2</v>
      </c>
      <c r="AA137" s="4" t="s">
        <v>263</v>
      </c>
    </row>
    <row r="138" spans="1:27" x14ac:dyDescent="0.25">
      <c r="A138" s="2">
        <v>200022580</v>
      </c>
      <c r="B138" s="2" t="s">
        <v>410</v>
      </c>
      <c r="C138" s="2" t="s">
        <v>171</v>
      </c>
      <c r="D138" s="50" t="s">
        <v>411</v>
      </c>
      <c r="E138" s="46" t="s">
        <v>269</v>
      </c>
      <c r="F138" s="50" t="s">
        <v>2493</v>
      </c>
      <c r="G138" s="39">
        <v>43688</v>
      </c>
      <c r="H138" s="4">
        <v>8438</v>
      </c>
      <c r="I138" s="4">
        <v>35</v>
      </c>
      <c r="J138" s="51">
        <v>137</v>
      </c>
      <c r="K138" s="51">
        <v>171</v>
      </c>
      <c r="L138" s="51">
        <v>163</v>
      </c>
      <c r="M138" s="51">
        <v>235</v>
      </c>
      <c r="N138" s="59">
        <v>177</v>
      </c>
      <c r="O138" s="73">
        <f t="shared" si="64"/>
        <v>2</v>
      </c>
      <c r="P138" s="65">
        <f t="shared" si="53"/>
        <v>33</v>
      </c>
      <c r="Q138" s="65">
        <f t="shared" si="61"/>
        <v>61</v>
      </c>
      <c r="R138" s="65">
        <f t="shared" si="60"/>
        <v>16</v>
      </c>
      <c r="S138" s="65">
        <f t="shared" si="62"/>
        <v>42</v>
      </c>
      <c r="T138" s="53">
        <f t="shared" si="63"/>
        <v>34</v>
      </c>
      <c r="U138" s="49">
        <f t="shared" si="55"/>
        <v>1</v>
      </c>
      <c r="V138" s="49">
        <f t="shared" si="56"/>
        <v>2</v>
      </c>
      <c r="W138" s="49">
        <f t="shared" si="57"/>
        <v>3</v>
      </c>
      <c r="X138" s="49">
        <f t="shared" si="58"/>
        <v>3</v>
      </c>
      <c r="Y138" s="49" t="str">
        <f t="shared" si="59"/>
        <v>B2</v>
      </c>
      <c r="AA138" s="4" t="s">
        <v>263</v>
      </c>
    </row>
    <row r="139" spans="1:27" x14ac:dyDescent="0.25">
      <c r="A139" s="2">
        <v>200075047</v>
      </c>
      <c r="B139" s="2" t="s">
        <v>511</v>
      </c>
      <c r="C139" s="2" t="s">
        <v>512</v>
      </c>
      <c r="D139" s="50" t="s">
        <v>513</v>
      </c>
      <c r="E139" s="46" t="s">
        <v>269</v>
      </c>
      <c r="F139" s="50" t="s">
        <v>2493</v>
      </c>
      <c r="G139" s="39">
        <v>43688</v>
      </c>
      <c r="H139" s="4">
        <v>8439</v>
      </c>
      <c r="I139" s="4">
        <v>169</v>
      </c>
      <c r="J139" s="51">
        <v>94</v>
      </c>
      <c r="K139" s="51">
        <v>197</v>
      </c>
      <c r="L139" s="51">
        <v>206</v>
      </c>
      <c r="M139" s="51">
        <v>158</v>
      </c>
      <c r="N139" s="51">
        <v>164</v>
      </c>
      <c r="O139" s="73">
        <f t="shared" si="64"/>
        <v>48</v>
      </c>
      <c r="P139" s="65">
        <f t="shared" si="53"/>
        <v>10</v>
      </c>
      <c r="Q139" s="65">
        <f t="shared" si="61"/>
        <v>84</v>
      </c>
      <c r="R139" s="65">
        <f t="shared" si="60"/>
        <v>55</v>
      </c>
      <c r="S139" s="65">
        <f t="shared" si="62"/>
        <v>7</v>
      </c>
      <c r="T139" s="53">
        <f t="shared" si="63"/>
        <v>23</v>
      </c>
      <c r="U139" s="49">
        <f t="shared" si="55"/>
        <v>3</v>
      </c>
      <c r="V139" s="49">
        <f t="shared" si="56"/>
        <v>1</v>
      </c>
      <c r="W139" s="49">
        <f t="shared" si="57"/>
        <v>3</v>
      </c>
      <c r="X139" s="49">
        <f t="shared" si="58"/>
        <v>4</v>
      </c>
      <c r="Y139" s="49" t="str">
        <f t="shared" si="59"/>
        <v>A2</v>
      </c>
      <c r="AA139" s="4" t="s">
        <v>263</v>
      </c>
    </row>
    <row r="140" spans="1:27" x14ac:dyDescent="0.25">
      <c r="A140" s="2">
        <v>200088973</v>
      </c>
      <c r="B140" s="2" t="s">
        <v>412</v>
      </c>
      <c r="C140" s="2" t="s">
        <v>413</v>
      </c>
      <c r="D140" s="50" t="s">
        <v>414</v>
      </c>
      <c r="E140" s="46" t="s">
        <v>269</v>
      </c>
      <c r="F140" s="50" t="s">
        <v>2493</v>
      </c>
      <c r="G140" s="39">
        <v>43688</v>
      </c>
      <c r="H140" s="4">
        <v>8438</v>
      </c>
      <c r="I140" s="4">
        <v>173</v>
      </c>
      <c r="J140" s="51">
        <v>171</v>
      </c>
      <c r="K140" s="51">
        <v>171</v>
      </c>
      <c r="L140" s="51">
        <v>214</v>
      </c>
      <c r="M140" s="51">
        <v>240</v>
      </c>
      <c r="N140" s="59">
        <v>199</v>
      </c>
      <c r="O140" s="73">
        <f t="shared" si="64"/>
        <v>55</v>
      </c>
      <c r="P140" s="65">
        <f t="shared" si="53"/>
        <v>60</v>
      </c>
      <c r="Q140" s="65">
        <f t="shared" si="61"/>
        <v>61</v>
      </c>
      <c r="R140" s="65">
        <f t="shared" si="60"/>
        <v>66</v>
      </c>
      <c r="S140" s="65">
        <f t="shared" si="62"/>
        <v>47</v>
      </c>
      <c r="T140" s="53">
        <f t="shared" si="63"/>
        <v>61</v>
      </c>
      <c r="U140" s="49">
        <f t="shared" si="55"/>
        <v>3</v>
      </c>
      <c r="V140" s="49">
        <f t="shared" si="56"/>
        <v>3</v>
      </c>
      <c r="W140" s="49">
        <f t="shared" si="57"/>
        <v>3</v>
      </c>
      <c r="X140" s="49">
        <f t="shared" si="58"/>
        <v>4</v>
      </c>
      <c r="Y140" s="49" t="str">
        <f t="shared" si="59"/>
        <v>B2</v>
      </c>
      <c r="AA140" s="4" t="s">
        <v>263</v>
      </c>
    </row>
    <row r="141" spans="1:27" x14ac:dyDescent="0.25">
      <c r="A141" s="2">
        <v>200068587</v>
      </c>
      <c r="B141" s="2" t="s">
        <v>415</v>
      </c>
      <c r="C141" s="2" t="s">
        <v>5</v>
      </c>
      <c r="D141" s="50" t="s">
        <v>416</v>
      </c>
      <c r="E141" s="46" t="s">
        <v>269</v>
      </c>
      <c r="F141" s="50" t="s">
        <v>2493</v>
      </c>
      <c r="G141" s="39">
        <v>43688</v>
      </c>
      <c r="H141" s="4">
        <v>8438</v>
      </c>
      <c r="I141" s="4">
        <v>135</v>
      </c>
      <c r="J141" s="51">
        <v>120</v>
      </c>
      <c r="K141" s="51">
        <v>146</v>
      </c>
      <c r="L141" s="51">
        <v>180</v>
      </c>
      <c r="M141" s="51">
        <v>300</v>
      </c>
      <c r="N141" s="59">
        <v>187</v>
      </c>
      <c r="O141" s="73">
        <f t="shared" si="64"/>
        <v>24</v>
      </c>
      <c r="P141" s="65">
        <f t="shared" si="53"/>
        <v>24</v>
      </c>
      <c r="Q141" s="65">
        <f t="shared" si="61"/>
        <v>32</v>
      </c>
      <c r="R141" s="65">
        <f t="shared" si="60"/>
        <v>29</v>
      </c>
      <c r="S141" s="65">
        <v>100</v>
      </c>
      <c r="T141" s="53">
        <v>45</v>
      </c>
      <c r="U141" s="49">
        <f t="shared" si="55"/>
        <v>2</v>
      </c>
      <c r="V141" s="49">
        <f t="shared" si="56"/>
        <v>1</v>
      </c>
      <c r="W141" s="49">
        <f t="shared" si="57"/>
        <v>2</v>
      </c>
      <c r="X141" s="49">
        <f t="shared" si="58"/>
        <v>3</v>
      </c>
      <c r="Y141" s="49" t="str">
        <f t="shared" si="59"/>
        <v>B2</v>
      </c>
      <c r="AA141" s="4" t="s">
        <v>263</v>
      </c>
    </row>
    <row r="142" spans="1:27" x14ac:dyDescent="0.25">
      <c r="A142" s="2">
        <v>200048118</v>
      </c>
      <c r="B142" s="2" t="s">
        <v>417</v>
      </c>
      <c r="C142" s="2" t="s">
        <v>418</v>
      </c>
      <c r="D142" s="50" t="s">
        <v>419</v>
      </c>
      <c r="E142" s="46" t="s">
        <v>269</v>
      </c>
      <c r="F142" s="50" t="s">
        <v>2493</v>
      </c>
      <c r="G142" s="39">
        <v>43688</v>
      </c>
      <c r="H142" s="4">
        <v>8438</v>
      </c>
      <c r="I142" s="4">
        <v>169</v>
      </c>
      <c r="J142" s="51">
        <v>180</v>
      </c>
      <c r="K142" s="51">
        <v>146</v>
      </c>
      <c r="L142" s="51">
        <v>197</v>
      </c>
      <c r="M142" s="51">
        <v>240</v>
      </c>
      <c r="N142" s="51">
        <v>191</v>
      </c>
      <c r="O142" s="73">
        <f t="shared" si="64"/>
        <v>48</v>
      </c>
      <c r="P142" s="65">
        <f t="shared" si="53"/>
        <v>67</v>
      </c>
      <c r="Q142" s="65">
        <f t="shared" si="61"/>
        <v>32</v>
      </c>
      <c r="R142" s="65">
        <f t="shared" si="60"/>
        <v>45</v>
      </c>
      <c r="S142" s="65">
        <f t="shared" ref="S142:S158" si="65">VLOOKUP(M142,PER_IGL,2,FALSE)</f>
        <v>47</v>
      </c>
      <c r="T142" s="53">
        <v>51</v>
      </c>
      <c r="U142" s="49">
        <f t="shared" si="55"/>
        <v>3</v>
      </c>
      <c r="V142" s="49">
        <f t="shared" si="56"/>
        <v>3</v>
      </c>
      <c r="W142" s="49">
        <f t="shared" si="57"/>
        <v>2</v>
      </c>
      <c r="X142" s="49">
        <f t="shared" si="58"/>
        <v>3</v>
      </c>
      <c r="Y142" s="49" t="str">
        <f t="shared" si="59"/>
        <v>B2</v>
      </c>
      <c r="AA142" s="4" t="s">
        <v>263</v>
      </c>
    </row>
    <row r="143" spans="1:27" x14ac:dyDescent="0.25">
      <c r="A143" s="2">
        <v>200077619</v>
      </c>
      <c r="B143" s="2" t="s">
        <v>420</v>
      </c>
      <c r="C143" s="2" t="s">
        <v>421</v>
      </c>
      <c r="D143" s="50" t="s">
        <v>422</v>
      </c>
      <c r="E143" s="46" t="s">
        <v>269</v>
      </c>
      <c r="F143" s="50" t="s">
        <v>2493</v>
      </c>
      <c r="G143" s="39">
        <v>43688</v>
      </c>
      <c r="H143" s="4">
        <v>8438</v>
      </c>
      <c r="I143" s="4">
        <v>167</v>
      </c>
      <c r="J143" s="51">
        <v>146</v>
      </c>
      <c r="K143" s="51">
        <v>154</v>
      </c>
      <c r="L143" s="51">
        <v>206</v>
      </c>
      <c r="M143" s="51">
        <v>218</v>
      </c>
      <c r="N143" s="51">
        <v>181</v>
      </c>
      <c r="O143" s="73">
        <f t="shared" si="64"/>
        <v>46</v>
      </c>
      <c r="P143" s="65">
        <f t="shared" si="53"/>
        <v>40</v>
      </c>
      <c r="Q143" s="65">
        <f t="shared" si="61"/>
        <v>42</v>
      </c>
      <c r="R143" s="65">
        <f t="shared" si="60"/>
        <v>55</v>
      </c>
      <c r="S143" s="65">
        <f t="shared" si="65"/>
        <v>30</v>
      </c>
      <c r="T143" s="53">
        <f>VLOOKUP(N143,PER_PGLOB,2,FALSE)</f>
        <v>38</v>
      </c>
      <c r="U143" s="49">
        <f t="shared" si="55"/>
        <v>3</v>
      </c>
      <c r="V143" s="49">
        <f t="shared" si="56"/>
        <v>2</v>
      </c>
      <c r="W143" s="49">
        <f t="shared" si="57"/>
        <v>2</v>
      </c>
      <c r="X143" s="49">
        <f t="shared" si="58"/>
        <v>4</v>
      </c>
      <c r="Y143" s="49" t="str">
        <f t="shared" si="59"/>
        <v>B2</v>
      </c>
      <c r="AA143" s="4" t="s">
        <v>263</v>
      </c>
    </row>
    <row r="144" spans="1:27" x14ac:dyDescent="0.25">
      <c r="A144" s="2">
        <v>200081627</v>
      </c>
      <c r="B144" s="2" t="s">
        <v>423</v>
      </c>
      <c r="C144" s="2" t="s">
        <v>424</v>
      </c>
      <c r="D144" s="50" t="s">
        <v>425</v>
      </c>
      <c r="E144" s="46" t="s">
        <v>269</v>
      </c>
      <c r="F144" s="50" t="s">
        <v>2493</v>
      </c>
      <c r="G144" s="39">
        <v>43688</v>
      </c>
      <c r="H144" s="4">
        <v>8438</v>
      </c>
      <c r="I144" s="4">
        <v>30</v>
      </c>
      <c r="J144" s="51">
        <v>129</v>
      </c>
      <c r="K144" s="51">
        <v>94</v>
      </c>
      <c r="L144" s="51">
        <v>206</v>
      </c>
      <c r="M144" s="51">
        <v>240</v>
      </c>
      <c r="N144" s="51">
        <v>167</v>
      </c>
      <c r="O144" s="73">
        <v>2</v>
      </c>
      <c r="P144" s="65">
        <f t="shared" si="53"/>
        <v>27</v>
      </c>
      <c r="Q144" s="65">
        <f t="shared" si="61"/>
        <v>8</v>
      </c>
      <c r="R144" s="65">
        <f t="shared" si="60"/>
        <v>55</v>
      </c>
      <c r="S144" s="65">
        <f t="shared" si="65"/>
        <v>47</v>
      </c>
      <c r="T144" s="53">
        <v>26</v>
      </c>
      <c r="U144" s="49">
        <f t="shared" si="55"/>
        <v>1</v>
      </c>
      <c r="V144" s="49">
        <f t="shared" si="56"/>
        <v>2</v>
      </c>
      <c r="W144" s="49">
        <f t="shared" si="57"/>
        <v>1</v>
      </c>
      <c r="X144" s="49">
        <f t="shared" si="58"/>
        <v>4</v>
      </c>
      <c r="Y144" s="49" t="str">
        <f t="shared" si="59"/>
        <v>B2</v>
      </c>
      <c r="AA144" s="4" t="s">
        <v>263</v>
      </c>
    </row>
    <row r="145" spans="1:27" x14ac:dyDescent="0.25">
      <c r="A145" s="2">
        <v>200087091</v>
      </c>
      <c r="B145" s="2" t="s">
        <v>426</v>
      </c>
      <c r="C145" s="2" t="s">
        <v>112</v>
      </c>
      <c r="D145" s="50" t="s">
        <v>427</v>
      </c>
      <c r="E145" s="46" t="s">
        <v>269</v>
      </c>
      <c r="F145" s="50" t="s">
        <v>2493</v>
      </c>
      <c r="G145" s="39">
        <v>43688</v>
      </c>
      <c r="H145" s="4">
        <v>8438</v>
      </c>
      <c r="I145" s="4">
        <v>131</v>
      </c>
      <c r="J145" s="51">
        <v>180</v>
      </c>
      <c r="K145" s="51">
        <v>197</v>
      </c>
      <c r="L145" s="51">
        <v>240</v>
      </c>
      <c r="M145" s="51">
        <v>202</v>
      </c>
      <c r="N145" s="51">
        <v>205</v>
      </c>
      <c r="O145" s="73">
        <f>VLOOKUP(I145,PER_CE,2,FALSE)</f>
        <v>16</v>
      </c>
      <c r="P145" s="65">
        <f t="shared" si="53"/>
        <v>67</v>
      </c>
      <c r="Q145" s="65">
        <f t="shared" si="61"/>
        <v>84</v>
      </c>
      <c r="R145" s="65">
        <f t="shared" si="60"/>
        <v>91</v>
      </c>
      <c r="S145" s="65">
        <f t="shared" si="65"/>
        <v>22</v>
      </c>
      <c r="T145" s="53">
        <f t="shared" ref="T145:T155" si="66">VLOOKUP(N145,PER_PGLOB,2,FALSE)</f>
        <v>72</v>
      </c>
      <c r="U145" s="49">
        <f t="shared" si="55"/>
        <v>2</v>
      </c>
      <c r="V145" s="49">
        <f t="shared" si="56"/>
        <v>3</v>
      </c>
      <c r="W145" s="49">
        <f t="shared" si="57"/>
        <v>3</v>
      </c>
      <c r="X145" s="49">
        <f t="shared" si="58"/>
        <v>4</v>
      </c>
      <c r="Y145" s="49" t="str">
        <f t="shared" si="59"/>
        <v>B2</v>
      </c>
      <c r="AA145" s="4" t="s">
        <v>263</v>
      </c>
    </row>
    <row r="146" spans="1:27" x14ac:dyDescent="0.25">
      <c r="A146" s="2">
        <v>200069504</v>
      </c>
      <c r="B146" s="2" t="s">
        <v>428</v>
      </c>
      <c r="C146" s="2" t="s">
        <v>429</v>
      </c>
      <c r="D146" s="50" t="s">
        <v>430</v>
      </c>
      <c r="E146" s="46" t="s">
        <v>269</v>
      </c>
      <c r="F146" s="50" t="s">
        <v>2493</v>
      </c>
      <c r="G146" s="39">
        <v>43688</v>
      </c>
      <c r="H146" s="4">
        <v>8438</v>
      </c>
      <c r="I146" s="4">
        <v>135</v>
      </c>
      <c r="J146" s="51">
        <v>103</v>
      </c>
      <c r="K146" s="51">
        <v>137</v>
      </c>
      <c r="L146" s="51">
        <v>146</v>
      </c>
      <c r="M146" s="51">
        <v>256</v>
      </c>
      <c r="N146" s="51">
        <v>161</v>
      </c>
      <c r="O146" s="73">
        <f>VLOOKUP(I146,PER_CE,2,FALSE)</f>
        <v>24</v>
      </c>
      <c r="P146" s="65">
        <f t="shared" si="53"/>
        <v>14</v>
      </c>
      <c r="Q146" s="65">
        <f t="shared" si="61"/>
        <v>26</v>
      </c>
      <c r="R146" s="65">
        <f t="shared" si="60"/>
        <v>11</v>
      </c>
      <c r="S146" s="65">
        <f t="shared" si="65"/>
        <v>63</v>
      </c>
      <c r="T146" s="53">
        <f t="shared" si="66"/>
        <v>21</v>
      </c>
      <c r="U146" s="49">
        <f t="shared" si="55"/>
        <v>2</v>
      </c>
      <c r="V146" s="49">
        <f t="shared" si="56"/>
        <v>1</v>
      </c>
      <c r="W146" s="49">
        <f t="shared" si="57"/>
        <v>2</v>
      </c>
      <c r="X146" s="49">
        <f t="shared" si="58"/>
        <v>2</v>
      </c>
      <c r="Y146" s="49" t="str">
        <f t="shared" si="59"/>
        <v>B2</v>
      </c>
      <c r="AA146" s="4" t="s">
        <v>263</v>
      </c>
    </row>
    <row r="147" spans="1:27" x14ac:dyDescent="0.25">
      <c r="A147" s="2">
        <v>200088985</v>
      </c>
      <c r="B147" s="2" t="s">
        <v>431</v>
      </c>
      <c r="C147" s="2" t="s">
        <v>432</v>
      </c>
      <c r="D147" s="50" t="s">
        <v>433</v>
      </c>
      <c r="E147" s="46" t="s">
        <v>269</v>
      </c>
      <c r="F147" s="50" t="s">
        <v>2493</v>
      </c>
      <c r="G147" s="39">
        <v>43688</v>
      </c>
      <c r="H147" s="4">
        <v>8438</v>
      </c>
      <c r="I147" s="4">
        <v>168</v>
      </c>
      <c r="J147" s="51">
        <v>189</v>
      </c>
      <c r="K147" s="51">
        <v>223</v>
      </c>
      <c r="L147" s="51">
        <v>189</v>
      </c>
      <c r="M147" s="51">
        <v>262</v>
      </c>
      <c r="N147" s="59">
        <v>216</v>
      </c>
      <c r="O147" s="73">
        <v>47</v>
      </c>
      <c r="P147" s="65">
        <f t="shared" si="53"/>
        <v>71</v>
      </c>
      <c r="Q147" s="65">
        <v>97</v>
      </c>
      <c r="R147" s="65">
        <f t="shared" si="60"/>
        <v>34</v>
      </c>
      <c r="S147" s="65">
        <f t="shared" si="65"/>
        <v>71</v>
      </c>
      <c r="T147" s="53">
        <f t="shared" si="66"/>
        <v>84</v>
      </c>
      <c r="U147" s="49">
        <f t="shared" si="55"/>
        <v>3</v>
      </c>
      <c r="V147" s="49">
        <f t="shared" si="56"/>
        <v>3</v>
      </c>
      <c r="W147" s="49">
        <f t="shared" si="57"/>
        <v>4</v>
      </c>
      <c r="X147" s="49">
        <f t="shared" si="58"/>
        <v>3</v>
      </c>
      <c r="Y147" s="49" t="str">
        <f t="shared" si="59"/>
        <v>B2</v>
      </c>
      <c r="AA147" s="4" t="s">
        <v>263</v>
      </c>
    </row>
    <row r="148" spans="1:27" x14ac:dyDescent="0.25">
      <c r="A148" s="2">
        <v>200091410</v>
      </c>
      <c r="B148" s="2" t="s">
        <v>434</v>
      </c>
      <c r="C148" s="2" t="s">
        <v>3</v>
      </c>
      <c r="D148" s="50" t="s">
        <v>435</v>
      </c>
      <c r="E148" s="46" t="s">
        <v>269</v>
      </c>
      <c r="F148" s="50" t="s">
        <v>2493</v>
      </c>
      <c r="G148" s="39">
        <v>43688</v>
      </c>
      <c r="H148" s="4">
        <v>8438</v>
      </c>
      <c r="I148" s="4">
        <v>135</v>
      </c>
      <c r="J148" s="51">
        <v>120</v>
      </c>
      <c r="K148" s="51">
        <v>111</v>
      </c>
      <c r="L148" s="51">
        <v>180</v>
      </c>
      <c r="M148" s="51">
        <v>245</v>
      </c>
      <c r="N148" s="51">
        <v>164</v>
      </c>
      <c r="O148" s="73">
        <f>VLOOKUP(I148,PER_CE,2,FALSE)</f>
        <v>24</v>
      </c>
      <c r="P148" s="65">
        <f t="shared" si="53"/>
        <v>24</v>
      </c>
      <c r="Q148" s="65">
        <f t="shared" ref="Q148:Q179" si="67">VLOOKUP(K148,PER_LC,2,FALSE)</f>
        <v>12</v>
      </c>
      <c r="R148" s="65">
        <f t="shared" si="60"/>
        <v>29</v>
      </c>
      <c r="S148" s="65">
        <f t="shared" si="65"/>
        <v>52</v>
      </c>
      <c r="T148" s="53">
        <f t="shared" si="66"/>
        <v>23</v>
      </c>
      <c r="U148" s="49">
        <f t="shared" si="55"/>
        <v>2</v>
      </c>
      <c r="V148" s="49">
        <f t="shared" si="56"/>
        <v>1</v>
      </c>
      <c r="W148" s="49">
        <f t="shared" si="57"/>
        <v>1</v>
      </c>
      <c r="X148" s="49">
        <f t="shared" si="58"/>
        <v>3</v>
      </c>
      <c r="Y148" s="49" t="str">
        <f t="shared" si="59"/>
        <v>B2</v>
      </c>
      <c r="AA148" s="4" t="s">
        <v>263</v>
      </c>
    </row>
    <row r="149" spans="1:27" x14ac:dyDescent="0.25">
      <c r="A149" s="2">
        <v>200087360</v>
      </c>
      <c r="B149" s="2" t="s">
        <v>436</v>
      </c>
      <c r="C149" s="2" t="s">
        <v>316</v>
      </c>
      <c r="D149" s="50" t="s">
        <v>437</v>
      </c>
      <c r="E149" s="46" t="s">
        <v>269</v>
      </c>
      <c r="F149" s="50" t="s">
        <v>2493</v>
      </c>
      <c r="G149" s="39">
        <v>43688</v>
      </c>
      <c r="H149" s="4">
        <v>8438</v>
      </c>
      <c r="I149" s="4">
        <v>55</v>
      </c>
      <c r="J149" s="51">
        <v>94</v>
      </c>
      <c r="K149" s="51">
        <v>163</v>
      </c>
      <c r="L149" s="51">
        <v>137</v>
      </c>
      <c r="M149" s="51">
        <v>218</v>
      </c>
      <c r="N149" s="51">
        <v>153</v>
      </c>
      <c r="O149" s="73">
        <v>5</v>
      </c>
      <c r="P149" s="65">
        <f t="shared" si="53"/>
        <v>10</v>
      </c>
      <c r="Q149" s="65">
        <f t="shared" si="67"/>
        <v>51</v>
      </c>
      <c r="R149" s="65">
        <f t="shared" si="60"/>
        <v>10</v>
      </c>
      <c r="S149" s="65">
        <f t="shared" si="65"/>
        <v>30</v>
      </c>
      <c r="T149" s="53">
        <f t="shared" si="66"/>
        <v>16</v>
      </c>
      <c r="U149" s="49">
        <f t="shared" si="55"/>
        <v>1</v>
      </c>
      <c r="V149" s="49">
        <f t="shared" si="56"/>
        <v>1</v>
      </c>
      <c r="W149" s="49">
        <f t="shared" si="57"/>
        <v>3</v>
      </c>
      <c r="X149" s="49">
        <f t="shared" si="58"/>
        <v>2</v>
      </c>
      <c r="Y149" s="49" t="str">
        <f t="shared" si="59"/>
        <v>B2</v>
      </c>
      <c r="AA149" s="4" t="s">
        <v>263</v>
      </c>
    </row>
    <row r="150" spans="1:27" x14ac:dyDescent="0.25">
      <c r="A150" s="2">
        <v>200084165</v>
      </c>
      <c r="B150" s="2" t="s">
        <v>438</v>
      </c>
      <c r="C150" s="2" t="s">
        <v>439</v>
      </c>
      <c r="D150" s="50" t="s">
        <v>440</v>
      </c>
      <c r="E150" s="46" t="s">
        <v>269</v>
      </c>
      <c r="F150" s="50" t="s">
        <v>2493</v>
      </c>
      <c r="G150" s="39">
        <v>43688</v>
      </c>
      <c r="H150" s="4">
        <v>8438</v>
      </c>
      <c r="I150" s="4">
        <v>155</v>
      </c>
      <c r="J150" s="51">
        <v>129</v>
      </c>
      <c r="K150" s="51">
        <v>111</v>
      </c>
      <c r="L150" s="51">
        <v>206</v>
      </c>
      <c r="M150" s="51">
        <v>256</v>
      </c>
      <c r="N150" s="51">
        <v>176</v>
      </c>
      <c r="O150" s="73">
        <v>39</v>
      </c>
      <c r="P150" s="65">
        <f t="shared" si="53"/>
        <v>27</v>
      </c>
      <c r="Q150" s="65">
        <f t="shared" si="67"/>
        <v>12</v>
      </c>
      <c r="R150" s="65">
        <f t="shared" si="60"/>
        <v>55</v>
      </c>
      <c r="S150" s="65">
        <f t="shared" si="65"/>
        <v>63</v>
      </c>
      <c r="T150" s="53">
        <f t="shared" si="66"/>
        <v>33</v>
      </c>
      <c r="U150" s="49">
        <f t="shared" si="55"/>
        <v>3</v>
      </c>
      <c r="V150" s="49">
        <f t="shared" si="56"/>
        <v>2</v>
      </c>
      <c r="W150" s="49">
        <f t="shared" si="57"/>
        <v>1</v>
      </c>
      <c r="X150" s="49">
        <f t="shared" si="58"/>
        <v>4</v>
      </c>
      <c r="Y150" s="49" t="str">
        <f t="shared" si="59"/>
        <v>B2</v>
      </c>
      <c r="AA150" s="4" t="s">
        <v>263</v>
      </c>
    </row>
    <row r="151" spans="1:27" x14ac:dyDescent="0.25">
      <c r="A151" s="2">
        <v>200093320</v>
      </c>
      <c r="B151" s="2" t="s">
        <v>526</v>
      </c>
      <c r="C151" s="2" t="s">
        <v>527</v>
      </c>
      <c r="D151" s="50" t="s">
        <v>528</v>
      </c>
      <c r="E151" s="46" t="s">
        <v>2494</v>
      </c>
      <c r="F151" s="50" t="s">
        <v>2495</v>
      </c>
      <c r="G151" s="39">
        <v>43688</v>
      </c>
      <c r="H151" s="4">
        <v>8438</v>
      </c>
      <c r="I151" s="4">
        <v>282</v>
      </c>
      <c r="J151" s="51">
        <v>146</v>
      </c>
      <c r="K151" s="51">
        <v>163</v>
      </c>
      <c r="L151" s="51">
        <v>214</v>
      </c>
      <c r="M151" s="51">
        <v>218</v>
      </c>
      <c r="N151" s="59">
        <v>185</v>
      </c>
      <c r="O151" s="73">
        <f t="shared" ref="O151:O169" si="68">VLOOKUP(I151,PER_CE,2,FALSE)</f>
        <v>92</v>
      </c>
      <c r="P151" s="65">
        <f t="shared" si="53"/>
        <v>40</v>
      </c>
      <c r="Q151" s="65">
        <f t="shared" si="67"/>
        <v>51</v>
      </c>
      <c r="R151" s="65">
        <f t="shared" si="60"/>
        <v>66</v>
      </c>
      <c r="S151" s="65">
        <f t="shared" si="65"/>
        <v>30</v>
      </c>
      <c r="T151" s="53">
        <f t="shared" si="66"/>
        <v>42</v>
      </c>
      <c r="U151" s="49">
        <f t="shared" si="55"/>
        <v>4</v>
      </c>
      <c r="V151" s="49">
        <f t="shared" si="56"/>
        <v>2</v>
      </c>
      <c r="W151" s="49">
        <f t="shared" si="57"/>
        <v>3</v>
      </c>
      <c r="X151" s="49">
        <f t="shared" si="58"/>
        <v>4</v>
      </c>
      <c r="Y151" s="49" t="str">
        <f t="shared" si="59"/>
        <v>B2</v>
      </c>
      <c r="AA151" s="4" t="s">
        <v>263</v>
      </c>
    </row>
    <row r="152" spans="1:27" x14ac:dyDescent="0.25">
      <c r="A152" s="2">
        <v>200088744</v>
      </c>
      <c r="B152" s="2" t="s">
        <v>529</v>
      </c>
      <c r="C152" s="2" t="s">
        <v>198</v>
      </c>
      <c r="D152" s="50" t="s">
        <v>530</v>
      </c>
      <c r="E152" s="46" t="s">
        <v>2494</v>
      </c>
      <c r="F152" s="50" t="s">
        <v>2495</v>
      </c>
      <c r="G152" s="39">
        <v>43688</v>
      </c>
      <c r="H152" s="4">
        <v>8438</v>
      </c>
      <c r="I152" s="4">
        <v>300</v>
      </c>
      <c r="J152" s="51">
        <v>214</v>
      </c>
      <c r="K152" s="51">
        <v>189</v>
      </c>
      <c r="L152" s="51">
        <v>206</v>
      </c>
      <c r="M152" s="51">
        <v>256</v>
      </c>
      <c r="N152" s="59">
        <v>216</v>
      </c>
      <c r="O152" s="73">
        <f t="shared" si="68"/>
        <v>99</v>
      </c>
      <c r="P152" s="65">
        <f t="shared" si="53"/>
        <v>88</v>
      </c>
      <c r="Q152" s="65">
        <f t="shared" si="67"/>
        <v>76</v>
      </c>
      <c r="R152" s="65">
        <f t="shared" si="60"/>
        <v>55</v>
      </c>
      <c r="S152" s="65">
        <f t="shared" si="65"/>
        <v>63</v>
      </c>
      <c r="T152" s="53">
        <f t="shared" si="66"/>
        <v>84</v>
      </c>
      <c r="U152" s="49">
        <f t="shared" si="55"/>
        <v>4</v>
      </c>
      <c r="V152" s="49">
        <f t="shared" si="56"/>
        <v>4</v>
      </c>
      <c r="W152" s="49">
        <f t="shared" si="57"/>
        <v>3</v>
      </c>
      <c r="X152" s="49">
        <f t="shared" si="58"/>
        <v>4</v>
      </c>
      <c r="Y152" s="49" t="str">
        <f t="shared" si="59"/>
        <v>B2</v>
      </c>
      <c r="AA152" s="4" t="s">
        <v>263</v>
      </c>
    </row>
    <row r="153" spans="1:27" x14ac:dyDescent="0.25">
      <c r="A153" s="2">
        <v>200086635</v>
      </c>
      <c r="B153" s="2" t="s">
        <v>531</v>
      </c>
      <c r="C153" s="2" t="s">
        <v>4</v>
      </c>
      <c r="D153" s="50" t="s">
        <v>532</v>
      </c>
      <c r="E153" s="46" t="s">
        <v>2494</v>
      </c>
      <c r="F153" s="50" t="s">
        <v>2495</v>
      </c>
      <c r="G153" s="39">
        <v>43688</v>
      </c>
      <c r="H153" s="4">
        <v>8438</v>
      </c>
      <c r="I153" s="4">
        <v>282</v>
      </c>
      <c r="J153" s="51">
        <v>103</v>
      </c>
      <c r="K153" s="51">
        <v>129</v>
      </c>
      <c r="L153" s="51">
        <v>171</v>
      </c>
      <c r="M153" s="51">
        <v>262</v>
      </c>
      <c r="N153" s="59">
        <v>166</v>
      </c>
      <c r="O153" s="73">
        <f t="shared" si="68"/>
        <v>92</v>
      </c>
      <c r="P153" s="65">
        <f t="shared" si="53"/>
        <v>14</v>
      </c>
      <c r="Q153" s="65">
        <f t="shared" si="67"/>
        <v>20</v>
      </c>
      <c r="R153" s="65">
        <f t="shared" si="60"/>
        <v>21</v>
      </c>
      <c r="S153" s="65">
        <f t="shared" si="65"/>
        <v>71</v>
      </c>
      <c r="T153" s="53">
        <f t="shared" si="66"/>
        <v>25</v>
      </c>
      <c r="U153" s="49">
        <f t="shared" si="55"/>
        <v>4</v>
      </c>
      <c r="V153" s="49">
        <f t="shared" si="56"/>
        <v>1</v>
      </c>
      <c r="W153" s="49">
        <f t="shared" si="57"/>
        <v>2</v>
      </c>
      <c r="X153" s="49">
        <f t="shared" si="58"/>
        <v>3</v>
      </c>
      <c r="Y153" s="49" t="str">
        <f t="shared" si="59"/>
        <v>B2</v>
      </c>
      <c r="AA153" s="4" t="s">
        <v>263</v>
      </c>
    </row>
    <row r="154" spans="1:27" x14ac:dyDescent="0.25">
      <c r="A154" s="2">
        <v>200059008</v>
      </c>
      <c r="B154" s="2" t="s">
        <v>533</v>
      </c>
      <c r="C154" s="2" t="s">
        <v>130</v>
      </c>
      <c r="D154" s="50" t="s">
        <v>534</v>
      </c>
      <c r="E154" s="46" t="s">
        <v>2494</v>
      </c>
      <c r="F154" s="50" t="s">
        <v>2495</v>
      </c>
      <c r="G154" s="39">
        <v>43688</v>
      </c>
      <c r="H154" s="4">
        <v>8438</v>
      </c>
      <c r="I154" s="4">
        <v>300</v>
      </c>
      <c r="J154" s="51">
        <v>163</v>
      </c>
      <c r="K154" s="51">
        <v>197</v>
      </c>
      <c r="L154" s="51">
        <v>214</v>
      </c>
      <c r="M154" s="51">
        <v>245</v>
      </c>
      <c r="N154" s="59">
        <v>205</v>
      </c>
      <c r="O154" s="73">
        <f t="shared" si="68"/>
        <v>99</v>
      </c>
      <c r="P154" s="65">
        <f t="shared" si="53"/>
        <v>53</v>
      </c>
      <c r="Q154" s="65">
        <f t="shared" si="67"/>
        <v>84</v>
      </c>
      <c r="R154" s="65">
        <f t="shared" si="60"/>
        <v>66</v>
      </c>
      <c r="S154" s="65">
        <f t="shared" si="65"/>
        <v>52</v>
      </c>
      <c r="T154" s="53">
        <f t="shared" si="66"/>
        <v>72</v>
      </c>
      <c r="U154" s="49">
        <f t="shared" si="55"/>
        <v>4</v>
      </c>
      <c r="V154" s="49">
        <f t="shared" si="56"/>
        <v>3</v>
      </c>
      <c r="W154" s="49">
        <f t="shared" si="57"/>
        <v>3</v>
      </c>
      <c r="X154" s="49">
        <f t="shared" si="58"/>
        <v>4</v>
      </c>
      <c r="Y154" s="49" t="str">
        <f t="shared" si="59"/>
        <v>B2</v>
      </c>
      <c r="AA154" s="4" t="s">
        <v>263</v>
      </c>
    </row>
    <row r="155" spans="1:27" x14ac:dyDescent="0.25">
      <c r="A155" s="2">
        <v>200091642</v>
      </c>
      <c r="B155" s="2" t="s">
        <v>660</v>
      </c>
      <c r="C155" s="2" t="s">
        <v>432</v>
      </c>
      <c r="D155" s="50" t="s">
        <v>661</v>
      </c>
      <c r="E155" s="46" t="s">
        <v>2494</v>
      </c>
      <c r="F155" s="50" t="s">
        <v>2495</v>
      </c>
      <c r="G155" s="39">
        <v>43688</v>
      </c>
      <c r="H155" s="4">
        <v>8439</v>
      </c>
      <c r="I155" s="4">
        <v>181</v>
      </c>
      <c r="J155" s="51">
        <v>171</v>
      </c>
      <c r="K155" s="51">
        <v>180</v>
      </c>
      <c r="L155" s="51">
        <v>223</v>
      </c>
      <c r="M155" s="51">
        <v>235</v>
      </c>
      <c r="N155" s="59">
        <v>202</v>
      </c>
      <c r="O155" s="73">
        <f t="shared" si="68"/>
        <v>74</v>
      </c>
      <c r="P155" s="65">
        <f t="shared" si="53"/>
        <v>60</v>
      </c>
      <c r="Q155" s="65">
        <f t="shared" si="67"/>
        <v>71</v>
      </c>
      <c r="R155" s="65">
        <f t="shared" si="60"/>
        <v>77</v>
      </c>
      <c r="S155" s="65">
        <f t="shared" si="65"/>
        <v>42</v>
      </c>
      <c r="T155" s="53">
        <f t="shared" si="66"/>
        <v>66</v>
      </c>
      <c r="U155" s="49">
        <f t="shared" si="55"/>
        <v>3</v>
      </c>
      <c r="V155" s="49">
        <f t="shared" si="56"/>
        <v>3</v>
      </c>
      <c r="W155" s="49">
        <f t="shared" si="57"/>
        <v>3</v>
      </c>
      <c r="X155" s="49">
        <f t="shared" si="58"/>
        <v>4</v>
      </c>
      <c r="Y155" s="49" t="str">
        <f t="shared" si="59"/>
        <v>B2</v>
      </c>
      <c r="AA155" s="4" t="s">
        <v>263</v>
      </c>
    </row>
    <row r="156" spans="1:27" x14ac:dyDescent="0.25">
      <c r="A156" s="2">
        <v>200089374</v>
      </c>
      <c r="B156" s="2" t="s">
        <v>662</v>
      </c>
      <c r="C156" s="2" t="s">
        <v>663</v>
      </c>
      <c r="D156" s="50" t="s">
        <v>664</v>
      </c>
      <c r="E156" s="46" t="s">
        <v>2494</v>
      </c>
      <c r="F156" s="50" t="s">
        <v>2495</v>
      </c>
      <c r="G156" s="39">
        <v>43688</v>
      </c>
      <c r="H156" s="4">
        <v>8439</v>
      </c>
      <c r="I156" s="4">
        <v>300</v>
      </c>
      <c r="J156" s="51">
        <v>120</v>
      </c>
      <c r="K156" s="51">
        <v>129</v>
      </c>
      <c r="L156" s="51">
        <v>154</v>
      </c>
      <c r="M156" s="51">
        <v>191</v>
      </c>
      <c r="N156" s="59">
        <v>149</v>
      </c>
      <c r="O156" s="73">
        <f t="shared" si="68"/>
        <v>99</v>
      </c>
      <c r="P156" s="65">
        <f t="shared" si="53"/>
        <v>24</v>
      </c>
      <c r="Q156" s="65">
        <f t="shared" si="67"/>
        <v>20</v>
      </c>
      <c r="R156" s="65">
        <f t="shared" si="60"/>
        <v>13</v>
      </c>
      <c r="S156" s="65">
        <f t="shared" si="65"/>
        <v>17</v>
      </c>
      <c r="T156" s="53">
        <v>14</v>
      </c>
      <c r="U156" s="49">
        <f t="shared" si="55"/>
        <v>4</v>
      </c>
      <c r="V156" s="49">
        <f t="shared" si="56"/>
        <v>1</v>
      </c>
      <c r="W156" s="49">
        <f t="shared" si="57"/>
        <v>2</v>
      </c>
      <c r="X156" s="49">
        <f t="shared" si="58"/>
        <v>2</v>
      </c>
      <c r="Y156" s="49" t="str">
        <f t="shared" si="59"/>
        <v>B1</v>
      </c>
      <c r="AA156" s="4" t="s">
        <v>263</v>
      </c>
    </row>
    <row r="157" spans="1:27" x14ac:dyDescent="0.25">
      <c r="A157" s="2">
        <v>200081211</v>
      </c>
      <c r="B157" s="2" t="s">
        <v>514</v>
      </c>
      <c r="C157" s="2" t="s">
        <v>390</v>
      </c>
      <c r="D157" s="50" t="s">
        <v>515</v>
      </c>
      <c r="E157" s="46" t="s">
        <v>2494</v>
      </c>
      <c r="F157" s="50" t="s">
        <v>2495</v>
      </c>
      <c r="G157" s="39">
        <v>43688</v>
      </c>
      <c r="H157" s="4">
        <v>8438</v>
      </c>
      <c r="I157" s="4">
        <v>282</v>
      </c>
      <c r="J157" s="51">
        <v>129</v>
      </c>
      <c r="K157" s="51">
        <v>163</v>
      </c>
      <c r="L157" s="51">
        <v>180</v>
      </c>
      <c r="M157" s="51">
        <v>235</v>
      </c>
      <c r="N157" s="51">
        <v>177</v>
      </c>
      <c r="O157" s="73">
        <f t="shared" si="68"/>
        <v>92</v>
      </c>
      <c r="P157" s="65">
        <f t="shared" si="53"/>
        <v>27</v>
      </c>
      <c r="Q157" s="65">
        <f t="shared" si="67"/>
        <v>51</v>
      </c>
      <c r="R157" s="65">
        <f t="shared" si="60"/>
        <v>29</v>
      </c>
      <c r="S157" s="65">
        <f t="shared" si="65"/>
        <v>42</v>
      </c>
      <c r="T157" s="53">
        <f>VLOOKUP(N157,PER_PGLOB,2,FALSE)</f>
        <v>34</v>
      </c>
      <c r="U157" s="49">
        <f t="shared" si="55"/>
        <v>4</v>
      </c>
      <c r="V157" s="49">
        <f t="shared" si="56"/>
        <v>2</v>
      </c>
      <c r="W157" s="49">
        <f t="shared" si="57"/>
        <v>3</v>
      </c>
      <c r="X157" s="49">
        <f t="shared" si="58"/>
        <v>3</v>
      </c>
      <c r="Y157" s="49" t="str">
        <f t="shared" si="59"/>
        <v>B2</v>
      </c>
      <c r="AA157" s="4" t="s">
        <v>263</v>
      </c>
    </row>
    <row r="158" spans="1:27" x14ac:dyDescent="0.25">
      <c r="A158" s="2">
        <v>200093249</v>
      </c>
      <c r="B158" s="2" t="s">
        <v>535</v>
      </c>
      <c r="C158" s="2" t="s">
        <v>337</v>
      </c>
      <c r="D158" s="50" t="s">
        <v>536</v>
      </c>
      <c r="E158" s="46" t="s">
        <v>2494</v>
      </c>
      <c r="F158" s="50" t="s">
        <v>2495</v>
      </c>
      <c r="G158" s="39">
        <v>43688</v>
      </c>
      <c r="H158" s="4">
        <v>8438</v>
      </c>
      <c r="I158" s="4">
        <v>300</v>
      </c>
      <c r="J158" s="51">
        <v>197</v>
      </c>
      <c r="K158" s="51">
        <v>197</v>
      </c>
      <c r="L158" s="51">
        <v>240</v>
      </c>
      <c r="M158" s="51">
        <v>256</v>
      </c>
      <c r="N158" s="59">
        <v>223</v>
      </c>
      <c r="O158" s="73">
        <f t="shared" si="68"/>
        <v>99</v>
      </c>
      <c r="P158" s="65">
        <f t="shared" si="53"/>
        <v>77</v>
      </c>
      <c r="Q158" s="65">
        <f t="shared" si="67"/>
        <v>84</v>
      </c>
      <c r="R158" s="65">
        <f t="shared" si="60"/>
        <v>91</v>
      </c>
      <c r="S158" s="65">
        <f t="shared" si="65"/>
        <v>63</v>
      </c>
      <c r="T158" s="53">
        <f>VLOOKUP(N158,PER_PGLOB,2,FALSE)</f>
        <v>90</v>
      </c>
      <c r="U158" s="49">
        <f t="shared" si="55"/>
        <v>4</v>
      </c>
      <c r="V158" s="49">
        <f t="shared" si="56"/>
        <v>3</v>
      </c>
      <c r="W158" s="49">
        <f t="shared" si="57"/>
        <v>3</v>
      </c>
      <c r="X158" s="49">
        <f t="shared" si="58"/>
        <v>4</v>
      </c>
      <c r="Y158" s="49" t="str">
        <f t="shared" si="59"/>
        <v>B2</v>
      </c>
      <c r="AA158" s="4" t="s">
        <v>263</v>
      </c>
    </row>
    <row r="159" spans="1:27" x14ac:dyDescent="0.25">
      <c r="A159" s="2">
        <v>200092925</v>
      </c>
      <c r="B159" s="2" t="s">
        <v>537</v>
      </c>
      <c r="C159" s="2" t="s">
        <v>8</v>
      </c>
      <c r="D159" s="50" t="s">
        <v>538</v>
      </c>
      <c r="E159" s="46" t="s">
        <v>2494</v>
      </c>
      <c r="F159" s="50" t="s">
        <v>2495</v>
      </c>
      <c r="G159" s="39">
        <v>43688</v>
      </c>
      <c r="H159" s="4">
        <v>8438</v>
      </c>
      <c r="I159" s="4">
        <v>282</v>
      </c>
      <c r="J159" s="51">
        <v>86</v>
      </c>
      <c r="K159" s="51">
        <v>94</v>
      </c>
      <c r="L159" s="51">
        <v>69</v>
      </c>
      <c r="M159" s="51">
        <v>115</v>
      </c>
      <c r="N159" s="59">
        <v>91</v>
      </c>
      <c r="O159" s="73">
        <f t="shared" si="68"/>
        <v>92</v>
      </c>
      <c r="P159" s="65">
        <f t="shared" si="53"/>
        <v>7</v>
      </c>
      <c r="Q159" s="65">
        <f t="shared" si="67"/>
        <v>8</v>
      </c>
      <c r="R159" s="65">
        <v>3</v>
      </c>
      <c r="S159" s="65">
        <v>2</v>
      </c>
      <c r="T159" s="53">
        <v>2</v>
      </c>
      <c r="U159" s="49">
        <f t="shared" si="55"/>
        <v>4</v>
      </c>
      <c r="V159" s="49">
        <f t="shared" si="56"/>
        <v>1</v>
      </c>
      <c r="W159" s="49">
        <f t="shared" si="57"/>
        <v>1</v>
      </c>
      <c r="X159" s="49">
        <f t="shared" si="58"/>
        <v>1</v>
      </c>
      <c r="Y159" s="49" t="str">
        <f t="shared" si="59"/>
        <v>-A1</v>
      </c>
      <c r="AA159" s="4" t="s">
        <v>263</v>
      </c>
    </row>
    <row r="160" spans="1:27" x14ac:dyDescent="0.25">
      <c r="A160" s="2">
        <v>200090059</v>
      </c>
      <c r="B160" s="2" t="s">
        <v>539</v>
      </c>
      <c r="C160" s="2" t="s">
        <v>540</v>
      </c>
      <c r="D160" s="50" t="s">
        <v>541</v>
      </c>
      <c r="E160" s="46" t="s">
        <v>2494</v>
      </c>
      <c r="F160" s="50" t="s">
        <v>2495</v>
      </c>
      <c r="G160" s="39">
        <v>43688</v>
      </c>
      <c r="H160" s="4">
        <v>8438</v>
      </c>
      <c r="I160" s="4">
        <v>282</v>
      </c>
      <c r="J160" s="51">
        <v>189</v>
      </c>
      <c r="K160" s="51">
        <v>154</v>
      </c>
      <c r="L160" s="51">
        <v>197</v>
      </c>
      <c r="M160" s="51">
        <v>251</v>
      </c>
      <c r="N160" s="51">
        <v>198</v>
      </c>
      <c r="O160" s="73">
        <f t="shared" si="68"/>
        <v>92</v>
      </c>
      <c r="P160" s="65">
        <f t="shared" si="53"/>
        <v>71</v>
      </c>
      <c r="Q160" s="65">
        <f t="shared" si="67"/>
        <v>42</v>
      </c>
      <c r="R160" s="65">
        <f t="shared" ref="R160:R192" si="69">VLOOKUP(L160,PER_CC,2,FALSE)</f>
        <v>45</v>
      </c>
      <c r="S160" s="65">
        <f>VLOOKUP(M160,PER_IGL,2,FALSE)</f>
        <v>59</v>
      </c>
      <c r="T160" s="53">
        <f>VLOOKUP(N160,PER_PGLOB,2,FALSE)</f>
        <v>60</v>
      </c>
      <c r="U160" s="49">
        <f t="shared" si="55"/>
        <v>4</v>
      </c>
      <c r="V160" s="49">
        <f t="shared" si="56"/>
        <v>3</v>
      </c>
      <c r="W160" s="49">
        <f t="shared" si="57"/>
        <v>2</v>
      </c>
      <c r="X160" s="49">
        <f t="shared" si="58"/>
        <v>3</v>
      </c>
      <c r="Y160" s="49" t="str">
        <f t="shared" si="59"/>
        <v>B2</v>
      </c>
      <c r="AA160" s="4" t="s">
        <v>263</v>
      </c>
    </row>
    <row r="161" spans="1:27" x14ac:dyDescent="0.25">
      <c r="A161" s="2">
        <v>200077842</v>
      </c>
      <c r="B161" s="2" t="s">
        <v>542</v>
      </c>
      <c r="C161" s="2" t="s">
        <v>543</v>
      </c>
      <c r="D161" s="50" t="s">
        <v>544</v>
      </c>
      <c r="E161" s="46" t="s">
        <v>2494</v>
      </c>
      <c r="F161" s="50" t="s">
        <v>2495</v>
      </c>
      <c r="G161" s="39">
        <v>43688</v>
      </c>
      <c r="H161" s="4">
        <v>8438</v>
      </c>
      <c r="I161" s="4">
        <v>123</v>
      </c>
      <c r="J161" s="51">
        <v>69</v>
      </c>
      <c r="K161" s="51">
        <v>120</v>
      </c>
      <c r="L161" s="51">
        <v>163</v>
      </c>
      <c r="M161" s="51">
        <v>131</v>
      </c>
      <c r="N161" s="59">
        <v>121</v>
      </c>
      <c r="O161" s="73">
        <f t="shared" si="68"/>
        <v>10</v>
      </c>
      <c r="P161" s="65">
        <v>2</v>
      </c>
      <c r="Q161" s="65">
        <f t="shared" si="67"/>
        <v>16</v>
      </c>
      <c r="R161" s="65">
        <f t="shared" si="69"/>
        <v>16</v>
      </c>
      <c r="S161" s="65">
        <v>4</v>
      </c>
      <c r="T161" s="53">
        <v>6</v>
      </c>
      <c r="U161" s="49">
        <f t="shared" si="55"/>
        <v>2</v>
      </c>
      <c r="V161" s="49">
        <f t="shared" si="56"/>
        <v>1</v>
      </c>
      <c r="W161" s="49">
        <f t="shared" si="57"/>
        <v>1</v>
      </c>
      <c r="X161" s="49">
        <f t="shared" si="58"/>
        <v>3</v>
      </c>
      <c r="Y161" s="49" t="str">
        <f t="shared" si="59"/>
        <v>A1</v>
      </c>
      <c r="AA161" s="4" t="s">
        <v>263</v>
      </c>
    </row>
    <row r="162" spans="1:27" x14ac:dyDescent="0.25">
      <c r="A162" s="2">
        <v>200063280</v>
      </c>
      <c r="B162" s="2" t="s">
        <v>545</v>
      </c>
      <c r="C162" s="2" t="s">
        <v>3</v>
      </c>
      <c r="D162" s="50" t="s">
        <v>546</v>
      </c>
      <c r="E162" s="46" t="s">
        <v>2494</v>
      </c>
      <c r="F162" s="50" t="s">
        <v>2495</v>
      </c>
      <c r="G162" s="39">
        <v>43688</v>
      </c>
      <c r="H162" s="4">
        <v>8438</v>
      </c>
      <c r="I162" s="4">
        <v>300</v>
      </c>
      <c r="J162" s="51">
        <v>77</v>
      </c>
      <c r="K162" s="51">
        <v>129</v>
      </c>
      <c r="L162" s="51">
        <v>180</v>
      </c>
      <c r="M162" s="51">
        <v>273</v>
      </c>
      <c r="N162" s="59">
        <v>165</v>
      </c>
      <c r="O162" s="73">
        <f t="shared" si="68"/>
        <v>99</v>
      </c>
      <c r="P162" s="65">
        <f t="shared" ref="P162:P193" si="70">VLOOKUP(J162,PER_RC,2,FALSE)</f>
        <v>4</v>
      </c>
      <c r="Q162" s="65">
        <f t="shared" si="67"/>
        <v>20</v>
      </c>
      <c r="R162" s="65">
        <f t="shared" si="69"/>
        <v>29</v>
      </c>
      <c r="S162" s="65">
        <f t="shared" ref="S162:S178" si="71">VLOOKUP(M162,PER_IGL,2,FALSE)</f>
        <v>85</v>
      </c>
      <c r="T162" s="53">
        <f>VLOOKUP(N162,PER_PGLOB,2,FALSE)</f>
        <v>24</v>
      </c>
      <c r="U162" s="49">
        <f t="shared" si="55"/>
        <v>4</v>
      </c>
      <c r="V162" s="49">
        <f t="shared" si="56"/>
        <v>1</v>
      </c>
      <c r="W162" s="49">
        <f t="shared" si="57"/>
        <v>2</v>
      </c>
      <c r="X162" s="49">
        <f t="shared" si="58"/>
        <v>3</v>
      </c>
      <c r="Y162" s="49" t="str">
        <f t="shared" si="59"/>
        <v>B2</v>
      </c>
      <c r="AA162" s="4" t="s">
        <v>263</v>
      </c>
    </row>
    <row r="163" spans="1:27" x14ac:dyDescent="0.25">
      <c r="A163" s="2">
        <v>200060817</v>
      </c>
      <c r="B163" s="2" t="s">
        <v>547</v>
      </c>
      <c r="C163" s="2" t="s">
        <v>548</v>
      </c>
      <c r="D163" s="50" t="s">
        <v>549</v>
      </c>
      <c r="E163" s="46" t="s">
        <v>2494</v>
      </c>
      <c r="F163" s="50" t="s">
        <v>2495</v>
      </c>
      <c r="G163" s="39">
        <v>43688</v>
      </c>
      <c r="H163" s="4">
        <v>8438</v>
      </c>
      <c r="I163" s="4">
        <v>300</v>
      </c>
      <c r="J163" s="51">
        <v>103</v>
      </c>
      <c r="K163" s="51">
        <v>103</v>
      </c>
      <c r="L163" s="51">
        <v>137</v>
      </c>
      <c r="M163" s="51">
        <v>245</v>
      </c>
      <c r="N163" s="59">
        <v>147</v>
      </c>
      <c r="O163" s="73">
        <f t="shared" si="68"/>
        <v>99</v>
      </c>
      <c r="P163" s="65">
        <f t="shared" si="70"/>
        <v>14</v>
      </c>
      <c r="Q163" s="65">
        <f t="shared" si="67"/>
        <v>10</v>
      </c>
      <c r="R163" s="65">
        <f t="shared" si="69"/>
        <v>10</v>
      </c>
      <c r="S163" s="65">
        <f t="shared" si="71"/>
        <v>52</v>
      </c>
      <c r="T163" s="53">
        <v>13</v>
      </c>
      <c r="U163" s="49">
        <f t="shared" si="55"/>
        <v>4</v>
      </c>
      <c r="V163" s="49">
        <f t="shared" si="56"/>
        <v>1</v>
      </c>
      <c r="W163" s="49">
        <f t="shared" si="57"/>
        <v>1</v>
      </c>
      <c r="X163" s="49">
        <f t="shared" si="58"/>
        <v>2</v>
      </c>
      <c r="Y163" s="49" t="str">
        <f t="shared" si="59"/>
        <v>B2</v>
      </c>
      <c r="AA163" s="4" t="s">
        <v>263</v>
      </c>
    </row>
    <row r="164" spans="1:27" x14ac:dyDescent="0.25">
      <c r="A164" s="2">
        <v>200092586</v>
      </c>
      <c r="B164" s="2" t="s">
        <v>665</v>
      </c>
      <c r="C164" s="2" t="s">
        <v>12</v>
      </c>
      <c r="D164" s="50" t="s">
        <v>666</v>
      </c>
      <c r="E164" s="46" t="s">
        <v>2494</v>
      </c>
      <c r="F164" s="50" t="s">
        <v>2495</v>
      </c>
      <c r="G164" s="39">
        <v>43688</v>
      </c>
      <c r="H164" s="4">
        <v>8439</v>
      </c>
      <c r="I164" s="4">
        <v>300</v>
      </c>
      <c r="J164" s="51">
        <v>94</v>
      </c>
      <c r="K164" s="51">
        <v>103</v>
      </c>
      <c r="L164" s="51">
        <v>214</v>
      </c>
      <c r="M164" s="51">
        <v>267</v>
      </c>
      <c r="N164" s="59">
        <v>170</v>
      </c>
      <c r="O164" s="73">
        <f t="shared" si="68"/>
        <v>99</v>
      </c>
      <c r="P164" s="65">
        <f t="shared" si="70"/>
        <v>10</v>
      </c>
      <c r="Q164" s="65">
        <f t="shared" si="67"/>
        <v>10</v>
      </c>
      <c r="R164" s="65">
        <f t="shared" si="69"/>
        <v>66</v>
      </c>
      <c r="S164" s="65">
        <f t="shared" si="71"/>
        <v>76</v>
      </c>
      <c r="T164" s="53">
        <f t="shared" ref="T164:T172" si="72">VLOOKUP(N164,PER_PGLOB,2,FALSE)</f>
        <v>28</v>
      </c>
      <c r="U164" s="49">
        <f t="shared" si="55"/>
        <v>4</v>
      </c>
      <c r="V164" s="49">
        <f t="shared" si="56"/>
        <v>1</v>
      </c>
      <c r="W164" s="49">
        <f t="shared" si="57"/>
        <v>1</v>
      </c>
      <c r="X164" s="49">
        <f t="shared" si="58"/>
        <v>4</v>
      </c>
      <c r="Y164" s="49" t="str">
        <f t="shared" si="59"/>
        <v>B2</v>
      </c>
      <c r="AA164" s="4" t="s">
        <v>263</v>
      </c>
    </row>
    <row r="165" spans="1:27" x14ac:dyDescent="0.25">
      <c r="A165" s="2">
        <v>200087894</v>
      </c>
      <c r="B165" s="2" t="s">
        <v>667</v>
      </c>
      <c r="C165" s="2" t="s">
        <v>668</v>
      </c>
      <c r="D165" s="50" t="s">
        <v>669</v>
      </c>
      <c r="E165" s="46" t="s">
        <v>2494</v>
      </c>
      <c r="F165" s="50" t="s">
        <v>2495</v>
      </c>
      <c r="G165" s="39">
        <v>43688</v>
      </c>
      <c r="H165" s="4">
        <v>8439</v>
      </c>
      <c r="I165" s="4">
        <v>282</v>
      </c>
      <c r="J165" s="51">
        <v>77</v>
      </c>
      <c r="K165" s="51">
        <v>146</v>
      </c>
      <c r="L165" s="51">
        <v>154</v>
      </c>
      <c r="M165" s="51">
        <v>267</v>
      </c>
      <c r="N165" s="59">
        <v>161</v>
      </c>
      <c r="O165" s="73">
        <f t="shared" si="68"/>
        <v>92</v>
      </c>
      <c r="P165" s="65">
        <f t="shared" si="70"/>
        <v>4</v>
      </c>
      <c r="Q165" s="65">
        <f t="shared" si="67"/>
        <v>32</v>
      </c>
      <c r="R165" s="65">
        <f t="shared" si="69"/>
        <v>13</v>
      </c>
      <c r="S165" s="65">
        <f t="shared" si="71"/>
        <v>76</v>
      </c>
      <c r="T165" s="53">
        <f t="shared" si="72"/>
        <v>21</v>
      </c>
      <c r="U165" s="49">
        <f t="shared" si="55"/>
        <v>4</v>
      </c>
      <c r="V165" s="49">
        <f t="shared" si="56"/>
        <v>1</v>
      </c>
      <c r="W165" s="49">
        <f t="shared" si="57"/>
        <v>2</v>
      </c>
      <c r="X165" s="49">
        <f t="shared" si="58"/>
        <v>2</v>
      </c>
      <c r="Y165" s="49" t="str">
        <f t="shared" si="59"/>
        <v>B2</v>
      </c>
      <c r="AA165" s="4" t="s">
        <v>263</v>
      </c>
    </row>
    <row r="166" spans="1:27" x14ac:dyDescent="0.25">
      <c r="A166" s="2">
        <v>200087656</v>
      </c>
      <c r="B166" s="2" t="s">
        <v>550</v>
      </c>
      <c r="C166" s="2" t="s">
        <v>171</v>
      </c>
      <c r="D166" s="50" t="s">
        <v>551</v>
      </c>
      <c r="E166" s="46" t="s">
        <v>2494</v>
      </c>
      <c r="F166" s="50" t="s">
        <v>2495</v>
      </c>
      <c r="G166" s="39">
        <v>43688</v>
      </c>
      <c r="H166" s="4">
        <v>8438</v>
      </c>
      <c r="I166" s="4">
        <v>300</v>
      </c>
      <c r="J166" s="51">
        <v>103</v>
      </c>
      <c r="K166" s="51">
        <v>189</v>
      </c>
      <c r="L166" s="51">
        <v>223</v>
      </c>
      <c r="M166" s="51">
        <v>235</v>
      </c>
      <c r="N166" s="59">
        <v>188</v>
      </c>
      <c r="O166" s="73">
        <f t="shared" si="68"/>
        <v>99</v>
      </c>
      <c r="P166" s="65">
        <f t="shared" si="70"/>
        <v>14</v>
      </c>
      <c r="Q166" s="65">
        <f t="shared" si="67"/>
        <v>76</v>
      </c>
      <c r="R166" s="65">
        <f t="shared" si="69"/>
        <v>77</v>
      </c>
      <c r="S166" s="65">
        <f t="shared" si="71"/>
        <v>42</v>
      </c>
      <c r="T166" s="53">
        <f t="shared" si="72"/>
        <v>46</v>
      </c>
      <c r="U166" s="49">
        <f t="shared" si="55"/>
        <v>4</v>
      </c>
      <c r="V166" s="49">
        <f t="shared" si="56"/>
        <v>1</v>
      </c>
      <c r="W166" s="49">
        <f t="shared" si="57"/>
        <v>3</v>
      </c>
      <c r="X166" s="49">
        <f t="shared" si="58"/>
        <v>4</v>
      </c>
      <c r="Y166" s="49" t="str">
        <f t="shared" si="59"/>
        <v>B2</v>
      </c>
      <c r="AA166" s="4" t="s">
        <v>263</v>
      </c>
    </row>
    <row r="167" spans="1:27" x14ac:dyDescent="0.25">
      <c r="A167" s="2">
        <v>200091967</v>
      </c>
      <c r="B167" s="2" t="s">
        <v>670</v>
      </c>
      <c r="C167" s="2" t="s">
        <v>671</v>
      </c>
      <c r="D167" s="50" t="s">
        <v>672</v>
      </c>
      <c r="E167" s="46" t="s">
        <v>2494</v>
      </c>
      <c r="F167" s="50" t="s">
        <v>2495</v>
      </c>
      <c r="G167" s="39">
        <v>43688</v>
      </c>
      <c r="H167" s="4">
        <v>8439</v>
      </c>
      <c r="I167" s="4">
        <v>282</v>
      </c>
      <c r="J167" s="51">
        <v>197</v>
      </c>
      <c r="K167" s="51">
        <v>146</v>
      </c>
      <c r="L167" s="51">
        <v>223</v>
      </c>
      <c r="M167" s="51">
        <v>235</v>
      </c>
      <c r="N167" s="51">
        <v>200</v>
      </c>
      <c r="O167" s="73">
        <f t="shared" si="68"/>
        <v>92</v>
      </c>
      <c r="P167" s="65">
        <f t="shared" si="70"/>
        <v>77</v>
      </c>
      <c r="Q167" s="65">
        <f t="shared" si="67"/>
        <v>32</v>
      </c>
      <c r="R167" s="65">
        <f t="shared" si="69"/>
        <v>77</v>
      </c>
      <c r="S167" s="65">
        <f t="shared" si="71"/>
        <v>42</v>
      </c>
      <c r="T167" s="53">
        <f t="shared" si="72"/>
        <v>64</v>
      </c>
      <c r="U167" s="49">
        <f t="shared" si="55"/>
        <v>4</v>
      </c>
      <c r="V167" s="49">
        <f t="shared" si="56"/>
        <v>3</v>
      </c>
      <c r="W167" s="49">
        <f t="shared" si="57"/>
        <v>2</v>
      </c>
      <c r="X167" s="49">
        <f t="shared" si="58"/>
        <v>4</v>
      </c>
      <c r="Y167" s="49" t="str">
        <f t="shared" si="59"/>
        <v>B2</v>
      </c>
      <c r="AA167" s="4" t="s">
        <v>263</v>
      </c>
    </row>
    <row r="168" spans="1:27" x14ac:dyDescent="0.25">
      <c r="A168" s="2">
        <v>200044603</v>
      </c>
      <c r="B168" s="2" t="s">
        <v>673</v>
      </c>
      <c r="C168" s="2" t="s">
        <v>171</v>
      </c>
      <c r="D168" s="50" t="s">
        <v>674</v>
      </c>
      <c r="E168" s="46" t="s">
        <v>2494</v>
      </c>
      <c r="F168" s="50" t="s">
        <v>2495</v>
      </c>
      <c r="G168" s="39">
        <v>43688</v>
      </c>
      <c r="H168" s="4">
        <v>8439</v>
      </c>
      <c r="I168" s="4">
        <v>300</v>
      </c>
      <c r="J168" s="51">
        <v>77</v>
      </c>
      <c r="K168" s="51">
        <v>94</v>
      </c>
      <c r="L168" s="51">
        <v>197</v>
      </c>
      <c r="M168" s="51">
        <v>262</v>
      </c>
      <c r="N168" s="59">
        <v>158</v>
      </c>
      <c r="O168" s="73">
        <f t="shared" si="68"/>
        <v>99</v>
      </c>
      <c r="P168" s="65">
        <f t="shared" si="70"/>
        <v>4</v>
      </c>
      <c r="Q168" s="65">
        <f t="shared" si="67"/>
        <v>8</v>
      </c>
      <c r="R168" s="65">
        <f t="shared" si="69"/>
        <v>45</v>
      </c>
      <c r="S168" s="65">
        <f t="shared" si="71"/>
        <v>71</v>
      </c>
      <c r="T168" s="53">
        <f t="shared" si="72"/>
        <v>19</v>
      </c>
      <c r="U168" s="49">
        <f t="shared" si="55"/>
        <v>4</v>
      </c>
      <c r="V168" s="49">
        <f t="shared" si="56"/>
        <v>1</v>
      </c>
      <c r="W168" s="49">
        <f t="shared" si="57"/>
        <v>1</v>
      </c>
      <c r="X168" s="49">
        <f t="shared" si="58"/>
        <v>3</v>
      </c>
      <c r="Y168" s="49" t="str">
        <f t="shared" si="59"/>
        <v>B2</v>
      </c>
      <c r="AA168" s="4" t="s">
        <v>263</v>
      </c>
    </row>
    <row r="169" spans="1:27" x14ac:dyDescent="0.25">
      <c r="A169" s="2">
        <v>200090114</v>
      </c>
      <c r="B169" s="2" t="s">
        <v>675</v>
      </c>
      <c r="C169" s="2" t="s">
        <v>3</v>
      </c>
      <c r="D169" s="50" t="s">
        <v>676</v>
      </c>
      <c r="E169" s="46" t="s">
        <v>2494</v>
      </c>
      <c r="F169" s="50" t="s">
        <v>2495</v>
      </c>
      <c r="G169" s="39">
        <v>43688</v>
      </c>
      <c r="H169" s="4">
        <v>8439</v>
      </c>
      <c r="I169" s="4">
        <v>282</v>
      </c>
      <c r="J169" s="51">
        <v>146</v>
      </c>
      <c r="K169" s="51">
        <v>214</v>
      </c>
      <c r="L169" s="51">
        <v>197</v>
      </c>
      <c r="M169" s="51">
        <v>245</v>
      </c>
      <c r="N169" s="59">
        <v>201</v>
      </c>
      <c r="O169" s="73">
        <f t="shared" si="68"/>
        <v>92</v>
      </c>
      <c r="P169" s="65">
        <f t="shared" si="70"/>
        <v>40</v>
      </c>
      <c r="Q169" s="65">
        <f t="shared" si="67"/>
        <v>94</v>
      </c>
      <c r="R169" s="65">
        <f t="shared" si="69"/>
        <v>45</v>
      </c>
      <c r="S169" s="65">
        <f t="shared" si="71"/>
        <v>52</v>
      </c>
      <c r="T169" s="53">
        <f t="shared" si="72"/>
        <v>65</v>
      </c>
      <c r="U169" s="49">
        <f t="shared" si="55"/>
        <v>4</v>
      </c>
      <c r="V169" s="49">
        <f t="shared" si="56"/>
        <v>2</v>
      </c>
      <c r="W169" s="49">
        <f t="shared" si="57"/>
        <v>4</v>
      </c>
      <c r="X169" s="49">
        <f t="shared" si="58"/>
        <v>3</v>
      </c>
      <c r="Y169" s="49" t="str">
        <f t="shared" si="59"/>
        <v>B2</v>
      </c>
      <c r="AA169" s="4" t="s">
        <v>263</v>
      </c>
    </row>
    <row r="170" spans="1:27" x14ac:dyDescent="0.25">
      <c r="A170" s="2">
        <v>200038897</v>
      </c>
      <c r="B170" s="2" t="s">
        <v>552</v>
      </c>
      <c r="C170" s="2" t="s">
        <v>553</v>
      </c>
      <c r="D170" s="50" t="s">
        <v>554</v>
      </c>
      <c r="E170" s="46" t="s">
        <v>2494</v>
      </c>
      <c r="F170" s="50" t="s">
        <v>2495</v>
      </c>
      <c r="G170" s="39">
        <v>43688</v>
      </c>
      <c r="H170" s="4">
        <v>8438</v>
      </c>
      <c r="I170" s="4">
        <v>269</v>
      </c>
      <c r="J170" s="51">
        <v>129</v>
      </c>
      <c r="K170" s="51">
        <v>129</v>
      </c>
      <c r="L170" s="51">
        <v>249</v>
      </c>
      <c r="M170" s="51">
        <v>224</v>
      </c>
      <c r="N170" s="51">
        <v>183</v>
      </c>
      <c r="O170" s="73">
        <v>87</v>
      </c>
      <c r="P170" s="65">
        <f t="shared" si="70"/>
        <v>27</v>
      </c>
      <c r="Q170" s="65">
        <f t="shared" si="67"/>
        <v>20</v>
      </c>
      <c r="R170" s="65">
        <f t="shared" si="69"/>
        <v>94</v>
      </c>
      <c r="S170" s="65">
        <f t="shared" si="71"/>
        <v>34</v>
      </c>
      <c r="T170" s="53">
        <f t="shared" si="72"/>
        <v>40</v>
      </c>
      <c r="U170" s="49">
        <f t="shared" si="55"/>
        <v>4</v>
      </c>
      <c r="V170" s="49">
        <f t="shared" si="56"/>
        <v>2</v>
      </c>
      <c r="W170" s="49">
        <f t="shared" si="57"/>
        <v>2</v>
      </c>
      <c r="X170" s="49">
        <f t="shared" si="58"/>
        <v>4</v>
      </c>
      <c r="Y170" s="49" t="str">
        <f t="shared" si="59"/>
        <v>B2</v>
      </c>
      <c r="AA170" s="4" t="s">
        <v>263</v>
      </c>
    </row>
    <row r="171" spans="1:27" x14ac:dyDescent="0.25">
      <c r="A171" s="2">
        <v>200089862</v>
      </c>
      <c r="B171" s="2" t="s">
        <v>555</v>
      </c>
      <c r="C171" s="2" t="s">
        <v>113</v>
      </c>
      <c r="D171" s="50" t="s">
        <v>556</v>
      </c>
      <c r="E171" s="46" t="s">
        <v>2494</v>
      </c>
      <c r="F171" s="50" t="s">
        <v>2495</v>
      </c>
      <c r="G171" s="39">
        <v>43688</v>
      </c>
      <c r="H171" s="4">
        <v>8438</v>
      </c>
      <c r="I171" s="4">
        <v>172</v>
      </c>
      <c r="J171" s="51">
        <v>120</v>
      </c>
      <c r="K171" s="51">
        <v>129</v>
      </c>
      <c r="L171" s="51">
        <v>257</v>
      </c>
      <c r="M171" s="51">
        <v>289</v>
      </c>
      <c r="N171" s="59">
        <v>199</v>
      </c>
      <c r="O171" s="73">
        <f t="shared" ref="O171:O184" si="73">VLOOKUP(I171,PER_CE,2,FALSE)</f>
        <v>53</v>
      </c>
      <c r="P171" s="65">
        <f t="shared" si="70"/>
        <v>24</v>
      </c>
      <c r="Q171" s="65">
        <f t="shared" si="67"/>
        <v>20</v>
      </c>
      <c r="R171" s="65">
        <f t="shared" si="69"/>
        <v>98</v>
      </c>
      <c r="S171" s="65">
        <f t="shared" si="71"/>
        <v>95</v>
      </c>
      <c r="T171" s="53">
        <f t="shared" si="72"/>
        <v>61</v>
      </c>
      <c r="U171" s="49">
        <f t="shared" si="55"/>
        <v>3</v>
      </c>
      <c r="V171" s="49">
        <f t="shared" si="56"/>
        <v>1</v>
      </c>
      <c r="W171" s="49">
        <f t="shared" si="57"/>
        <v>2</v>
      </c>
      <c r="X171" s="49">
        <f t="shared" si="58"/>
        <v>4</v>
      </c>
      <c r="Y171" s="49" t="str">
        <f t="shared" si="59"/>
        <v>B2</v>
      </c>
      <c r="AA171" s="4" t="s">
        <v>263</v>
      </c>
    </row>
    <row r="172" spans="1:27" x14ac:dyDescent="0.25">
      <c r="A172" s="2">
        <v>200038290</v>
      </c>
      <c r="B172" s="2" t="s">
        <v>677</v>
      </c>
      <c r="C172" s="2" t="s">
        <v>503</v>
      </c>
      <c r="D172" s="50" t="s">
        <v>678</v>
      </c>
      <c r="E172" s="46" t="s">
        <v>2494</v>
      </c>
      <c r="F172" s="50" t="s">
        <v>2495</v>
      </c>
      <c r="G172" s="39">
        <v>43688</v>
      </c>
      <c r="H172" s="4">
        <v>8439</v>
      </c>
      <c r="I172" s="4">
        <v>174</v>
      </c>
      <c r="J172" s="51">
        <v>154</v>
      </c>
      <c r="K172" s="51">
        <v>197</v>
      </c>
      <c r="L172" s="51">
        <v>180</v>
      </c>
      <c r="M172" s="51">
        <v>224</v>
      </c>
      <c r="N172" s="51">
        <v>189</v>
      </c>
      <c r="O172" s="73">
        <f t="shared" si="73"/>
        <v>56</v>
      </c>
      <c r="P172" s="65">
        <f t="shared" si="70"/>
        <v>46</v>
      </c>
      <c r="Q172" s="65">
        <f t="shared" si="67"/>
        <v>84</v>
      </c>
      <c r="R172" s="65">
        <f t="shared" si="69"/>
        <v>29</v>
      </c>
      <c r="S172" s="65">
        <f t="shared" si="71"/>
        <v>34</v>
      </c>
      <c r="T172" s="53">
        <f t="shared" si="72"/>
        <v>47</v>
      </c>
      <c r="U172" s="49">
        <f t="shared" si="55"/>
        <v>3</v>
      </c>
      <c r="V172" s="49">
        <f t="shared" si="56"/>
        <v>3</v>
      </c>
      <c r="W172" s="49">
        <f t="shared" si="57"/>
        <v>3</v>
      </c>
      <c r="X172" s="49">
        <f t="shared" si="58"/>
        <v>3</v>
      </c>
      <c r="Y172" s="49" t="str">
        <f t="shared" si="59"/>
        <v>B2</v>
      </c>
      <c r="AA172" s="4" t="s">
        <v>263</v>
      </c>
    </row>
    <row r="173" spans="1:27" x14ac:dyDescent="0.25">
      <c r="A173" s="2">
        <v>200026582</v>
      </c>
      <c r="B173" s="2" t="s">
        <v>557</v>
      </c>
      <c r="C173" s="2" t="s">
        <v>405</v>
      </c>
      <c r="D173" s="50" t="s">
        <v>558</v>
      </c>
      <c r="E173" s="46" t="s">
        <v>2494</v>
      </c>
      <c r="F173" s="50" t="s">
        <v>2495</v>
      </c>
      <c r="G173" s="39">
        <v>43688</v>
      </c>
      <c r="H173" s="4">
        <v>8438</v>
      </c>
      <c r="I173" s="4">
        <v>172</v>
      </c>
      <c r="J173" s="51">
        <v>94</v>
      </c>
      <c r="K173" s="51">
        <v>111</v>
      </c>
      <c r="L173" s="51">
        <v>197</v>
      </c>
      <c r="M173" s="51">
        <v>185</v>
      </c>
      <c r="N173" s="51">
        <v>147</v>
      </c>
      <c r="O173" s="73">
        <f t="shared" si="73"/>
        <v>53</v>
      </c>
      <c r="P173" s="65">
        <f t="shared" si="70"/>
        <v>10</v>
      </c>
      <c r="Q173" s="65">
        <f t="shared" si="67"/>
        <v>12</v>
      </c>
      <c r="R173" s="65">
        <f t="shared" si="69"/>
        <v>45</v>
      </c>
      <c r="S173" s="65">
        <f t="shared" si="71"/>
        <v>14</v>
      </c>
      <c r="T173" s="53">
        <v>13</v>
      </c>
      <c r="U173" s="49">
        <f t="shared" si="55"/>
        <v>3</v>
      </c>
      <c r="V173" s="49">
        <f t="shared" si="56"/>
        <v>1</v>
      </c>
      <c r="W173" s="49">
        <f t="shared" si="57"/>
        <v>1</v>
      </c>
      <c r="X173" s="49">
        <f t="shared" si="58"/>
        <v>3</v>
      </c>
      <c r="Y173" s="49" t="str">
        <f t="shared" si="59"/>
        <v>B1</v>
      </c>
      <c r="AA173" s="4" t="s">
        <v>263</v>
      </c>
    </row>
    <row r="174" spans="1:27" x14ac:dyDescent="0.25">
      <c r="A174" s="2">
        <v>200091720</v>
      </c>
      <c r="B174" s="2" t="s">
        <v>679</v>
      </c>
      <c r="C174" s="2" t="s">
        <v>680</v>
      </c>
      <c r="D174" s="50" t="s">
        <v>681</v>
      </c>
      <c r="E174" s="46" t="s">
        <v>2494</v>
      </c>
      <c r="F174" s="50" t="s">
        <v>2495</v>
      </c>
      <c r="G174" s="39">
        <v>43688</v>
      </c>
      <c r="H174" s="4">
        <v>8439</v>
      </c>
      <c r="I174" s="4">
        <v>282</v>
      </c>
      <c r="J174" s="51">
        <v>129</v>
      </c>
      <c r="K174" s="51">
        <v>146</v>
      </c>
      <c r="L174" s="51">
        <v>214</v>
      </c>
      <c r="M174" s="51">
        <v>256</v>
      </c>
      <c r="N174" s="51">
        <v>186</v>
      </c>
      <c r="O174" s="73">
        <f t="shared" si="73"/>
        <v>92</v>
      </c>
      <c r="P174" s="65">
        <f t="shared" si="70"/>
        <v>27</v>
      </c>
      <c r="Q174" s="65">
        <f t="shared" si="67"/>
        <v>32</v>
      </c>
      <c r="R174" s="65">
        <f t="shared" si="69"/>
        <v>66</v>
      </c>
      <c r="S174" s="65">
        <f t="shared" si="71"/>
        <v>63</v>
      </c>
      <c r="T174" s="53">
        <f t="shared" ref="T174:T183" si="74">VLOOKUP(N174,PER_PGLOB,2,FALSE)</f>
        <v>44</v>
      </c>
      <c r="U174" s="49">
        <f t="shared" si="55"/>
        <v>4</v>
      </c>
      <c r="V174" s="49">
        <f t="shared" si="56"/>
        <v>2</v>
      </c>
      <c r="W174" s="49">
        <f t="shared" si="57"/>
        <v>2</v>
      </c>
      <c r="X174" s="49">
        <f t="shared" si="58"/>
        <v>4</v>
      </c>
      <c r="Y174" s="49" t="str">
        <f t="shared" si="59"/>
        <v>B2</v>
      </c>
      <c r="AA174" s="4" t="s">
        <v>263</v>
      </c>
    </row>
    <row r="175" spans="1:27" x14ac:dyDescent="0.25">
      <c r="A175" s="2">
        <v>200091060</v>
      </c>
      <c r="B175" s="2" t="s">
        <v>682</v>
      </c>
      <c r="C175" s="2" t="s">
        <v>3</v>
      </c>
      <c r="D175" s="50" t="s">
        <v>683</v>
      </c>
      <c r="E175" s="46" t="s">
        <v>2494</v>
      </c>
      <c r="F175" s="50" t="s">
        <v>2495</v>
      </c>
      <c r="G175" s="39">
        <v>43688</v>
      </c>
      <c r="H175" s="4">
        <v>8439</v>
      </c>
      <c r="I175" s="4">
        <v>300</v>
      </c>
      <c r="J175" s="51">
        <v>103</v>
      </c>
      <c r="K175" s="51">
        <v>154</v>
      </c>
      <c r="L175" s="51">
        <v>223</v>
      </c>
      <c r="M175" s="51">
        <v>278</v>
      </c>
      <c r="N175" s="59">
        <v>190</v>
      </c>
      <c r="O175" s="73">
        <f t="shared" si="73"/>
        <v>99</v>
      </c>
      <c r="P175" s="65">
        <f t="shared" si="70"/>
        <v>14</v>
      </c>
      <c r="Q175" s="65">
        <f t="shared" si="67"/>
        <v>42</v>
      </c>
      <c r="R175" s="65">
        <f t="shared" si="69"/>
        <v>77</v>
      </c>
      <c r="S175" s="65">
        <f t="shared" si="71"/>
        <v>88</v>
      </c>
      <c r="T175" s="53">
        <f t="shared" si="74"/>
        <v>50</v>
      </c>
      <c r="U175" s="49">
        <f t="shared" si="55"/>
        <v>4</v>
      </c>
      <c r="V175" s="49">
        <f t="shared" si="56"/>
        <v>1</v>
      </c>
      <c r="W175" s="49">
        <f t="shared" si="57"/>
        <v>2</v>
      </c>
      <c r="X175" s="49">
        <f t="shared" si="58"/>
        <v>4</v>
      </c>
      <c r="Y175" s="49" t="str">
        <f t="shared" si="59"/>
        <v>B2</v>
      </c>
      <c r="AA175" s="4" t="s">
        <v>263</v>
      </c>
    </row>
    <row r="176" spans="1:27" x14ac:dyDescent="0.25">
      <c r="A176" s="2">
        <v>200071853</v>
      </c>
      <c r="B176" s="2" t="s">
        <v>559</v>
      </c>
      <c r="C176" s="2" t="s">
        <v>560</v>
      </c>
      <c r="D176" s="50" t="s">
        <v>561</v>
      </c>
      <c r="E176" s="46" t="s">
        <v>2494</v>
      </c>
      <c r="F176" s="50" t="s">
        <v>2495</v>
      </c>
      <c r="G176" s="39">
        <v>43688</v>
      </c>
      <c r="H176" s="4">
        <v>8438</v>
      </c>
      <c r="I176" s="4">
        <v>179</v>
      </c>
      <c r="J176" s="51">
        <v>103</v>
      </c>
      <c r="K176" s="51">
        <v>163</v>
      </c>
      <c r="L176" s="51">
        <v>189</v>
      </c>
      <c r="M176" s="51">
        <v>207</v>
      </c>
      <c r="N176" s="51">
        <v>166</v>
      </c>
      <c r="O176" s="73">
        <f t="shared" si="73"/>
        <v>68</v>
      </c>
      <c r="P176" s="65">
        <f t="shared" si="70"/>
        <v>14</v>
      </c>
      <c r="Q176" s="65">
        <f t="shared" si="67"/>
        <v>51</v>
      </c>
      <c r="R176" s="65">
        <f t="shared" si="69"/>
        <v>34</v>
      </c>
      <c r="S176" s="65">
        <f t="shared" si="71"/>
        <v>24</v>
      </c>
      <c r="T176" s="53">
        <f t="shared" si="74"/>
        <v>25</v>
      </c>
      <c r="U176" s="49">
        <f t="shared" si="55"/>
        <v>3</v>
      </c>
      <c r="V176" s="49">
        <f t="shared" si="56"/>
        <v>1</v>
      </c>
      <c r="W176" s="49">
        <f t="shared" si="57"/>
        <v>3</v>
      </c>
      <c r="X176" s="49">
        <f t="shared" si="58"/>
        <v>3</v>
      </c>
      <c r="Y176" s="49" t="str">
        <f t="shared" si="59"/>
        <v>B2</v>
      </c>
      <c r="AA176" s="4" t="s">
        <v>263</v>
      </c>
    </row>
    <row r="177" spans="1:27" x14ac:dyDescent="0.25">
      <c r="A177" s="2">
        <v>200089037</v>
      </c>
      <c r="B177" s="2" t="s">
        <v>684</v>
      </c>
      <c r="C177" s="2" t="s">
        <v>685</v>
      </c>
      <c r="D177" s="50" t="s">
        <v>686</v>
      </c>
      <c r="E177" s="46" t="s">
        <v>2494</v>
      </c>
      <c r="F177" s="50" t="s">
        <v>2495</v>
      </c>
      <c r="G177" s="39">
        <v>43688</v>
      </c>
      <c r="H177" s="4">
        <v>8439</v>
      </c>
      <c r="I177" s="4">
        <v>226</v>
      </c>
      <c r="J177" s="51">
        <v>189</v>
      </c>
      <c r="K177" s="51">
        <v>163</v>
      </c>
      <c r="L177" s="51">
        <v>231</v>
      </c>
      <c r="M177" s="51">
        <v>245</v>
      </c>
      <c r="N177" s="51">
        <v>207</v>
      </c>
      <c r="O177" s="73">
        <f t="shared" si="73"/>
        <v>80</v>
      </c>
      <c r="P177" s="65">
        <f t="shared" si="70"/>
        <v>71</v>
      </c>
      <c r="Q177" s="65">
        <f t="shared" si="67"/>
        <v>51</v>
      </c>
      <c r="R177" s="65">
        <f t="shared" si="69"/>
        <v>85</v>
      </c>
      <c r="S177" s="65">
        <f t="shared" si="71"/>
        <v>52</v>
      </c>
      <c r="T177" s="53">
        <f t="shared" si="74"/>
        <v>73</v>
      </c>
      <c r="U177" s="49">
        <f t="shared" si="55"/>
        <v>4</v>
      </c>
      <c r="V177" s="49">
        <f t="shared" si="56"/>
        <v>3</v>
      </c>
      <c r="W177" s="49">
        <f t="shared" si="57"/>
        <v>3</v>
      </c>
      <c r="X177" s="49">
        <f t="shared" si="58"/>
        <v>4</v>
      </c>
      <c r="Y177" s="49" t="str">
        <f t="shared" si="59"/>
        <v>B2</v>
      </c>
      <c r="AA177" s="4" t="s">
        <v>263</v>
      </c>
    </row>
    <row r="178" spans="1:27" x14ac:dyDescent="0.25">
      <c r="A178" s="2">
        <v>200086896</v>
      </c>
      <c r="B178" s="2" t="s">
        <v>562</v>
      </c>
      <c r="C178" s="2" t="s">
        <v>7</v>
      </c>
      <c r="D178" s="50" t="s">
        <v>563</v>
      </c>
      <c r="E178" s="46" t="s">
        <v>2494</v>
      </c>
      <c r="F178" s="50" t="s">
        <v>2495</v>
      </c>
      <c r="G178" s="39">
        <v>43688</v>
      </c>
      <c r="H178" s="4">
        <v>8438</v>
      </c>
      <c r="I178" s="4">
        <v>162</v>
      </c>
      <c r="J178" s="51">
        <v>163</v>
      </c>
      <c r="K178" s="51">
        <v>197</v>
      </c>
      <c r="L178" s="51">
        <v>214</v>
      </c>
      <c r="M178" s="51">
        <v>267</v>
      </c>
      <c r="N178" s="51">
        <v>210</v>
      </c>
      <c r="O178" s="73">
        <f t="shared" si="73"/>
        <v>41</v>
      </c>
      <c r="P178" s="65">
        <f t="shared" si="70"/>
        <v>53</v>
      </c>
      <c r="Q178" s="65">
        <f t="shared" si="67"/>
        <v>84</v>
      </c>
      <c r="R178" s="65">
        <f t="shared" si="69"/>
        <v>66</v>
      </c>
      <c r="S178" s="65">
        <f t="shared" si="71"/>
        <v>76</v>
      </c>
      <c r="T178" s="53">
        <f t="shared" si="74"/>
        <v>78</v>
      </c>
      <c r="U178" s="49">
        <f t="shared" si="55"/>
        <v>3</v>
      </c>
      <c r="V178" s="49">
        <f t="shared" si="56"/>
        <v>3</v>
      </c>
      <c r="W178" s="49">
        <f t="shared" si="57"/>
        <v>3</v>
      </c>
      <c r="X178" s="49">
        <f t="shared" si="58"/>
        <v>4</v>
      </c>
      <c r="Y178" s="49" t="str">
        <f t="shared" si="59"/>
        <v>B2</v>
      </c>
      <c r="AA178" s="4" t="s">
        <v>263</v>
      </c>
    </row>
    <row r="179" spans="1:27" x14ac:dyDescent="0.25">
      <c r="A179" s="2">
        <v>200092076</v>
      </c>
      <c r="B179" s="2" t="s">
        <v>564</v>
      </c>
      <c r="C179" s="2" t="s">
        <v>565</v>
      </c>
      <c r="D179" s="50" t="s">
        <v>566</v>
      </c>
      <c r="E179" s="46" t="s">
        <v>2494</v>
      </c>
      <c r="F179" s="50" t="s">
        <v>2495</v>
      </c>
      <c r="G179" s="39">
        <v>43688</v>
      </c>
      <c r="H179" s="4">
        <v>8438</v>
      </c>
      <c r="I179" s="4">
        <v>162</v>
      </c>
      <c r="J179" s="51">
        <v>129</v>
      </c>
      <c r="K179" s="51">
        <v>146</v>
      </c>
      <c r="L179" s="51">
        <v>214</v>
      </c>
      <c r="M179" s="51">
        <v>169</v>
      </c>
      <c r="N179" s="51">
        <v>165</v>
      </c>
      <c r="O179" s="73">
        <f t="shared" si="73"/>
        <v>41</v>
      </c>
      <c r="P179" s="65">
        <f t="shared" si="70"/>
        <v>27</v>
      </c>
      <c r="Q179" s="65">
        <f t="shared" si="67"/>
        <v>32</v>
      </c>
      <c r="R179" s="65">
        <f t="shared" si="69"/>
        <v>66</v>
      </c>
      <c r="S179" s="65">
        <v>10</v>
      </c>
      <c r="T179" s="53">
        <f t="shared" si="74"/>
        <v>24</v>
      </c>
      <c r="U179" s="49">
        <f t="shared" si="55"/>
        <v>3</v>
      </c>
      <c r="V179" s="49">
        <f t="shared" si="56"/>
        <v>2</v>
      </c>
      <c r="W179" s="49">
        <f t="shared" si="57"/>
        <v>2</v>
      </c>
      <c r="X179" s="49">
        <f t="shared" si="58"/>
        <v>4</v>
      </c>
      <c r="Y179" s="49" t="str">
        <f t="shared" si="59"/>
        <v>A2</v>
      </c>
      <c r="AA179" s="4" t="s">
        <v>263</v>
      </c>
    </row>
    <row r="180" spans="1:27" x14ac:dyDescent="0.25">
      <c r="A180" s="2">
        <v>200077479</v>
      </c>
      <c r="B180" s="2" t="s">
        <v>567</v>
      </c>
      <c r="C180" s="2" t="s">
        <v>112</v>
      </c>
      <c r="D180" s="50" t="s">
        <v>568</v>
      </c>
      <c r="E180" s="46" t="s">
        <v>2494</v>
      </c>
      <c r="F180" s="50" t="s">
        <v>2495</v>
      </c>
      <c r="G180" s="39">
        <v>43688</v>
      </c>
      <c r="H180" s="4">
        <v>8438</v>
      </c>
      <c r="I180" s="4">
        <v>172</v>
      </c>
      <c r="J180" s="51">
        <v>103</v>
      </c>
      <c r="K180" s="51">
        <v>137</v>
      </c>
      <c r="L180" s="51">
        <v>206</v>
      </c>
      <c r="M180" s="51">
        <v>256</v>
      </c>
      <c r="N180" s="51">
        <v>176</v>
      </c>
      <c r="O180" s="73">
        <f t="shared" si="73"/>
        <v>53</v>
      </c>
      <c r="P180" s="65">
        <f t="shared" si="70"/>
        <v>14</v>
      </c>
      <c r="Q180" s="65">
        <f t="shared" ref="Q180:Q211" si="75">VLOOKUP(K180,PER_LC,2,FALSE)</f>
        <v>26</v>
      </c>
      <c r="R180" s="65">
        <f t="shared" si="69"/>
        <v>55</v>
      </c>
      <c r="S180" s="65">
        <f t="shared" ref="S180:S211" si="76">VLOOKUP(M180,PER_IGL,2,FALSE)</f>
        <v>63</v>
      </c>
      <c r="T180" s="53">
        <f t="shared" si="74"/>
        <v>33</v>
      </c>
      <c r="U180" s="49">
        <f t="shared" si="55"/>
        <v>3</v>
      </c>
      <c r="V180" s="49">
        <f t="shared" si="56"/>
        <v>1</v>
      </c>
      <c r="W180" s="49">
        <f t="shared" si="57"/>
        <v>2</v>
      </c>
      <c r="X180" s="49">
        <f t="shared" si="58"/>
        <v>4</v>
      </c>
      <c r="Y180" s="49" t="str">
        <f t="shared" si="59"/>
        <v>B2</v>
      </c>
      <c r="AA180" s="4" t="s">
        <v>263</v>
      </c>
    </row>
    <row r="181" spans="1:27" x14ac:dyDescent="0.25">
      <c r="A181" s="2">
        <v>200080910</v>
      </c>
      <c r="B181" s="2" t="s">
        <v>569</v>
      </c>
      <c r="C181" s="2" t="s">
        <v>3</v>
      </c>
      <c r="D181" s="50" t="s">
        <v>570</v>
      </c>
      <c r="E181" s="46" t="s">
        <v>2494</v>
      </c>
      <c r="F181" s="50" t="s">
        <v>2495</v>
      </c>
      <c r="G181" s="39">
        <v>43688</v>
      </c>
      <c r="H181" s="4">
        <v>8438</v>
      </c>
      <c r="I181" s="4">
        <v>174</v>
      </c>
      <c r="J181" s="51">
        <v>146</v>
      </c>
      <c r="K181" s="51">
        <v>154</v>
      </c>
      <c r="L181" s="51">
        <v>189</v>
      </c>
      <c r="M181" s="51">
        <v>229</v>
      </c>
      <c r="N181" s="51">
        <v>180</v>
      </c>
      <c r="O181" s="73">
        <f t="shared" si="73"/>
        <v>56</v>
      </c>
      <c r="P181" s="65">
        <f t="shared" si="70"/>
        <v>40</v>
      </c>
      <c r="Q181" s="65">
        <f t="shared" si="75"/>
        <v>42</v>
      </c>
      <c r="R181" s="65">
        <f t="shared" si="69"/>
        <v>34</v>
      </c>
      <c r="S181" s="65">
        <f t="shared" si="76"/>
        <v>37</v>
      </c>
      <c r="T181" s="53">
        <f t="shared" si="74"/>
        <v>37</v>
      </c>
      <c r="U181" s="49">
        <f t="shared" si="55"/>
        <v>3</v>
      </c>
      <c r="V181" s="49">
        <f t="shared" si="56"/>
        <v>2</v>
      </c>
      <c r="W181" s="49">
        <f t="shared" si="57"/>
        <v>2</v>
      </c>
      <c r="X181" s="49">
        <f t="shared" si="58"/>
        <v>3</v>
      </c>
      <c r="Y181" s="49" t="str">
        <f t="shared" si="59"/>
        <v>B2</v>
      </c>
      <c r="AA181" s="4" t="s">
        <v>263</v>
      </c>
    </row>
    <row r="182" spans="1:27" x14ac:dyDescent="0.25">
      <c r="A182" s="2">
        <v>200092617</v>
      </c>
      <c r="B182" s="2" t="s">
        <v>571</v>
      </c>
      <c r="C182" s="2" t="s">
        <v>572</v>
      </c>
      <c r="D182" s="50" t="s">
        <v>573</v>
      </c>
      <c r="E182" s="46" t="s">
        <v>2494</v>
      </c>
      <c r="F182" s="50" t="s">
        <v>2495</v>
      </c>
      <c r="G182" s="39">
        <v>43688</v>
      </c>
      <c r="H182" s="4">
        <v>8438</v>
      </c>
      <c r="I182" s="4">
        <v>179</v>
      </c>
      <c r="J182" s="51">
        <v>94</v>
      </c>
      <c r="K182" s="51">
        <v>137</v>
      </c>
      <c r="L182" s="51">
        <v>231</v>
      </c>
      <c r="M182" s="51">
        <v>245</v>
      </c>
      <c r="N182" s="51">
        <v>177</v>
      </c>
      <c r="O182" s="73">
        <f t="shared" si="73"/>
        <v>68</v>
      </c>
      <c r="P182" s="65">
        <f t="shared" si="70"/>
        <v>10</v>
      </c>
      <c r="Q182" s="65">
        <f t="shared" si="75"/>
        <v>26</v>
      </c>
      <c r="R182" s="65">
        <f t="shared" si="69"/>
        <v>85</v>
      </c>
      <c r="S182" s="65">
        <f t="shared" si="76"/>
        <v>52</v>
      </c>
      <c r="T182" s="53">
        <f t="shared" si="74"/>
        <v>34</v>
      </c>
      <c r="U182" s="49">
        <f t="shared" si="55"/>
        <v>3</v>
      </c>
      <c r="V182" s="49">
        <f t="shared" si="56"/>
        <v>1</v>
      </c>
      <c r="W182" s="49">
        <f t="shared" si="57"/>
        <v>2</v>
      </c>
      <c r="X182" s="49">
        <f t="shared" si="58"/>
        <v>4</v>
      </c>
      <c r="Y182" s="49" t="str">
        <f t="shared" si="59"/>
        <v>B2</v>
      </c>
      <c r="AA182" s="4" t="s">
        <v>263</v>
      </c>
    </row>
    <row r="183" spans="1:27" x14ac:dyDescent="0.25">
      <c r="A183" s="2">
        <v>200092618</v>
      </c>
      <c r="B183" s="2" t="s">
        <v>687</v>
      </c>
      <c r="C183" s="2" t="s">
        <v>688</v>
      </c>
      <c r="D183" s="50" t="s">
        <v>689</v>
      </c>
      <c r="E183" s="46" t="s">
        <v>2494</v>
      </c>
      <c r="F183" s="50" t="s">
        <v>2495</v>
      </c>
      <c r="G183" s="39">
        <v>43688</v>
      </c>
      <c r="H183" s="4">
        <v>8439</v>
      </c>
      <c r="I183" s="4">
        <v>183</v>
      </c>
      <c r="J183" s="51">
        <v>137</v>
      </c>
      <c r="K183" s="51">
        <v>129</v>
      </c>
      <c r="L183" s="51">
        <v>249</v>
      </c>
      <c r="M183" s="51">
        <v>256</v>
      </c>
      <c r="N183" s="51">
        <v>193</v>
      </c>
      <c r="O183" s="73">
        <f t="shared" si="73"/>
        <v>75</v>
      </c>
      <c r="P183" s="65">
        <f t="shared" si="70"/>
        <v>33</v>
      </c>
      <c r="Q183" s="65">
        <f t="shared" si="75"/>
        <v>20</v>
      </c>
      <c r="R183" s="65">
        <f t="shared" si="69"/>
        <v>94</v>
      </c>
      <c r="S183" s="65">
        <f t="shared" si="76"/>
        <v>63</v>
      </c>
      <c r="T183" s="53">
        <f t="shared" si="74"/>
        <v>53</v>
      </c>
      <c r="U183" s="49">
        <f t="shared" si="55"/>
        <v>3</v>
      </c>
      <c r="V183" s="49">
        <f t="shared" si="56"/>
        <v>2</v>
      </c>
      <c r="W183" s="49">
        <f t="shared" si="57"/>
        <v>2</v>
      </c>
      <c r="X183" s="49">
        <f t="shared" si="58"/>
        <v>4</v>
      </c>
      <c r="Y183" s="49" t="str">
        <f t="shared" si="59"/>
        <v>B2</v>
      </c>
      <c r="AA183" s="4" t="s">
        <v>263</v>
      </c>
    </row>
    <row r="184" spans="1:27" x14ac:dyDescent="0.25">
      <c r="A184" s="2">
        <v>200038296</v>
      </c>
      <c r="B184" s="2" t="s">
        <v>574</v>
      </c>
      <c r="C184" s="2" t="s">
        <v>575</v>
      </c>
      <c r="D184" s="50" t="s">
        <v>576</v>
      </c>
      <c r="E184" s="46" t="s">
        <v>2494</v>
      </c>
      <c r="F184" s="50" t="s">
        <v>2495</v>
      </c>
      <c r="G184" s="39">
        <v>43688</v>
      </c>
      <c r="H184" s="4">
        <v>8438</v>
      </c>
      <c r="I184" s="4">
        <v>137</v>
      </c>
      <c r="J184" s="51">
        <v>94</v>
      </c>
      <c r="K184" s="51">
        <v>103</v>
      </c>
      <c r="L184" s="51">
        <v>197</v>
      </c>
      <c r="M184" s="51">
        <v>273</v>
      </c>
      <c r="N184" s="51">
        <v>167</v>
      </c>
      <c r="O184" s="73">
        <f t="shared" si="73"/>
        <v>26</v>
      </c>
      <c r="P184" s="65">
        <f t="shared" si="70"/>
        <v>10</v>
      </c>
      <c r="Q184" s="65">
        <f t="shared" si="75"/>
        <v>10</v>
      </c>
      <c r="R184" s="65">
        <f t="shared" si="69"/>
        <v>45</v>
      </c>
      <c r="S184" s="65">
        <f t="shared" si="76"/>
        <v>85</v>
      </c>
      <c r="T184" s="53">
        <v>26</v>
      </c>
      <c r="U184" s="49">
        <f t="shared" si="55"/>
        <v>2</v>
      </c>
      <c r="V184" s="49">
        <f t="shared" si="56"/>
        <v>1</v>
      </c>
      <c r="W184" s="49">
        <f t="shared" si="57"/>
        <v>1</v>
      </c>
      <c r="X184" s="49">
        <f t="shared" si="58"/>
        <v>3</v>
      </c>
      <c r="Y184" s="49" t="str">
        <f t="shared" si="59"/>
        <v>B2</v>
      </c>
      <c r="AA184" s="4" t="s">
        <v>263</v>
      </c>
    </row>
    <row r="185" spans="1:27" x14ac:dyDescent="0.25">
      <c r="A185" s="2">
        <v>200093335</v>
      </c>
      <c r="B185" s="2" t="s">
        <v>577</v>
      </c>
      <c r="C185" s="2" t="s">
        <v>578</v>
      </c>
      <c r="D185" s="50" t="s">
        <v>579</v>
      </c>
      <c r="E185" s="46" t="s">
        <v>2494</v>
      </c>
      <c r="F185" s="50" t="s">
        <v>2495</v>
      </c>
      <c r="G185" s="39">
        <v>43688</v>
      </c>
      <c r="H185" s="4">
        <v>8438</v>
      </c>
      <c r="I185" s="4">
        <v>50</v>
      </c>
      <c r="J185" s="51">
        <v>77</v>
      </c>
      <c r="K185" s="51">
        <v>146</v>
      </c>
      <c r="L185" s="51">
        <v>206</v>
      </c>
      <c r="M185" s="51">
        <v>256</v>
      </c>
      <c r="N185" s="59">
        <v>171</v>
      </c>
      <c r="O185" s="73">
        <v>5</v>
      </c>
      <c r="P185" s="65">
        <f t="shared" si="70"/>
        <v>4</v>
      </c>
      <c r="Q185" s="65">
        <f t="shared" si="75"/>
        <v>32</v>
      </c>
      <c r="R185" s="65">
        <f t="shared" si="69"/>
        <v>55</v>
      </c>
      <c r="S185" s="65">
        <f t="shared" si="76"/>
        <v>63</v>
      </c>
      <c r="T185" s="53">
        <v>29</v>
      </c>
      <c r="U185" s="49">
        <f t="shared" si="55"/>
        <v>1</v>
      </c>
      <c r="V185" s="49">
        <f t="shared" si="56"/>
        <v>1</v>
      </c>
      <c r="W185" s="49">
        <f t="shared" si="57"/>
        <v>2</v>
      </c>
      <c r="X185" s="49">
        <f t="shared" si="58"/>
        <v>4</v>
      </c>
      <c r="Y185" s="49" t="str">
        <f t="shared" si="59"/>
        <v>B2</v>
      </c>
      <c r="AA185" s="4" t="s">
        <v>263</v>
      </c>
    </row>
    <row r="186" spans="1:27" x14ac:dyDescent="0.25">
      <c r="A186" s="2">
        <v>200090498</v>
      </c>
      <c r="B186" s="2" t="s">
        <v>516</v>
      </c>
      <c r="C186" s="2" t="s">
        <v>405</v>
      </c>
      <c r="D186" s="50" t="s">
        <v>517</v>
      </c>
      <c r="E186" s="46" t="s">
        <v>2494</v>
      </c>
      <c r="F186" s="50" t="s">
        <v>2495</v>
      </c>
      <c r="G186" s="39">
        <v>43688</v>
      </c>
      <c r="H186" s="4">
        <v>8439</v>
      </c>
      <c r="I186" s="4">
        <v>264</v>
      </c>
      <c r="J186" s="51">
        <v>111</v>
      </c>
      <c r="K186" s="51">
        <v>171</v>
      </c>
      <c r="L186" s="51">
        <v>197</v>
      </c>
      <c r="M186" s="51">
        <v>240</v>
      </c>
      <c r="N186" s="51">
        <v>180</v>
      </c>
      <c r="O186" s="73">
        <f t="shared" ref="O186:O191" si="77">VLOOKUP(I186,PER_CE,2,FALSE)</f>
        <v>86</v>
      </c>
      <c r="P186" s="65">
        <f t="shared" si="70"/>
        <v>18</v>
      </c>
      <c r="Q186" s="65">
        <f t="shared" si="75"/>
        <v>61</v>
      </c>
      <c r="R186" s="65">
        <f t="shared" si="69"/>
        <v>45</v>
      </c>
      <c r="S186" s="65">
        <f t="shared" si="76"/>
        <v>47</v>
      </c>
      <c r="T186" s="53">
        <f>VLOOKUP(N186,PER_PGLOB,2,FALSE)</f>
        <v>37</v>
      </c>
      <c r="U186" s="49">
        <f t="shared" ref="U186:U249" si="78">VALUE(IF(I186&lt;116,"1",IF(I186&lt;151,"2",IF(I186&lt;186,"3",IF(I186&lt;=300,"4","ERROR")))))</f>
        <v>4</v>
      </c>
      <c r="V186" s="49">
        <f t="shared" ref="V186:V249" si="79">VALUE(IF(J186&lt;126,"1",IF(J186&lt;154,"2",IF(J186&lt;203,"3",IF(J186&lt;=300,"4","ERROR")))))</f>
        <v>1</v>
      </c>
      <c r="W186" s="49">
        <f t="shared" ref="W186:W249" si="80">VALUE(IF(K186&lt;125,"1",IF(K186&lt;158,"2",IF(K186&lt;200,"3",IF(K186&lt;=300,"4","ERROR")))))</f>
        <v>3</v>
      </c>
      <c r="X186" s="49">
        <f t="shared" ref="X186:X249" si="81">VALUE(IF(L186&lt;125,"1",IF(L186&lt;157,"2",IF(L186&lt;200,"3",IF(L186&lt;=300,"4","ERROR")))))</f>
        <v>3</v>
      </c>
      <c r="Y186" s="49" t="str">
        <f t="shared" ref="Y186:Y249" si="82">IF(M186&lt;123,"-A1",IF(M186&lt;146,"A1",IF(M186&lt;171,"A2",IF(M186&lt;200,"B1",IF(M186&lt;=300,"B2","ERROR")))))</f>
        <v>B2</v>
      </c>
      <c r="AA186" s="4" t="s">
        <v>264</v>
      </c>
    </row>
    <row r="187" spans="1:27" x14ac:dyDescent="0.25">
      <c r="A187" s="2">
        <v>200089252</v>
      </c>
      <c r="B187" s="2" t="s">
        <v>580</v>
      </c>
      <c r="C187" s="2" t="s">
        <v>3</v>
      </c>
      <c r="D187" s="50" t="s">
        <v>581</v>
      </c>
      <c r="E187" s="46" t="s">
        <v>2494</v>
      </c>
      <c r="F187" s="50" t="s">
        <v>2495</v>
      </c>
      <c r="G187" s="39">
        <v>43688</v>
      </c>
      <c r="H187" s="4">
        <v>8438</v>
      </c>
      <c r="I187" s="4">
        <v>181</v>
      </c>
      <c r="J187" s="51">
        <v>120</v>
      </c>
      <c r="K187" s="51">
        <v>197</v>
      </c>
      <c r="L187" s="51">
        <v>171</v>
      </c>
      <c r="M187" s="51">
        <v>191</v>
      </c>
      <c r="N187" s="51">
        <v>170</v>
      </c>
      <c r="O187" s="73">
        <f t="shared" si="77"/>
        <v>74</v>
      </c>
      <c r="P187" s="65">
        <f t="shared" si="70"/>
        <v>24</v>
      </c>
      <c r="Q187" s="65">
        <f t="shared" si="75"/>
        <v>84</v>
      </c>
      <c r="R187" s="65">
        <f t="shared" si="69"/>
        <v>21</v>
      </c>
      <c r="S187" s="65">
        <f t="shared" si="76"/>
        <v>17</v>
      </c>
      <c r="T187" s="53">
        <f>VLOOKUP(N187,PER_PGLOB,2,FALSE)</f>
        <v>28</v>
      </c>
      <c r="U187" s="49">
        <f t="shared" si="78"/>
        <v>3</v>
      </c>
      <c r="V187" s="49">
        <f t="shared" si="79"/>
        <v>1</v>
      </c>
      <c r="W187" s="49">
        <f t="shared" si="80"/>
        <v>3</v>
      </c>
      <c r="X187" s="49">
        <f t="shared" si="81"/>
        <v>3</v>
      </c>
      <c r="Y187" s="49" t="str">
        <f t="shared" si="82"/>
        <v>B1</v>
      </c>
      <c r="AA187" s="4" t="s">
        <v>263</v>
      </c>
    </row>
    <row r="188" spans="1:27" x14ac:dyDescent="0.25">
      <c r="A188" s="2">
        <v>200082517</v>
      </c>
      <c r="B188" s="2" t="s">
        <v>582</v>
      </c>
      <c r="C188" s="2" t="s">
        <v>112</v>
      </c>
      <c r="D188" s="50" t="s">
        <v>583</v>
      </c>
      <c r="E188" s="46" t="s">
        <v>2494</v>
      </c>
      <c r="F188" s="50" t="s">
        <v>2495</v>
      </c>
      <c r="G188" s="39">
        <v>43688</v>
      </c>
      <c r="H188" s="4">
        <v>8438</v>
      </c>
      <c r="I188" s="4">
        <v>141</v>
      </c>
      <c r="J188" s="51">
        <v>77</v>
      </c>
      <c r="K188" s="51">
        <v>137</v>
      </c>
      <c r="L188" s="51">
        <v>180</v>
      </c>
      <c r="M188" s="51">
        <v>256</v>
      </c>
      <c r="N188" s="59">
        <v>163</v>
      </c>
      <c r="O188" s="73">
        <f t="shared" si="77"/>
        <v>31</v>
      </c>
      <c r="P188" s="65">
        <f t="shared" si="70"/>
        <v>4</v>
      </c>
      <c r="Q188" s="65">
        <f t="shared" si="75"/>
        <v>26</v>
      </c>
      <c r="R188" s="65">
        <f t="shared" si="69"/>
        <v>29</v>
      </c>
      <c r="S188" s="65">
        <f t="shared" si="76"/>
        <v>63</v>
      </c>
      <c r="T188" s="53">
        <f>VLOOKUP(N188,PER_PGLOB,2,FALSE)</f>
        <v>22</v>
      </c>
      <c r="U188" s="49">
        <f t="shared" si="78"/>
        <v>2</v>
      </c>
      <c r="V188" s="49">
        <f t="shared" si="79"/>
        <v>1</v>
      </c>
      <c r="W188" s="49">
        <f t="shared" si="80"/>
        <v>2</v>
      </c>
      <c r="X188" s="49">
        <f t="shared" si="81"/>
        <v>3</v>
      </c>
      <c r="Y188" s="49" t="str">
        <f t="shared" si="82"/>
        <v>B2</v>
      </c>
      <c r="AA188" s="4" t="s">
        <v>263</v>
      </c>
    </row>
    <row r="189" spans="1:27" x14ac:dyDescent="0.25">
      <c r="A189" s="2">
        <v>200080851</v>
      </c>
      <c r="B189" s="2" t="s">
        <v>584</v>
      </c>
      <c r="C189" s="2" t="s">
        <v>503</v>
      </c>
      <c r="D189" s="50" t="s">
        <v>585</v>
      </c>
      <c r="E189" s="46" t="s">
        <v>2494</v>
      </c>
      <c r="F189" s="50" t="s">
        <v>2495</v>
      </c>
      <c r="G189" s="39">
        <v>43688</v>
      </c>
      <c r="H189" s="4">
        <v>8438</v>
      </c>
      <c r="I189" s="4">
        <v>185</v>
      </c>
      <c r="J189" s="51">
        <v>94</v>
      </c>
      <c r="K189" s="51">
        <v>129</v>
      </c>
      <c r="L189" s="51">
        <v>206</v>
      </c>
      <c r="M189" s="51">
        <v>240</v>
      </c>
      <c r="N189" s="51">
        <v>167</v>
      </c>
      <c r="O189" s="73">
        <f t="shared" si="77"/>
        <v>78</v>
      </c>
      <c r="P189" s="65">
        <f t="shared" si="70"/>
        <v>10</v>
      </c>
      <c r="Q189" s="65">
        <f t="shared" si="75"/>
        <v>20</v>
      </c>
      <c r="R189" s="65">
        <f t="shared" si="69"/>
        <v>55</v>
      </c>
      <c r="S189" s="65">
        <f t="shared" si="76"/>
        <v>47</v>
      </c>
      <c r="T189" s="53">
        <v>26</v>
      </c>
      <c r="U189" s="49">
        <f t="shared" si="78"/>
        <v>3</v>
      </c>
      <c r="V189" s="49">
        <f t="shared" si="79"/>
        <v>1</v>
      </c>
      <c r="W189" s="49">
        <f t="shared" si="80"/>
        <v>2</v>
      </c>
      <c r="X189" s="49">
        <f t="shared" si="81"/>
        <v>4</v>
      </c>
      <c r="Y189" s="49" t="str">
        <f t="shared" si="82"/>
        <v>B2</v>
      </c>
      <c r="AA189" s="4" t="s">
        <v>263</v>
      </c>
    </row>
    <row r="190" spans="1:27" x14ac:dyDescent="0.25">
      <c r="A190" s="2">
        <v>200092845</v>
      </c>
      <c r="B190" s="2" t="s">
        <v>586</v>
      </c>
      <c r="C190" s="2" t="s">
        <v>114</v>
      </c>
      <c r="D190" s="50" t="s">
        <v>587</v>
      </c>
      <c r="E190" s="46" t="s">
        <v>2494</v>
      </c>
      <c r="F190" s="50" t="s">
        <v>2495</v>
      </c>
      <c r="G190" s="39">
        <v>43688</v>
      </c>
      <c r="H190" s="4">
        <v>8438</v>
      </c>
      <c r="I190" s="4">
        <v>246</v>
      </c>
      <c r="J190" s="51">
        <v>111</v>
      </c>
      <c r="K190" s="51">
        <v>197</v>
      </c>
      <c r="L190" s="51">
        <v>257</v>
      </c>
      <c r="M190" s="51">
        <v>196</v>
      </c>
      <c r="N190" s="59">
        <v>190</v>
      </c>
      <c r="O190" s="73">
        <f t="shared" si="77"/>
        <v>83</v>
      </c>
      <c r="P190" s="65">
        <f t="shared" si="70"/>
        <v>18</v>
      </c>
      <c r="Q190" s="65">
        <f t="shared" si="75"/>
        <v>84</v>
      </c>
      <c r="R190" s="65">
        <f t="shared" si="69"/>
        <v>98</v>
      </c>
      <c r="S190" s="65">
        <f t="shared" si="76"/>
        <v>18</v>
      </c>
      <c r="T190" s="53">
        <f>VLOOKUP(N190,PER_PGLOB,2,FALSE)</f>
        <v>50</v>
      </c>
      <c r="U190" s="49">
        <f t="shared" si="78"/>
        <v>4</v>
      </c>
      <c r="V190" s="49">
        <f t="shared" si="79"/>
        <v>1</v>
      </c>
      <c r="W190" s="49">
        <f t="shared" si="80"/>
        <v>3</v>
      </c>
      <c r="X190" s="49">
        <f t="shared" si="81"/>
        <v>4</v>
      </c>
      <c r="Y190" s="49" t="str">
        <f t="shared" si="82"/>
        <v>B1</v>
      </c>
      <c r="AA190" s="4" t="s">
        <v>263</v>
      </c>
    </row>
    <row r="191" spans="1:27" x14ac:dyDescent="0.25">
      <c r="A191" s="2">
        <v>200088530</v>
      </c>
      <c r="B191" s="2" t="s">
        <v>690</v>
      </c>
      <c r="C191" s="2" t="s">
        <v>373</v>
      </c>
      <c r="D191" s="50" t="s">
        <v>691</v>
      </c>
      <c r="E191" s="46" t="s">
        <v>2494</v>
      </c>
      <c r="F191" s="50" t="s">
        <v>2495</v>
      </c>
      <c r="G191" s="39">
        <v>43688</v>
      </c>
      <c r="H191" s="4">
        <v>8439</v>
      </c>
      <c r="I191" s="4">
        <v>179</v>
      </c>
      <c r="J191" s="51">
        <v>137</v>
      </c>
      <c r="K191" s="51">
        <v>154</v>
      </c>
      <c r="L191" s="51">
        <v>206</v>
      </c>
      <c r="M191" s="51">
        <v>218</v>
      </c>
      <c r="N191" s="51">
        <v>179</v>
      </c>
      <c r="O191" s="73">
        <f t="shared" si="77"/>
        <v>68</v>
      </c>
      <c r="P191" s="65">
        <f t="shared" si="70"/>
        <v>33</v>
      </c>
      <c r="Q191" s="65">
        <f t="shared" si="75"/>
        <v>42</v>
      </c>
      <c r="R191" s="65">
        <f t="shared" si="69"/>
        <v>55</v>
      </c>
      <c r="S191" s="65">
        <f t="shared" si="76"/>
        <v>30</v>
      </c>
      <c r="T191" s="53">
        <f>VLOOKUP(N191,PER_PGLOB,2,FALSE)</f>
        <v>36</v>
      </c>
      <c r="U191" s="49">
        <f t="shared" si="78"/>
        <v>3</v>
      </c>
      <c r="V191" s="49">
        <f t="shared" si="79"/>
        <v>2</v>
      </c>
      <c r="W191" s="49">
        <f t="shared" si="80"/>
        <v>2</v>
      </c>
      <c r="X191" s="49">
        <f t="shared" si="81"/>
        <v>4</v>
      </c>
      <c r="Y191" s="49" t="str">
        <f t="shared" si="82"/>
        <v>B2</v>
      </c>
      <c r="AA191" s="4" t="s">
        <v>263</v>
      </c>
    </row>
    <row r="192" spans="1:27" x14ac:dyDescent="0.25">
      <c r="A192" s="2">
        <v>200071678</v>
      </c>
      <c r="B192" s="2" t="s">
        <v>692</v>
      </c>
      <c r="C192" s="2" t="s">
        <v>693</v>
      </c>
      <c r="D192" s="50" t="s">
        <v>694</v>
      </c>
      <c r="E192" s="46" t="s">
        <v>2494</v>
      </c>
      <c r="F192" s="50" t="s">
        <v>2495</v>
      </c>
      <c r="G192" s="39">
        <v>43688</v>
      </c>
      <c r="H192" s="4">
        <v>8439</v>
      </c>
      <c r="I192" s="4">
        <v>201</v>
      </c>
      <c r="J192" s="51">
        <v>103</v>
      </c>
      <c r="K192" s="51">
        <v>171</v>
      </c>
      <c r="L192" s="51">
        <v>214</v>
      </c>
      <c r="M192" s="51">
        <v>235</v>
      </c>
      <c r="N192" s="51">
        <v>181</v>
      </c>
      <c r="O192" s="73">
        <v>79</v>
      </c>
      <c r="P192" s="65">
        <f t="shared" si="70"/>
        <v>14</v>
      </c>
      <c r="Q192" s="65">
        <f t="shared" si="75"/>
        <v>61</v>
      </c>
      <c r="R192" s="65">
        <f t="shared" si="69"/>
        <v>66</v>
      </c>
      <c r="S192" s="65">
        <f t="shared" si="76"/>
        <v>42</v>
      </c>
      <c r="T192" s="53">
        <f>VLOOKUP(N192,PER_PGLOB,2,FALSE)</f>
        <v>38</v>
      </c>
      <c r="U192" s="49">
        <f t="shared" si="78"/>
        <v>4</v>
      </c>
      <c r="V192" s="49">
        <f t="shared" si="79"/>
        <v>1</v>
      </c>
      <c r="W192" s="49">
        <f t="shared" si="80"/>
        <v>3</v>
      </c>
      <c r="X192" s="49">
        <f t="shared" si="81"/>
        <v>4</v>
      </c>
      <c r="Y192" s="49" t="str">
        <f t="shared" si="82"/>
        <v>B2</v>
      </c>
      <c r="AA192" s="4" t="s">
        <v>263</v>
      </c>
    </row>
    <row r="193" spans="1:27" x14ac:dyDescent="0.25">
      <c r="A193" s="2">
        <v>200061876</v>
      </c>
      <c r="B193" s="2" t="s">
        <v>695</v>
      </c>
      <c r="C193" s="2" t="s">
        <v>696</v>
      </c>
      <c r="D193" s="50" t="s">
        <v>697</v>
      </c>
      <c r="E193" s="46" t="s">
        <v>2494</v>
      </c>
      <c r="F193" s="50" t="s">
        <v>2495</v>
      </c>
      <c r="G193" s="39">
        <v>43688</v>
      </c>
      <c r="H193" s="4">
        <v>8439</v>
      </c>
      <c r="I193" s="4">
        <v>185</v>
      </c>
      <c r="J193" s="51">
        <v>154</v>
      </c>
      <c r="K193" s="51">
        <v>180</v>
      </c>
      <c r="L193" s="51"/>
      <c r="M193" s="51">
        <v>262</v>
      </c>
      <c r="N193" s="51">
        <v>149</v>
      </c>
      <c r="O193" s="73">
        <f>VLOOKUP(I193,PER_CE,2,FALSE)</f>
        <v>78</v>
      </c>
      <c r="P193" s="65">
        <f t="shared" si="70"/>
        <v>46</v>
      </c>
      <c r="Q193" s="65">
        <f t="shared" si="75"/>
        <v>71</v>
      </c>
      <c r="R193" s="65"/>
      <c r="S193" s="65">
        <f t="shared" si="76"/>
        <v>71</v>
      </c>
      <c r="T193" s="53">
        <v>14</v>
      </c>
      <c r="U193" s="49">
        <f t="shared" si="78"/>
        <v>3</v>
      </c>
      <c r="V193" s="49">
        <f t="shared" si="79"/>
        <v>3</v>
      </c>
      <c r="W193" s="49">
        <f t="shared" si="80"/>
        <v>3</v>
      </c>
      <c r="X193" s="49">
        <f t="shared" si="81"/>
        <v>1</v>
      </c>
      <c r="Y193" s="49" t="str">
        <f t="shared" si="82"/>
        <v>B2</v>
      </c>
      <c r="AA193" s="4" t="s">
        <v>263</v>
      </c>
    </row>
    <row r="194" spans="1:27" x14ac:dyDescent="0.25">
      <c r="A194" s="2">
        <v>200087152</v>
      </c>
      <c r="B194" s="2" t="s">
        <v>698</v>
      </c>
      <c r="C194" s="2" t="s">
        <v>699</v>
      </c>
      <c r="D194" s="50" t="s">
        <v>700</v>
      </c>
      <c r="E194" s="46" t="s">
        <v>2494</v>
      </c>
      <c r="F194" s="50" t="s">
        <v>2495</v>
      </c>
      <c r="G194" s="39">
        <v>43688</v>
      </c>
      <c r="H194" s="4">
        <v>8439</v>
      </c>
      <c r="I194" s="4">
        <v>124</v>
      </c>
      <c r="J194" s="51">
        <v>197</v>
      </c>
      <c r="K194" s="51">
        <v>197</v>
      </c>
      <c r="L194" s="51">
        <v>214</v>
      </c>
      <c r="M194" s="51">
        <v>278</v>
      </c>
      <c r="N194" s="51">
        <v>222</v>
      </c>
      <c r="O194" s="73">
        <v>11</v>
      </c>
      <c r="P194" s="65">
        <f t="shared" ref="P194:P220" si="83">VLOOKUP(J194,PER_RC,2,FALSE)</f>
        <v>77</v>
      </c>
      <c r="Q194" s="65">
        <f t="shared" si="75"/>
        <v>84</v>
      </c>
      <c r="R194" s="65">
        <f t="shared" ref="R194:R204" si="84">VLOOKUP(L194,PER_CC,2,FALSE)</f>
        <v>66</v>
      </c>
      <c r="S194" s="65">
        <f t="shared" si="76"/>
        <v>88</v>
      </c>
      <c r="T194" s="53">
        <f>VLOOKUP(N194,PER_PGLOB,2,FALSE)</f>
        <v>88</v>
      </c>
      <c r="U194" s="49">
        <f t="shared" si="78"/>
        <v>2</v>
      </c>
      <c r="V194" s="49">
        <f t="shared" si="79"/>
        <v>3</v>
      </c>
      <c r="W194" s="49">
        <f t="shared" si="80"/>
        <v>3</v>
      </c>
      <c r="X194" s="49">
        <f t="shared" si="81"/>
        <v>4</v>
      </c>
      <c r="Y194" s="49" t="str">
        <f t="shared" si="82"/>
        <v>B2</v>
      </c>
      <c r="AA194" s="4" t="s">
        <v>263</v>
      </c>
    </row>
    <row r="195" spans="1:27" x14ac:dyDescent="0.25">
      <c r="A195" s="2">
        <v>200093516</v>
      </c>
      <c r="B195" s="2" t="s">
        <v>588</v>
      </c>
      <c r="C195" s="2" t="s">
        <v>3</v>
      </c>
      <c r="D195" s="50" t="s">
        <v>589</v>
      </c>
      <c r="E195" s="46" t="s">
        <v>2494</v>
      </c>
      <c r="F195" s="50" t="s">
        <v>2495</v>
      </c>
      <c r="G195" s="39">
        <v>43688</v>
      </c>
      <c r="H195" s="4">
        <v>8438</v>
      </c>
      <c r="I195" s="4">
        <v>131</v>
      </c>
      <c r="J195" s="51">
        <v>137</v>
      </c>
      <c r="K195" s="51">
        <v>146</v>
      </c>
      <c r="L195" s="51">
        <v>231</v>
      </c>
      <c r="M195" s="51">
        <v>251</v>
      </c>
      <c r="N195" s="51">
        <v>191</v>
      </c>
      <c r="O195" s="73">
        <f>VLOOKUP(I195,PER_CE,2,FALSE)</f>
        <v>16</v>
      </c>
      <c r="P195" s="65">
        <f t="shared" si="83"/>
        <v>33</v>
      </c>
      <c r="Q195" s="65">
        <f t="shared" si="75"/>
        <v>32</v>
      </c>
      <c r="R195" s="65">
        <f t="shared" si="84"/>
        <v>85</v>
      </c>
      <c r="S195" s="65">
        <f t="shared" si="76"/>
        <v>59</v>
      </c>
      <c r="T195" s="53">
        <v>51</v>
      </c>
      <c r="U195" s="49">
        <f t="shared" si="78"/>
        <v>2</v>
      </c>
      <c r="V195" s="49">
        <f t="shared" si="79"/>
        <v>2</v>
      </c>
      <c r="W195" s="49">
        <f t="shared" si="80"/>
        <v>2</v>
      </c>
      <c r="X195" s="49">
        <f t="shared" si="81"/>
        <v>4</v>
      </c>
      <c r="Y195" s="49" t="str">
        <f t="shared" si="82"/>
        <v>B2</v>
      </c>
      <c r="AA195" s="4" t="s">
        <v>263</v>
      </c>
    </row>
    <row r="196" spans="1:27" x14ac:dyDescent="0.25">
      <c r="A196" s="2">
        <v>200091994</v>
      </c>
      <c r="B196" s="2" t="s">
        <v>590</v>
      </c>
      <c r="C196" s="2" t="s">
        <v>408</v>
      </c>
      <c r="D196" s="50" t="s">
        <v>591</v>
      </c>
      <c r="E196" s="46" t="s">
        <v>2494</v>
      </c>
      <c r="F196" s="50" t="s">
        <v>2495</v>
      </c>
      <c r="G196" s="39">
        <v>43688</v>
      </c>
      <c r="H196" s="4">
        <v>8438</v>
      </c>
      <c r="I196" s="4">
        <v>163</v>
      </c>
      <c r="J196" s="51">
        <v>214</v>
      </c>
      <c r="K196" s="51">
        <v>180</v>
      </c>
      <c r="L196" s="51">
        <v>231</v>
      </c>
      <c r="M196" s="51">
        <v>284</v>
      </c>
      <c r="N196" s="51">
        <v>227</v>
      </c>
      <c r="O196" s="73">
        <v>43</v>
      </c>
      <c r="P196" s="65">
        <f t="shared" si="83"/>
        <v>88</v>
      </c>
      <c r="Q196" s="65">
        <f t="shared" si="75"/>
        <v>71</v>
      </c>
      <c r="R196" s="65">
        <f t="shared" si="84"/>
        <v>85</v>
      </c>
      <c r="S196" s="65">
        <f t="shared" si="76"/>
        <v>93</v>
      </c>
      <c r="T196" s="53">
        <v>93</v>
      </c>
      <c r="U196" s="49">
        <f t="shared" si="78"/>
        <v>3</v>
      </c>
      <c r="V196" s="49">
        <f t="shared" si="79"/>
        <v>4</v>
      </c>
      <c r="W196" s="49">
        <f t="shared" si="80"/>
        <v>3</v>
      </c>
      <c r="X196" s="49">
        <f t="shared" si="81"/>
        <v>4</v>
      </c>
      <c r="Y196" s="49" t="str">
        <f t="shared" si="82"/>
        <v>B2</v>
      </c>
      <c r="AA196" s="4" t="s">
        <v>263</v>
      </c>
    </row>
    <row r="197" spans="1:27" x14ac:dyDescent="0.25">
      <c r="A197" s="2">
        <v>200069782</v>
      </c>
      <c r="B197" s="2" t="s">
        <v>592</v>
      </c>
      <c r="C197" s="2" t="s">
        <v>593</v>
      </c>
      <c r="D197" s="50" t="s">
        <v>594</v>
      </c>
      <c r="E197" s="46" t="s">
        <v>2494</v>
      </c>
      <c r="F197" s="50" t="s">
        <v>2495</v>
      </c>
      <c r="G197" s="39">
        <v>43688</v>
      </c>
      <c r="H197" s="4">
        <v>8438</v>
      </c>
      <c r="I197" s="4">
        <v>127</v>
      </c>
      <c r="J197" s="51">
        <v>94</v>
      </c>
      <c r="K197" s="51">
        <v>171</v>
      </c>
      <c r="L197" s="51">
        <v>214</v>
      </c>
      <c r="M197" s="51">
        <v>136</v>
      </c>
      <c r="N197" s="51">
        <v>154</v>
      </c>
      <c r="O197" s="73">
        <f t="shared" ref="O197:O210" si="85">VLOOKUP(I197,PER_CE,2,FALSE)</f>
        <v>12</v>
      </c>
      <c r="P197" s="65">
        <f t="shared" si="83"/>
        <v>10</v>
      </c>
      <c r="Q197" s="65">
        <f t="shared" si="75"/>
        <v>61</v>
      </c>
      <c r="R197" s="65">
        <f t="shared" si="84"/>
        <v>66</v>
      </c>
      <c r="S197" s="65">
        <f t="shared" si="76"/>
        <v>4</v>
      </c>
      <c r="T197" s="53">
        <f>VLOOKUP(N197,PER_PGLOB,2,FALSE)</f>
        <v>17</v>
      </c>
      <c r="U197" s="49">
        <f t="shared" si="78"/>
        <v>2</v>
      </c>
      <c r="V197" s="49">
        <f t="shared" si="79"/>
        <v>1</v>
      </c>
      <c r="W197" s="49">
        <f t="shared" si="80"/>
        <v>3</v>
      </c>
      <c r="X197" s="49">
        <f t="shared" si="81"/>
        <v>4</v>
      </c>
      <c r="Y197" s="49" t="str">
        <f t="shared" si="82"/>
        <v>A1</v>
      </c>
      <c r="AA197" s="4" t="s">
        <v>263</v>
      </c>
    </row>
    <row r="198" spans="1:27" x14ac:dyDescent="0.25">
      <c r="A198" s="2">
        <v>200071527</v>
      </c>
      <c r="B198" s="2" t="s">
        <v>595</v>
      </c>
      <c r="C198" s="2" t="s">
        <v>596</v>
      </c>
      <c r="D198" s="50" t="s">
        <v>597</v>
      </c>
      <c r="E198" s="46" t="s">
        <v>2494</v>
      </c>
      <c r="F198" s="50" t="s">
        <v>2495</v>
      </c>
      <c r="G198" s="39">
        <v>43688</v>
      </c>
      <c r="H198" s="4">
        <v>8438</v>
      </c>
      <c r="I198" s="4">
        <v>147</v>
      </c>
      <c r="J198" s="51">
        <v>86</v>
      </c>
      <c r="K198" s="51">
        <v>86</v>
      </c>
      <c r="L198" s="51">
        <v>163</v>
      </c>
      <c r="M198" s="51">
        <v>158</v>
      </c>
      <c r="N198" s="51">
        <v>123</v>
      </c>
      <c r="O198" s="73">
        <f t="shared" si="85"/>
        <v>38</v>
      </c>
      <c r="P198" s="65">
        <f t="shared" si="83"/>
        <v>7</v>
      </c>
      <c r="Q198" s="65">
        <f t="shared" si="75"/>
        <v>6</v>
      </c>
      <c r="R198" s="65">
        <f t="shared" si="84"/>
        <v>16</v>
      </c>
      <c r="S198" s="65">
        <f t="shared" si="76"/>
        <v>7</v>
      </c>
      <c r="T198" s="53">
        <f>VLOOKUP(N198,PER_PGLOB,2,FALSE)</f>
        <v>6</v>
      </c>
      <c r="U198" s="49">
        <f t="shared" si="78"/>
        <v>2</v>
      </c>
      <c r="V198" s="49">
        <f t="shared" si="79"/>
        <v>1</v>
      </c>
      <c r="W198" s="49">
        <f t="shared" si="80"/>
        <v>1</v>
      </c>
      <c r="X198" s="49">
        <f t="shared" si="81"/>
        <v>3</v>
      </c>
      <c r="Y198" s="49" t="str">
        <f t="shared" si="82"/>
        <v>A2</v>
      </c>
      <c r="AA198" s="4" t="s">
        <v>263</v>
      </c>
    </row>
    <row r="199" spans="1:27" x14ac:dyDescent="0.25">
      <c r="A199" s="2">
        <v>200090865</v>
      </c>
      <c r="B199" s="2" t="s">
        <v>598</v>
      </c>
      <c r="C199" s="2" t="s">
        <v>198</v>
      </c>
      <c r="D199" s="50" t="s">
        <v>599</v>
      </c>
      <c r="E199" s="46" t="s">
        <v>2494</v>
      </c>
      <c r="F199" s="50" t="s">
        <v>2495</v>
      </c>
      <c r="G199" s="39">
        <v>43688</v>
      </c>
      <c r="H199" s="4">
        <v>8438</v>
      </c>
      <c r="I199" s="4">
        <v>179</v>
      </c>
      <c r="J199" s="51">
        <v>154</v>
      </c>
      <c r="K199" s="51">
        <v>146</v>
      </c>
      <c r="L199" s="51">
        <v>240</v>
      </c>
      <c r="M199" s="51">
        <v>240</v>
      </c>
      <c r="N199" s="51">
        <v>195</v>
      </c>
      <c r="O199" s="73">
        <f t="shared" si="85"/>
        <v>68</v>
      </c>
      <c r="P199" s="65">
        <f t="shared" si="83"/>
        <v>46</v>
      </c>
      <c r="Q199" s="65">
        <f t="shared" si="75"/>
        <v>32</v>
      </c>
      <c r="R199" s="65">
        <f t="shared" si="84"/>
        <v>91</v>
      </c>
      <c r="S199" s="65">
        <f t="shared" si="76"/>
        <v>47</v>
      </c>
      <c r="T199" s="53">
        <f>VLOOKUP(N199,PER_PGLOB,2,FALSE)</f>
        <v>55</v>
      </c>
      <c r="U199" s="49">
        <f t="shared" si="78"/>
        <v>3</v>
      </c>
      <c r="V199" s="49">
        <f t="shared" si="79"/>
        <v>3</v>
      </c>
      <c r="W199" s="49">
        <f t="shared" si="80"/>
        <v>2</v>
      </c>
      <c r="X199" s="49">
        <f t="shared" si="81"/>
        <v>4</v>
      </c>
      <c r="Y199" s="49" t="str">
        <f t="shared" si="82"/>
        <v>B2</v>
      </c>
      <c r="AA199" s="4" t="s">
        <v>263</v>
      </c>
    </row>
    <row r="200" spans="1:27" x14ac:dyDescent="0.25">
      <c r="A200" s="2">
        <v>200091512</v>
      </c>
      <c r="B200" s="2" t="s">
        <v>600</v>
      </c>
      <c r="C200" s="2" t="s">
        <v>3</v>
      </c>
      <c r="D200" s="50" t="s">
        <v>601</v>
      </c>
      <c r="E200" s="46" t="s">
        <v>2494</v>
      </c>
      <c r="F200" s="50" t="s">
        <v>2495</v>
      </c>
      <c r="G200" s="39">
        <v>43688</v>
      </c>
      <c r="H200" s="4">
        <v>8438</v>
      </c>
      <c r="I200" s="4">
        <v>262</v>
      </c>
      <c r="J200" s="51">
        <v>129</v>
      </c>
      <c r="K200" s="51">
        <v>197</v>
      </c>
      <c r="L200" s="51">
        <v>249</v>
      </c>
      <c r="M200" s="51">
        <v>207</v>
      </c>
      <c r="N200" s="59">
        <v>196</v>
      </c>
      <c r="O200" s="73">
        <f t="shared" si="85"/>
        <v>85</v>
      </c>
      <c r="P200" s="65">
        <f t="shared" si="83"/>
        <v>27</v>
      </c>
      <c r="Q200" s="65">
        <f t="shared" si="75"/>
        <v>84</v>
      </c>
      <c r="R200" s="65">
        <f t="shared" si="84"/>
        <v>94</v>
      </c>
      <c r="S200" s="65">
        <f t="shared" si="76"/>
        <v>24</v>
      </c>
      <c r="T200" s="53">
        <f>VLOOKUP(N200,PER_PGLOB,2,FALSE)</f>
        <v>57</v>
      </c>
      <c r="U200" s="49">
        <f t="shared" si="78"/>
        <v>4</v>
      </c>
      <c r="V200" s="49">
        <f t="shared" si="79"/>
        <v>2</v>
      </c>
      <c r="W200" s="49">
        <f t="shared" si="80"/>
        <v>3</v>
      </c>
      <c r="X200" s="49">
        <f t="shared" si="81"/>
        <v>4</v>
      </c>
      <c r="Y200" s="49" t="str">
        <f t="shared" si="82"/>
        <v>B2</v>
      </c>
      <c r="AA200" s="4" t="s">
        <v>263</v>
      </c>
    </row>
    <row r="201" spans="1:27" x14ac:dyDescent="0.25">
      <c r="A201" s="2">
        <v>200061534</v>
      </c>
      <c r="B201" s="2" t="s">
        <v>602</v>
      </c>
      <c r="C201" s="2" t="s">
        <v>113</v>
      </c>
      <c r="D201" s="50" t="s">
        <v>603</v>
      </c>
      <c r="E201" s="46" t="s">
        <v>2494</v>
      </c>
      <c r="F201" s="50" t="s">
        <v>2495</v>
      </c>
      <c r="G201" s="39">
        <v>43688</v>
      </c>
      <c r="H201" s="4">
        <v>8438</v>
      </c>
      <c r="I201" s="4">
        <v>133</v>
      </c>
      <c r="J201" s="51">
        <v>120</v>
      </c>
      <c r="K201" s="51">
        <v>171</v>
      </c>
      <c r="L201" s="51">
        <v>163</v>
      </c>
      <c r="M201" s="51">
        <v>267</v>
      </c>
      <c r="N201" s="51">
        <v>180</v>
      </c>
      <c r="O201" s="73">
        <f t="shared" si="85"/>
        <v>21</v>
      </c>
      <c r="P201" s="65">
        <f t="shared" si="83"/>
        <v>24</v>
      </c>
      <c r="Q201" s="65">
        <f t="shared" si="75"/>
        <v>61</v>
      </c>
      <c r="R201" s="65">
        <f t="shared" si="84"/>
        <v>16</v>
      </c>
      <c r="S201" s="65">
        <f t="shared" si="76"/>
        <v>76</v>
      </c>
      <c r="T201" s="53">
        <f>VLOOKUP(N201,PER_PGLOB,2,FALSE)</f>
        <v>37</v>
      </c>
      <c r="U201" s="49">
        <f t="shared" si="78"/>
        <v>2</v>
      </c>
      <c r="V201" s="49">
        <f t="shared" si="79"/>
        <v>1</v>
      </c>
      <c r="W201" s="49">
        <f t="shared" si="80"/>
        <v>3</v>
      </c>
      <c r="X201" s="49">
        <f t="shared" si="81"/>
        <v>3</v>
      </c>
      <c r="Y201" s="49" t="str">
        <f t="shared" si="82"/>
        <v>B2</v>
      </c>
      <c r="AA201" s="4" t="s">
        <v>263</v>
      </c>
    </row>
    <row r="202" spans="1:27" x14ac:dyDescent="0.25">
      <c r="A202" s="2">
        <v>200073511</v>
      </c>
      <c r="B202" s="2" t="s">
        <v>604</v>
      </c>
      <c r="C202" s="2" t="s">
        <v>462</v>
      </c>
      <c r="D202" s="50" t="s">
        <v>605</v>
      </c>
      <c r="E202" s="46" t="s">
        <v>2494</v>
      </c>
      <c r="F202" s="50" t="s">
        <v>2495</v>
      </c>
      <c r="G202" s="39">
        <v>43688</v>
      </c>
      <c r="H202" s="4">
        <v>8438</v>
      </c>
      <c r="I202" s="4">
        <v>178</v>
      </c>
      <c r="J202" s="51">
        <v>120</v>
      </c>
      <c r="K202" s="51">
        <v>146</v>
      </c>
      <c r="L202" s="51">
        <v>189</v>
      </c>
      <c r="M202" s="51">
        <v>213</v>
      </c>
      <c r="N202" s="51">
        <v>167</v>
      </c>
      <c r="O202" s="73">
        <f t="shared" si="85"/>
        <v>66</v>
      </c>
      <c r="P202" s="65">
        <f t="shared" si="83"/>
        <v>24</v>
      </c>
      <c r="Q202" s="65">
        <f t="shared" si="75"/>
        <v>32</v>
      </c>
      <c r="R202" s="65">
        <f t="shared" si="84"/>
        <v>34</v>
      </c>
      <c r="S202" s="65">
        <f t="shared" si="76"/>
        <v>27</v>
      </c>
      <c r="T202" s="53">
        <v>26</v>
      </c>
      <c r="U202" s="49">
        <f t="shared" si="78"/>
        <v>3</v>
      </c>
      <c r="V202" s="49">
        <f t="shared" si="79"/>
        <v>1</v>
      </c>
      <c r="W202" s="49">
        <f t="shared" si="80"/>
        <v>2</v>
      </c>
      <c r="X202" s="49">
        <f t="shared" si="81"/>
        <v>3</v>
      </c>
      <c r="Y202" s="49" t="str">
        <f t="shared" si="82"/>
        <v>B2</v>
      </c>
      <c r="AA202" s="4" t="s">
        <v>263</v>
      </c>
    </row>
    <row r="203" spans="1:27" x14ac:dyDescent="0.25">
      <c r="A203" s="2">
        <v>200081761</v>
      </c>
      <c r="B203" s="2" t="s">
        <v>701</v>
      </c>
      <c r="C203" s="2" t="s">
        <v>702</v>
      </c>
      <c r="D203" s="50" t="s">
        <v>703</v>
      </c>
      <c r="E203" s="46" t="s">
        <v>2494</v>
      </c>
      <c r="F203" s="50" t="s">
        <v>2495</v>
      </c>
      <c r="G203" s="39">
        <v>43688</v>
      </c>
      <c r="H203" s="4">
        <v>8439</v>
      </c>
      <c r="I203" s="4">
        <v>133</v>
      </c>
      <c r="J203" s="51">
        <v>94</v>
      </c>
      <c r="K203" s="51">
        <v>111</v>
      </c>
      <c r="L203" s="51">
        <v>197</v>
      </c>
      <c r="M203" s="51">
        <v>202</v>
      </c>
      <c r="N203" s="51">
        <v>151</v>
      </c>
      <c r="O203" s="73">
        <f t="shared" si="85"/>
        <v>21</v>
      </c>
      <c r="P203" s="65">
        <f t="shared" si="83"/>
        <v>10</v>
      </c>
      <c r="Q203" s="65">
        <f t="shared" si="75"/>
        <v>12</v>
      </c>
      <c r="R203" s="65">
        <f t="shared" si="84"/>
        <v>45</v>
      </c>
      <c r="S203" s="65">
        <f t="shared" si="76"/>
        <v>22</v>
      </c>
      <c r="T203" s="53">
        <f t="shared" ref="T203:T208" si="86">VLOOKUP(N203,PER_PGLOB,2,FALSE)</f>
        <v>15</v>
      </c>
      <c r="U203" s="49">
        <f t="shared" si="78"/>
        <v>2</v>
      </c>
      <c r="V203" s="49">
        <f t="shared" si="79"/>
        <v>1</v>
      </c>
      <c r="W203" s="49">
        <f t="shared" si="80"/>
        <v>1</v>
      </c>
      <c r="X203" s="49">
        <f t="shared" si="81"/>
        <v>3</v>
      </c>
      <c r="Y203" s="49" t="str">
        <f t="shared" si="82"/>
        <v>B2</v>
      </c>
      <c r="AA203" s="4" t="s">
        <v>263</v>
      </c>
    </row>
    <row r="204" spans="1:27" x14ac:dyDescent="0.25">
      <c r="A204" s="2">
        <v>200092066</v>
      </c>
      <c r="B204" s="2" t="s">
        <v>606</v>
      </c>
      <c r="C204" s="2" t="s">
        <v>459</v>
      </c>
      <c r="D204" s="50" t="s">
        <v>607</v>
      </c>
      <c r="E204" s="46" t="s">
        <v>2494</v>
      </c>
      <c r="F204" s="50" t="s">
        <v>2495</v>
      </c>
      <c r="G204" s="39">
        <v>43688</v>
      </c>
      <c r="H204" s="4">
        <v>8438</v>
      </c>
      <c r="I204" s="4">
        <v>178</v>
      </c>
      <c r="J204" s="51">
        <v>120</v>
      </c>
      <c r="K204" s="51">
        <v>214</v>
      </c>
      <c r="L204" s="51">
        <v>214</v>
      </c>
      <c r="M204" s="51">
        <v>240</v>
      </c>
      <c r="N204" s="59">
        <v>197</v>
      </c>
      <c r="O204" s="73">
        <f t="shared" si="85"/>
        <v>66</v>
      </c>
      <c r="P204" s="65">
        <f t="shared" si="83"/>
        <v>24</v>
      </c>
      <c r="Q204" s="65">
        <f t="shared" si="75"/>
        <v>94</v>
      </c>
      <c r="R204" s="65">
        <f t="shared" si="84"/>
        <v>66</v>
      </c>
      <c r="S204" s="65">
        <f t="shared" si="76"/>
        <v>47</v>
      </c>
      <c r="T204" s="53">
        <f t="shared" si="86"/>
        <v>58</v>
      </c>
      <c r="U204" s="49">
        <f t="shared" si="78"/>
        <v>3</v>
      </c>
      <c r="V204" s="49">
        <f t="shared" si="79"/>
        <v>1</v>
      </c>
      <c r="W204" s="49">
        <f t="shared" si="80"/>
        <v>4</v>
      </c>
      <c r="X204" s="49">
        <f t="shared" si="81"/>
        <v>4</v>
      </c>
      <c r="Y204" s="49" t="str">
        <f t="shared" si="82"/>
        <v>B2</v>
      </c>
      <c r="AA204" s="4" t="s">
        <v>263</v>
      </c>
    </row>
    <row r="205" spans="1:27" x14ac:dyDescent="0.25">
      <c r="A205" s="2">
        <v>200060697</v>
      </c>
      <c r="B205" s="2" t="s">
        <v>608</v>
      </c>
      <c r="C205" s="2" t="s">
        <v>485</v>
      </c>
      <c r="D205" s="50" t="s">
        <v>609</v>
      </c>
      <c r="E205" s="46" t="s">
        <v>2494</v>
      </c>
      <c r="F205" s="50" t="s">
        <v>2495</v>
      </c>
      <c r="G205" s="39">
        <v>43688</v>
      </c>
      <c r="H205" s="4">
        <v>8438</v>
      </c>
      <c r="I205" s="4">
        <v>262</v>
      </c>
      <c r="J205" s="51">
        <v>171</v>
      </c>
      <c r="K205" s="51">
        <v>163</v>
      </c>
      <c r="L205" s="51">
        <v>283</v>
      </c>
      <c r="M205" s="51">
        <v>284</v>
      </c>
      <c r="N205" s="59">
        <v>225</v>
      </c>
      <c r="O205" s="73">
        <f t="shared" si="85"/>
        <v>85</v>
      </c>
      <c r="P205" s="65">
        <f t="shared" si="83"/>
        <v>60</v>
      </c>
      <c r="Q205" s="65">
        <f t="shared" si="75"/>
        <v>51</v>
      </c>
      <c r="R205" s="65">
        <v>100</v>
      </c>
      <c r="S205" s="65">
        <f t="shared" si="76"/>
        <v>93</v>
      </c>
      <c r="T205" s="53">
        <f t="shared" si="86"/>
        <v>91</v>
      </c>
      <c r="U205" s="49">
        <f t="shared" si="78"/>
        <v>4</v>
      </c>
      <c r="V205" s="49">
        <f t="shared" si="79"/>
        <v>3</v>
      </c>
      <c r="W205" s="49">
        <f t="shared" si="80"/>
        <v>3</v>
      </c>
      <c r="X205" s="49">
        <f t="shared" si="81"/>
        <v>4</v>
      </c>
      <c r="Y205" s="49" t="str">
        <f t="shared" si="82"/>
        <v>B2</v>
      </c>
      <c r="AA205" s="4" t="s">
        <v>263</v>
      </c>
    </row>
    <row r="206" spans="1:27" x14ac:dyDescent="0.25">
      <c r="A206" s="2">
        <v>200091886</v>
      </c>
      <c r="B206" s="2" t="s">
        <v>610</v>
      </c>
      <c r="C206" s="2" t="s">
        <v>408</v>
      </c>
      <c r="D206" s="50" t="s">
        <v>611</v>
      </c>
      <c r="E206" s="46" t="s">
        <v>2494</v>
      </c>
      <c r="F206" s="50" t="s">
        <v>2495</v>
      </c>
      <c r="G206" s="39">
        <v>43688</v>
      </c>
      <c r="H206" s="4">
        <v>8438</v>
      </c>
      <c r="I206" s="4">
        <v>178</v>
      </c>
      <c r="J206" s="51">
        <v>120</v>
      </c>
      <c r="K206" s="51">
        <v>171</v>
      </c>
      <c r="L206" s="51">
        <v>154</v>
      </c>
      <c r="M206" s="51">
        <v>278</v>
      </c>
      <c r="N206" s="51">
        <v>181</v>
      </c>
      <c r="O206" s="73">
        <f t="shared" si="85"/>
        <v>66</v>
      </c>
      <c r="P206" s="65">
        <f t="shared" si="83"/>
        <v>24</v>
      </c>
      <c r="Q206" s="65">
        <f t="shared" si="75"/>
        <v>61</v>
      </c>
      <c r="R206" s="65">
        <f t="shared" ref="R206:R237" si="87">VLOOKUP(L206,PER_CC,2,FALSE)</f>
        <v>13</v>
      </c>
      <c r="S206" s="65">
        <f t="shared" si="76"/>
        <v>88</v>
      </c>
      <c r="T206" s="53">
        <f t="shared" si="86"/>
        <v>38</v>
      </c>
      <c r="U206" s="49">
        <f t="shared" si="78"/>
        <v>3</v>
      </c>
      <c r="V206" s="49">
        <f t="shared" si="79"/>
        <v>1</v>
      </c>
      <c r="W206" s="49">
        <f t="shared" si="80"/>
        <v>3</v>
      </c>
      <c r="X206" s="49">
        <f t="shared" si="81"/>
        <v>2</v>
      </c>
      <c r="Y206" s="49" t="str">
        <f t="shared" si="82"/>
        <v>B2</v>
      </c>
      <c r="AA206" s="4" t="s">
        <v>263</v>
      </c>
    </row>
    <row r="207" spans="1:27" x14ac:dyDescent="0.25">
      <c r="A207" s="2">
        <v>200080614</v>
      </c>
      <c r="B207" s="2" t="s">
        <v>612</v>
      </c>
      <c r="C207" s="2" t="s">
        <v>408</v>
      </c>
      <c r="D207" s="50" t="s">
        <v>613</v>
      </c>
      <c r="E207" s="46" t="s">
        <v>2494</v>
      </c>
      <c r="F207" s="50" t="s">
        <v>2495</v>
      </c>
      <c r="G207" s="39">
        <v>43688</v>
      </c>
      <c r="H207" s="4">
        <v>8438</v>
      </c>
      <c r="I207" s="4">
        <v>178</v>
      </c>
      <c r="J207" s="51">
        <v>154</v>
      </c>
      <c r="K207" s="51">
        <v>163</v>
      </c>
      <c r="L207" s="51">
        <v>197</v>
      </c>
      <c r="M207" s="51">
        <v>289</v>
      </c>
      <c r="N207" s="59">
        <v>201</v>
      </c>
      <c r="O207" s="73">
        <f t="shared" si="85"/>
        <v>66</v>
      </c>
      <c r="P207" s="65">
        <f t="shared" si="83"/>
        <v>46</v>
      </c>
      <c r="Q207" s="65">
        <f t="shared" si="75"/>
        <v>51</v>
      </c>
      <c r="R207" s="65">
        <f t="shared" si="87"/>
        <v>45</v>
      </c>
      <c r="S207" s="65">
        <f t="shared" si="76"/>
        <v>95</v>
      </c>
      <c r="T207" s="53">
        <f t="shared" si="86"/>
        <v>65</v>
      </c>
      <c r="U207" s="49">
        <f t="shared" si="78"/>
        <v>3</v>
      </c>
      <c r="V207" s="49">
        <f t="shared" si="79"/>
        <v>3</v>
      </c>
      <c r="W207" s="49">
        <f t="shared" si="80"/>
        <v>3</v>
      </c>
      <c r="X207" s="49">
        <f t="shared" si="81"/>
        <v>3</v>
      </c>
      <c r="Y207" s="49" t="str">
        <f t="shared" si="82"/>
        <v>B2</v>
      </c>
      <c r="AA207" s="4" t="s">
        <v>263</v>
      </c>
    </row>
    <row r="208" spans="1:27" x14ac:dyDescent="0.25">
      <c r="A208" s="2">
        <v>200104501</v>
      </c>
      <c r="B208" s="2" t="s">
        <v>518</v>
      </c>
      <c r="C208" s="2" t="s">
        <v>519</v>
      </c>
      <c r="D208" s="50" t="s">
        <v>520</v>
      </c>
      <c r="E208" s="46" t="s">
        <v>2494</v>
      </c>
      <c r="F208" s="50" t="s">
        <v>2495</v>
      </c>
      <c r="G208" s="39">
        <v>43688</v>
      </c>
      <c r="H208" s="4">
        <v>8438</v>
      </c>
      <c r="I208" s="4">
        <v>178</v>
      </c>
      <c r="J208" s="51">
        <v>111</v>
      </c>
      <c r="K208" s="51">
        <v>189</v>
      </c>
      <c r="L208" s="51">
        <v>240</v>
      </c>
      <c r="M208" s="51">
        <v>240</v>
      </c>
      <c r="N208" s="51">
        <v>195</v>
      </c>
      <c r="O208" s="73">
        <f t="shared" si="85"/>
        <v>66</v>
      </c>
      <c r="P208" s="65">
        <f t="shared" si="83"/>
        <v>18</v>
      </c>
      <c r="Q208" s="65">
        <f t="shared" si="75"/>
        <v>76</v>
      </c>
      <c r="R208" s="65">
        <f t="shared" si="87"/>
        <v>91</v>
      </c>
      <c r="S208" s="65">
        <f t="shared" si="76"/>
        <v>47</v>
      </c>
      <c r="T208" s="53">
        <f t="shared" si="86"/>
        <v>55</v>
      </c>
      <c r="U208" s="49">
        <f t="shared" si="78"/>
        <v>3</v>
      </c>
      <c r="V208" s="49">
        <f t="shared" si="79"/>
        <v>1</v>
      </c>
      <c r="W208" s="49">
        <f t="shared" si="80"/>
        <v>3</v>
      </c>
      <c r="X208" s="49">
        <f t="shared" si="81"/>
        <v>4</v>
      </c>
      <c r="Y208" s="49" t="str">
        <f t="shared" si="82"/>
        <v>B2</v>
      </c>
      <c r="AA208" s="4" t="s">
        <v>263</v>
      </c>
    </row>
    <row r="209" spans="1:27" x14ac:dyDescent="0.25">
      <c r="A209" s="2">
        <v>200038154</v>
      </c>
      <c r="B209" s="2" t="s">
        <v>614</v>
      </c>
      <c r="C209" s="2" t="s">
        <v>3</v>
      </c>
      <c r="D209" s="50" t="s">
        <v>615</v>
      </c>
      <c r="E209" s="46" t="s">
        <v>2494</v>
      </c>
      <c r="F209" s="50" t="s">
        <v>2495</v>
      </c>
      <c r="G209" s="39">
        <v>43688</v>
      </c>
      <c r="H209" s="4">
        <v>8438</v>
      </c>
      <c r="I209" s="4">
        <v>178</v>
      </c>
      <c r="J209" s="51">
        <v>163</v>
      </c>
      <c r="K209" s="51">
        <v>214</v>
      </c>
      <c r="L209" s="51">
        <v>223</v>
      </c>
      <c r="M209" s="51">
        <v>295</v>
      </c>
      <c r="N209" s="59">
        <v>224</v>
      </c>
      <c r="O209" s="73">
        <f t="shared" si="85"/>
        <v>66</v>
      </c>
      <c r="P209" s="65">
        <f t="shared" si="83"/>
        <v>53</v>
      </c>
      <c r="Q209" s="65">
        <f t="shared" si="75"/>
        <v>94</v>
      </c>
      <c r="R209" s="65">
        <f t="shared" si="87"/>
        <v>77</v>
      </c>
      <c r="S209" s="65">
        <f t="shared" si="76"/>
        <v>99</v>
      </c>
      <c r="T209" s="53">
        <v>91</v>
      </c>
      <c r="U209" s="49">
        <f t="shared" si="78"/>
        <v>3</v>
      </c>
      <c r="V209" s="49">
        <f t="shared" si="79"/>
        <v>3</v>
      </c>
      <c r="W209" s="49">
        <f t="shared" si="80"/>
        <v>4</v>
      </c>
      <c r="X209" s="49">
        <f t="shared" si="81"/>
        <v>4</v>
      </c>
      <c r="Y209" s="49" t="str">
        <f t="shared" si="82"/>
        <v>B2</v>
      </c>
      <c r="AA209" s="4" t="s">
        <v>263</v>
      </c>
    </row>
    <row r="210" spans="1:27" x14ac:dyDescent="0.25">
      <c r="A210" s="2">
        <v>200086932</v>
      </c>
      <c r="B210" s="2" t="s">
        <v>616</v>
      </c>
      <c r="C210" s="2" t="s">
        <v>3</v>
      </c>
      <c r="D210" s="50" t="s">
        <v>617</v>
      </c>
      <c r="E210" s="46" t="s">
        <v>2494</v>
      </c>
      <c r="F210" s="50" t="s">
        <v>2495</v>
      </c>
      <c r="G210" s="39">
        <v>43688</v>
      </c>
      <c r="H210" s="4">
        <v>8438</v>
      </c>
      <c r="I210" s="4">
        <v>262</v>
      </c>
      <c r="J210" s="51">
        <v>197</v>
      </c>
      <c r="K210" s="51">
        <v>197</v>
      </c>
      <c r="L210" s="51">
        <v>249</v>
      </c>
      <c r="M210" s="51">
        <v>256</v>
      </c>
      <c r="N210" s="59">
        <v>225</v>
      </c>
      <c r="O210" s="73">
        <f t="shared" si="85"/>
        <v>85</v>
      </c>
      <c r="P210" s="65">
        <f t="shared" si="83"/>
        <v>77</v>
      </c>
      <c r="Q210" s="65">
        <f t="shared" si="75"/>
        <v>84</v>
      </c>
      <c r="R210" s="65">
        <f t="shared" si="87"/>
        <v>94</v>
      </c>
      <c r="S210" s="65">
        <f t="shared" si="76"/>
        <v>63</v>
      </c>
      <c r="T210" s="53">
        <f t="shared" ref="T210:T217" si="88">VLOOKUP(N210,PER_PGLOB,2,FALSE)</f>
        <v>91</v>
      </c>
      <c r="U210" s="49">
        <f t="shared" si="78"/>
        <v>4</v>
      </c>
      <c r="V210" s="49">
        <f t="shared" si="79"/>
        <v>3</v>
      </c>
      <c r="W210" s="49">
        <f t="shared" si="80"/>
        <v>3</v>
      </c>
      <c r="X210" s="49">
        <f t="shared" si="81"/>
        <v>4</v>
      </c>
      <c r="Y210" s="49" t="str">
        <f t="shared" si="82"/>
        <v>B2</v>
      </c>
      <c r="AA210" s="4" t="s">
        <v>263</v>
      </c>
    </row>
    <row r="211" spans="1:27" x14ac:dyDescent="0.25">
      <c r="A211" s="2">
        <v>200038312</v>
      </c>
      <c r="B211" s="2" t="s">
        <v>618</v>
      </c>
      <c r="C211" s="2" t="s">
        <v>421</v>
      </c>
      <c r="D211" s="50" t="s">
        <v>619</v>
      </c>
      <c r="E211" s="46" t="s">
        <v>2494</v>
      </c>
      <c r="F211" s="50" t="s">
        <v>2495</v>
      </c>
      <c r="G211" s="39">
        <v>43688</v>
      </c>
      <c r="H211" s="4">
        <v>8438</v>
      </c>
      <c r="I211" s="4">
        <v>239</v>
      </c>
      <c r="J211" s="51">
        <v>103</v>
      </c>
      <c r="K211" s="51">
        <v>120</v>
      </c>
      <c r="L211" s="51">
        <v>214</v>
      </c>
      <c r="M211" s="51">
        <v>256</v>
      </c>
      <c r="N211" s="51">
        <v>173</v>
      </c>
      <c r="O211" s="73">
        <v>81</v>
      </c>
      <c r="P211" s="65">
        <f t="shared" si="83"/>
        <v>14</v>
      </c>
      <c r="Q211" s="65">
        <f t="shared" si="75"/>
        <v>16</v>
      </c>
      <c r="R211" s="65">
        <f t="shared" si="87"/>
        <v>66</v>
      </c>
      <c r="S211" s="65">
        <f t="shared" si="76"/>
        <v>63</v>
      </c>
      <c r="T211" s="53">
        <f t="shared" si="88"/>
        <v>30</v>
      </c>
      <c r="U211" s="49">
        <f t="shared" si="78"/>
        <v>4</v>
      </c>
      <c r="V211" s="49">
        <f t="shared" si="79"/>
        <v>1</v>
      </c>
      <c r="W211" s="49">
        <f t="shared" si="80"/>
        <v>1</v>
      </c>
      <c r="X211" s="49">
        <f t="shared" si="81"/>
        <v>4</v>
      </c>
      <c r="Y211" s="49" t="str">
        <f t="shared" si="82"/>
        <v>B2</v>
      </c>
      <c r="AA211" s="4" t="s">
        <v>263</v>
      </c>
    </row>
    <row r="212" spans="1:27" x14ac:dyDescent="0.25">
      <c r="A212" s="2">
        <v>200092838</v>
      </c>
      <c r="B212" s="2" t="s">
        <v>704</v>
      </c>
      <c r="C212" s="2" t="s">
        <v>113</v>
      </c>
      <c r="D212" s="50" t="s">
        <v>705</v>
      </c>
      <c r="E212" s="46" t="s">
        <v>2494</v>
      </c>
      <c r="F212" s="50" t="s">
        <v>2495</v>
      </c>
      <c r="G212" s="39">
        <v>43688</v>
      </c>
      <c r="H212" s="4">
        <v>8439</v>
      </c>
      <c r="I212" s="4">
        <v>183</v>
      </c>
      <c r="J212" s="51">
        <v>154</v>
      </c>
      <c r="K212" s="51">
        <v>223</v>
      </c>
      <c r="L212" s="51">
        <v>206</v>
      </c>
      <c r="M212" s="51">
        <v>191</v>
      </c>
      <c r="N212" s="59">
        <v>194</v>
      </c>
      <c r="O212" s="73">
        <f>VLOOKUP(I212,PER_CE,2,FALSE)</f>
        <v>75</v>
      </c>
      <c r="P212" s="65">
        <f t="shared" si="83"/>
        <v>46</v>
      </c>
      <c r="Q212" s="65">
        <v>97</v>
      </c>
      <c r="R212" s="65">
        <f t="shared" si="87"/>
        <v>55</v>
      </c>
      <c r="S212" s="65">
        <f t="shared" ref="S212:S243" si="89">VLOOKUP(M212,PER_IGL,2,FALSE)</f>
        <v>17</v>
      </c>
      <c r="T212" s="53">
        <f t="shared" si="88"/>
        <v>54</v>
      </c>
      <c r="U212" s="49">
        <f t="shared" si="78"/>
        <v>3</v>
      </c>
      <c r="V212" s="49">
        <f t="shared" si="79"/>
        <v>3</v>
      </c>
      <c r="W212" s="49">
        <f t="shared" si="80"/>
        <v>4</v>
      </c>
      <c r="X212" s="49">
        <f t="shared" si="81"/>
        <v>4</v>
      </c>
      <c r="Y212" s="49" t="str">
        <f t="shared" si="82"/>
        <v>B1</v>
      </c>
      <c r="AA212" s="4" t="s">
        <v>263</v>
      </c>
    </row>
    <row r="213" spans="1:27" x14ac:dyDescent="0.25">
      <c r="A213" s="2">
        <v>200082002</v>
      </c>
      <c r="B213" s="2" t="s">
        <v>706</v>
      </c>
      <c r="C213" s="2" t="s">
        <v>296</v>
      </c>
      <c r="D213" s="50" t="s">
        <v>707</v>
      </c>
      <c r="E213" s="46" t="s">
        <v>2494</v>
      </c>
      <c r="F213" s="50" t="s">
        <v>2495</v>
      </c>
      <c r="G213" s="39">
        <v>43688</v>
      </c>
      <c r="H213" s="4">
        <v>8439</v>
      </c>
      <c r="I213" s="4">
        <v>254</v>
      </c>
      <c r="J213" s="51">
        <v>163</v>
      </c>
      <c r="K213" s="51">
        <v>214</v>
      </c>
      <c r="L213" s="51">
        <v>206</v>
      </c>
      <c r="M213" s="51">
        <v>289</v>
      </c>
      <c r="N213" s="59">
        <v>218</v>
      </c>
      <c r="O213" s="73">
        <v>84</v>
      </c>
      <c r="P213" s="65">
        <f t="shared" si="83"/>
        <v>53</v>
      </c>
      <c r="Q213" s="65">
        <f t="shared" ref="Q213:Q244" si="90">VLOOKUP(K213,PER_LC,2,FALSE)</f>
        <v>94</v>
      </c>
      <c r="R213" s="65">
        <f t="shared" si="87"/>
        <v>55</v>
      </c>
      <c r="S213" s="65">
        <f t="shared" si="89"/>
        <v>95</v>
      </c>
      <c r="T213" s="53">
        <f t="shared" si="88"/>
        <v>85</v>
      </c>
      <c r="U213" s="49">
        <f t="shared" si="78"/>
        <v>4</v>
      </c>
      <c r="V213" s="49">
        <f t="shared" si="79"/>
        <v>3</v>
      </c>
      <c r="W213" s="49">
        <f t="shared" si="80"/>
        <v>4</v>
      </c>
      <c r="X213" s="49">
        <f t="shared" si="81"/>
        <v>4</v>
      </c>
      <c r="Y213" s="49" t="str">
        <f t="shared" si="82"/>
        <v>B2</v>
      </c>
      <c r="AA213" s="4" t="s">
        <v>263</v>
      </c>
    </row>
    <row r="214" spans="1:27" x14ac:dyDescent="0.25">
      <c r="A214" s="2">
        <v>200087782</v>
      </c>
      <c r="B214" s="2" t="s">
        <v>620</v>
      </c>
      <c r="C214" s="2" t="s">
        <v>112</v>
      </c>
      <c r="D214" s="50" t="s">
        <v>621</v>
      </c>
      <c r="E214" s="46" t="s">
        <v>2494</v>
      </c>
      <c r="F214" s="50" t="s">
        <v>2495</v>
      </c>
      <c r="G214" s="39">
        <v>43688</v>
      </c>
      <c r="H214" s="4">
        <v>8438</v>
      </c>
      <c r="I214" s="4">
        <v>167</v>
      </c>
      <c r="J214" s="51">
        <v>154</v>
      </c>
      <c r="K214" s="51">
        <v>137</v>
      </c>
      <c r="L214" s="51">
        <v>154</v>
      </c>
      <c r="M214" s="51">
        <v>245</v>
      </c>
      <c r="N214" s="51">
        <v>173</v>
      </c>
      <c r="O214" s="73">
        <f>VLOOKUP(I214,PER_CE,2,FALSE)</f>
        <v>46</v>
      </c>
      <c r="P214" s="65">
        <f t="shared" si="83"/>
        <v>46</v>
      </c>
      <c r="Q214" s="65">
        <f t="shared" si="90"/>
        <v>26</v>
      </c>
      <c r="R214" s="65">
        <f t="shared" si="87"/>
        <v>13</v>
      </c>
      <c r="S214" s="65">
        <f t="shared" si="89"/>
        <v>52</v>
      </c>
      <c r="T214" s="53">
        <f t="shared" si="88"/>
        <v>30</v>
      </c>
      <c r="U214" s="49">
        <f t="shared" si="78"/>
        <v>3</v>
      </c>
      <c r="V214" s="49">
        <f t="shared" si="79"/>
        <v>3</v>
      </c>
      <c r="W214" s="49">
        <f t="shared" si="80"/>
        <v>2</v>
      </c>
      <c r="X214" s="49">
        <f t="shared" si="81"/>
        <v>2</v>
      </c>
      <c r="Y214" s="49" t="str">
        <f t="shared" si="82"/>
        <v>B2</v>
      </c>
      <c r="AA214" s="4" t="s">
        <v>263</v>
      </c>
    </row>
    <row r="215" spans="1:27" x14ac:dyDescent="0.25">
      <c r="A215" s="2">
        <v>200072879</v>
      </c>
      <c r="B215" s="2" t="s">
        <v>622</v>
      </c>
      <c r="C215" s="2" t="s">
        <v>8</v>
      </c>
      <c r="D215" s="50" t="s">
        <v>623</v>
      </c>
      <c r="E215" s="46" t="s">
        <v>2494</v>
      </c>
      <c r="F215" s="50" t="s">
        <v>2495</v>
      </c>
      <c r="G215" s="39">
        <v>43688</v>
      </c>
      <c r="H215" s="4">
        <v>8438</v>
      </c>
      <c r="I215" s="4">
        <v>133</v>
      </c>
      <c r="J215" s="51">
        <v>137</v>
      </c>
      <c r="K215" s="51">
        <v>189</v>
      </c>
      <c r="L215" s="51">
        <v>197</v>
      </c>
      <c r="M215" s="51">
        <v>256</v>
      </c>
      <c r="N215" s="51">
        <v>195</v>
      </c>
      <c r="O215" s="73">
        <f>VLOOKUP(I215,PER_CE,2,FALSE)</f>
        <v>21</v>
      </c>
      <c r="P215" s="65">
        <f t="shared" si="83"/>
        <v>33</v>
      </c>
      <c r="Q215" s="65">
        <f t="shared" si="90"/>
        <v>76</v>
      </c>
      <c r="R215" s="65">
        <f t="shared" si="87"/>
        <v>45</v>
      </c>
      <c r="S215" s="65">
        <f t="shared" si="89"/>
        <v>63</v>
      </c>
      <c r="T215" s="53">
        <f t="shared" si="88"/>
        <v>55</v>
      </c>
      <c r="U215" s="49">
        <f t="shared" si="78"/>
        <v>2</v>
      </c>
      <c r="V215" s="49">
        <f t="shared" si="79"/>
        <v>2</v>
      </c>
      <c r="W215" s="49">
        <f t="shared" si="80"/>
        <v>3</v>
      </c>
      <c r="X215" s="49">
        <f t="shared" si="81"/>
        <v>3</v>
      </c>
      <c r="Y215" s="49" t="str">
        <f t="shared" si="82"/>
        <v>B2</v>
      </c>
      <c r="AA215" s="4" t="s">
        <v>263</v>
      </c>
    </row>
    <row r="216" spans="1:27" x14ac:dyDescent="0.25">
      <c r="A216" s="2">
        <v>200088074</v>
      </c>
      <c r="B216" s="2" t="s">
        <v>624</v>
      </c>
      <c r="C216" s="2" t="s">
        <v>625</v>
      </c>
      <c r="D216" s="50" t="s">
        <v>626</v>
      </c>
      <c r="E216" s="46" t="s">
        <v>2494</v>
      </c>
      <c r="F216" s="50" t="s">
        <v>2495</v>
      </c>
      <c r="G216" s="39">
        <v>43688</v>
      </c>
      <c r="H216" s="4">
        <v>8438</v>
      </c>
      <c r="I216" s="4">
        <v>177</v>
      </c>
      <c r="J216" s="51">
        <v>129</v>
      </c>
      <c r="K216" s="51">
        <v>154</v>
      </c>
      <c r="L216" s="51">
        <v>189</v>
      </c>
      <c r="M216" s="51">
        <v>185</v>
      </c>
      <c r="N216" s="51">
        <v>164</v>
      </c>
      <c r="O216" s="73">
        <f>VLOOKUP(I216,PER_CE,2,FALSE)</f>
        <v>61</v>
      </c>
      <c r="P216" s="65">
        <f t="shared" si="83"/>
        <v>27</v>
      </c>
      <c r="Q216" s="65">
        <f t="shared" si="90"/>
        <v>42</v>
      </c>
      <c r="R216" s="65">
        <f t="shared" si="87"/>
        <v>34</v>
      </c>
      <c r="S216" s="65">
        <f t="shared" si="89"/>
        <v>14</v>
      </c>
      <c r="T216" s="53">
        <f t="shared" si="88"/>
        <v>23</v>
      </c>
      <c r="U216" s="49">
        <f t="shared" si="78"/>
        <v>3</v>
      </c>
      <c r="V216" s="49">
        <f t="shared" si="79"/>
        <v>2</v>
      </c>
      <c r="W216" s="49">
        <f t="shared" si="80"/>
        <v>2</v>
      </c>
      <c r="X216" s="49">
        <f t="shared" si="81"/>
        <v>3</v>
      </c>
      <c r="Y216" s="49" t="str">
        <f t="shared" si="82"/>
        <v>B1</v>
      </c>
      <c r="AA216" s="4" t="s">
        <v>263</v>
      </c>
    </row>
    <row r="217" spans="1:27" x14ac:dyDescent="0.25">
      <c r="A217" s="2">
        <v>200071372</v>
      </c>
      <c r="B217" s="2" t="s">
        <v>627</v>
      </c>
      <c r="C217" s="2" t="s">
        <v>137</v>
      </c>
      <c r="D217" s="50" t="s">
        <v>628</v>
      </c>
      <c r="E217" s="46" t="s">
        <v>2494</v>
      </c>
      <c r="F217" s="50" t="s">
        <v>2495</v>
      </c>
      <c r="G217" s="39">
        <v>43688</v>
      </c>
      <c r="H217" s="4">
        <v>8438</v>
      </c>
      <c r="I217" s="4">
        <v>177</v>
      </c>
      <c r="J217" s="51">
        <v>197</v>
      </c>
      <c r="K217" s="51">
        <v>137</v>
      </c>
      <c r="L217" s="51">
        <v>189</v>
      </c>
      <c r="M217" s="51">
        <v>256</v>
      </c>
      <c r="N217" s="51">
        <v>195</v>
      </c>
      <c r="O217" s="73">
        <f>VLOOKUP(I217,PER_CE,2,FALSE)</f>
        <v>61</v>
      </c>
      <c r="P217" s="65">
        <f t="shared" si="83"/>
        <v>77</v>
      </c>
      <c r="Q217" s="65">
        <f t="shared" si="90"/>
        <v>26</v>
      </c>
      <c r="R217" s="65">
        <f t="shared" si="87"/>
        <v>34</v>
      </c>
      <c r="S217" s="65">
        <f t="shared" si="89"/>
        <v>63</v>
      </c>
      <c r="T217" s="53">
        <f t="shared" si="88"/>
        <v>55</v>
      </c>
      <c r="U217" s="49">
        <f t="shared" si="78"/>
        <v>3</v>
      </c>
      <c r="V217" s="49">
        <f t="shared" si="79"/>
        <v>3</v>
      </c>
      <c r="W217" s="49">
        <f t="shared" si="80"/>
        <v>2</v>
      </c>
      <c r="X217" s="49">
        <f t="shared" si="81"/>
        <v>3</v>
      </c>
      <c r="Y217" s="49" t="str">
        <f t="shared" si="82"/>
        <v>B2</v>
      </c>
      <c r="AA217" s="4" t="s">
        <v>263</v>
      </c>
    </row>
    <row r="218" spans="1:27" x14ac:dyDescent="0.25">
      <c r="A218" s="2">
        <v>200090896</v>
      </c>
      <c r="B218" s="2" t="s">
        <v>629</v>
      </c>
      <c r="C218" s="2" t="s">
        <v>630</v>
      </c>
      <c r="D218" s="50" t="s">
        <v>631</v>
      </c>
      <c r="E218" s="46" t="s">
        <v>2494</v>
      </c>
      <c r="F218" s="50" t="s">
        <v>2495</v>
      </c>
      <c r="G218" s="39">
        <v>43688</v>
      </c>
      <c r="H218" s="4">
        <v>8438</v>
      </c>
      <c r="I218" s="4">
        <v>221</v>
      </c>
      <c r="J218" s="51">
        <v>146</v>
      </c>
      <c r="K218" s="51">
        <v>189</v>
      </c>
      <c r="L218" s="51">
        <v>231</v>
      </c>
      <c r="M218" s="51">
        <v>256</v>
      </c>
      <c r="N218" s="51">
        <v>206</v>
      </c>
      <c r="O218" s="73">
        <v>79</v>
      </c>
      <c r="P218" s="65">
        <f t="shared" si="83"/>
        <v>40</v>
      </c>
      <c r="Q218" s="65">
        <f t="shared" si="90"/>
        <v>76</v>
      </c>
      <c r="R218" s="65">
        <f t="shared" si="87"/>
        <v>85</v>
      </c>
      <c r="S218" s="65">
        <f t="shared" si="89"/>
        <v>63</v>
      </c>
      <c r="T218" s="53">
        <v>73</v>
      </c>
      <c r="U218" s="49">
        <f t="shared" si="78"/>
        <v>4</v>
      </c>
      <c r="V218" s="49">
        <f t="shared" si="79"/>
        <v>2</v>
      </c>
      <c r="W218" s="49">
        <f t="shared" si="80"/>
        <v>3</v>
      </c>
      <c r="X218" s="49">
        <f t="shared" si="81"/>
        <v>4</v>
      </c>
      <c r="Y218" s="49" t="str">
        <f t="shared" si="82"/>
        <v>B2</v>
      </c>
      <c r="AA218" s="4" t="s">
        <v>263</v>
      </c>
    </row>
    <row r="219" spans="1:27" x14ac:dyDescent="0.25">
      <c r="A219" s="2">
        <v>200088280</v>
      </c>
      <c r="B219" s="2" t="s">
        <v>632</v>
      </c>
      <c r="C219" s="2" t="s">
        <v>633</v>
      </c>
      <c r="D219" s="50" t="s">
        <v>634</v>
      </c>
      <c r="E219" s="46" t="s">
        <v>2494</v>
      </c>
      <c r="F219" s="50" t="s">
        <v>2495</v>
      </c>
      <c r="G219" s="39">
        <v>43688</v>
      </c>
      <c r="H219" s="4">
        <v>8438</v>
      </c>
      <c r="I219" s="4">
        <v>239</v>
      </c>
      <c r="J219" s="51">
        <v>163</v>
      </c>
      <c r="K219" s="51">
        <v>214</v>
      </c>
      <c r="L219" s="51">
        <v>206</v>
      </c>
      <c r="M219" s="51">
        <v>251</v>
      </c>
      <c r="N219" s="59">
        <v>209</v>
      </c>
      <c r="O219" s="73">
        <v>81</v>
      </c>
      <c r="P219" s="65">
        <f t="shared" si="83"/>
        <v>53</v>
      </c>
      <c r="Q219" s="65">
        <f t="shared" si="90"/>
        <v>94</v>
      </c>
      <c r="R219" s="65">
        <f t="shared" si="87"/>
        <v>55</v>
      </c>
      <c r="S219" s="65">
        <f t="shared" si="89"/>
        <v>59</v>
      </c>
      <c r="T219" s="53">
        <f>VLOOKUP(N219,PER_PGLOB,2,FALSE)</f>
        <v>76</v>
      </c>
      <c r="U219" s="49">
        <f t="shared" si="78"/>
        <v>4</v>
      </c>
      <c r="V219" s="49">
        <f t="shared" si="79"/>
        <v>3</v>
      </c>
      <c r="W219" s="49">
        <f t="shared" si="80"/>
        <v>4</v>
      </c>
      <c r="X219" s="49">
        <f t="shared" si="81"/>
        <v>4</v>
      </c>
      <c r="Y219" s="49" t="str">
        <f t="shared" si="82"/>
        <v>B2</v>
      </c>
      <c r="AA219" s="4" t="s">
        <v>263</v>
      </c>
    </row>
    <row r="220" spans="1:27" x14ac:dyDescent="0.25">
      <c r="A220" s="2">
        <v>200089654</v>
      </c>
      <c r="B220" s="2" t="s">
        <v>521</v>
      </c>
      <c r="C220" s="2" t="s">
        <v>522</v>
      </c>
      <c r="D220" s="50" t="s">
        <v>523</v>
      </c>
      <c r="E220" s="46" t="s">
        <v>2494</v>
      </c>
      <c r="F220" s="50" t="s">
        <v>2495</v>
      </c>
      <c r="G220" s="39">
        <v>43688</v>
      </c>
      <c r="H220" s="4">
        <v>8438</v>
      </c>
      <c r="I220" s="4">
        <v>81</v>
      </c>
      <c r="J220" s="51">
        <v>163</v>
      </c>
      <c r="K220" s="51">
        <v>146</v>
      </c>
      <c r="L220" s="51">
        <v>223</v>
      </c>
      <c r="M220" s="51">
        <v>229</v>
      </c>
      <c r="N220" s="51">
        <v>190</v>
      </c>
      <c r="O220" s="73">
        <f>VLOOKUP(I220,PER_CE,2,FALSE)</f>
        <v>8</v>
      </c>
      <c r="P220" s="65">
        <f t="shared" si="83"/>
        <v>53</v>
      </c>
      <c r="Q220" s="65">
        <f t="shared" si="90"/>
        <v>32</v>
      </c>
      <c r="R220" s="65">
        <f t="shared" si="87"/>
        <v>77</v>
      </c>
      <c r="S220" s="65">
        <f t="shared" si="89"/>
        <v>37</v>
      </c>
      <c r="T220" s="53">
        <f>VLOOKUP(N220,PER_PGLOB,2,FALSE)</f>
        <v>50</v>
      </c>
      <c r="U220" s="49">
        <f t="shared" si="78"/>
        <v>1</v>
      </c>
      <c r="V220" s="49">
        <f t="shared" si="79"/>
        <v>3</v>
      </c>
      <c r="W220" s="49">
        <f t="shared" si="80"/>
        <v>2</v>
      </c>
      <c r="X220" s="49">
        <f t="shared" si="81"/>
        <v>4</v>
      </c>
      <c r="Y220" s="49" t="str">
        <f t="shared" si="82"/>
        <v>B2</v>
      </c>
      <c r="AA220" s="4" t="s">
        <v>263</v>
      </c>
    </row>
    <row r="221" spans="1:27" x14ac:dyDescent="0.25">
      <c r="A221" s="2">
        <v>200093536</v>
      </c>
      <c r="B221" s="2" t="s">
        <v>708</v>
      </c>
      <c r="C221" s="2" t="s">
        <v>503</v>
      </c>
      <c r="D221" s="50" t="s">
        <v>709</v>
      </c>
      <c r="E221" s="46" t="s">
        <v>2494</v>
      </c>
      <c r="F221" s="50" t="s">
        <v>2495</v>
      </c>
      <c r="G221" s="39">
        <v>43688</v>
      </c>
      <c r="H221" s="4">
        <v>8439</v>
      </c>
      <c r="I221" s="4">
        <v>141</v>
      </c>
      <c r="J221" s="51">
        <v>69</v>
      </c>
      <c r="K221" s="51">
        <v>154</v>
      </c>
      <c r="L221" s="51">
        <v>197</v>
      </c>
      <c r="M221" s="51">
        <v>218</v>
      </c>
      <c r="N221" s="59">
        <v>160</v>
      </c>
      <c r="O221" s="73">
        <f>VLOOKUP(I221,PER_CE,2,FALSE)</f>
        <v>31</v>
      </c>
      <c r="P221" s="65">
        <v>2</v>
      </c>
      <c r="Q221" s="65">
        <f t="shared" si="90"/>
        <v>42</v>
      </c>
      <c r="R221" s="65">
        <f t="shared" si="87"/>
        <v>45</v>
      </c>
      <c r="S221" s="65">
        <f t="shared" si="89"/>
        <v>30</v>
      </c>
      <c r="T221" s="53">
        <v>21</v>
      </c>
      <c r="U221" s="49">
        <f t="shared" si="78"/>
        <v>2</v>
      </c>
      <c r="V221" s="49">
        <f t="shared" si="79"/>
        <v>1</v>
      </c>
      <c r="W221" s="49">
        <f t="shared" si="80"/>
        <v>2</v>
      </c>
      <c r="X221" s="49">
        <f t="shared" si="81"/>
        <v>3</v>
      </c>
      <c r="Y221" s="49" t="str">
        <f t="shared" si="82"/>
        <v>B2</v>
      </c>
      <c r="AA221" s="4" t="s">
        <v>263</v>
      </c>
    </row>
    <row r="222" spans="1:27" x14ac:dyDescent="0.25">
      <c r="A222" s="2">
        <v>200071572</v>
      </c>
      <c r="B222" s="2" t="s">
        <v>635</v>
      </c>
      <c r="C222" s="2" t="s">
        <v>3</v>
      </c>
      <c r="D222" s="50" t="s">
        <v>636</v>
      </c>
      <c r="E222" s="46" t="s">
        <v>2494</v>
      </c>
      <c r="F222" s="50" t="s">
        <v>2495</v>
      </c>
      <c r="G222" s="39">
        <v>43688</v>
      </c>
      <c r="H222" s="4">
        <v>8438</v>
      </c>
      <c r="I222" s="4">
        <v>244</v>
      </c>
      <c r="J222" s="51">
        <v>129</v>
      </c>
      <c r="K222" s="51">
        <v>129</v>
      </c>
      <c r="L222" s="51">
        <v>197</v>
      </c>
      <c r="M222" s="51">
        <v>289</v>
      </c>
      <c r="N222" s="59">
        <v>186</v>
      </c>
      <c r="O222" s="73">
        <f>VLOOKUP(I222,PER_CE,2,FALSE)</f>
        <v>81</v>
      </c>
      <c r="P222" s="65">
        <f t="shared" ref="P222:P231" si="91">VLOOKUP(J222,PER_RC,2,FALSE)</f>
        <v>27</v>
      </c>
      <c r="Q222" s="65">
        <f t="shared" si="90"/>
        <v>20</v>
      </c>
      <c r="R222" s="65">
        <f t="shared" si="87"/>
        <v>45</v>
      </c>
      <c r="S222" s="65">
        <f t="shared" si="89"/>
        <v>95</v>
      </c>
      <c r="T222" s="53">
        <f>VLOOKUP(N222,PER_PGLOB,2,FALSE)</f>
        <v>44</v>
      </c>
      <c r="U222" s="49">
        <f t="shared" si="78"/>
        <v>4</v>
      </c>
      <c r="V222" s="49">
        <f t="shared" si="79"/>
        <v>2</v>
      </c>
      <c r="W222" s="49">
        <f t="shared" si="80"/>
        <v>2</v>
      </c>
      <c r="X222" s="49">
        <f t="shared" si="81"/>
        <v>3</v>
      </c>
      <c r="Y222" s="49" t="str">
        <f t="shared" si="82"/>
        <v>B2</v>
      </c>
      <c r="AA222" s="4" t="s">
        <v>263</v>
      </c>
    </row>
    <row r="223" spans="1:27" x14ac:dyDescent="0.25">
      <c r="A223" s="2">
        <v>200087404</v>
      </c>
      <c r="B223" s="2" t="s">
        <v>710</v>
      </c>
      <c r="C223" s="2" t="s">
        <v>5</v>
      </c>
      <c r="D223" s="50" t="s">
        <v>711</v>
      </c>
      <c r="E223" s="46" t="s">
        <v>2494</v>
      </c>
      <c r="F223" s="50" t="s">
        <v>2495</v>
      </c>
      <c r="G223" s="39">
        <v>43688</v>
      </c>
      <c r="H223" s="4">
        <v>8439</v>
      </c>
      <c r="I223" s="4">
        <v>139</v>
      </c>
      <c r="J223" s="51">
        <v>163</v>
      </c>
      <c r="K223" s="51">
        <v>180</v>
      </c>
      <c r="L223" s="51">
        <v>223</v>
      </c>
      <c r="M223" s="51">
        <v>284</v>
      </c>
      <c r="N223" s="51">
        <v>213</v>
      </c>
      <c r="O223" s="73">
        <f>VLOOKUP(I223,PER_CE,2,FALSE)</f>
        <v>28</v>
      </c>
      <c r="P223" s="65">
        <f t="shared" si="91"/>
        <v>53</v>
      </c>
      <c r="Q223" s="65">
        <f t="shared" si="90"/>
        <v>71</v>
      </c>
      <c r="R223" s="65">
        <f t="shared" si="87"/>
        <v>77</v>
      </c>
      <c r="S223" s="65">
        <f t="shared" si="89"/>
        <v>93</v>
      </c>
      <c r="T223" s="53">
        <f>VLOOKUP(N223,PER_PGLOB,2,FALSE)</f>
        <v>81</v>
      </c>
      <c r="U223" s="49">
        <f t="shared" si="78"/>
        <v>2</v>
      </c>
      <c r="V223" s="49">
        <f t="shared" si="79"/>
        <v>3</v>
      </c>
      <c r="W223" s="49">
        <f t="shared" si="80"/>
        <v>3</v>
      </c>
      <c r="X223" s="49">
        <f t="shared" si="81"/>
        <v>4</v>
      </c>
      <c r="Y223" s="49" t="str">
        <f t="shared" si="82"/>
        <v>B2</v>
      </c>
      <c r="AA223" s="4" t="s">
        <v>263</v>
      </c>
    </row>
    <row r="224" spans="1:27" x14ac:dyDescent="0.25">
      <c r="A224" s="2">
        <v>200088643</v>
      </c>
      <c r="B224" s="2" t="s">
        <v>637</v>
      </c>
      <c r="C224" s="2" t="s">
        <v>638</v>
      </c>
      <c r="D224" s="50" t="s">
        <v>639</v>
      </c>
      <c r="E224" s="46" t="s">
        <v>2494</v>
      </c>
      <c r="F224" s="50" t="s">
        <v>2495</v>
      </c>
      <c r="G224" s="39">
        <v>43688</v>
      </c>
      <c r="H224" s="4">
        <v>8438</v>
      </c>
      <c r="I224" s="4">
        <v>264</v>
      </c>
      <c r="J224" s="51">
        <v>103</v>
      </c>
      <c r="K224" s="51">
        <v>163</v>
      </c>
      <c r="L224" s="51">
        <v>206</v>
      </c>
      <c r="M224" s="51">
        <v>185</v>
      </c>
      <c r="N224" s="51">
        <v>164</v>
      </c>
      <c r="O224" s="73">
        <f>VLOOKUP(I224,PER_CE,2,FALSE)</f>
        <v>86</v>
      </c>
      <c r="P224" s="65">
        <f t="shared" si="91"/>
        <v>14</v>
      </c>
      <c r="Q224" s="65">
        <f t="shared" si="90"/>
        <v>51</v>
      </c>
      <c r="R224" s="65">
        <f t="shared" si="87"/>
        <v>55</v>
      </c>
      <c r="S224" s="65">
        <f t="shared" si="89"/>
        <v>14</v>
      </c>
      <c r="T224" s="53">
        <f>VLOOKUP(N224,PER_PGLOB,2,FALSE)</f>
        <v>23</v>
      </c>
      <c r="U224" s="49">
        <f t="shared" si="78"/>
        <v>4</v>
      </c>
      <c r="V224" s="49">
        <f t="shared" si="79"/>
        <v>1</v>
      </c>
      <c r="W224" s="49">
        <f t="shared" si="80"/>
        <v>3</v>
      </c>
      <c r="X224" s="49">
        <f t="shared" si="81"/>
        <v>4</v>
      </c>
      <c r="Y224" s="49" t="str">
        <f t="shared" si="82"/>
        <v>B1</v>
      </c>
      <c r="AA224" s="4" t="s">
        <v>263</v>
      </c>
    </row>
    <row r="225" spans="1:27" x14ac:dyDescent="0.25">
      <c r="A225" s="2">
        <v>200087357</v>
      </c>
      <c r="B225" s="2" t="s">
        <v>640</v>
      </c>
      <c r="C225" s="2" t="s">
        <v>641</v>
      </c>
      <c r="D225" s="50" t="s">
        <v>642</v>
      </c>
      <c r="E225" s="46" t="s">
        <v>2494</v>
      </c>
      <c r="F225" s="50" t="s">
        <v>2495</v>
      </c>
      <c r="G225" s="39">
        <v>43688</v>
      </c>
      <c r="H225" s="4">
        <v>8438</v>
      </c>
      <c r="I225" s="4">
        <v>63</v>
      </c>
      <c r="J225" s="51">
        <v>171</v>
      </c>
      <c r="K225" s="51">
        <v>171</v>
      </c>
      <c r="L225" s="51">
        <v>223</v>
      </c>
      <c r="M225" s="51">
        <v>240</v>
      </c>
      <c r="N225" s="51">
        <v>201</v>
      </c>
      <c r="O225" s="73">
        <v>6</v>
      </c>
      <c r="P225" s="65">
        <f t="shared" si="91"/>
        <v>60</v>
      </c>
      <c r="Q225" s="65">
        <f t="shared" si="90"/>
        <v>61</v>
      </c>
      <c r="R225" s="65">
        <f t="shared" si="87"/>
        <v>77</v>
      </c>
      <c r="S225" s="65">
        <f t="shared" si="89"/>
        <v>47</v>
      </c>
      <c r="T225" s="53">
        <f>VLOOKUP(N225,PER_PGLOB,2,FALSE)</f>
        <v>65</v>
      </c>
      <c r="U225" s="49">
        <f t="shared" si="78"/>
        <v>1</v>
      </c>
      <c r="V225" s="49">
        <f t="shared" si="79"/>
        <v>3</v>
      </c>
      <c r="W225" s="49">
        <f t="shared" si="80"/>
        <v>3</v>
      </c>
      <c r="X225" s="49">
        <f t="shared" si="81"/>
        <v>4</v>
      </c>
      <c r="Y225" s="49" t="str">
        <f t="shared" si="82"/>
        <v>B2</v>
      </c>
      <c r="AA225" s="4" t="s">
        <v>263</v>
      </c>
    </row>
    <row r="226" spans="1:27" x14ac:dyDescent="0.25">
      <c r="A226" s="2">
        <v>200088732</v>
      </c>
      <c r="B226" s="2" t="s">
        <v>643</v>
      </c>
      <c r="C226" s="2" t="s">
        <v>171</v>
      </c>
      <c r="D226" s="50" t="s">
        <v>644</v>
      </c>
      <c r="E226" s="46" t="s">
        <v>2494</v>
      </c>
      <c r="F226" s="50" t="s">
        <v>2495</v>
      </c>
      <c r="G226" s="39">
        <v>43688</v>
      </c>
      <c r="H226" s="4">
        <v>8438</v>
      </c>
      <c r="I226" s="4">
        <v>131</v>
      </c>
      <c r="J226" s="51">
        <v>103</v>
      </c>
      <c r="K226" s="51">
        <v>189</v>
      </c>
      <c r="L226" s="51">
        <v>171</v>
      </c>
      <c r="M226" s="51">
        <v>185</v>
      </c>
      <c r="N226" s="51">
        <v>162</v>
      </c>
      <c r="O226" s="73">
        <f>VLOOKUP(I226,PER_CE,2,FALSE)</f>
        <v>16</v>
      </c>
      <c r="P226" s="65">
        <f t="shared" si="91"/>
        <v>14</v>
      </c>
      <c r="Q226" s="65">
        <f t="shared" si="90"/>
        <v>76</v>
      </c>
      <c r="R226" s="65">
        <f t="shared" si="87"/>
        <v>21</v>
      </c>
      <c r="S226" s="65">
        <f t="shared" si="89"/>
        <v>14</v>
      </c>
      <c r="T226" s="53">
        <v>22</v>
      </c>
      <c r="U226" s="49">
        <f t="shared" si="78"/>
        <v>2</v>
      </c>
      <c r="V226" s="49">
        <f t="shared" si="79"/>
        <v>1</v>
      </c>
      <c r="W226" s="49">
        <f t="shared" si="80"/>
        <v>3</v>
      </c>
      <c r="X226" s="49">
        <f t="shared" si="81"/>
        <v>3</v>
      </c>
      <c r="Y226" s="49" t="str">
        <f t="shared" si="82"/>
        <v>B1</v>
      </c>
      <c r="AA226" s="4" t="s">
        <v>263</v>
      </c>
    </row>
    <row r="227" spans="1:27" x14ac:dyDescent="0.25">
      <c r="A227" s="2">
        <v>200089437</v>
      </c>
      <c r="B227" s="2" t="s">
        <v>645</v>
      </c>
      <c r="C227" s="2" t="s">
        <v>646</v>
      </c>
      <c r="D227" s="50" t="s">
        <v>647</v>
      </c>
      <c r="E227" s="46" t="s">
        <v>2494</v>
      </c>
      <c r="F227" s="50" t="s">
        <v>2495</v>
      </c>
      <c r="G227" s="39">
        <v>43688</v>
      </c>
      <c r="H227" s="4">
        <v>8438</v>
      </c>
      <c r="I227" s="4">
        <v>141</v>
      </c>
      <c r="J227" s="51">
        <v>129</v>
      </c>
      <c r="K227" s="51">
        <v>129</v>
      </c>
      <c r="L227" s="51">
        <v>223</v>
      </c>
      <c r="M227" s="51">
        <v>207</v>
      </c>
      <c r="N227" s="51">
        <v>172</v>
      </c>
      <c r="O227" s="73">
        <f>VLOOKUP(I227,PER_CE,2,FALSE)</f>
        <v>31</v>
      </c>
      <c r="P227" s="65">
        <f t="shared" si="91"/>
        <v>27</v>
      </c>
      <c r="Q227" s="65">
        <f t="shared" si="90"/>
        <v>20</v>
      </c>
      <c r="R227" s="65">
        <f t="shared" si="87"/>
        <v>77</v>
      </c>
      <c r="S227" s="65">
        <f t="shared" si="89"/>
        <v>24</v>
      </c>
      <c r="T227" s="53">
        <f>VLOOKUP(N227,PER_PGLOB,2,FALSE)</f>
        <v>29</v>
      </c>
      <c r="U227" s="49">
        <f t="shared" si="78"/>
        <v>2</v>
      </c>
      <c r="V227" s="49">
        <f t="shared" si="79"/>
        <v>2</v>
      </c>
      <c r="W227" s="49">
        <f t="shared" si="80"/>
        <v>2</v>
      </c>
      <c r="X227" s="49">
        <f t="shared" si="81"/>
        <v>4</v>
      </c>
      <c r="Y227" s="49" t="str">
        <f t="shared" si="82"/>
        <v>B2</v>
      </c>
      <c r="AA227" s="4" t="s">
        <v>263</v>
      </c>
    </row>
    <row r="228" spans="1:27" x14ac:dyDescent="0.25">
      <c r="A228" s="2">
        <v>200089135</v>
      </c>
      <c r="B228" s="2" t="s">
        <v>524</v>
      </c>
      <c r="C228" s="2" t="s">
        <v>4</v>
      </c>
      <c r="D228" s="50" t="s">
        <v>525</v>
      </c>
      <c r="E228" s="46" t="s">
        <v>2494</v>
      </c>
      <c r="F228" s="50" t="s">
        <v>2495</v>
      </c>
      <c r="G228" s="39">
        <v>43688</v>
      </c>
      <c r="H228" s="4">
        <v>8439</v>
      </c>
      <c r="I228" s="4">
        <v>139</v>
      </c>
      <c r="J228" s="51">
        <v>137</v>
      </c>
      <c r="K228" s="51">
        <v>180</v>
      </c>
      <c r="L228" s="51">
        <v>189</v>
      </c>
      <c r="M228" s="51">
        <v>251</v>
      </c>
      <c r="N228" s="51">
        <v>189</v>
      </c>
      <c r="O228" s="73">
        <f>VLOOKUP(I228,PER_CE,2,FALSE)</f>
        <v>28</v>
      </c>
      <c r="P228" s="65">
        <f t="shared" si="91"/>
        <v>33</v>
      </c>
      <c r="Q228" s="65">
        <f t="shared" si="90"/>
        <v>71</v>
      </c>
      <c r="R228" s="65">
        <f t="shared" si="87"/>
        <v>34</v>
      </c>
      <c r="S228" s="65">
        <f t="shared" si="89"/>
        <v>59</v>
      </c>
      <c r="T228" s="53">
        <f>VLOOKUP(N228,PER_PGLOB,2,FALSE)</f>
        <v>47</v>
      </c>
      <c r="U228" s="49">
        <f t="shared" si="78"/>
        <v>2</v>
      </c>
      <c r="V228" s="49">
        <f t="shared" si="79"/>
        <v>2</v>
      </c>
      <c r="W228" s="49">
        <f t="shared" si="80"/>
        <v>3</v>
      </c>
      <c r="X228" s="49">
        <f t="shared" si="81"/>
        <v>3</v>
      </c>
      <c r="Y228" s="49" t="str">
        <f t="shared" si="82"/>
        <v>B2</v>
      </c>
      <c r="AA228" s="4" t="s">
        <v>263</v>
      </c>
    </row>
    <row r="229" spans="1:27" x14ac:dyDescent="0.25">
      <c r="A229" s="2">
        <v>200090723</v>
      </c>
      <c r="B229" s="2" t="s">
        <v>648</v>
      </c>
      <c r="C229" s="2" t="s">
        <v>3</v>
      </c>
      <c r="D229" s="50" t="s">
        <v>649</v>
      </c>
      <c r="E229" s="46" t="s">
        <v>2494</v>
      </c>
      <c r="F229" s="50" t="s">
        <v>2495</v>
      </c>
      <c r="G229" s="39">
        <v>43688</v>
      </c>
      <c r="H229" s="4">
        <v>8438</v>
      </c>
      <c r="I229" s="4">
        <v>96</v>
      </c>
      <c r="J229" s="51">
        <v>137</v>
      </c>
      <c r="K229" s="51">
        <v>154</v>
      </c>
      <c r="L229" s="51">
        <v>171</v>
      </c>
      <c r="M229" s="51">
        <v>245</v>
      </c>
      <c r="N229" s="51">
        <v>177</v>
      </c>
      <c r="O229" s="73">
        <f>VLOOKUP(I229,PER_CE,2,FALSE)</f>
        <v>9</v>
      </c>
      <c r="P229" s="65">
        <f t="shared" si="91"/>
        <v>33</v>
      </c>
      <c r="Q229" s="65">
        <f t="shared" si="90"/>
        <v>42</v>
      </c>
      <c r="R229" s="65">
        <f t="shared" si="87"/>
        <v>21</v>
      </c>
      <c r="S229" s="65">
        <f t="shared" si="89"/>
        <v>52</v>
      </c>
      <c r="T229" s="53">
        <f>VLOOKUP(N229,PER_PGLOB,2,FALSE)</f>
        <v>34</v>
      </c>
      <c r="U229" s="49">
        <f t="shared" si="78"/>
        <v>1</v>
      </c>
      <c r="V229" s="49">
        <f t="shared" si="79"/>
        <v>2</v>
      </c>
      <c r="W229" s="49">
        <f t="shared" si="80"/>
        <v>2</v>
      </c>
      <c r="X229" s="49">
        <f t="shared" si="81"/>
        <v>3</v>
      </c>
      <c r="Y229" s="49" t="str">
        <f t="shared" si="82"/>
        <v>B2</v>
      </c>
      <c r="AA229" s="4" t="s">
        <v>263</v>
      </c>
    </row>
    <row r="230" spans="1:27" x14ac:dyDescent="0.25">
      <c r="A230" s="2">
        <v>200087588</v>
      </c>
      <c r="B230" s="2" t="s">
        <v>650</v>
      </c>
      <c r="C230" s="2" t="s">
        <v>651</v>
      </c>
      <c r="D230" s="50" t="s">
        <v>652</v>
      </c>
      <c r="E230" s="46" t="s">
        <v>2494</v>
      </c>
      <c r="F230" s="50" t="s">
        <v>2495</v>
      </c>
      <c r="G230" s="39">
        <v>43688</v>
      </c>
      <c r="H230" s="4">
        <v>8438</v>
      </c>
      <c r="I230" s="4">
        <v>40</v>
      </c>
      <c r="J230" s="51">
        <v>94</v>
      </c>
      <c r="K230" s="51">
        <v>129</v>
      </c>
      <c r="L230" s="51">
        <v>189</v>
      </c>
      <c r="M230" s="51">
        <v>175</v>
      </c>
      <c r="N230" s="51">
        <v>147</v>
      </c>
      <c r="O230" s="73">
        <v>3</v>
      </c>
      <c r="P230" s="65">
        <f t="shared" si="91"/>
        <v>10</v>
      </c>
      <c r="Q230" s="65">
        <f t="shared" si="90"/>
        <v>20</v>
      </c>
      <c r="R230" s="65">
        <f t="shared" si="87"/>
        <v>34</v>
      </c>
      <c r="S230" s="65">
        <f t="shared" si="89"/>
        <v>11</v>
      </c>
      <c r="T230" s="53">
        <v>13</v>
      </c>
      <c r="U230" s="49">
        <f t="shared" si="78"/>
        <v>1</v>
      </c>
      <c r="V230" s="49">
        <f t="shared" si="79"/>
        <v>1</v>
      </c>
      <c r="W230" s="49">
        <f t="shared" si="80"/>
        <v>2</v>
      </c>
      <c r="X230" s="49">
        <f t="shared" si="81"/>
        <v>3</v>
      </c>
      <c r="Y230" s="49" t="str">
        <f t="shared" si="82"/>
        <v>B1</v>
      </c>
      <c r="AA230" s="4" t="s">
        <v>263</v>
      </c>
    </row>
    <row r="231" spans="1:27" x14ac:dyDescent="0.25">
      <c r="A231" s="2">
        <v>200091807</v>
      </c>
      <c r="B231" s="2" t="s">
        <v>712</v>
      </c>
      <c r="C231" s="2" t="s">
        <v>713</v>
      </c>
      <c r="D231" s="50" t="s">
        <v>714</v>
      </c>
      <c r="E231" s="46" t="s">
        <v>2494</v>
      </c>
      <c r="F231" s="50" t="s">
        <v>2495</v>
      </c>
      <c r="G231" s="39">
        <v>43688</v>
      </c>
      <c r="H231" s="4">
        <v>8439</v>
      </c>
      <c r="I231" s="4">
        <v>175</v>
      </c>
      <c r="J231" s="51">
        <v>197</v>
      </c>
      <c r="K231" s="51">
        <v>206</v>
      </c>
      <c r="L231" s="51">
        <v>223</v>
      </c>
      <c r="M231" s="51">
        <v>251</v>
      </c>
      <c r="N231" s="51">
        <v>219</v>
      </c>
      <c r="O231" s="73">
        <f>VLOOKUP(I231,PER_CE,2,FALSE)</f>
        <v>59</v>
      </c>
      <c r="P231" s="65">
        <f t="shared" si="91"/>
        <v>77</v>
      </c>
      <c r="Q231" s="65">
        <f t="shared" si="90"/>
        <v>90</v>
      </c>
      <c r="R231" s="65">
        <f t="shared" si="87"/>
        <v>77</v>
      </c>
      <c r="S231" s="65">
        <f t="shared" si="89"/>
        <v>59</v>
      </c>
      <c r="T231" s="53">
        <f t="shared" ref="T231:T238" si="92">VLOOKUP(N231,PER_PGLOB,2,FALSE)</f>
        <v>86</v>
      </c>
      <c r="U231" s="49">
        <f t="shared" si="78"/>
        <v>3</v>
      </c>
      <c r="V231" s="49">
        <f t="shared" si="79"/>
        <v>3</v>
      </c>
      <c r="W231" s="49">
        <f t="shared" si="80"/>
        <v>4</v>
      </c>
      <c r="X231" s="49">
        <f t="shared" si="81"/>
        <v>4</v>
      </c>
      <c r="Y231" s="49" t="str">
        <f t="shared" si="82"/>
        <v>B2</v>
      </c>
      <c r="AA231" s="4" t="s">
        <v>263</v>
      </c>
    </row>
    <row r="232" spans="1:27" x14ac:dyDescent="0.25">
      <c r="A232" s="2">
        <v>200089286</v>
      </c>
      <c r="B232" s="2" t="s">
        <v>653</v>
      </c>
      <c r="C232" s="2" t="s">
        <v>324</v>
      </c>
      <c r="D232" s="50" t="s">
        <v>654</v>
      </c>
      <c r="E232" s="46" t="s">
        <v>2494</v>
      </c>
      <c r="F232" s="50" t="s">
        <v>2495</v>
      </c>
      <c r="G232" s="39">
        <v>43688</v>
      </c>
      <c r="H232" s="4">
        <v>8438</v>
      </c>
      <c r="I232" s="4">
        <v>131</v>
      </c>
      <c r="J232" s="51">
        <v>69</v>
      </c>
      <c r="K232" s="51">
        <v>111</v>
      </c>
      <c r="L232" s="51">
        <v>197</v>
      </c>
      <c r="M232" s="51">
        <v>245</v>
      </c>
      <c r="N232" s="59">
        <v>156</v>
      </c>
      <c r="O232" s="73">
        <f>VLOOKUP(I232,PER_CE,2,FALSE)</f>
        <v>16</v>
      </c>
      <c r="P232" s="65">
        <v>2</v>
      </c>
      <c r="Q232" s="65">
        <f t="shared" si="90"/>
        <v>12</v>
      </c>
      <c r="R232" s="65">
        <f t="shared" si="87"/>
        <v>45</v>
      </c>
      <c r="S232" s="65">
        <f t="shared" si="89"/>
        <v>52</v>
      </c>
      <c r="T232" s="53">
        <f t="shared" si="92"/>
        <v>18</v>
      </c>
      <c r="U232" s="49">
        <f t="shared" si="78"/>
        <v>2</v>
      </c>
      <c r="V232" s="49">
        <f t="shared" si="79"/>
        <v>1</v>
      </c>
      <c r="W232" s="49">
        <f t="shared" si="80"/>
        <v>1</v>
      </c>
      <c r="X232" s="49">
        <f t="shared" si="81"/>
        <v>3</v>
      </c>
      <c r="Y232" s="49" t="str">
        <f t="shared" si="82"/>
        <v>B2</v>
      </c>
      <c r="AA232" s="4" t="s">
        <v>263</v>
      </c>
    </row>
    <row r="233" spans="1:27" x14ac:dyDescent="0.25">
      <c r="A233" s="2">
        <v>200091811</v>
      </c>
      <c r="B233" s="2" t="s">
        <v>655</v>
      </c>
      <c r="C233" s="2" t="s">
        <v>656</v>
      </c>
      <c r="D233" s="50" t="s">
        <v>657</v>
      </c>
      <c r="E233" s="46" t="s">
        <v>2494</v>
      </c>
      <c r="F233" s="50" t="s">
        <v>2495</v>
      </c>
      <c r="G233" s="39">
        <v>43688</v>
      </c>
      <c r="H233" s="4">
        <v>8438</v>
      </c>
      <c r="I233" s="4">
        <v>160</v>
      </c>
      <c r="J233" s="51">
        <v>120</v>
      </c>
      <c r="K233" s="51">
        <v>146</v>
      </c>
      <c r="L233" s="51">
        <v>189</v>
      </c>
      <c r="M233" s="51">
        <v>235</v>
      </c>
      <c r="N233" s="51">
        <v>173</v>
      </c>
      <c r="O233" s="73">
        <v>40</v>
      </c>
      <c r="P233" s="65">
        <f t="shared" ref="P233:P240" si="93">VLOOKUP(J233,PER_RC,2,FALSE)</f>
        <v>24</v>
      </c>
      <c r="Q233" s="65">
        <f t="shared" si="90"/>
        <v>32</v>
      </c>
      <c r="R233" s="65">
        <f t="shared" si="87"/>
        <v>34</v>
      </c>
      <c r="S233" s="65">
        <f t="shared" si="89"/>
        <v>42</v>
      </c>
      <c r="T233" s="53">
        <f t="shared" si="92"/>
        <v>30</v>
      </c>
      <c r="U233" s="49">
        <f t="shared" si="78"/>
        <v>3</v>
      </c>
      <c r="V233" s="49">
        <f t="shared" si="79"/>
        <v>1</v>
      </c>
      <c r="W233" s="49">
        <f t="shared" si="80"/>
        <v>2</v>
      </c>
      <c r="X233" s="49">
        <f t="shared" si="81"/>
        <v>3</v>
      </c>
      <c r="Y233" s="49" t="str">
        <f t="shared" si="82"/>
        <v>B2</v>
      </c>
      <c r="AA233" s="4" t="s">
        <v>263</v>
      </c>
    </row>
    <row r="234" spans="1:27" x14ac:dyDescent="0.25">
      <c r="A234" s="2">
        <v>200074689</v>
      </c>
      <c r="B234" s="2" t="s">
        <v>715</v>
      </c>
      <c r="C234" s="2" t="s">
        <v>5</v>
      </c>
      <c r="D234" s="50" t="s">
        <v>716</v>
      </c>
      <c r="E234" s="46" t="s">
        <v>2494</v>
      </c>
      <c r="F234" s="50" t="s">
        <v>2495</v>
      </c>
      <c r="G234" s="39">
        <v>43688</v>
      </c>
      <c r="H234" s="4">
        <v>8439</v>
      </c>
      <c r="I234" s="4">
        <v>145</v>
      </c>
      <c r="J234" s="51">
        <v>163</v>
      </c>
      <c r="K234" s="51">
        <v>129</v>
      </c>
      <c r="L234" s="51">
        <v>223</v>
      </c>
      <c r="M234" s="51">
        <v>218</v>
      </c>
      <c r="N234" s="51">
        <v>183</v>
      </c>
      <c r="O234" s="73">
        <v>37</v>
      </c>
      <c r="P234" s="65">
        <f t="shared" si="93"/>
        <v>53</v>
      </c>
      <c r="Q234" s="65">
        <f t="shared" si="90"/>
        <v>20</v>
      </c>
      <c r="R234" s="65">
        <f t="shared" si="87"/>
        <v>77</v>
      </c>
      <c r="S234" s="65">
        <f t="shared" si="89"/>
        <v>30</v>
      </c>
      <c r="T234" s="53">
        <f t="shared" si="92"/>
        <v>40</v>
      </c>
      <c r="U234" s="49">
        <f t="shared" si="78"/>
        <v>2</v>
      </c>
      <c r="V234" s="49">
        <f t="shared" si="79"/>
        <v>3</v>
      </c>
      <c r="W234" s="49">
        <f t="shared" si="80"/>
        <v>2</v>
      </c>
      <c r="X234" s="49">
        <f t="shared" si="81"/>
        <v>4</v>
      </c>
      <c r="Y234" s="49" t="str">
        <f t="shared" si="82"/>
        <v>B2</v>
      </c>
      <c r="AA234" s="4" t="s">
        <v>263</v>
      </c>
    </row>
    <row r="235" spans="1:27" x14ac:dyDescent="0.25">
      <c r="A235" s="2">
        <v>200075072</v>
      </c>
      <c r="B235" s="2" t="s">
        <v>658</v>
      </c>
      <c r="C235" s="2" t="s">
        <v>381</v>
      </c>
      <c r="D235" s="50" t="s">
        <v>659</v>
      </c>
      <c r="E235" s="46" t="s">
        <v>2494</v>
      </c>
      <c r="F235" s="50" t="s">
        <v>2495</v>
      </c>
      <c r="G235" s="39">
        <v>43688</v>
      </c>
      <c r="H235" s="4">
        <v>8438</v>
      </c>
      <c r="I235" s="4">
        <v>260</v>
      </c>
      <c r="J235" s="51">
        <v>197</v>
      </c>
      <c r="K235" s="51">
        <v>197</v>
      </c>
      <c r="L235" s="51">
        <v>249</v>
      </c>
      <c r="M235" s="51">
        <v>213</v>
      </c>
      <c r="N235" s="59">
        <v>214</v>
      </c>
      <c r="O235" s="73">
        <v>84</v>
      </c>
      <c r="P235" s="65">
        <f t="shared" si="93"/>
        <v>77</v>
      </c>
      <c r="Q235" s="65">
        <f t="shared" si="90"/>
        <v>84</v>
      </c>
      <c r="R235" s="65">
        <f t="shared" si="87"/>
        <v>94</v>
      </c>
      <c r="S235" s="65">
        <f t="shared" si="89"/>
        <v>27</v>
      </c>
      <c r="T235" s="53">
        <f t="shared" si="92"/>
        <v>82</v>
      </c>
      <c r="U235" s="49">
        <f t="shared" si="78"/>
        <v>4</v>
      </c>
      <c r="V235" s="49">
        <f t="shared" si="79"/>
        <v>3</v>
      </c>
      <c r="W235" s="49">
        <f t="shared" si="80"/>
        <v>3</v>
      </c>
      <c r="X235" s="49">
        <f t="shared" si="81"/>
        <v>4</v>
      </c>
      <c r="Y235" s="49" t="str">
        <f t="shared" si="82"/>
        <v>B2</v>
      </c>
      <c r="AA235" s="4" t="s">
        <v>263</v>
      </c>
    </row>
    <row r="236" spans="1:27" x14ac:dyDescent="0.25">
      <c r="A236" s="2">
        <v>200087208</v>
      </c>
      <c r="B236" s="2" t="s">
        <v>721</v>
      </c>
      <c r="C236" s="2" t="s">
        <v>3</v>
      </c>
      <c r="D236" s="50" t="s">
        <v>722</v>
      </c>
      <c r="E236" s="46" t="s">
        <v>720</v>
      </c>
      <c r="F236" s="50" t="s">
        <v>2493</v>
      </c>
      <c r="G236" s="39">
        <v>43688</v>
      </c>
      <c r="H236" s="4">
        <v>8438</v>
      </c>
      <c r="I236" s="4">
        <v>171</v>
      </c>
      <c r="J236" s="51">
        <v>94</v>
      </c>
      <c r="K236" s="51">
        <v>137</v>
      </c>
      <c r="L236" s="51">
        <v>231</v>
      </c>
      <c r="M236" s="51">
        <v>267</v>
      </c>
      <c r="N236" s="59">
        <v>182</v>
      </c>
      <c r="O236" s="73">
        <f>VLOOKUP(I236,PER_CE,2,FALSE)</f>
        <v>51</v>
      </c>
      <c r="P236" s="65">
        <f t="shared" si="93"/>
        <v>10</v>
      </c>
      <c r="Q236" s="65">
        <f t="shared" si="90"/>
        <v>26</v>
      </c>
      <c r="R236" s="65">
        <f t="shared" si="87"/>
        <v>85</v>
      </c>
      <c r="S236" s="65">
        <f t="shared" si="89"/>
        <v>76</v>
      </c>
      <c r="T236" s="53">
        <f t="shared" si="92"/>
        <v>39</v>
      </c>
      <c r="U236" s="49">
        <f t="shared" si="78"/>
        <v>3</v>
      </c>
      <c r="V236" s="49">
        <f t="shared" si="79"/>
        <v>1</v>
      </c>
      <c r="W236" s="49">
        <f t="shared" si="80"/>
        <v>2</v>
      </c>
      <c r="X236" s="49">
        <f t="shared" si="81"/>
        <v>4</v>
      </c>
      <c r="Y236" s="49" t="str">
        <f t="shared" si="82"/>
        <v>B2</v>
      </c>
      <c r="AA236" s="4" t="s">
        <v>263</v>
      </c>
    </row>
    <row r="237" spans="1:27" x14ac:dyDescent="0.25">
      <c r="A237" s="2">
        <v>200095542</v>
      </c>
      <c r="B237" s="2" t="s">
        <v>723</v>
      </c>
      <c r="C237" s="2" t="s">
        <v>724</v>
      </c>
      <c r="D237" s="50" t="s">
        <v>725</v>
      </c>
      <c r="E237" s="46" t="s">
        <v>720</v>
      </c>
      <c r="F237" s="50" t="s">
        <v>2493</v>
      </c>
      <c r="G237" s="39">
        <v>43688</v>
      </c>
      <c r="H237" s="4">
        <v>8438</v>
      </c>
      <c r="I237" s="4">
        <v>300</v>
      </c>
      <c r="J237" s="51">
        <v>146</v>
      </c>
      <c r="K237" s="51">
        <v>197</v>
      </c>
      <c r="L237" s="51">
        <v>206</v>
      </c>
      <c r="M237" s="51">
        <v>267</v>
      </c>
      <c r="N237" s="59">
        <v>204</v>
      </c>
      <c r="O237" s="73">
        <f>VLOOKUP(I237,PER_CE,2,FALSE)</f>
        <v>99</v>
      </c>
      <c r="P237" s="65">
        <f t="shared" si="93"/>
        <v>40</v>
      </c>
      <c r="Q237" s="65">
        <f t="shared" si="90"/>
        <v>84</v>
      </c>
      <c r="R237" s="65">
        <f t="shared" si="87"/>
        <v>55</v>
      </c>
      <c r="S237" s="65">
        <f t="shared" si="89"/>
        <v>76</v>
      </c>
      <c r="T237" s="53">
        <f t="shared" si="92"/>
        <v>69</v>
      </c>
      <c r="U237" s="49">
        <f t="shared" si="78"/>
        <v>4</v>
      </c>
      <c r="V237" s="49">
        <f t="shared" si="79"/>
        <v>2</v>
      </c>
      <c r="W237" s="49">
        <f t="shared" si="80"/>
        <v>3</v>
      </c>
      <c r="X237" s="49">
        <f t="shared" si="81"/>
        <v>4</v>
      </c>
      <c r="Y237" s="49" t="str">
        <f t="shared" si="82"/>
        <v>B2</v>
      </c>
      <c r="AA237" s="4" t="s">
        <v>263</v>
      </c>
    </row>
    <row r="238" spans="1:27" x14ac:dyDescent="0.25">
      <c r="A238" s="2">
        <v>200079690</v>
      </c>
      <c r="B238" s="2" t="s">
        <v>717</v>
      </c>
      <c r="C238" s="2" t="s">
        <v>718</v>
      </c>
      <c r="D238" s="50" t="s">
        <v>719</v>
      </c>
      <c r="E238" s="46" t="s">
        <v>720</v>
      </c>
      <c r="F238" s="50" t="s">
        <v>2493</v>
      </c>
      <c r="G238" s="39">
        <v>43688</v>
      </c>
      <c r="H238" s="4">
        <v>8439</v>
      </c>
      <c r="I238" s="4">
        <v>15</v>
      </c>
      <c r="J238" s="51">
        <v>120</v>
      </c>
      <c r="K238" s="51">
        <v>154</v>
      </c>
      <c r="L238" s="51">
        <v>189</v>
      </c>
      <c r="M238" s="51">
        <v>251</v>
      </c>
      <c r="N238" s="51">
        <v>179</v>
      </c>
      <c r="O238" s="73">
        <v>1</v>
      </c>
      <c r="P238" s="65">
        <f t="shared" si="93"/>
        <v>24</v>
      </c>
      <c r="Q238" s="65">
        <f t="shared" si="90"/>
        <v>42</v>
      </c>
      <c r="R238" s="65">
        <f t="shared" ref="R238:R266" si="94">VLOOKUP(L238,PER_CC,2,FALSE)</f>
        <v>34</v>
      </c>
      <c r="S238" s="65">
        <f t="shared" si="89"/>
        <v>59</v>
      </c>
      <c r="T238" s="53">
        <f t="shared" si="92"/>
        <v>36</v>
      </c>
      <c r="U238" s="49">
        <f t="shared" si="78"/>
        <v>1</v>
      </c>
      <c r="V238" s="49">
        <f t="shared" si="79"/>
        <v>1</v>
      </c>
      <c r="W238" s="49">
        <f t="shared" si="80"/>
        <v>2</v>
      </c>
      <c r="X238" s="49">
        <f t="shared" si="81"/>
        <v>3</v>
      </c>
      <c r="Y238" s="49" t="str">
        <f t="shared" si="82"/>
        <v>B2</v>
      </c>
      <c r="AA238" s="4" t="s">
        <v>264</v>
      </c>
    </row>
    <row r="239" spans="1:27" x14ac:dyDescent="0.25">
      <c r="A239" s="2">
        <v>200100381</v>
      </c>
      <c r="B239" s="2" t="s">
        <v>726</v>
      </c>
      <c r="C239" s="2" t="s">
        <v>503</v>
      </c>
      <c r="D239" s="50" t="s">
        <v>727</v>
      </c>
      <c r="E239" s="46" t="s">
        <v>720</v>
      </c>
      <c r="F239" s="50" t="s">
        <v>2493</v>
      </c>
      <c r="G239" s="39">
        <v>43688</v>
      </c>
      <c r="H239" s="4">
        <v>8438</v>
      </c>
      <c r="I239" s="4">
        <v>282</v>
      </c>
      <c r="J239" s="51">
        <v>189</v>
      </c>
      <c r="K239" s="51">
        <v>189</v>
      </c>
      <c r="L239" s="51">
        <v>180</v>
      </c>
      <c r="M239" s="51">
        <v>284</v>
      </c>
      <c r="N239" s="51">
        <v>211</v>
      </c>
      <c r="O239" s="73">
        <f t="shared" ref="O239:O253" si="95">VLOOKUP(I239,PER_CE,2,FALSE)</f>
        <v>92</v>
      </c>
      <c r="P239" s="65">
        <f t="shared" si="93"/>
        <v>71</v>
      </c>
      <c r="Q239" s="65">
        <f t="shared" si="90"/>
        <v>76</v>
      </c>
      <c r="R239" s="65">
        <f t="shared" si="94"/>
        <v>29</v>
      </c>
      <c r="S239" s="65">
        <f t="shared" si="89"/>
        <v>93</v>
      </c>
      <c r="T239" s="53">
        <v>79</v>
      </c>
      <c r="U239" s="49">
        <f t="shared" si="78"/>
        <v>4</v>
      </c>
      <c r="V239" s="49">
        <f t="shared" si="79"/>
        <v>3</v>
      </c>
      <c r="W239" s="49">
        <f t="shared" si="80"/>
        <v>3</v>
      </c>
      <c r="X239" s="49">
        <f t="shared" si="81"/>
        <v>3</v>
      </c>
      <c r="Y239" s="49" t="str">
        <f t="shared" si="82"/>
        <v>B2</v>
      </c>
      <c r="AA239" s="4" t="s">
        <v>263</v>
      </c>
    </row>
    <row r="240" spans="1:27" x14ac:dyDescent="0.25">
      <c r="A240" s="2">
        <v>200094251</v>
      </c>
      <c r="B240" s="2" t="s">
        <v>728</v>
      </c>
      <c r="C240" s="2" t="s">
        <v>729</v>
      </c>
      <c r="D240" s="50" t="s">
        <v>730</v>
      </c>
      <c r="E240" s="46" t="s">
        <v>720</v>
      </c>
      <c r="F240" s="50" t="s">
        <v>2493</v>
      </c>
      <c r="G240" s="39">
        <v>43688</v>
      </c>
      <c r="H240" s="4">
        <v>8438</v>
      </c>
      <c r="I240" s="4">
        <v>246</v>
      </c>
      <c r="J240" s="51">
        <v>103</v>
      </c>
      <c r="K240" s="51">
        <v>137</v>
      </c>
      <c r="L240" s="51">
        <v>189</v>
      </c>
      <c r="M240" s="51">
        <v>175</v>
      </c>
      <c r="N240" s="51">
        <v>151</v>
      </c>
      <c r="O240" s="73">
        <f t="shared" si="95"/>
        <v>83</v>
      </c>
      <c r="P240" s="65">
        <f t="shared" si="93"/>
        <v>14</v>
      </c>
      <c r="Q240" s="65">
        <f t="shared" si="90"/>
        <v>26</v>
      </c>
      <c r="R240" s="65">
        <f t="shared" si="94"/>
        <v>34</v>
      </c>
      <c r="S240" s="65">
        <f t="shared" si="89"/>
        <v>11</v>
      </c>
      <c r="T240" s="53">
        <f>VLOOKUP(N240,PER_PGLOB,2,FALSE)</f>
        <v>15</v>
      </c>
      <c r="U240" s="49">
        <f t="shared" si="78"/>
        <v>4</v>
      </c>
      <c r="V240" s="49">
        <f t="shared" si="79"/>
        <v>1</v>
      </c>
      <c r="W240" s="49">
        <f t="shared" si="80"/>
        <v>2</v>
      </c>
      <c r="X240" s="49">
        <f t="shared" si="81"/>
        <v>3</v>
      </c>
      <c r="Y240" s="49" t="str">
        <f t="shared" si="82"/>
        <v>B1</v>
      </c>
      <c r="AA240" s="4" t="s">
        <v>263</v>
      </c>
    </row>
    <row r="241" spans="1:27" x14ac:dyDescent="0.25">
      <c r="A241" s="2">
        <v>200088442</v>
      </c>
      <c r="B241" s="2" t="s">
        <v>731</v>
      </c>
      <c r="C241" s="2" t="s">
        <v>381</v>
      </c>
      <c r="D241" s="50" t="s">
        <v>732</v>
      </c>
      <c r="E241" s="46" t="s">
        <v>720</v>
      </c>
      <c r="F241" s="50" t="s">
        <v>2493</v>
      </c>
      <c r="G241" s="39">
        <v>43688</v>
      </c>
      <c r="H241" s="4">
        <v>8438</v>
      </c>
      <c r="I241" s="4">
        <v>300</v>
      </c>
      <c r="J241" s="51">
        <v>43</v>
      </c>
      <c r="K241" s="51">
        <v>171</v>
      </c>
      <c r="L241" s="51">
        <v>206</v>
      </c>
      <c r="M241" s="51">
        <v>218</v>
      </c>
      <c r="N241" s="59">
        <v>160</v>
      </c>
      <c r="O241" s="73">
        <f t="shared" si="95"/>
        <v>99</v>
      </c>
      <c r="P241" s="65">
        <v>1</v>
      </c>
      <c r="Q241" s="65">
        <f t="shared" si="90"/>
        <v>61</v>
      </c>
      <c r="R241" s="65">
        <f t="shared" si="94"/>
        <v>55</v>
      </c>
      <c r="S241" s="65">
        <f t="shared" si="89"/>
        <v>30</v>
      </c>
      <c r="T241" s="53">
        <v>21</v>
      </c>
      <c r="U241" s="49">
        <f t="shared" si="78"/>
        <v>4</v>
      </c>
      <c r="V241" s="49">
        <f t="shared" si="79"/>
        <v>1</v>
      </c>
      <c r="W241" s="49">
        <f t="shared" si="80"/>
        <v>3</v>
      </c>
      <c r="X241" s="49">
        <f t="shared" si="81"/>
        <v>4</v>
      </c>
      <c r="Y241" s="49" t="str">
        <f t="shared" si="82"/>
        <v>B2</v>
      </c>
      <c r="AA241" s="4" t="s">
        <v>263</v>
      </c>
    </row>
    <row r="242" spans="1:27" x14ac:dyDescent="0.25">
      <c r="A242" s="2">
        <v>200082922</v>
      </c>
      <c r="B242" s="2" t="s">
        <v>733</v>
      </c>
      <c r="C242" s="2" t="s">
        <v>734</v>
      </c>
      <c r="D242" s="50" t="s">
        <v>735</v>
      </c>
      <c r="E242" s="46" t="s">
        <v>720</v>
      </c>
      <c r="F242" s="50" t="s">
        <v>2493</v>
      </c>
      <c r="G242" s="39">
        <v>43688</v>
      </c>
      <c r="H242" s="4">
        <v>8438</v>
      </c>
      <c r="I242" s="4">
        <v>282</v>
      </c>
      <c r="J242" s="51">
        <v>86</v>
      </c>
      <c r="K242" s="51">
        <v>214</v>
      </c>
      <c r="L242" s="51">
        <v>197</v>
      </c>
      <c r="M242" s="51">
        <v>273</v>
      </c>
      <c r="N242" s="59">
        <v>193</v>
      </c>
      <c r="O242" s="73">
        <f t="shared" si="95"/>
        <v>92</v>
      </c>
      <c r="P242" s="65">
        <f t="shared" ref="P242:P274" si="96">VLOOKUP(J242,PER_RC,2,FALSE)</f>
        <v>7</v>
      </c>
      <c r="Q242" s="65">
        <f t="shared" si="90"/>
        <v>94</v>
      </c>
      <c r="R242" s="65">
        <f t="shared" si="94"/>
        <v>45</v>
      </c>
      <c r="S242" s="65">
        <f t="shared" si="89"/>
        <v>85</v>
      </c>
      <c r="T242" s="53">
        <f>VLOOKUP(N242,PER_PGLOB,2,FALSE)</f>
        <v>53</v>
      </c>
      <c r="U242" s="49">
        <f t="shared" si="78"/>
        <v>4</v>
      </c>
      <c r="V242" s="49">
        <f t="shared" si="79"/>
        <v>1</v>
      </c>
      <c r="W242" s="49">
        <f t="shared" si="80"/>
        <v>4</v>
      </c>
      <c r="X242" s="49">
        <f t="shared" si="81"/>
        <v>3</v>
      </c>
      <c r="Y242" s="49" t="str">
        <f t="shared" si="82"/>
        <v>B2</v>
      </c>
      <c r="AA242" s="4" t="s">
        <v>263</v>
      </c>
    </row>
    <row r="243" spans="1:27" x14ac:dyDescent="0.25">
      <c r="A243" s="2">
        <v>200065127</v>
      </c>
      <c r="B243" s="2" t="s">
        <v>827</v>
      </c>
      <c r="C243" s="2" t="s">
        <v>509</v>
      </c>
      <c r="D243" s="50" t="s">
        <v>828</v>
      </c>
      <c r="E243" s="46" t="s">
        <v>720</v>
      </c>
      <c r="F243" s="50" t="s">
        <v>2493</v>
      </c>
      <c r="G243" s="39">
        <v>43688</v>
      </c>
      <c r="H243" s="4">
        <v>8439</v>
      </c>
      <c r="I243" s="4">
        <v>185</v>
      </c>
      <c r="J243" s="51">
        <v>77</v>
      </c>
      <c r="K243" s="51">
        <v>129</v>
      </c>
      <c r="L243" s="51">
        <v>163</v>
      </c>
      <c r="M243" s="51">
        <v>191</v>
      </c>
      <c r="N243" s="59">
        <v>140</v>
      </c>
      <c r="O243" s="73">
        <f t="shared" si="95"/>
        <v>78</v>
      </c>
      <c r="P243" s="65">
        <f t="shared" si="96"/>
        <v>4</v>
      </c>
      <c r="Q243" s="65">
        <f t="shared" si="90"/>
        <v>20</v>
      </c>
      <c r="R243" s="65">
        <f t="shared" si="94"/>
        <v>16</v>
      </c>
      <c r="S243" s="65">
        <f t="shared" si="89"/>
        <v>17</v>
      </c>
      <c r="T243" s="53">
        <v>11</v>
      </c>
      <c r="U243" s="49">
        <f t="shared" si="78"/>
        <v>3</v>
      </c>
      <c r="V243" s="49">
        <f t="shared" si="79"/>
        <v>1</v>
      </c>
      <c r="W243" s="49">
        <f t="shared" si="80"/>
        <v>2</v>
      </c>
      <c r="X243" s="49">
        <f t="shared" si="81"/>
        <v>3</v>
      </c>
      <c r="Y243" s="49" t="str">
        <f t="shared" si="82"/>
        <v>B1</v>
      </c>
      <c r="AA243" s="4" t="s">
        <v>263</v>
      </c>
    </row>
    <row r="244" spans="1:27" x14ac:dyDescent="0.25">
      <c r="A244" s="2">
        <v>200089384</v>
      </c>
      <c r="B244" s="2" t="s">
        <v>736</v>
      </c>
      <c r="C244" s="2" t="s">
        <v>3</v>
      </c>
      <c r="D244" s="50" t="s">
        <v>737</v>
      </c>
      <c r="E244" s="46" t="s">
        <v>720</v>
      </c>
      <c r="F244" s="50" t="s">
        <v>2493</v>
      </c>
      <c r="G244" s="39">
        <v>43688</v>
      </c>
      <c r="H244" s="4">
        <v>8438</v>
      </c>
      <c r="I244" s="4">
        <v>300</v>
      </c>
      <c r="J244" s="51">
        <v>163</v>
      </c>
      <c r="K244" s="51">
        <v>146</v>
      </c>
      <c r="L244" s="51">
        <v>189</v>
      </c>
      <c r="M244" s="51">
        <v>213</v>
      </c>
      <c r="N244" s="59">
        <v>178</v>
      </c>
      <c r="O244" s="73">
        <f t="shared" si="95"/>
        <v>99</v>
      </c>
      <c r="P244" s="65">
        <f t="shared" si="96"/>
        <v>53</v>
      </c>
      <c r="Q244" s="65">
        <f t="shared" si="90"/>
        <v>32</v>
      </c>
      <c r="R244" s="65">
        <f t="shared" si="94"/>
        <v>34</v>
      </c>
      <c r="S244" s="65">
        <f t="shared" ref="S244:S263" si="97">VLOOKUP(M244,PER_IGL,2,FALSE)</f>
        <v>27</v>
      </c>
      <c r="T244" s="53">
        <f t="shared" ref="T244:T250" si="98">VLOOKUP(N244,PER_PGLOB,2,FALSE)</f>
        <v>35</v>
      </c>
      <c r="U244" s="49">
        <f t="shared" si="78"/>
        <v>4</v>
      </c>
      <c r="V244" s="49">
        <f t="shared" si="79"/>
        <v>3</v>
      </c>
      <c r="W244" s="49">
        <f t="shared" si="80"/>
        <v>2</v>
      </c>
      <c r="X244" s="49">
        <f t="shared" si="81"/>
        <v>3</v>
      </c>
      <c r="Y244" s="49" t="str">
        <f t="shared" si="82"/>
        <v>B2</v>
      </c>
      <c r="AA244" s="4" t="s">
        <v>263</v>
      </c>
    </row>
    <row r="245" spans="1:27" x14ac:dyDescent="0.25">
      <c r="A245" s="2">
        <v>200091606</v>
      </c>
      <c r="B245" s="2" t="s">
        <v>738</v>
      </c>
      <c r="C245" s="2" t="s">
        <v>739</v>
      </c>
      <c r="D245" s="50" t="s">
        <v>740</v>
      </c>
      <c r="E245" s="46" t="s">
        <v>720</v>
      </c>
      <c r="F245" s="50" t="s">
        <v>2493</v>
      </c>
      <c r="G245" s="39">
        <v>43688</v>
      </c>
      <c r="H245" s="4">
        <v>8438</v>
      </c>
      <c r="I245" s="4">
        <v>181</v>
      </c>
      <c r="J245" s="51">
        <v>129</v>
      </c>
      <c r="K245" s="51">
        <v>154</v>
      </c>
      <c r="L245" s="51">
        <v>197</v>
      </c>
      <c r="M245" s="51">
        <v>256</v>
      </c>
      <c r="N245" s="51">
        <v>184</v>
      </c>
      <c r="O245" s="73">
        <f t="shared" si="95"/>
        <v>74</v>
      </c>
      <c r="P245" s="65">
        <f t="shared" si="96"/>
        <v>27</v>
      </c>
      <c r="Q245" s="65">
        <f t="shared" ref="Q245:Q281" si="99">VLOOKUP(K245,PER_LC,2,FALSE)</f>
        <v>42</v>
      </c>
      <c r="R245" s="65">
        <f t="shared" si="94"/>
        <v>45</v>
      </c>
      <c r="S245" s="65">
        <f t="shared" si="97"/>
        <v>63</v>
      </c>
      <c r="T245" s="53">
        <f t="shared" si="98"/>
        <v>41</v>
      </c>
      <c r="U245" s="49">
        <f t="shared" si="78"/>
        <v>3</v>
      </c>
      <c r="V245" s="49">
        <f t="shared" si="79"/>
        <v>2</v>
      </c>
      <c r="W245" s="49">
        <f t="shared" si="80"/>
        <v>2</v>
      </c>
      <c r="X245" s="49">
        <f t="shared" si="81"/>
        <v>3</v>
      </c>
      <c r="Y245" s="49" t="str">
        <f t="shared" si="82"/>
        <v>B2</v>
      </c>
      <c r="AA245" s="4" t="s">
        <v>263</v>
      </c>
    </row>
    <row r="246" spans="1:27" x14ac:dyDescent="0.25">
      <c r="A246" s="2">
        <v>200073768</v>
      </c>
      <c r="B246" s="2" t="s">
        <v>741</v>
      </c>
      <c r="C246" s="2" t="s">
        <v>742</v>
      </c>
      <c r="D246" s="50" t="s">
        <v>743</v>
      </c>
      <c r="E246" s="46" t="s">
        <v>720</v>
      </c>
      <c r="F246" s="50" t="s">
        <v>2493</v>
      </c>
      <c r="G246" s="39">
        <v>43688</v>
      </c>
      <c r="H246" s="4">
        <v>8438</v>
      </c>
      <c r="I246" s="4">
        <v>226</v>
      </c>
      <c r="J246" s="51">
        <v>154</v>
      </c>
      <c r="K246" s="51">
        <v>214</v>
      </c>
      <c r="L246" s="51">
        <v>223</v>
      </c>
      <c r="M246" s="51">
        <v>273</v>
      </c>
      <c r="N246" s="59">
        <v>216</v>
      </c>
      <c r="O246" s="73">
        <f t="shared" si="95"/>
        <v>80</v>
      </c>
      <c r="P246" s="65">
        <f t="shared" si="96"/>
        <v>46</v>
      </c>
      <c r="Q246" s="65">
        <f t="shared" si="99"/>
        <v>94</v>
      </c>
      <c r="R246" s="65">
        <f t="shared" si="94"/>
        <v>77</v>
      </c>
      <c r="S246" s="65">
        <f t="shared" si="97"/>
        <v>85</v>
      </c>
      <c r="T246" s="53">
        <f t="shared" si="98"/>
        <v>84</v>
      </c>
      <c r="U246" s="49">
        <f t="shared" si="78"/>
        <v>4</v>
      </c>
      <c r="V246" s="49">
        <f t="shared" si="79"/>
        <v>3</v>
      </c>
      <c r="W246" s="49">
        <f t="shared" si="80"/>
        <v>4</v>
      </c>
      <c r="X246" s="49">
        <f t="shared" si="81"/>
        <v>4</v>
      </c>
      <c r="Y246" s="49" t="str">
        <f t="shared" si="82"/>
        <v>B2</v>
      </c>
      <c r="AA246" s="4" t="s">
        <v>263</v>
      </c>
    </row>
    <row r="247" spans="1:27" x14ac:dyDescent="0.25">
      <c r="A247" s="2">
        <v>200091568</v>
      </c>
      <c r="B247" s="2" t="s">
        <v>829</v>
      </c>
      <c r="C247" s="2" t="s">
        <v>114</v>
      </c>
      <c r="D247" s="50" t="s">
        <v>830</v>
      </c>
      <c r="E247" s="46" t="s">
        <v>720</v>
      </c>
      <c r="F247" s="50" t="s">
        <v>2493</v>
      </c>
      <c r="G247" s="39">
        <v>43688</v>
      </c>
      <c r="H247" s="4">
        <v>8439</v>
      </c>
      <c r="I247" s="4">
        <v>264</v>
      </c>
      <c r="J247" s="51">
        <v>197</v>
      </c>
      <c r="K247" s="51">
        <v>154</v>
      </c>
      <c r="L247" s="51">
        <v>180</v>
      </c>
      <c r="M247" s="51">
        <v>229</v>
      </c>
      <c r="N247" s="51">
        <v>190</v>
      </c>
      <c r="O247" s="73">
        <f t="shared" si="95"/>
        <v>86</v>
      </c>
      <c r="P247" s="65">
        <f t="shared" si="96"/>
        <v>77</v>
      </c>
      <c r="Q247" s="65">
        <f t="shared" si="99"/>
        <v>42</v>
      </c>
      <c r="R247" s="65">
        <f t="shared" si="94"/>
        <v>29</v>
      </c>
      <c r="S247" s="65">
        <f t="shared" si="97"/>
        <v>37</v>
      </c>
      <c r="T247" s="53">
        <f t="shared" si="98"/>
        <v>50</v>
      </c>
      <c r="U247" s="49">
        <f t="shared" si="78"/>
        <v>4</v>
      </c>
      <c r="V247" s="49">
        <f t="shared" si="79"/>
        <v>3</v>
      </c>
      <c r="W247" s="49">
        <f t="shared" si="80"/>
        <v>2</v>
      </c>
      <c r="X247" s="49">
        <f t="shared" si="81"/>
        <v>3</v>
      </c>
      <c r="Y247" s="49" t="str">
        <f t="shared" si="82"/>
        <v>B2</v>
      </c>
      <c r="AA247" s="4" t="s">
        <v>263</v>
      </c>
    </row>
    <row r="248" spans="1:27" x14ac:dyDescent="0.25">
      <c r="A248" s="2">
        <v>200090415</v>
      </c>
      <c r="B248" s="2" t="s">
        <v>744</v>
      </c>
      <c r="C248" s="2" t="s">
        <v>745</v>
      </c>
      <c r="D248" s="50" t="s">
        <v>746</v>
      </c>
      <c r="E248" s="46" t="s">
        <v>720</v>
      </c>
      <c r="F248" s="50" t="s">
        <v>2493</v>
      </c>
      <c r="G248" s="39">
        <v>43688</v>
      </c>
      <c r="H248" s="4">
        <v>8438</v>
      </c>
      <c r="I248" s="4">
        <v>264</v>
      </c>
      <c r="J248" s="51">
        <v>129</v>
      </c>
      <c r="K248" s="51">
        <v>163</v>
      </c>
      <c r="L248" s="51">
        <v>189</v>
      </c>
      <c r="M248" s="51">
        <v>229</v>
      </c>
      <c r="N248" s="51">
        <v>178</v>
      </c>
      <c r="O248" s="73">
        <f t="shared" si="95"/>
        <v>86</v>
      </c>
      <c r="P248" s="65">
        <f t="shared" si="96"/>
        <v>27</v>
      </c>
      <c r="Q248" s="65">
        <f t="shared" si="99"/>
        <v>51</v>
      </c>
      <c r="R248" s="65">
        <f t="shared" si="94"/>
        <v>34</v>
      </c>
      <c r="S248" s="65">
        <f t="shared" si="97"/>
        <v>37</v>
      </c>
      <c r="T248" s="53">
        <f t="shared" si="98"/>
        <v>35</v>
      </c>
      <c r="U248" s="49">
        <f t="shared" si="78"/>
        <v>4</v>
      </c>
      <c r="V248" s="49">
        <f t="shared" si="79"/>
        <v>2</v>
      </c>
      <c r="W248" s="49">
        <f t="shared" si="80"/>
        <v>3</v>
      </c>
      <c r="X248" s="49">
        <f t="shared" si="81"/>
        <v>3</v>
      </c>
      <c r="Y248" s="49" t="str">
        <f t="shared" si="82"/>
        <v>B2</v>
      </c>
      <c r="AA248" s="4" t="s">
        <v>263</v>
      </c>
    </row>
    <row r="249" spans="1:27" x14ac:dyDescent="0.25">
      <c r="A249" s="2">
        <v>200098215</v>
      </c>
      <c r="B249" s="2" t="s">
        <v>747</v>
      </c>
      <c r="C249" s="2" t="s">
        <v>3</v>
      </c>
      <c r="D249" s="50" t="s">
        <v>748</v>
      </c>
      <c r="E249" s="46" t="s">
        <v>720</v>
      </c>
      <c r="F249" s="50" t="s">
        <v>2493</v>
      </c>
      <c r="G249" s="39">
        <v>43688</v>
      </c>
      <c r="H249" s="4">
        <v>8438</v>
      </c>
      <c r="I249" s="4">
        <v>264</v>
      </c>
      <c r="J249" s="51">
        <v>120</v>
      </c>
      <c r="K249" s="51">
        <v>197</v>
      </c>
      <c r="L249" s="51">
        <v>206</v>
      </c>
      <c r="M249" s="51">
        <v>267</v>
      </c>
      <c r="N249" s="51">
        <v>198</v>
      </c>
      <c r="O249" s="73">
        <f t="shared" si="95"/>
        <v>86</v>
      </c>
      <c r="P249" s="65">
        <f t="shared" si="96"/>
        <v>24</v>
      </c>
      <c r="Q249" s="65">
        <f t="shared" si="99"/>
        <v>84</v>
      </c>
      <c r="R249" s="65">
        <f t="shared" si="94"/>
        <v>55</v>
      </c>
      <c r="S249" s="65">
        <f t="shared" si="97"/>
        <v>76</v>
      </c>
      <c r="T249" s="53">
        <f t="shared" si="98"/>
        <v>60</v>
      </c>
      <c r="U249" s="49">
        <f t="shared" si="78"/>
        <v>4</v>
      </c>
      <c r="V249" s="49">
        <f t="shared" si="79"/>
        <v>1</v>
      </c>
      <c r="W249" s="49">
        <f t="shared" si="80"/>
        <v>3</v>
      </c>
      <c r="X249" s="49">
        <f t="shared" si="81"/>
        <v>4</v>
      </c>
      <c r="Y249" s="49" t="str">
        <f t="shared" si="82"/>
        <v>B2</v>
      </c>
      <c r="AA249" s="4" t="s">
        <v>263</v>
      </c>
    </row>
    <row r="250" spans="1:27" x14ac:dyDescent="0.25">
      <c r="A250" s="2">
        <v>200076463</v>
      </c>
      <c r="B250" s="2" t="s">
        <v>749</v>
      </c>
      <c r="C250" s="2" t="s">
        <v>750</v>
      </c>
      <c r="D250" s="50" t="s">
        <v>751</v>
      </c>
      <c r="E250" s="46" t="s">
        <v>720</v>
      </c>
      <c r="F250" s="50" t="s">
        <v>2493</v>
      </c>
      <c r="G250" s="39">
        <v>43688</v>
      </c>
      <c r="H250" s="4">
        <v>8438</v>
      </c>
      <c r="I250" s="4">
        <v>172</v>
      </c>
      <c r="J250" s="51">
        <v>180</v>
      </c>
      <c r="K250" s="51">
        <v>180</v>
      </c>
      <c r="L250" s="51">
        <v>249</v>
      </c>
      <c r="M250" s="51">
        <v>224</v>
      </c>
      <c r="N250" s="51">
        <v>208</v>
      </c>
      <c r="O250" s="73">
        <f t="shared" si="95"/>
        <v>53</v>
      </c>
      <c r="P250" s="65">
        <f t="shared" si="96"/>
        <v>67</v>
      </c>
      <c r="Q250" s="65">
        <f t="shared" si="99"/>
        <v>71</v>
      </c>
      <c r="R250" s="65">
        <f t="shared" si="94"/>
        <v>94</v>
      </c>
      <c r="S250" s="65">
        <f t="shared" si="97"/>
        <v>34</v>
      </c>
      <c r="T250" s="53">
        <f t="shared" si="98"/>
        <v>75</v>
      </c>
      <c r="U250" s="49">
        <f t="shared" ref="U250:U313" si="100">VALUE(IF(I250&lt;116,"1",IF(I250&lt;151,"2",IF(I250&lt;186,"3",IF(I250&lt;=300,"4","ERROR")))))</f>
        <v>3</v>
      </c>
      <c r="V250" s="49">
        <f t="shared" ref="V250:V313" si="101">VALUE(IF(J250&lt;126,"1",IF(J250&lt;154,"2",IF(J250&lt;203,"3",IF(J250&lt;=300,"4","ERROR")))))</f>
        <v>3</v>
      </c>
      <c r="W250" s="49">
        <f t="shared" ref="W250:W313" si="102">VALUE(IF(K250&lt;125,"1",IF(K250&lt;158,"2",IF(K250&lt;200,"3",IF(K250&lt;=300,"4","ERROR")))))</f>
        <v>3</v>
      </c>
      <c r="X250" s="49">
        <f t="shared" ref="X250:X313" si="103">VALUE(IF(L250&lt;125,"1",IF(L250&lt;157,"2",IF(L250&lt;200,"3",IF(L250&lt;=300,"4","ERROR")))))</f>
        <v>4</v>
      </c>
      <c r="Y250" s="49" t="str">
        <f t="shared" ref="Y250:Y313" si="104">IF(M250&lt;123,"-A1",IF(M250&lt;146,"A1",IF(M250&lt;171,"A2",IF(M250&lt;200,"B1",IF(M250&lt;=300,"B2","ERROR")))))</f>
        <v>B2</v>
      </c>
      <c r="AA250" s="4" t="s">
        <v>263</v>
      </c>
    </row>
    <row r="251" spans="1:27" x14ac:dyDescent="0.25">
      <c r="A251" s="2">
        <v>200087241</v>
      </c>
      <c r="B251" s="2" t="s">
        <v>752</v>
      </c>
      <c r="C251" s="2" t="s">
        <v>519</v>
      </c>
      <c r="D251" s="50" t="s">
        <v>753</v>
      </c>
      <c r="E251" s="46" t="s">
        <v>720</v>
      </c>
      <c r="F251" s="50" t="s">
        <v>2493</v>
      </c>
      <c r="G251" s="39">
        <v>43688</v>
      </c>
      <c r="H251" s="4">
        <v>8438</v>
      </c>
      <c r="I251" s="4">
        <v>282</v>
      </c>
      <c r="J251" s="51">
        <v>163</v>
      </c>
      <c r="K251" s="51">
        <v>180</v>
      </c>
      <c r="L251" s="51">
        <v>146</v>
      </c>
      <c r="M251" s="51">
        <v>180</v>
      </c>
      <c r="N251" s="51">
        <v>167</v>
      </c>
      <c r="O251" s="73">
        <f t="shared" si="95"/>
        <v>92</v>
      </c>
      <c r="P251" s="65">
        <f t="shared" si="96"/>
        <v>53</v>
      </c>
      <c r="Q251" s="65">
        <f t="shared" si="99"/>
        <v>71</v>
      </c>
      <c r="R251" s="65">
        <f t="shared" si="94"/>
        <v>11</v>
      </c>
      <c r="S251" s="65">
        <f t="shared" si="97"/>
        <v>13</v>
      </c>
      <c r="T251" s="53">
        <v>26</v>
      </c>
      <c r="U251" s="49">
        <f t="shared" si="100"/>
        <v>4</v>
      </c>
      <c r="V251" s="49">
        <f t="shared" si="101"/>
        <v>3</v>
      </c>
      <c r="W251" s="49">
        <f t="shared" si="102"/>
        <v>3</v>
      </c>
      <c r="X251" s="49">
        <f t="shared" si="103"/>
        <v>2</v>
      </c>
      <c r="Y251" s="49" t="str">
        <f t="shared" si="104"/>
        <v>B1</v>
      </c>
      <c r="AA251" s="4" t="s">
        <v>263</v>
      </c>
    </row>
    <row r="252" spans="1:27" x14ac:dyDescent="0.25">
      <c r="A252" s="2">
        <v>200087140</v>
      </c>
      <c r="B252" s="2" t="s">
        <v>831</v>
      </c>
      <c r="C252" s="2" t="s">
        <v>832</v>
      </c>
      <c r="D252" s="50" t="s">
        <v>833</v>
      </c>
      <c r="E252" s="46" t="s">
        <v>720</v>
      </c>
      <c r="F252" s="50" t="s">
        <v>2493</v>
      </c>
      <c r="G252" s="39">
        <v>43688</v>
      </c>
      <c r="H252" s="4">
        <v>8439</v>
      </c>
      <c r="I252" s="4">
        <v>174</v>
      </c>
      <c r="J252" s="51">
        <v>120</v>
      </c>
      <c r="K252" s="51">
        <v>146</v>
      </c>
      <c r="L252" s="51">
        <v>163</v>
      </c>
      <c r="M252" s="51">
        <v>251</v>
      </c>
      <c r="N252" s="51">
        <v>170</v>
      </c>
      <c r="O252" s="73">
        <f t="shared" si="95"/>
        <v>56</v>
      </c>
      <c r="P252" s="65">
        <f t="shared" si="96"/>
        <v>24</v>
      </c>
      <c r="Q252" s="65">
        <f t="shared" si="99"/>
        <v>32</v>
      </c>
      <c r="R252" s="65">
        <f t="shared" si="94"/>
        <v>16</v>
      </c>
      <c r="S252" s="65">
        <f t="shared" si="97"/>
        <v>59</v>
      </c>
      <c r="T252" s="53">
        <f>VLOOKUP(N252,PER_PGLOB,2,FALSE)</f>
        <v>28</v>
      </c>
      <c r="U252" s="49">
        <f t="shared" si="100"/>
        <v>3</v>
      </c>
      <c r="V252" s="49">
        <f t="shared" si="101"/>
        <v>1</v>
      </c>
      <c r="W252" s="49">
        <f t="shared" si="102"/>
        <v>2</v>
      </c>
      <c r="X252" s="49">
        <f t="shared" si="103"/>
        <v>3</v>
      </c>
      <c r="Y252" s="49" t="str">
        <f t="shared" si="104"/>
        <v>B2</v>
      </c>
      <c r="AA252" s="4" t="s">
        <v>263</v>
      </c>
    </row>
    <row r="253" spans="1:27" x14ac:dyDescent="0.25">
      <c r="A253" s="2">
        <v>200061314</v>
      </c>
      <c r="B253" s="2" t="s">
        <v>834</v>
      </c>
      <c r="C253" s="2" t="s">
        <v>342</v>
      </c>
      <c r="D253" s="50" t="s">
        <v>835</v>
      </c>
      <c r="E253" s="46" t="s">
        <v>720</v>
      </c>
      <c r="F253" s="50" t="s">
        <v>2493</v>
      </c>
      <c r="G253" s="39">
        <v>43688</v>
      </c>
      <c r="H253" s="4">
        <v>8439</v>
      </c>
      <c r="I253" s="4">
        <v>133</v>
      </c>
      <c r="J253" s="51">
        <v>86</v>
      </c>
      <c r="K253" s="51">
        <v>129</v>
      </c>
      <c r="L253" s="51">
        <v>171</v>
      </c>
      <c r="M253" s="51">
        <v>251</v>
      </c>
      <c r="N253" s="51">
        <v>159</v>
      </c>
      <c r="O253" s="73">
        <f t="shared" si="95"/>
        <v>21</v>
      </c>
      <c r="P253" s="65">
        <f t="shared" si="96"/>
        <v>7</v>
      </c>
      <c r="Q253" s="65">
        <f t="shared" si="99"/>
        <v>20</v>
      </c>
      <c r="R253" s="65">
        <f t="shared" si="94"/>
        <v>21</v>
      </c>
      <c r="S253" s="65">
        <f t="shared" si="97"/>
        <v>59</v>
      </c>
      <c r="T253" s="53">
        <f>VLOOKUP(N253,PER_PGLOB,2,FALSE)</f>
        <v>20</v>
      </c>
      <c r="U253" s="49">
        <f t="shared" si="100"/>
        <v>2</v>
      </c>
      <c r="V253" s="49">
        <f t="shared" si="101"/>
        <v>1</v>
      </c>
      <c r="W253" s="49">
        <f t="shared" si="102"/>
        <v>2</v>
      </c>
      <c r="X253" s="49">
        <f t="shared" si="103"/>
        <v>3</v>
      </c>
      <c r="Y253" s="49" t="str">
        <f t="shared" si="104"/>
        <v>B2</v>
      </c>
      <c r="AA253" s="4" t="s">
        <v>263</v>
      </c>
    </row>
    <row r="254" spans="1:27" x14ac:dyDescent="0.25">
      <c r="A254" s="2">
        <v>200033839</v>
      </c>
      <c r="B254" s="2" t="s">
        <v>836</v>
      </c>
      <c r="C254" s="2" t="s">
        <v>342</v>
      </c>
      <c r="D254" s="50" t="s">
        <v>837</v>
      </c>
      <c r="E254" s="46" t="s">
        <v>720</v>
      </c>
      <c r="F254" s="50" t="s">
        <v>2493</v>
      </c>
      <c r="G254" s="39">
        <v>43688</v>
      </c>
      <c r="H254" s="4">
        <v>8439</v>
      </c>
      <c r="I254" s="4">
        <v>142</v>
      </c>
      <c r="J254" s="51">
        <v>103</v>
      </c>
      <c r="K254" s="51">
        <v>146</v>
      </c>
      <c r="L254" s="51">
        <v>189</v>
      </c>
      <c r="M254" s="51">
        <v>245</v>
      </c>
      <c r="N254" s="51">
        <v>171</v>
      </c>
      <c r="O254" s="73">
        <v>32</v>
      </c>
      <c r="P254" s="65">
        <f t="shared" si="96"/>
        <v>14</v>
      </c>
      <c r="Q254" s="65">
        <f t="shared" si="99"/>
        <v>32</v>
      </c>
      <c r="R254" s="65">
        <f t="shared" si="94"/>
        <v>34</v>
      </c>
      <c r="S254" s="65">
        <f t="shared" si="97"/>
        <v>52</v>
      </c>
      <c r="T254" s="53">
        <v>29</v>
      </c>
      <c r="U254" s="49">
        <f t="shared" si="100"/>
        <v>2</v>
      </c>
      <c r="V254" s="49">
        <f t="shared" si="101"/>
        <v>1</v>
      </c>
      <c r="W254" s="49">
        <f t="shared" si="102"/>
        <v>2</v>
      </c>
      <c r="X254" s="49">
        <f t="shared" si="103"/>
        <v>3</v>
      </c>
      <c r="Y254" s="49" t="str">
        <f t="shared" si="104"/>
        <v>B2</v>
      </c>
      <c r="AA254" s="4" t="s">
        <v>263</v>
      </c>
    </row>
    <row r="255" spans="1:27" x14ac:dyDescent="0.25">
      <c r="A255" s="2">
        <v>200086518</v>
      </c>
      <c r="B255" s="2" t="s">
        <v>754</v>
      </c>
      <c r="C255" s="2" t="s">
        <v>384</v>
      </c>
      <c r="D255" s="50" t="s">
        <v>755</v>
      </c>
      <c r="E255" s="46" t="s">
        <v>720</v>
      </c>
      <c r="F255" s="50" t="s">
        <v>2493</v>
      </c>
      <c r="G255" s="39">
        <v>43688</v>
      </c>
      <c r="H255" s="4">
        <v>8438</v>
      </c>
      <c r="I255" s="4">
        <v>147</v>
      </c>
      <c r="J255" s="51">
        <v>163</v>
      </c>
      <c r="K255" s="51">
        <v>154</v>
      </c>
      <c r="L255" s="51">
        <v>146</v>
      </c>
      <c r="M255" s="51">
        <v>289</v>
      </c>
      <c r="N255" s="59">
        <v>188</v>
      </c>
      <c r="O255" s="73">
        <f>VLOOKUP(I255,PER_CE,2,FALSE)</f>
        <v>38</v>
      </c>
      <c r="P255" s="65">
        <f t="shared" si="96"/>
        <v>53</v>
      </c>
      <c r="Q255" s="65">
        <f t="shared" si="99"/>
        <v>42</v>
      </c>
      <c r="R255" s="65">
        <f t="shared" si="94"/>
        <v>11</v>
      </c>
      <c r="S255" s="65">
        <f t="shared" si="97"/>
        <v>95</v>
      </c>
      <c r="T255" s="53">
        <f t="shared" ref="T255:T279" si="105">VLOOKUP(N255,PER_PGLOB,2,FALSE)</f>
        <v>46</v>
      </c>
      <c r="U255" s="49">
        <f t="shared" si="100"/>
        <v>2</v>
      </c>
      <c r="V255" s="49">
        <f t="shared" si="101"/>
        <v>3</v>
      </c>
      <c r="W255" s="49">
        <f t="shared" si="102"/>
        <v>2</v>
      </c>
      <c r="X255" s="49">
        <f t="shared" si="103"/>
        <v>2</v>
      </c>
      <c r="Y255" s="49" t="str">
        <f t="shared" si="104"/>
        <v>B2</v>
      </c>
      <c r="AA255" s="4" t="s">
        <v>263</v>
      </c>
    </row>
    <row r="256" spans="1:27" x14ac:dyDescent="0.25">
      <c r="A256" s="2">
        <v>200074053</v>
      </c>
      <c r="B256" s="2" t="s">
        <v>838</v>
      </c>
      <c r="C256" s="2" t="s">
        <v>114</v>
      </c>
      <c r="D256" s="50" t="s">
        <v>839</v>
      </c>
      <c r="E256" s="46" t="s">
        <v>720</v>
      </c>
      <c r="F256" s="50" t="s">
        <v>2493</v>
      </c>
      <c r="G256" s="39">
        <v>43688</v>
      </c>
      <c r="H256" s="4">
        <v>8439</v>
      </c>
      <c r="I256" s="4">
        <v>40</v>
      </c>
      <c r="J256" s="51">
        <v>146</v>
      </c>
      <c r="K256" s="51">
        <v>163</v>
      </c>
      <c r="L256" s="51">
        <v>197</v>
      </c>
      <c r="M256" s="51">
        <v>175</v>
      </c>
      <c r="N256" s="51">
        <v>170</v>
      </c>
      <c r="O256" s="73">
        <v>3</v>
      </c>
      <c r="P256" s="65">
        <f t="shared" si="96"/>
        <v>40</v>
      </c>
      <c r="Q256" s="65">
        <f t="shared" si="99"/>
        <v>51</v>
      </c>
      <c r="R256" s="65">
        <f t="shared" si="94"/>
        <v>45</v>
      </c>
      <c r="S256" s="65">
        <f t="shared" si="97"/>
        <v>11</v>
      </c>
      <c r="T256" s="53">
        <f t="shared" si="105"/>
        <v>28</v>
      </c>
      <c r="U256" s="49">
        <f t="shared" si="100"/>
        <v>1</v>
      </c>
      <c r="V256" s="49">
        <f t="shared" si="101"/>
        <v>2</v>
      </c>
      <c r="W256" s="49">
        <f t="shared" si="102"/>
        <v>3</v>
      </c>
      <c r="X256" s="49">
        <f t="shared" si="103"/>
        <v>3</v>
      </c>
      <c r="Y256" s="49" t="str">
        <f t="shared" si="104"/>
        <v>B1</v>
      </c>
      <c r="AA256" s="4" t="s">
        <v>263</v>
      </c>
    </row>
    <row r="257" spans="1:27" x14ac:dyDescent="0.25">
      <c r="A257" s="2">
        <v>200088864</v>
      </c>
      <c r="B257" s="2" t="s">
        <v>756</v>
      </c>
      <c r="C257" s="2" t="s">
        <v>337</v>
      </c>
      <c r="D257" s="50" t="s">
        <v>757</v>
      </c>
      <c r="E257" s="46" t="s">
        <v>720</v>
      </c>
      <c r="F257" s="50" t="s">
        <v>2493</v>
      </c>
      <c r="G257" s="39">
        <v>43688</v>
      </c>
      <c r="H257" s="4">
        <v>8438</v>
      </c>
      <c r="I257" s="4">
        <v>147</v>
      </c>
      <c r="J257" s="51">
        <v>206</v>
      </c>
      <c r="K257" s="51">
        <v>163</v>
      </c>
      <c r="L257" s="51">
        <v>214</v>
      </c>
      <c r="M257" s="51">
        <v>251</v>
      </c>
      <c r="N257" s="51">
        <v>209</v>
      </c>
      <c r="O257" s="73">
        <f t="shared" ref="O257:O277" si="106">VLOOKUP(I257,PER_CE,2,FALSE)</f>
        <v>38</v>
      </c>
      <c r="P257" s="65">
        <f t="shared" si="96"/>
        <v>82</v>
      </c>
      <c r="Q257" s="65">
        <f t="shared" si="99"/>
        <v>51</v>
      </c>
      <c r="R257" s="65">
        <f t="shared" si="94"/>
        <v>66</v>
      </c>
      <c r="S257" s="65">
        <f t="shared" si="97"/>
        <v>59</v>
      </c>
      <c r="T257" s="53">
        <f t="shared" si="105"/>
        <v>76</v>
      </c>
      <c r="U257" s="49">
        <f t="shared" si="100"/>
        <v>2</v>
      </c>
      <c r="V257" s="49">
        <f t="shared" si="101"/>
        <v>4</v>
      </c>
      <c r="W257" s="49">
        <f t="shared" si="102"/>
        <v>3</v>
      </c>
      <c r="X257" s="49">
        <f t="shared" si="103"/>
        <v>4</v>
      </c>
      <c r="Y257" s="49" t="str">
        <f t="shared" si="104"/>
        <v>B2</v>
      </c>
      <c r="AA257" s="4" t="s">
        <v>263</v>
      </c>
    </row>
    <row r="258" spans="1:27" x14ac:dyDescent="0.25">
      <c r="A258" s="2">
        <v>200089360</v>
      </c>
      <c r="B258" s="2" t="s">
        <v>840</v>
      </c>
      <c r="C258" s="2" t="s">
        <v>171</v>
      </c>
      <c r="D258" s="50" t="s">
        <v>841</v>
      </c>
      <c r="E258" s="46" t="s">
        <v>720</v>
      </c>
      <c r="F258" s="50" t="s">
        <v>2493</v>
      </c>
      <c r="G258" s="39">
        <v>43688</v>
      </c>
      <c r="H258" s="4">
        <v>8439</v>
      </c>
      <c r="I258" s="4">
        <v>179</v>
      </c>
      <c r="J258" s="51">
        <v>137</v>
      </c>
      <c r="K258" s="51">
        <v>146</v>
      </c>
      <c r="L258" s="51">
        <v>197</v>
      </c>
      <c r="M258" s="51">
        <v>207</v>
      </c>
      <c r="N258" s="51">
        <v>172</v>
      </c>
      <c r="O258" s="73">
        <f t="shared" si="106"/>
        <v>68</v>
      </c>
      <c r="P258" s="65">
        <f t="shared" si="96"/>
        <v>33</v>
      </c>
      <c r="Q258" s="65">
        <f t="shared" si="99"/>
        <v>32</v>
      </c>
      <c r="R258" s="65">
        <f t="shared" si="94"/>
        <v>45</v>
      </c>
      <c r="S258" s="65">
        <f t="shared" si="97"/>
        <v>24</v>
      </c>
      <c r="T258" s="53">
        <f t="shared" si="105"/>
        <v>29</v>
      </c>
      <c r="U258" s="49">
        <f t="shared" si="100"/>
        <v>3</v>
      </c>
      <c r="V258" s="49">
        <f t="shared" si="101"/>
        <v>2</v>
      </c>
      <c r="W258" s="49">
        <f t="shared" si="102"/>
        <v>2</v>
      </c>
      <c r="X258" s="49">
        <f t="shared" si="103"/>
        <v>3</v>
      </c>
      <c r="Y258" s="49" t="str">
        <f t="shared" si="104"/>
        <v>B2</v>
      </c>
      <c r="AA258" s="4" t="s">
        <v>263</v>
      </c>
    </row>
    <row r="259" spans="1:27" x14ac:dyDescent="0.25">
      <c r="A259" s="2">
        <v>200092160</v>
      </c>
      <c r="B259" s="2" t="s">
        <v>758</v>
      </c>
      <c r="C259" s="2" t="s">
        <v>408</v>
      </c>
      <c r="D259" s="50" t="s">
        <v>759</v>
      </c>
      <c r="E259" s="46" t="s">
        <v>720</v>
      </c>
      <c r="F259" s="50" t="s">
        <v>2493</v>
      </c>
      <c r="G259" s="39">
        <v>43688</v>
      </c>
      <c r="H259" s="4">
        <v>8438</v>
      </c>
      <c r="I259" s="4">
        <v>165</v>
      </c>
      <c r="J259" s="51">
        <v>189</v>
      </c>
      <c r="K259" s="51">
        <v>197</v>
      </c>
      <c r="L259" s="51">
        <v>231</v>
      </c>
      <c r="M259" s="51">
        <v>273</v>
      </c>
      <c r="N259" s="51">
        <v>223</v>
      </c>
      <c r="O259" s="73">
        <f t="shared" si="106"/>
        <v>44</v>
      </c>
      <c r="P259" s="65">
        <f t="shared" si="96"/>
        <v>71</v>
      </c>
      <c r="Q259" s="65">
        <f t="shared" si="99"/>
        <v>84</v>
      </c>
      <c r="R259" s="65">
        <f t="shared" si="94"/>
        <v>85</v>
      </c>
      <c r="S259" s="65">
        <f t="shared" si="97"/>
        <v>85</v>
      </c>
      <c r="T259" s="53">
        <f t="shared" si="105"/>
        <v>90</v>
      </c>
      <c r="U259" s="49">
        <f t="shared" si="100"/>
        <v>3</v>
      </c>
      <c r="V259" s="49">
        <f t="shared" si="101"/>
        <v>3</v>
      </c>
      <c r="W259" s="49">
        <f t="shared" si="102"/>
        <v>3</v>
      </c>
      <c r="X259" s="49">
        <f t="shared" si="103"/>
        <v>4</v>
      </c>
      <c r="Y259" s="49" t="str">
        <f t="shared" si="104"/>
        <v>B2</v>
      </c>
      <c r="AA259" s="4" t="s">
        <v>263</v>
      </c>
    </row>
    <row r="260" spans="1:27" x14ac:dyDescent="0.25">
      <c r="A260" s="2">
        <v>200089870</v>
      </c>
      <c r="B260" s="2" t="s">
        <v>760</v>
      </c>
      <c r="C260" s="2" t="s">
        <v>3</v>
      </c>
      <c r="D260" s="50" t="s">
        <v>761</v>
      </c>
      <c r="E260" s="46" t="s">
        <v>720</v>
      </c>
      <c r="F260" s="50" t="s">
        <v>2493</v>
      </c>
      <c r="G260" s="39">
        <v>43688</v>
      </c>
      <c r="H260" s="4">
        <v>8438</v>
      </c>
      <c r="I260" s="4">
        <v>165</v>
      </c>
      <c r="J260" s="51">
        <v>163</v>
      </c>
      <c r="K260" s="51">
        <v>163</v>
      </c>
      <c r="L260" s="51">
        <v>214</v>
      </c>
      <c r="M260" s="51">
        <v>267</v>
      </c>
      <c r="N260" s="51">
        <v>202</v>
      </c>
      <c r="O260" s="73">
        <f t="shared" si="106"/>
        <v>44</v>
      </c>
      <c r="P260" s="65">
        <f t="shared" si="96"/>
        <v>53</v>
      </c>
      <c r="Q260" s="65">
        <f t="shared" si="99"/>
        <v>51</v>
      </c>
      <c r="R260" s="65">
        <f t="shared" si="94"/>
        <v>66</v>
      </c>
      <c r="S260" s="65">
        <f t="shared" si="97"/>
        <v>76</v>
      </c>
      <c r="T260" s="53">
        <f t="shared" si="105"/>
        <v>66</v>
      </c>
      <c r="U260" s="49">
        <f t="shared" si="100"/>
        <v>3</v>
      </c>
      <c r="V260" s="49">
        <f t="shared" si="101"/>
        <v>3</v>
      </c>
      <c r="W260" s="49">
        <f t="shared" si="102"/>
        <v>3</v>
      </c>
      <c r="X260" s="49">
        <f t="shared" si="103"/>
        <v>4</v>
      </c>
      <c r="Y260" s="49" t="str">
        <f t="shared" si="104"/>
        <v>B2</v>
      </c>
      <c r="AA260" s="4" t="s">
        <v>263</v>
      </c>
    </row>
    <row r="261" spans="1:27" x14ac:dyDescent="0.25">
      <c r="A261" s="2">
        <v>200088149</v>
      </c>
      <c r="B261" s="2" t="s">
        <v>762</v>
      </c>
      <c r="C261" s="2" t="s">
        <v>763</v>
      </c>
      <c r="D261" s="50" t="s">
        <v>764</v>
      </c>
      <c r="E261" s="46" t="s">
        <v>720</v>
      </c>
      <c r="F261" s="50" t="s">
        <v>2493</v>
      </c>
      <c r="G261" s="39">
        <v>43688</v>
      </c>
      <c r="H261" s="4">
        <v>8438</v>
      </c>
      <c r="I261" s="4">
        <v>147</v>
      </c>
      <c r="J261" s="51">
        <v>163</v>
      </c>
      <c r="K261" s="51">
        <v>137</v>
      </c>
      <c r="L261" s="51">
        <v>231</v>
      </c>
      <c r="M261" s="51">
        <v>180</v>
      </c>
      <c r="N261" s="51">
        <v>178</v>
      </c>
      <c r="O261" s="73">
        <f t="shared" si="106"/>
        <v>38</v>
      </c>
      <c r="P261" s="65">
        <f t="shared" si="96"/>
        <v>53</v>
      </c>
      <c r="Q261" s="65">
        <f t="shared" si="99"/>
        <v>26</v>
      </c>
      <c r="R261" s="65">
        <f t="shared" si="94"/>
        <v>85</v>
      </c>
      <c r="S261" s="65">
        <f t="shared" si="97"/>
        <v>13</v>
      </c>
      <c r="T261" s="53">
        <f t="shared" si="105"/>
        <v>35</v>
      </c>
      <c r="U261" s="49">
        <f t="shared" si="100"/>
        <v>2</v>
      </c>
      <c r="V261" s="49">
        <f t="shared" si="101"/>
        <v>3</v>
      </c>
      <c r="W261" s="49">
        <f t="shared" si="102"/>
        <v>2</v>
      </c>
      <c r="X261" s="49">
        <f t="shared" si="103"/>
        <v>4</v>
      </c>
      <c r="Y261" s="49" t="str">
        <f t="shared" si="104"/>
        <v>B1</v>
      </c>
      <c r="AA261" s="4" t="s">
        <v>263</v>
      </c>
    </row>
    <row r="262" spans="1:27" x14ac:dyDescent="0.25">
      <c r="A262" s="2">
        <v>200092209</v>
      </c>
      <c r="B262" s="2" t="s">
        <v>765</v>
      </c>
      <c r="C262" s="2" t="s">
        <v>766</v>
      </c>
      <c r="D262" s="50" t="s">
        <v>767</v>
      </c>
      <c r="E262" s="46" t="s">
        <v>720</v>
      </c>
      <c r="F262" s="50" t="s">
        <v>2493</v>
      </c>
      <c r="G262" s="39">
        <v>43688</v>
      </c>
      <c r="H262" s="4">
        <v>8438</v>
      </c>
      <c r="I262" s="4">
        <v>147</v>
      </c>
      <c r="J262" s="51">
        <v>137</v>
      </c>
      <c r="K262" s="51">
        <v>120</v>
      </c>
      <c r="L262" s="51">
        <v>214</v>
      </c>
      <c r="M262" s="51">
        <v>262</v>
      </c>
      <c r="N262" s="51">
        <v>183</v>
      </c>
      <c r="O262" s="73">
        <f t="shared" si="106"/>
        <v>38</v>
      </c>
      <c r="P262" s="65">
        <f t="shared" si="96"/>
        <v>33</v>
      </c>
      <c r="Q262" s="65">
        <f t="shared" si="99"/>
        <v>16</v>
      </c>
      <c r="R262" s="65">
        <f t="shared" si="94"/>
        <v>66</v>
      </c>
      <c r="S262" s="65">
        <f t="shared" si="97"/>
        <v>71</v>
      </c>
      <c r="T262" s="53">
        <f t="shared" si="105"/>
        <v>40</v>
      </c>
      <c r="U262" s="49">
        <f t="shared" si="100"/>
        <v>2</v>
      </c>
      <c r="V262" s="49">
        <f t="shared" si="101"/>
        <v>2</v>
      </c>
      <c r="W262" s="49">
        <f t="shared" si="102"/>
        <v>1</v>
      </c>
      <c r="X262" s="49">
        <f t="shared" si="103"/>
        <v>4</v>
      </c>
      <c r="Y262" s="49" t="str">
        <f t="shared" si="104"/>
        <v>B2</v>
      </c>
      <c r="AA262" s="4" t="s">
        <v>263</v>
      </c>
    </row>
    <row r="263" spans="1:27" x14ac:dyDescent="0.25">
      <c r="A263" s="2">
        <v>200091623</v>
      </c>
      <c r="B263" s="2" t="s">
        <v>842</v>
      </c>
      <c r="C263" s="2" t="s">
        <v>7</v>
      </c>
      <c r="D263" s="50" t="s">
        <v>843</v>
      </c>
      <c r="E263" s="46" t="s">
        <v>720</v>
      </c>
      <c r="F263" s="50" t="s">
        <v>2493</v>
      </c>
      <c r="G263" s="39">
        <v>43688</v>
      </c>
      <c r="H263" s="4">
        <v>8439</v>
      </c>
      <c r="I263" s="4">
        <v>133</v>
      </c>
      <c r="J263" s="51">
        <v>111</v>
      </c>
      <c r="K263" s="51">
        <v>129</v>
      </c>
      <c r="L263" s="51">
        <v>189</v>
      </c>
      <c r="M263" s="51">
        <v>262</v>
      </c>
      <c r="N263" s="51">
        <v>173</v>
      </c>
      <c r="O263" s="73">
        <f t="shared" si="106"/>
        <v>21</v>
      </c>
      <c r="P263" s="65">
        <f t="shared" si="96"/>
        <v>18</v>
      </c>
      <c r="Q263" s="65">
        <f t="shared" si="99"/>
        <v>20</v>
      </c>
      <c r="R263" s="65">
        <f t="shared" si="94"/>
        <v>34</v>
      </c>
      <c r="S263" s="65">
        <f t="shared" si="97"/>
        <v>71</v>
      </c>
      <c r="T263" s="53">
        <f t="shared" si="105"/>
        <v>30</v>
      </c>
      <c r="U263" s="49">
        <f t="shared" si="100"/>
        <v>2</v>
      </c>
      <c r="V263" s="49">
        <f t="shared" si="101"/>
        <v>1</v>
      </c>
      <c r="W263" s="49">
        <f t="shared" si="102"/>
        <v>2</v>
      </c>
      <c r="X263" s="49">
        <f t="shared" si="103"/>
        <v>3</v>
      </c>
      <c r="Y263" s="49" t="str">
        <f t="shared" si="104"/>
        <v>B2</v>
      </c>
      <c r="AA263" s="4" t="s">
        <v>263</v>
      </c>
    </row>
    <row r="264" spans="1:27" x14ac:dyDescent="0.25">
      <c r="A264" s="2">
        <v>200087984</v>
      </c>
      <c r="B264" s="2" t="s">
        <v>768</v>
      </c>
      <c r="C264" s="2" t="s">
        <v>498</v>
      </c>
      <c r="D264" s="50" t="s">
        <v>769</v>
      </c>
      <c r="E264" s="46" t="s">
        <v>720</v>
      </c>
      <c r="F264" s="50" t="s">
        <v>2493</v>
      </c>
      <c r="G264" s="39">
        <v>43688</v>
      </c>
      <c r="H264" s="4">
        <v>8438</v>
      </c>
      <c r="I264" s="4">
        <v>133</v>
      </c>
      <c r="J264" s="51">
        <v>94</v>
      </c>
      <c r="K264" s="51">
        <v>163</v>
      </c>
      <c r="L264" s="51">
        <v>206</v>
      </c>
      <c r="M264" s="51">
        <v>147</v>
      </c>
      <c r="N264" s="51">
        <v>153</v>
      </c>
      <c r="O264" s="73">
        <f t="shared" si="106"/>
        <v>21</v>
      </c>
      <c r="P264" s="65">
        <f t="shared" si="96"/>
        <v>10</v>
      </c>
      <c r="Q264" s="65">
        <f t="shared" si="99"/>
        <v>51</v>
      </c>
      <c r="R264" s="65">
        <f t="shared" si="94"/>
        <v>55</v>
      </c>
      <c r="S264" s="65">
        <v>6</v>
      </c>
      <c r="T264" s="53">
        <f t="shared" si="105"/>
        <v>16</v>
      </c>
      <c r="U264" s="49">
        <f t="shared" si="100"/>
        <v>2</v>
      </c>
      <c r="V264" s="49">
        <f t="shared" si="101"/>
        <v>1</v>
      </c>
      <c r="W264" s="49">
        <f t="shared" si="102"/>
        <v>3</v>
      </c>
      <c r="X264" s="49">
        <f t="shared" si="103"/>
        <v>4</v>
      </c>
      <c r="Y264" s="49" t="str">
        <f t="shared" si="104"/>
        <v>A2</v>
      </c>
      <c r="AA264" s="4" t="s">
        <v>263</v>
      </c>
    </row>
    <row r="265" spans="1:27" x14ac:dyDescent="0.25">
      <c r="A265" s="2">
        <v>200095672</v>
      </c>
      <c r="B265" s="2" t="s">
        <v>770</v>
      </c>
      <c r="C265" s="2" t="s">
        <v>112</v>
      </c>
      <c r="D265" s="50" t="s">
        <v>771</v>
      </c>
      <c r="E265" s="46" t="s">
        <v>720</v>
      </c>
      <c r="F265" s="50" t="s">
        <v>2493</v>
      </c>
      <c r="G265" s="39">
        <v>43688</v>
      </c>
      <c r="H265" s="4">
        <v>8438</v>
      </c>
      <c r="I265" s="4">
        <v>178</v>
      </c>
      <c r="J265" s="51">
        <v>111</v>
      </c>
      <c r="K265" s="51">
        <v>129</v>
      </c>
      <c r="L265" s="51">
        <v>206</v>
      </c>
      <c r="M265" s="51">
        <v>267</v>
      </c>
      <c r="N265" s="51">
        <v>178</v>
      </c>
      <c r="O265" s="73">
        <f t="shared" si="106"/>
        <v>66</v>
      </c>
      <c r="P265" s="65">
        <f t="shared" si="96"/>
        <v>18</v>
      </c>
      <c r="Q265" s="65">
        <f t="shared" si="99"/>
        <v>20</v>
      </c>
      <c r="R265" s="65">
        <f t="shared" si="94"/>
        <v>55</v>
      </c>
      <c r="S265" s="65">
        <f>VLOOKUP(M265,PER_IGL,2,FALSE)</f>
        <v>76</v>
      </c>
      <c r="T265" s="53">
        <f t="shared" si="105"/>
        <v>35</v>
      </c>
      <c r="U265" s="49">
        <f t="shared" si="100"/>
        <v>3</v>
      </c>
      <c r="V265" s="49">
        <f t="shared" si="101"/>
        <v>1</v>
      </c>
      <c r="W265" s="49">
        <f t="shared" si="102"/>
        <v>2</v>
      </c>
      <c r="X265" s="49">
        <f t="shared" si="103"/>
        <v>4</v>
      </c>
      <c r="Y265" s="49" t="str">
        <f t="shared" si="104"/>
        <v>B2</v>
      </c>
      <c r="AA265" s="4" t="s">
        <v>263</v>
      </c>
    </row>
    <row r="266" spans="1:27" x14ac:dyDescent="0.25">
      <c r="A266" s="2">
        <v>200076476</v>
      </c>
      <c r="B266" s="2" t="s">
        <v>364</v>
      </c>
      <c r="C266" s="2" t="s">
        <v>772</v>
      </c>
      <c r="D266" s="50" t="s">
        <v>773</v>
      </c>
      <c r="E266" s="46" t="s">
        <v>720</v>
      </c>
      <c r="F266" s="50" t="s">
        <v>2493</v>
      </c>
      <c r="G266" s="39">
        <v>43688</v>
      </c>
      <c r="H266" s="4">
        <v>8438</v>
      </c>
      <c r="I266" s="4">
        <v>178</v>
      </c>
      <c r="J266" s="51">
        <v>146</v>
      </c>
      <c r="K266" s="51">
        <v>137</v>
      </c>
      <c r="L266" s="51">
        <v>120</v>
      </c>
      <c r="M266" s="51">
        <v>147</v>
      </c>
      <c r="N266" s="51">
        <v>138</v>
      </c>
      <c r="O266" s="73">
        <f t="shared" si="106"/>
        <v>66</v>
      </c>
      <c r="P266" s="65">
        <f t="shared" si="96"/>
        <v>40</v>
      </c>
      <c r="Q266" s="65">
        <f t="shared" si="99"/>
        <v>26</v>
      </c>
      <c r="R266" s="65">
        <f t="shared" si="94"/>
        <v>8</v>
      </c>
      <c r="S266" s="65">
        <v>6</v>
      </c>
      <c r="T266" s="53">
        <f t="shared" si="105"/>
        <v>10</v>
      </c>
      <c r="U266" s="49">
        <f t="shared" si="100"/>
        <v>3</v>
      </c>
      <c r="V266" s="49">
        <f t="shared" si="101"/>
        <v>2</v>
      </c>
      <c r="W266" s="49">
        <f t="shared" si="102"/>
        <v>2</v>
      </c>
      <c r="X266" s="49">
        <f t="shared" si="103"/>
        <v>1</v>
      </c>
      <c r="Y266" s="49" t="str">
        <f t="shared" si="104"/>
        <v>A2</v>
      </c>
      <c r="AA266" s="4" t="s">
        <v>263</v>
      </c>
    </row>
    <row r="267" spans="1:27" x14ac:dyDescent="0.25">
      <c r="A267" s="2">
        <v>200092044</v>
      </c>
      <c r="B267" s="2" t="s">
        <v>844</v>
      </c>
      <c r="C267" s="2" t="s">
        <v>429</v>
      </c>
      <c r="D267" s="50" t="s">
        <v>845</v>
      </c>
      <c r="E267" s="46" t="s">
        <v>720</v>
      </c>
      <c r="F267" s="50" t="s">
        <v>2493</v>
      </c>
      <c r="G267" s="39">
        <v>43688</v>
      </c>
      <c r="H267" s="4">
        <v>8439</v>
      </c>
      <c r="I267" s="4">
        <v>133</v>
      </c>
      <c r="J267" s="51">
        <v>129</v>
      </c>
      <c r="K267" s="51">
        <v>146</v>
      </c>
      <c r="L267" s="51">
        <v>129</v>
      </c>
      <c r="M267" s="51">
        <v>218</v>
      </c>
      <c r="N267" s="51">
        <v>156</v>
      </c>
      <c r="O267" s="73">
        <f t="shared" si="106"/>
        <v>21</v>
      </c>
      <c r="P267" s="65">
        <f t="shared" si="96"/>
        <v>27</v>
      </c>
      <c r="Q267" s="65">
        <f t="shared" si="99"/>
        <v>32</v>
      </c>
      <c r="R267" s="65">
        <v>9</v>
      </c>
      <c r="S267" s="65">
        <f t="shared" ref="S267:S281" si="107">VLOOKUP(M267,PER_IGL,2,FALSE)</f>
        <v>30</v>
      </c>
      <c r="T267" s="53">
        <f t="shared" si="105"/>
        <v>18</v>
      </c>
      <c r="U267" s="49">
        <f t="shared" si="100"/>
        <v>2</v>
      </c>
      <c r="V267" s="49">
        <f t="shared" si="101"/>
        <v>2</v>
      </c>
      <c r="W267" s="49">
        <f t="shared" si="102"/>
        <v>2</v>
      </c>
      <c r="X267" s="49">
        <f t="shared" si="103"/>
        <v>2</v>
      </c>
      <c r="Y267" s="49" t="str">
        <f t="shared" si="104"/>
        <v>B2</v>
      </c>
      <c r="AA267" s="4" t="s">
        <v>263</v>
      </c>
    </row>
    <row r="268" spans="1:27" x14ac:dyDescent="0.25">
      <c r="A268" s="2">
        <v>200073509</v>
      </c>
      <c r="B268" s="2" t="s">
        <v>846</v>
      </c>
      <c r="C268" s="2" t="s">
        <v>3</v>
      </c>
      <c r="D268" s="50" t="s">
        <v>847</v>
      </c>
      <c r="E268" s="46" t="s">
        <v>720</v>
      </c>
      <c r="F268" s="50" t="s">
        <v>2493</v>
      </c>
      <c r="G268" s="39">
        <v>43688</v>
      </c>
      <c r="H268" s="4">
        <v>8439</v>
      </c>
      <c r="I268" s="4">
        <v>178</v>
      </c>
      <c r="J268" s="51">
        <v>154</v>
      </c>
      <c r="K268" s="51">
        <v>111</v>
      </c>
      <c r="L268" s="51">
        <v>171</v>
      </c>
      <c r="M268" s="51">
        <v>273</v>
      </c>
      <c r="N268" s="51">
        <v>177</v>
      </c>
      <c r="O268" s="73">
        <f t="shared" si="106"/>
        <v>66</v>
      </c>
      <c r="P268" s="65">
        <f t="shared" si="96"/>
        <v>46</v>
      </c>
      <c r="Q268" s="65">
        <f t="shared" si="99"/>
        <v>12</v>
      </c>
      <c r="R268" s="65">
        <f t="shared" ref="R268:R283" si="108">VLOOKUP(L268,PER_CC,2,FALSE)</f>
        <v>21</v>
      </c>
      <c r="S268" s="65">
        <f t="shared" si="107"/>
        <v>85</v>
      </c>
      <c r="T268" s="53">
        <f t="shared" si="105"/>
        <v>34</v>
      </c>
      <c r="U268" s="49">
        <f t="shared" si="100"/>
        <v>3</v>
      </c>
      <c r="V268" s="49">
        <f t="shared" si="101"/>
        <v>3</v>
      </c>
      <c r="W268" s="49">
        <f t="shared" si="102"/>
        <v>1</v>
      </c>
      <c r="X268" s="49">
        <f t="shared" si="103"/>
        <v>3</v>
      </c>
      <c r="Y268" s="49" t="str">
        <f t="shared" si="104"/>
        <v>B2</v>
      </c>
      <c r="AA268" s="4" t="s">
        <v>263</v>
      </c>
    </row>
    <row r="269" spans="1:27" x14ac:dyDescent="0.25">
      <c r="A269" s="2">
        <v>200088192</v>
      </c>
      <c r="B269" s="2" t="s">
        <v>774</v>
      </c>
      <c r="C269" s="2" t="s">
        <v>381</v>
      </c>
      <c r="D269" s="50" t="s">
        <v>775</v>
      </c>
      <c r="E269" s="46" t="s">
        <v>720</v>
      </c>
      <c r="F269" s="50" t="s">
        <v>2493</v>
      </c>
      <c r="G269" s="39">
        <v>43688</v>
      </c>
      <c r="H269" s="4">
        <v>8438</v>
      </c>
      <c r="I269" s="4">
        <v>178</v>
      </c>
      <c r="J269" s="51">
        <v>163</v>
      </c>
      <c r="K269" s="51">
        <v>163</v>
      </c>
      <c r="L269" s="51">
        <v>189</v>
      </c>
      <c r="M269" s="51">
        <v>273</v>
      </c>
      <c r="N269" s="51">
        <v>197</v>
      </c>
      <c r="O269" s="73">
        <f t="shared" si="106"/>
        <v>66</v>
      </c>
      <c r="P269" s="65">
        <f t="shared" si="96"/>
        <v>53</v>
      </c>
      <c r="Q269" s="65">
        <f t="shared" si="99"/>
        <v>51</v>
      </c>
      <c r="R269" s="65">
        <f t="shared" si="108"/>
        <v>34</v>
      </c>
      <c r="S269" s="65">
        <f t="shared" si="107"/>
        <v>85</v>
      </c>
      <c r="T269" s="53">
        <f t="shared" si="105"/>
        <v>58</v>
      </c>
      <c r="U269" s="49">
        <f t="shared" si="100"/>
        <v>3</v>
      </c>
      <c r="V269" s="49">
        <f t="shared" si="101"/>
        <v>3</v>
      </c>
      <c r="W269" s="49">
        <f t="shared" si="102"/>
        <v>3</v>
      </c>
      <c r="X269" s="49">
        <f t="shared" si="103"/>
        <v>3</v>
      </c>
      <c r="Y269" s="49" t="str">
        <f t="shared" si="104"/>
        <v>B2</v>
      </c>
      <c r="AA269" s="4" t="s">
        <v>263</v>
      </c>
    </row>
    <row r="270" spans="1:27" x14ac:dyDescent="0.25">
      <c r="A270" s="2">
        <v>200072151</v>
      </c>
      <c r="B270" s="2" t="s">
        <v>776</v>
      </c>
      <c r="C270" s="2" t="s">
        <v>777</v>
      </c>
      <c r="D270" s="50" t="s">
        <v>778</v>
      </c>
      <c r="E270" s="46" t="s">
        <v>720</v>
      </c>
      <c r="F270" s="50" t="s">
        <v>2493</v>
      </c>
      <c r="G270" s="39">
        <v>43688</v>
      </c>
      <c r="H270" s="4">
        <v>8438</v>
      </c>
      <c r="I270" s="4">
        <v>178</v>
      </c>
      <c r="J270" s="51">
        <v>120</v>
      </c>
      <c r="K270" s="51">
        <v>189</v>
      </c>
      <c r="L270" s="51">
        <v>214</v>
      </c>
      <c r="M270" s="51">
        <v>262</v>
      </c>
      <c r="N270" s="51">
        <v>196</v>
      </c>
      <c r="O270" s="73">
        <f t="shared" si="106"/>
        <v>66</v>
      </c>
      <c r="P270" s="65">
        <f t="shared" si="96"/>
        <v>24</v>
      </c>
      <c r="Q270" s="65">
        <f t="shared" si="99"/>
        <v>76</v>
      </c>
      <c r="R270" s="65">
        <f t="shared" si="108"/>
        <v>66</v>
      </c>
      <c r="S270" s="65">
        <f t="shared" si="107"/>
        <v>71</v>
      </c>
      <c r="T270" s="53">
        <f t="shared" si="105"/>
        <v>57</v>
      </c>
      <c r="U270" s="49">
        <f t="shared" si="100"/>
        <v>3</v>
      </c>
      <c r="V270" s="49">
        <f t="shared" si="101"/>
        <v>1</v>
      </c>
      <c r="W270" s="49">
        <f t="shared" si="102"/>
        <v>3</v>
      </c>
      <c r="X270" s="49">
        <f t="shared" si="103"/>
        <v>4</v>
      </c>
      <c r="Y270" s="49" t="str">
        <f t="shared" si="104"/>
        <v>B2</v>
      </c>
      <c r="AA270" s="4" t="s">
        <v>263</v>
      </c>
    </row>
    <row r="271" spans="1:27" x14ac:dyDescent="0.25">
      <c r="A271" s="2">
        <v>200078585</v>
      </c>
      <c r="B271" s="2" t="s">
        <v>779</v>
      </c>
      <c r="C271" s="2" t="s">
        <v>780</v>
      </c>
      <c r="D271" s="50" t="s">
        <v>781</v>
      </c>
      <c r="E271" s="46" t="s">
        <v>720</v>
      </c>
      <c r="F271" s="50" t="s">
        <v>2493</v>
      </c>
      <c r="G271" s="39">
        <v>43688</v>
      </c>
      <c r="H271" s="4">
        <v>8438</v>
      </c>
      <c r="I271" s="4">
        <v>262</v>
      </c>
      <c r="J271" s="51">
        <v>129</v>
      </c>
      <c r="K271" s="51">
        <v>171</v>
      </c>
      <c r="L271" s="51">
        <v>163</v>
      </c>
      <c r="M271" s="51">
        <v>256</v>
      </c>
      <c r="N271" s="51">
        <v>180</v>
      </c>
      <c r="O271" s="73">
        <f t="shared" si="106"/>
        <v>85</v>
      </c>
      <c r="P271" s="65">
        <f t="shared" si="96"/>
        <v>27</v>
      </c>
      <c r="Q271" s="65">
        <f t="shared" si="99"/>
        <v>61</v>
      </c>
      <c r="R271" s="65">
        <f t="shared" si="108"/>
        <v>16</v>
      </c>
      <c r="S271" s="65">
        <f t="shared" si="107"/>
        <v>63</v>
      </c>
      <c r="T271" s="53">
        <f t="shared" si="105"/>
        <v>37</v>
      </c>
      <c r="U271" s="49">
        <f t="shared" si="100"/>
        <v>4</v>
      </c>
      <c r="V271" s="49">
        <f t="shared" si="101"/>
        <v>2</v>
      </c>
      <c r="W271" s="49">
        <f t="shared" si="102"/>
        <v>3</v>
      </c>
      <c r="X271" s="49">
        <f t="shared" si="103"/>
        <v>3</v>
      </c>
      <c r="Y271" s="49" t="str">
        <f t="shared" si="104"/>
        <v>B2</v>
      </c>
      <c r="AA271" s="4" t="s">
        <v>263</v>
      </c>
    </row>
    <row r="272" spans="1:27" x14ac:dyDescent="0.25">
      <c r="A272" s="2">
        <v>200090883</v>
      </c>
      <c r="B272" s="2" t="s">
        <v>782</v>
      </c>
      <c r="C272" s="2" t="s">
        <v>171</v>
      </c>
      <c r="D272" s="50" t="s">
        <v>783</v>
      </c>
      <c r="E272" s="46" t="s">
        <v>720</v>
      </c>
      <c r="F272" s="50" t="s">
        <v>2493</v>
      </c>
      <c r="G272" s="39">
        <v>43688</v>
      </c>
      <c r="H272" s="4">
        <v>8438</v>
      </c>
      <c r="I272" s="4">
        <v>178</v>
      </c>
      <c r="J272" s="51">
        <v>120</v>
      </c>
      <c r="K272" s="51">
        <v>154</v>
      </c>
      <c r="L272" s="51">
        <v>154</v>
      </c>
      <c r="M272" s="51">
        <v>278</v>
      </c>
      <c r="N272" s="51">
        <v>177</v>
      </c>
      <c r="O272" s="73">
        <f t="shared" si="106"/>
        <v>66</v>
      </c>
      <c r="P272" s="65">
        <f t="shared" si="96"/>
        <v>24</v>
      </c>
      <c r="Q272" s="65">
        <f t="shared" si="99"/>
        <v>42</v>
      </c>
      <c r="R272" s="65">
        <f t="shared" si="108"/>
        <v>13</v>
      </c>
      <c r="S272" s="65">
        <f t="shared" si="107"/>
        <v>88</v>
      </c>
      <c r="T272" s="53">
        <f t="shared" si="105"/>
        <v>34</v>
      </c>
      <c r="U272" s="49">
        <f t="shared" si="100"/>
        <v>3</v>
      </c>
      <c r="V272" s="49">
        <f t="shared" si="101"/>
        <v>1</v>
      </c>
      <c r="W272" s="49">
        <f t="shared" si="102"/>
        <v>2</v>
      </c>
      <c r="X272" s="49">
        <f t="shared" si="103"/>
        <v>2</v>
      </c>
      <c r="Y272" s="49" t="str">
        <f t="shared" si="104"/>
        <v>B2</v>
      </c>
      <c r="AA272" s="4" t="s">
        <v>263</v>
      </c>
    </row>
    <row r="273" spans="1:27" x14ac:dyDescent="0.25">
      <c r="A273" s="2">
        <v>200091624</v>
      </c>
      <c r="B273" s="2" t="s">
        <v>784</v>
      </c>
      <c r="C273" s="2" t="s">
        <v>3</v>
      </c>
      <c r="D273" s="50" t="s">
        <v>785</v>
      </c>
      <c r="E273" s="46" t="s">
        <v>720</v>
      </c>
      <c r="F273" s="50" t="s">
        <v>2493</v>
      </c>
      <c r="G273" s="39">
        <v>43688</v>
      </c>
      <c r="H273" s="4">
        <v>8438</v>
      </c>
      <c r="I273" s="4">
        <v>178</v>
      </c>
      <c r="J273" s="51">
        <v>129</v>
      </c>
      <c r="K273" s="51">
        <v>163</v>
      </c>
      <c r="L273" s="51">
        <v>137</v>
      </c>
      <c r="M273" s="51">
        <v>267</v>
      </c>
      <c r="N273" s="51">
        <v>174</v>
      </c>
      <c r="O273" s="73">
        <f t="shared" si="106"/>
        <v>66</v>
      </c>
      <c r="P273" s="65">
        <f t="shared" si="96"/>
        <v>27</v>
      </c>
      <c r="Q273" s="65">
        <f t="shared" si="99"/>
        <v>51</v>
      </c>
      <c r="R273" s="65">
        <f t="shared" si="108"/>
        <v>10</v>
      </c>
      <c r="S273" s="65">
        <f t="shared" si="107"/>
        <v>76</v>
      </c>
      <c r="T273" s="53">
        <f t="shared" si="105"/>
        <v>31</v>
      </c>
      <c r="U273" s="49">
        <f t="shared" si="100"/>
        <v>3</v>
      </c>
      <c r="V273" s="49">
        <f t="shared" si="101"/>
        <v>2</v>
      </c>
      <c r="W273" s="49">
        <f t="shared" si="102"/>
        <v>3</v>
      </c>
      <c r="X273" s="49">
        <f t="shared" si="103"/>
        <v>2</v>
      </c>
      <c r="Y273" s="49" t="str">
        <f t="shared" si="104"/>
        <v>B2</v>
      </c>
      <c r="AA273" s="4" t="s">
        <v>263</v>
      </c>
    </row>
    <row r="274" spans="1:27" x14ac:dyDescent="0.25">
      <c r="A274" s="2">
        <v>200090047</v>
      </c>
      <c r="B274" s="2" t="s">
        <v>786</v>
      </c>
      <c r="C274" s="2" t="s">
        <v>745</v>
      </c>
      <c r="D274" s="50" t="s">
        <v>787</v>
      </c>
      <c r="E274" s="46" t="s">
        <v>720</v>
      </c>
      <c r="F274" s="50" t="s">
        <v>2493</v>
      </c>
      <c r="G274" s="39">
        <v>43688</v>
      </c>
      <c r="H274" s="4">
        <v>8438</v>
      </c>
      <c r="I274" s="4">
        <v>173</v>
      </c>
      <c r="J274" s="51">
        <v>154</v>
      </c>
      <c r="K274" s="51">
        <v>171</v>
      </c>
      <c r="L274" s="51">
        <v>206</v>
      </c>
      <c r="M274" s="51">
        <v>251</v>
      </c>
      <c r="N274" s="51">
        <v>196</v>
      </c>
      <c r="O274" s="73">
        <f t="shared" si="106"/>
        <v>55</v>
      </c>
      <c r="P274" s="65">
        <f t="shared" si="96"/>
        <v>46</v>
      </c>
      <c r="Q274" s="65">
        <f t="shared" si="99"/>
        <v>61</v>
      </c>
      <c r="R274" s="65">
        <f t="shared" si="108"/>
        <v>55</v>
      </c>
      <c r="S274" s="65">
        <f t="shared" si="107"/>
        <v>59</v>
      </c>
      <c r="T274" s="53">
        <f t="shared" si="105"/>
        <v>57</v>
      </c>
      <c r="U274" s="49">
        <f t="shared" si="100"/>
        <v>3</v>
      </c>
      <c r="V274" s="49">
        <f t="shared" si="101"/>
        <v>3</v>
      </c>
      <c r="W274" s="49">
        <f t="shared" si="102"/>
        <v>3</v>
      </c>
      <c r="X274" s="49">
        <f t="shared" si="103"/>
        <v>4</v>
      </c>
      <c r="Y274" s="49" t="str">
        <f t="shared" si="104"/>
        <v>B2</v>
      </c>
      <c r="AA274" s="4" t="s">
        <v>263</v>
      </c>
    </row>
    <row r="275" spans="1:27" x14ac:dyDescent="0.25">
      <c r="A275" s="2">
        <v>200066003</v>
      </c>
      <c r="B275" s="2" t="s">
        <v>848</v>
      </c>
      <c r="C275" s="2" t="s">
        <v>5</v>
      </c>
      <c r="D275" s="50" t="s">
        <v>849</v>
      </c>
      <c r="E275" s="46" t="s">
        <v>720</v>
      </c>
      <c r="F275" s="50" t="s">
        <v>2493</v>
      </c>
      <c r="G275" s="39">
        <v>43688</v>
      </c>
      <c r="H275" s="4">
        <v>8439</v>
      </c>
      <c r="I275" s="4">
        <v>133</v>
      </c>
      <c r="J275" s="51">
        <v>34</v>
      </c>
      <c r="K275" s="51">
        <v>171</v>
      </c>
      <c r="L275" s="51">
        <v>206</v>
      </c>
      <c r="M275" s="51">
        <v>278</v>
      </c>
      <c r="N275" s="59">
        <v>172</v>
      </c>
      <c r="O275" s="73">
        <f t="shared" si="106"/>
        <v>21</v>
      </c>
      <c r="P275" s="65">
        <v>1</v>
      </c>
      <c r="Q275" s="65">
        <f t="shared" si="99"/>
        <v>61</v>
      </c>
      <c r="R275" s="65">
        <f t="shared" si="108"/>
        <v>55</v>
      </c>
      <c r="S275" s="65">
        <f t="shared" si="107"/>
        <v>88</v>
      </c>
      <c r="T275" s="53">
        <f t="shared" si="105"/>
        <v>29</v>
      </c>
      <c r="U275" s="49">
        <f t="shared" si="100"/>
        <v>2</v>
      </c>
      <c r="V275" s="49">
        <f t="shared" si="101"/>
        <v>1</v>
      </c>
      <c r="W275" s="49">
        <f t="shared" si="102"/>
        <v>3</v>
      </c>
      <c r="X275" s="49">
        <f t="shared" si="103"/>
        <v>4</v>
      </c>
      <c r="Y275" s="49" t="str">
        <f t="shared" si="104"/>
        <v>B2</v>
      </c>
      <c r="AA275" s="4" t="s">
        <v>263</v>
      </c>
    </row>
    <row r="276" spans="1:27" x14ac:dyDescent="0.25">
      <c r="A276" s="2">
        <v>200089951</v>
      </c>
      <c r="B276" s="2" t="s">
        <v>788</v>
      </c>
      <c r="C276" s="2" t="s">
        <v>3</v>
      </c>
      <c r="D276" s="50" t="s">
        <v>789</v>
      </c>
      <c r="E276" s="46" t="s">
        <v>720</v>
      </c>
      <c r="F276" s="50" t="s">
        <v>2493</v>
      </c>
      <c r="G276" s="39">
        <v>43688</v>
      </c>
      <c r="H276" s="4">
        <v>8438</v>
      </c>
      <c r="I276" s="4">
        <v>129</v>
      </c>
      <c r="J276" s="51">
        <v>146</v>
      </c>
      <c r="K276" s="51">
        <v>214</v>
      </c>
      <c r="L276" s="51">
        <v>120</v>
      </c>
      <c r="M276" s="51">
        <v>191</v>
      </c>
      <c r="N276" s="59">
        <v>168</v>
      </c>
      <c r="O276" s="73">
        <f t="shared" si="106"/>
        <v>13</v>
      </c>
      <c r="P276" s="65">
        <f t="shared" ref="P276:P287" si="109">VLOOKUP(J276,PER_RC,2,FALSE)</f>
        <v>40</v>
      </c>
      <c r="Q276" s="65">
        <f t="shared" si="99"/>
        <v>94</v>
      </c>
      <c r="R276" s="65">
        <f t="shared" si="108"/>
        <v>8</v>
      </c>
      <c r="S276" s="65">
        <f t="shared" si="107"/>
        <v>17</v>
      </c>
      <c r="T276" s="53">
        <f t="shared" si="105"/>
        <v>26</v>
      </c>
      <c r="U276" s="49">
        <f t="shared" si="100"/>
        <v>2</v>
      </c>
      <c r="V276" s="49">
        <f t="shared" si="101"/>
        <v>2</v>
      </c>
      <c r="W276" s="49">
        <f t="shared" si="102"/>
        <v>4</v>
      </c>
      <c r="X276" s="49">
        <f t="shared" si="103"/>
        <v>1</v>
      </c>
      <c r="Y276" s="49" t="str">
        <f t="shared" si="104"/>
        <v>B1</v>
      </c>
      <c r="AA276" s="4" t="s">
        <v>263</v>
      </c>
    </row>
    <row r="277" spans="1:27" x14ac:dyDescent="0.25">
      <c r="A277" s="2">
        <v>200058231</v>
      </c>
      <c r="B277" s="2" t="s">
        <v>790</v>
      </c>
      <c r="C277" s="2" t="s">
        <v>791</v>
      </c>
      <c r="D277" s="50" t="s">
        <v>792</v>
      </c>
      <c r="E277" s="46" t="s">
        <v>720</v>
      </c>
      <c r="F277" s="50" t="s">
        <v>2493</v>
      </c>
      <c r="G277" s="39">
        <v>43688</v>
      </c>
      <c r="H277" s="4">
        <v>8438</v>
      </c>
      <c r="I277" s="4">
        <v>177</v>
      </c>
      <c r="J277" s="51">
        <v>111</v>
      </c>
      <c r="K277" s="51">
        <v>171</v>
      </c>
      <c r="L277" s="51">
        <v>171</v>
      </c>
      <c r="M277" s="51">
        <v>235</v>
      </c>
      <c r="N277" s="51">
        <v>172</v>
      </c>
      <c r="O277" s="73">
        <f t="shared" si="106"/>
        <v>61</v>
      </c>
      <c r="P277" s="65">
        <f t="shared" si="109"/>
        <v>18</v>
      </c>
      <c r="Q277" s="65">
        <f t="shared" si="99"/>
        <v>61</v>
      </c>
      <c r="R277" s="65">
        <f t="shared" si="108"/>
        <v>21</v>
      </c>
      <c r="S277" s="65">
        <f t="shared" si="107"/>
        <v>42</v>
      </c>
      <c r="T277" s="53">
        <f t="shared" si="105"/>
        <v>29</v>
      </c>
      <c r="U277" s="49">
        <f t="shared" si="100"/>
        <v>3</v>
      </c>
      <c r="V277" s="49">
        <f t="shared" si="101"/>
        <v>1</v>
      </c>
      <c r="W277" s="49">
        <f t="shared" si="102"/>
        <v>3</v>
      </c>
      <c r="X277" s="49">
        <f t="shared" si="103"/>
        <v>3</v>
      </c>
      <c r="Y277" s="49" t="str">
        <f t="shared" si="104"/>
        <v>B2</v>
      </c>
      <c r="AA277" s="4" t="s">
        <v>263</v>
      </c>
    </row>
    <row r="278" spans="1:27" x14ac:dyDescent="0.25">
      <c r="A278" s="2">
        <v>200073094</v>
      </c>
      <c r="B278" s="2" t="s">
        <v>850</v>
      </c>
      <c r="C278" s="2" t="s">
        <v>114</v>
      </c>
      <c r="D278" s="50" t="s">
        <v>851</v>
      </c>
      <c r="E278" s="46" t="s">
        <v>720</v>
      </c>
      <c r="F278" s="50" t="s">
        <v>2493</v>
      </c>
      <c r="G278" s="39">
        <v>43688</v>
      </c>
      <c r="H278" s="4">
        <v>8439</v>
      </c>
      <c r="I278" s="4">
        <v>145</v>
      </c>
      <c r="J278" s="51">
        <v>129</v>
      </c>
      <c r="K278" s="51">
        <v>154</v>
      </c>
      <c r="L278" s="51">
        <v>214</v>
      </c>
      <c r="M278" s="51">
        <v>245</v>
      </c>
      <c r="N278" s="51">
        <v>186</v>
      </c>
      <c r="O278" s="73">
        <v>37</v>
      </c>
      <c r="P278" s="65">
        <f t="shared" si="109"/>
        <v>27</v>
      </c>
      <c r="Q278" s="65">
        <f t="shared" si="99"/>
        <v>42</v>
      </c>
      <c r="R278" s="65">
        <f t="shared" si="108"/>
        <v>66</v>
      </c>
      <c r="S278" s="65">
        <f t="shared" si="107"/>
        <v>52</v>
      </c>
      <c r="T278" s="53">
        <f t="shared" si="105"/>
        <v>44</v>
      </c>
      <c r="U278" s="49">
        <f t="shared" si="100"/>
        <v>2</v>
      </c>
      <c r="V278" s="49">
        <f t="shared" si="101"/>
        <v>2</v>
      </c>
      <c r="W278" s="49">
        <f t="shared" si="102"/>
        <v>2</v>
      </c>
      <c r="X278" s="49">
        <f t="shared" si="103"/>
        <v>4</v>
      </c>
      <c r="Y278" s="49" t="str">
        <f t="shared" si="104"/>
        <v>B2</v>
      </c>
      <c r="AA278" s="4" t="s">
        <v>263</v>
      </c>
    </row>
    <row r="279" spans="1:27" x14ac:dyDescent="0.25">
      <c r="A279" s="2">
        <v>200089085</v>
      </c>
      <c r="B279" s="2" t="s">
        <v>793</v>
      </c>
      <c r="C279" s="2" t="s">
        <v>794</v>
      </c>
      <c r="D279" s="50" t="s">
        <v>795</v>
      </c>
      <c r="E279" s="46" t="s">
        <v>720</v>
      </c>
      <c r="F279" s="50" t="s">
        <v>2493</v>
      </c>
      <c r="G279" s="39">
        <v>43688</v>
      </c>
      <c r="H279" s="4">
        <v>8438</v>
      </c>
      <c r="I279" s="4">
        <v>143</v>
      </c>
      <c r="J279" s="51">
        <v>171</v>
      </c>
      <c r="K279" s="51">
        <v>189</v>
      </c>
      <c r="L279" s="51">
        <v>206</v>
      </c>
      <c r="M279" s="51">
        <v>289</v>
      </c>
      <c r="N279" s="59">
        <v>214</v>
      </c>
      <c r="O279" s="73">
        <f t="shared" ref="O279:O284" si="110">VLOOKUP(I279,PER_CE,2,FALSE)</f>
        <v>33</v>
      </c>
      <c r="P279" s="65">
        <f t="shared" si="109"/>
        <v>60</v>
      </c>
      <c r="Q279" s="65">
        <f t="shared" si="99"/>
        <v>76</v>
      </c>
      <c r="R279" s="65">
        <f t="shared" si="108"/>
        <v>55</v>
      </c>
      <c r="S279" s="65">
        <f t="shared" si="107"/>
        <v>95</v>
      </c>
      <c r="T279" s="53">
        <f t="shared" si="105"/>
        <v>82</v>
      </c>
      <c r="U279" s="49">
        <f t="shared" si="100"/>
        <v>2</v>
      </c>
      <c r="V279" s="49">
        <f t="shared" si="101"/>
        <v>3</v>
      </c>
      <c r="W279" s="49">
        <f t="shared" si="102"/>
        <v>3</v>
      </c>
      <c r="X279" s="49">
        <f t="shared" si="103"/>
        <v>4</v>
      </c>
      <c r="Y279" s="49" t="str">
        <f t="shared" si="104"/>
        <v>B2</v>
      </c>
      <c r="AA279" s="4" t="s">
        <v>263</v>
      </c>
    </row>
    <row r="280" spans="1:27" x14ac:dyDescent="0.25">
      <c r="A280" s="2">
        <v>200076656</v>
      </c>
      <c r="B280" s="2" t="s">
        <v>796</v>
      </c>
      <c r="C280" s="2" t="s">
        <v>429</v>
      </c>
      <c r="D280" s="50" t="s">
        <v>797</v>
      </c>
      <c r="E280" s="46" t="s">
        <v>720</v>
      </c>
      <c r="F280" s="50" t="s">
        <v>2493</v>
      </c>
      <c r="G280" s="39">
        <v>43688</v>
      </c>
      <c r="H280" s="4">
        <v>8438</v>
      </c>
      <c r="I280" s="4">
        <v>272</v>
      </c>
      <c r="J280" s="51">
        <v>171</v>
      </c>
      <c r="K280" s="51">
        <v>146</v>
      </c>
      <c r="L280" s="51">
        <v>206</v>
      </c>
      <c r="M280" s="51">
        <v>240</v>
      </c>
      <c r="N280" s="51">
        <v>191</v>
      </c>
      <c r="O280" s="73">
        <f t="shared" si="110"/>
        <v>87</v>
      </c>
      <c r="P280" s="65">
        <f t="shared" si="109"/>
        <v>60</v>
      </c>
      <c r="Q280" s="65">
        <f t="shared" si="99"/>
        <v>32</v>
      </c>
      <c r="R280" s="65">
        <f t="shared" si="108"/>
        <v>55</v>
      </c>
      <c r="S280" s="65">
        <f t="shared" si="107"/>
        <v>47</v>
      </c>
      <c r="T280" s="53">
        <v>51</v>
      </c>
      <c r="U280" s="49">
        <f t="shared" si="100"/>
        <v>4</v>
      </c>
      <c r="V280" s="49">
        <f t="shared" si="101"/>
        <v>3</v>
      </c>
      <c r="W280" s="49">
        <f t="shared" si="102"/>
        <v>2</v>
      </c>
      <c r="X280" s="49">
        <f t="shared" si="103"/>
        <v>4</v>
      </c>
      <c r="Y280" s="49" t="str">
        <f t="shared" si="104"/>
        <v>B2</v>
      </c>
      <c r="AA280" s="4" t="s">
        <v>263</v>
      </c>
    </row>
    <row r="281" spans="1:27" x14ac:dyDescent="0.25">
      <c r="A281" s="2">
        <v>200074839</v>
      </c>
      <c r="B281" s="2" t="s">
        <v>798</v>
      </c>
      <c r="C281" s="2" t="s">
        <v>799</v>
      </c>
      <c r="D281" s="50" t="s">
        <v>800</v>
      </c>
      <c r="E281" s="46" t="s">
        <v>720</v>
      </c>
      <c r="F281" s="50" t="s">
        <v>2493</v>
      </c>
      <c r="G281" s="39">
        <v>43688</v>
      </c>
      <c r="H281" s="4">
        <v>8438</v>
      </c>
      <c r="I281" s="4">
        <v>133</v>
      </c>
      <c r="J281" s="51">
        <v>137</v>
      </c>
      <c r="K281" s="51">
        <v>154</v>
      </c>
      <c r="L281" s="51">
        <v>163</v>
      </c>
      <c r="M281" s="51">
        <v>251</v>
      </c>
      <c r="N281" s="51">
        <v>176</v>
      </c>
      <c r="O281" s="73">
        <f t="shared" si="110"/>
        <v>21</v>
      </c>
      <c r="P281" s="65">
        <f t="shared" si="109"/>
        <v>33</v>
      </c>
      <c r="Q281" s="65">
        <f t="shared" si="99"/>
        <v>42</v>
      </c>
      <c r="R281" s="65">
        <f t="shared" si="108"/>
        <v>16</v>
      </c>
      <c r="S281" s="65">
        <f t="shared" si="107"/>
        <v>59</v>
      </c>
      <c r="T281" s="53">
        <f>VLOOKUP(N281,PER_PGLOB,2,FALSE)</f>
        <v>33</v>
      </c>
      <c r="U281" s="49">
        <f t="shared" si="100"/>
        <v>2</v>
      </c>
      <c r="V281" s="49">
        <f t="shared" si="101"/>
        <v>2</v>
      </c>
      <c r="W281" s="49">
        <f t="shared" si="102"/>
        <v>2</v>
      </c>
      <c r="X281" s="49">
        <f t="shared" si="103"/>
        <v>3</v>
      </c>
      <c r="Y281" s="49" t="str">
        <f t="shared" si="104"/>
        <v>B2</v>
      </c>
      <c r="AA281" s="4" t="s">
        <v>263</v>
      </c>
    </row>
    <row r="282" spans="1:27" x14ac:dyDescent="0.25">
      <c r="A282" s="2">
        <v>200046418</v>
      </c>
      <c r="B282" s="2" t="s">
        <v>801</v>
      </c>
      <c r="C282" s="2" t="s">
        <v>802</v>
      </c>
      <c r="D282" s="50" t="s">
        <v>803</v>
      </c>
      <c r="E282" s="46" t="s">
        <v>720</v>
      </c>
      <c r="F282" s="50" t="s">
        <v>2493</v>
      </c>
      <c r="G282" s="39">
        <v>43688</v>
      </c>
      <c r="H282" s="4">
        <v>8438</v>
      </c>
      <c r="I282" s="4">
        <v>35</v>
      </c>
      <c r="J282" s="51">
        <v>86</v>
      </c>
      <c r="K282" s="51">
        <v>69</v>
      </c>
      <c r="L282" s="51">
        <v>94</v>
      </c>
      <c r="M282" s="51">
        <v>109</v>
      </c>
      <c r="N282" s="51">
        <v>90</v>
      </c>
      <c r="O282" s="73">
        <f t="shared" si="110"/>
        <v>2</v>
      </c>
      <c r="P282" s="65">
        <f t="shared" si="109"/>
        <v>7</v>
      </c>
      <c r="Q282" s="65">
        <v>4</v>
      </c>
      <c r="R282" s="65">
        <f t="shared" si="108"/>
        <v>5</v>
      </c>
      <c r="S282" s="65">
        <v>2</v>
      </c>
      <c r="T282" s="53">
        <v>2</v>
      </c>
      <c r="U282" s="49">
        <f t="shared" si="100"/>
        <v>1</v>
      </c>
      <c r="V282" s="49">
        <f t="shared" si="101"/>
        <v>1</v>
      </c>
      <c r="W282" s="49">
        <f t="shared" si="102"/>
        <v>1</v>
      </c>
      <c r="X282" s="49">
        <f t="shared" si="103"/>
        <v>1</v>
      </c>
      <c r="Y282" s="49" t="str">
        <f t="shared" si="104"/>
        <v>-A1</v>
      </c>
      <c r="AA282" s="4" t="s">
        <v>263</v>
      </c>
    </row>
    <row r="283" spans="1:27" x14ac:dyDescent="0.25">
      <c r="A283" s="2">
        <v>200091289</v>
      </c>
      <c r="B283" s="2" t="s">
        <v>804</v>
      </c>
      <c r="C283" s="2" t="s">
        <v>445</v>
      </c>
      <c r="D283" s="50" t="s">
        <v>805</v>
      </c>
      <c r="E283" s="46" t="s">
        <v>720</v>
      </c>
      <c r="F283" s="50" t="s">
        <v>2493</v>
      </c>
      <c r="G283" s="39">
        <v>43688</v>
      </c>
      <c r="H283" s="4">
        <v>8438</v>
      </c>
      <c r="I283" s="4">
        <v>170</v>
      </c>
      <c r="J283" s="51">
        <v>206</v>
      </c>
      <c r="K283" s="51">
        <v>180</v>
      </c>
      <c r="L283" s="51">
        <v>206</v>
      </c>
      <c r="M283" s="51">
        <v>147</v>
      </c>
      <c r="N283" s="51">
        <v>185</v>
      </c>
      <c r="O283" s="73">
        <f t="shared" si="110"/>
        <v>49</v>
      </c>
      <c r="P283" s="65">
        <f t="shared" si="109"/>
        <v>82</v>
      </c>
      <c r="Q283" s="65">
        <f t="shared" ref="Q283:Q314" si="111">VLOOKUP(K283,PER_LC,2,FALSE)</f>
        <v>71</v>
      </c>
      <c r="R283" s="65">
        <f t="shared" si="108"/>
        <v>55</v>
      </c>
      <c r="S283" s="65">
        <v>6</v>
      </c>
      <c r="T283" s="53">
        <f>VLOOKUP(N283,PER_PGLOB,2,FALSE)</f>
        <v>42</v>
      </c>
      <c r="U283" s="49">
        <f t="shared" si="100"/>
        <v>3</v>
      </c>
      <c r="V283" s="49">
        <f t="shared" si="101"/>
        <v>4</v>
      </c>
      <c r="W283" s="49">
        <f t="shared" si="102"/>
        <v>3</v>
      </c>
      <c r="X283" s="49">
        <f t="shared" si="103"/>
        <v>4</v>
      </c>
      <c r="Y283" s="49" t="str">
        <f t="shared" si="104"/>
        <v>A2</v>
      </c>
      <c r="AA283" s="4" t="s">
        <v>263</v>
      </c>
    </row>
    <row r="284" spans="1:27" x14ac:dyDescent="0.25">
      <c r="A284" s="2">
        <v>200089419</v>
      </c>
      <c r="B284" s="2" t="s">
        <v>806</v>
      </c>
      <c r="C284" s="2" t="s">
        <v>807</v>
      </c>
      <c r="D284" s="50" t="s">
        <v>808</v>
      </c>
      <c r="E284" s="46" t="s">
        <v>720</v>
      </c>
      <c r="F284" s="50" t="s">
        <v>2493</v>
      </c>
      <c r="G284" s="39">
        <v>43688</v>
      </c>
      <c r="H284" s="4">
        <v>8438</v>
      </c>
      <c r="I284" s="4">
        <v>175</v>
      </c>
      <c r="J284" s="51">
        <v>206</v>
      </c>
      <c r="K284" s="51">
        <v>206</v>
      </c>
      <c r="L284" s="51">
        <v>274</v>
      </c>
      <c r="M284" s="51">
        <v>256</v>
      </c>
      <c r="N284" s="59">
        <v>236</v>
      </c>
      <c r="O284" s="73">
        <f t="shared" si="110"/>
        <v>59</v>
      </c>
      <c r="P284" s="65">
        <f t="shared" si="109"/>
        <v>82</v>
      </c>
      <c r="Q284" s="65">
        <f t="shared" si="111"/>
        <v>90</v>
      </c>
      <c r="R284" s="65">
        <v>100</v>
      </c>
      <c r="S284" s="65">
        <f t="shared" ref="S284:S309" si="112">VLOOKUP(M284,PER_IGL,2,FALSE)</f>
        <v>63</v>
      </c>
      <c r="T284" s="53">
        <v>97</v>
      </c>
      <c r="U284" s="49">
        <f t="shared" si="100"/>
        <v>3</v>
      </c>
      <c r="V284" s="49">
        <f t="shared" si="101"/>
        <v>4</v>
      </c>
      <c r="W284" s="49">
        <f t="shared" si="102"/>
        <v>4</v>
      </c>
      <c r="X284" s="49">
        <f t="shared" si="103"/>
        <v>4</v>
      </c>
      <c r="Y284" s="49" t="str">
        <f t="shared" si="104"/>
        <v>B2</v>
      </c>
      <c r="AA284" s="4" t="s">
        <v>263</v>
      </c>
    </row>
    <row r="285" spans="1:27" x14ac:dyDescent="0.25">
      <c r="A285" s="2">
        <v>200061930</v>
      </c>
      <c r="B285" s="2" t="s">
        <v>852</v>
      </c>
      <c r="C285" s="2" t="s">
        <v>853</v>
      </c>
      <c r="D285" s="50" t="s">
        <v>854</v>
      </c>
      <c r="E285" s="46" t="s">
        <v>720</v>
      </c>
      <c r="F285" s="50" t="s">
        <v>2493</v>
      </c>
      <c r="G285" s="39">
        <v>43688</v>
      </c>
      <c r="H285" s="4">
        <v>8439</v>
      </c>
      <c r="I285" s="4">
        <v>145</v>
      </c>
      <c r="J285" s="51">
        <v>206</v>
      </c>
      <c r="K285" s="51">
        <v>180</v>
      </c>
      <c r="L285" s="51">
        <v>214</v>
      </c>
      <c r="M285" s="51">
        <v>295</v>
      </c>
      <c r="N285" s="59">
        <v>224</v>
      </c>
      <c r="O285" s="73">
        <v>37</v>
      </c>
      <c r="P285" s="65">
        <f t="shared" si="109"/>
        <v>82</v>
      </c>
      <c r="Q285" s="65">
        <f t="shared" si="111"/>
        <v>71</v>
      </c>
      <c r="R285" s="65">
        <f t="shared" ref="R285:R316" si="113">VLOOKUP(L285,PER_CC,2,FALSE)</f>
        <v>66</v>
      </c>
      <c r="S285" s="65">
        <f t="shared" si="112"/>
        <v>99</v>
      </c>
      <c r="T285" s="53">
        <v>91</v>
      </c>
      <c r="U285" s="49">
        <f t="shared" si="100"/>
        <v>2</v>
      </c>
      <c r="V285" s="49">
        <f t="shared" si="101"/>
        <v>4</v>
      </c>
      <c r="W285" s="49">
        <f t="shared" si="102"/>
        <v>3</v>
      </c>
      <c r="X285" s="49">
        <f t="shared" si="103"/>
        <v>4</v>
      </c>
      <c r="Y285" s="49" t="str">
        <f t="shared" si="104"/>
        <v>B2</v>
      </c>
      <c r="AA285" s="4" t="s">
        <v>263</v>
      </c>
    </row>
    <row r="286" spans="1:27" x14ac:dyDescent="0.25">
      <c r="A286" s="2">
        <v>200083671</v>
      </c>
      <c r="B286" s="2" t="s">
        <v>809</v>
      </c>
      <c r="C286" s="2" t="s">
        <v>663</v>
      </c>
      <c r="D286" s="50" t="s">
        <v>810</v>
      </c>
      <c r="E286" s="46" t="s">
        <v>720</v>
      </c>
      <c r="F286" s="50" t="s">
        <v>2493</v>
      </c>
      <c r="G286" s="39">
        <v>43688</v>
      </c>
      <c r="H286" s="4">
        <v>8438</v>
      </c>
      <c r="I286" s="4">
        <v>141</v>
      </c>
      <c r="J286" s="51">
        <v>137</v>
      </c>
      <c r="K286" s="51">
        <v>103</v>
      </c>
      <c r="L286" s="51">
        <v>60</v>
      </c>
      <c r="M286" s="51">
        <v>229</v>
      </c>
      <c r="N286" s="59">
        <v>132</v>
      </c>
      <c r="O286" s="73">
        <f>VLOOKUP(I286,PER_CE,2,FALSE)</f>
        <v>31</v>
      </c>
      <c r="P286" s="65">
        <f t="shared" si="109"/>
        <v>33</v>
      </c>
      <c r="Q286" s="65">
        <f t="shared" si="111"/>
        <v>10</v>
      </c>
      <c r="R286" s="65">
        <f t="shared" si="113"/>
        <v>2</v>
      </c>
      <c r="S286" s="65">
        <f t="shared" si="112"/>
        <v>37</v>
      </c>
      <c r="T286" s="53">
        <v>8</v>
      </c>
      <c r="U286" s="49">
        <f t="shared" si="100"/>
        <v>2</v>
      </c>
      <c r="V286" s="49">
        <f t="shared" si="101"/>
        <v>2</v>
      </c>
      <c r="W286" s="49">
        <f t="shared" si="102"/>
        <v>1</v>
      </c>
      <c r="X286" s="49">
        <f t="shared" si="103"/>
        <v>1</v>
      </c>
      <c r="Y286" s="49" t="str">
        <f t="shared" si="104"/>
        <v>B2</v>
      </c>
      <c r="AA286" s="4" t="s">
        <v>263</v>
      </c>
    </row>
    <row r="287" spans="1:27" x14ac:dyDescent="0.25">
      <c r="A287" s="2">
        <v>200074795</v>
      </c>
      <c r="B287" s="2" t="s">
        <v>811</v>
      </c>
      <c r="C287" s="2" t="s">
        <v>812</v>
      </c>
      <c r="D287" s="50" t="s">
        <v>813</v>
      </c>
      <c r="E287" s="46" t="s">
        <v>720</v>
      </c>
      <c r="F287" s="50" t="s">
        <v>2493</v>
      </c>
      <c r="G287" s="39">
        <v>43688</v>
      </c>
      <c r="H287" s="4">
        <v>8438</v>
      </c>
      <c r="I287" s="4">
        <v>175</v>
      </c>
      <c r="J287" s="51">
        <v>189</v>
      </c>
      <c r="K287" s="51">
        <v>171</v>
      </c>
      <c r="L287" s="51">
        <v>214</v>
      </c>
      <c r="M287" s="51">
        <v>295</v>
      </c>
      <c r="N287" s="59">
        <v>217</v>
      </c>
      <c r="O287" s="73">
        <f>VLOOKUP(I287,PER_CE,2,FALSE)</f>
        <v>59</v>
      </c>
      <c r="P287" s="65">
        <f t="shared" si="109"/>
        <v>71</v>
      </c>
      <c r="Q287" s="65">
        <f t="shared" si="111"/>
        <v>61</v>
      </c>
      <c r="R287" s="65">
        <f t="shared" si="113"/>
        <v>66</v>
      </c>
      <c r="S287" s="65">
        <f t="shared" si="112"/>
        <v>99</v>
      </c>
      <c r="T287" s="53">
        <v>85</v>
      </c>
      <c r="U287" s="49">
        <f t="shared" si="100"/>
        <v>3</v>
      </c>
      <c r="V287" s="49">
        <f t="shared" si="101"/>
        <v>3</v>
      </c>
      <c r="W287" s="49">
        <f t="shared" si="102"/>
        <v>3</v>
      </c>
      <c r="X287" s="49">
        <f t="shared" si="103"/>
        <v>4</v>
      </c>
      <c r="Y287" s="49" t="str">
        <f t="shared" si="104"/>
        <v>B2</v>
      </c>
      <c r="AA287" s="4" t="s">
        <v>263</v>
      </c>
    </row>
    <row r="288" spans="1:27" x14ac:dyDescent="0.25">
      <c r="A288" s="2">
        <v>200089430</v>
      </c>
      <c r="B288" s="2" t="s">
        <v>814</v>
      </c>
      <c r="C288" s="2" t="s">
        <v>301</v>
      </c>
      <c r="D288" s="50" t="s">
        <v>815</v>
      </c>
      <c r="E288" s="46" t="s">
        <v>720</v>
      </c>
      <c r="F288" s="50" t="s">
        <v>2493</v>
      </c>
      <c r="G288" s="39">
        <v>43688</v>
      </c>
      <c r="H288" s="4">
        <v>8438</v>
      </c>
      <c r="I288" s="4">
        <v>145</v>
      </c>
      <c r="J288" s="51">
        <v>69</v>
      </c>
      <c r="K288" s="51">
        <v>163</v>
      </c>
      <c r="L288" s="51">
        <v>214</v>
      </c>
      <c r="M288" s="51">
        <v>284</v>
      </c>
      <c r="N288" s="59">
        <v>183</v>
      </c>
      <c r="O288" s="73">
        <v>37</v>
      </c>
      <c r="P288" s="65">
        <v>2</v>
      </c>
      <c r="Q288" s="65">
        <f t="shared" si="111"/>
        <v>51</v>
      </c>
      <c r="R288" s="65">
        <f t="shared" si="113"/>
        <v>66</v>
      </c>
      <c r="S288" s="65">
        <f t="shared" si="112"/>
        <v>93</v>
      </c>
      <c r="T288" s="53">
        <f>VLOOKUP(N288,PER_PGLOB,2,FALSE)</f>
        <v>40</v>
      </c>
      <c r="U288" s="49">
        <f t="shared" si="100"/>
        <v>2</v>
      </c>
      <c r="V288" s="49">
        <f t="shared" si="101"/>
        <v>1</v>
      </c>
      <c r="W288" s="49">
        <f t="shared" si="102"/>
        <v>3</v>
      </c>
      <c r="X288" s="49">
        <f t="shared" si="103"/>
        <v>4</v>
      </c>
      <c r="Y288" s="49" t="str">
        <f t="shared" si="104"/>
        <v>B2</v>
      </c>
      <c r="AA288" s="4" t="s">
        <v>263</v>
      </c>
    </row>
    <row r="289" spans="1:27" x14ac:dyDescent="0.25">
      <c r="A289" s="2">
        <v>200074797</v>
      </c>
      <c r="B289" s="2" t="s">
        <v>816</v>
      </c>
      <c r="C289" s="2" t="s">
        <v>817</v>
      </c>
      <c r="D289" s="50" t="s">
        <v>818</v>
      </c>
      <c r="E289" s="46" t="s">
        <v>720</v>
      </c>
      <c r="F289" s="50" t="s">
        <v>2493</v>
      </c>
      <c r="G289" s="39">
        <v>43688</v>
      </c>
      <c r="H289" s="4">
        <v>8438</v>
      </c>
      <c r="I289" s="4">
        <v>133</v>
      </c>
      <c r="J289" s="51">
        <v>171</v>
      </c>
      <c r="K289" s="51">
        <v>197</v>
      </c>
      <c r="L289" s="51">
        <v>189</v>
      </c>
      <c r="M289" s="51">
        <v>256</v>
      </c>
      <c r="N289" s="51">
        <v>203</v>
      </c>
      <c r="O289" s="73">
        <f>VLOOKUP(I289,PER_CE,2,FALSE)</f>
        <v>21</v>
      </c>
      <c r="P289" s="65">
        <f t="shared" ref="P289:P312" si="114">VLOOKUP(J289,PER_RC,2,FALSE)</f>
        <v>60</v>
      </c>
      <c r="Q289" s="65">
        <f t="shared" si="111"/>
        <v>84</v>
      </c>
      <c r="R289" s="65">
        <f t="shared" si="113"/>
        <v>34</v>
      </c>
      <c r="S289" s="65">
        <f t="shared" si="112"/>
        <v>63</v>
      </c>
      <c r="T289" s="53">
        <f>VLOOKUP(N289,PER_PGLOB,2,FALSE)</f>
        <v>68</v>
      </c>
      <c r="U289" s="49">
        <f t="shared" si="100"/>
        <v>2</v>
      </c>
      <c r="V289" s="49">
        <f t="shared" si="101"/>
        <v>3</v>
      </c>
      <c r="W289" s="49">
        <f t="shared" si="102"/>
        <v>3</v>
      </c>
      <c r="X289" s="49">
        <f t="shared" si="103"/>
        <v>3</v>
      </c>
      <c r="Y289" s="49" t="str">
        <f t="shared" si="104"/>
        <v>B2</v>
      </c>
      <c r="AA289" s="4" t="s">
        <v>263</v>
      </c>
    </row>
    <row r="290" spans="1:27" x14ac:dyDescent="0.25">
      <c r="A290" s="2">
        <v>200091639</v>
      </c>
      <c r="B290" s="2" t="s">
        <v>819</v>
      </c>
      <c r="C290" s="2" t="s">
        <v>296</v>
      </c>
      <c r="D290" s="50" t="s">
        <v>820</v>
      </c>
      <c r="E290" s="46" t="s">
        <v>720</v>
      </c>
      <c r="F290" s="50" t="s">
        <v>2493</v>
      </c>
      <c r="G290" s="39">
        <v>43688</v>
      </c>
      <c r="H290" s="4">
        <v>8438</v>
      </c>
      <c r="I290" s="4">
        <v>137</v>
      </c>
      <c r="J290" s="51">
        <v>137</v>
      </c>
      <c r="K290" s="51">
        <v>189</v>
      </c>
      <c r="L290" s="51">
        <v>197</v>
      </c>
      <c r="M290" s="51">
        <v>289</v>
      </c>
      <c r="N290" s="59">
        <v>203</v>
      </c>
      <c r="O290" s="73">
        <f>VLOOKUP(I290,PER_CE,2,FALSE)</f>
        <v>26</v>
      </c>
      <c r="P290" s="65">
        <f t="shared" si="114"/>
        <v>33</v>
      </c>
      <c r="Q290" s="65">
        <f t="shared" si="111"/>
        <v>76</v>
      </c>
      <c r="R290" s="65">
        <f t="shared" si="113"/>
        <v>45</v>
      </c>
      <c r="S290" s="65">
        <f t="shared" si="112"/>
        <v>95</v>
      </c>
      <c r="T290" s="53">
        <f>VLOOKUP(N290,PER_PGLOB,2,FALSE)</f>
        <v>68</v>
      </c>
      <c r="U290" s="49">
        <f t="shared" si="100"/>
        <v>2</v>
      </c>
      <c r="V290" s="49">
        <f t="shared" si="101"/>
        <v>2</v>
      </c>
      <c r="W290" s="49">
        <f t="shared" si="102"/>
        <v>3</v>
      </c>
      <c r="X290" s="49">
        <f t="shared" si="103"/>
        <v>3</v>
      </c>
      <c r="Y290" s="49" t="str">
        <f t="shared" si="104"/>
        <v>B2</v>
      </c>
      <c r="AA290" s="4" t="s">
        <v>263</v>
      </c>
    </row>
    <row r="291" spans="1:27" x14ac:dyDescent="0.25">
      <c r="A291" s="2">
        <v>200069713</v>
      </c>
      <c r="B291" s="2" t="s">
        <v>821</v>
      </c>
      <c r="C291" s="2" t="s">
        <v>822</v>
      </c>
      <c r="D291" s="50" t="s">
        <v>823</v>
      </c>
      <c r="E291" s="46" t="s">
        <v>720</v>
      </c>
      <c r="F291" s="50" t="s">
        <v>2493</v>
      </c>
      <c r="G291" s="39">
        <v>43688</v>
      </c>
      <c r="H291" s="4">
        <v>8438</v>
      </c>
      <c r="I291" s="4">
        <v>20</v>
      </c>
      <c r="J291" s="51">
        <v>86</v>
      </c>
      <c r="K291" s="51">
        <v>171</v>
      </c>
      <c r="L291" s="51">
        <v>154</v>
      </c>
      <c r="M291" s="51">
        <v>273</v>
      </c>
      <c r="N291" s="51">
        <v>171</v>
      </c>
      <c r="O291" s="73">
        <v>1</v>
      </c>
      <c r="P291" s="65">
        <f t="shared" si="114"/>
        <v>7</v>
      </c>
      <c r="Q291" s="65">
        <f t="shared" si="111"/>
        <v>61</v>
      </c>
      <c r="R291" s="65">
        <f t="shared" si="113"/>
        <v>13</v>
      </c>
      <c r="S291" s="65">
        <f t="shared" si="112"/>
        <v>85</v>
      </c>
      <c r="T291" s="53">
        <v>29</v>
      </c>
      <c r="U291" s="49">
        <f t="shared" si="100"/>
        <v>1</v>
      </c>
      <c r="V291" s="49">
        <f t="shared" si="101"/>
        <v>1</v>
      </c>
      <c r="W291" s="49">
        <f t="shared" si="102"/>
        <v>3</v>
      </c>
      <c r="X291" s="49">
        <f t="shared" si="103"/>
        <v>2</v>
      </c>
      <c r="Y291" s="49" t="str">
        <f t="shared" si="104"/>
        <v>B2</v>
      </c>
      <c r="AA291" s="4" t="s">
        <v>263</v>
      </c>
    </row>
    <row r="292" spans="1:27" x14ac:dyDescent="0.25">
      <c r="A292" s="2">
        <v>200090939</v>
      </c>
      <c r="B292" s="2" t="s">
        <v>824</v>
      </c>
      <c r="C292" s="2" t="s">
        <v>825</v>
      </c>
      <c r="D292" s="50" t="s">
        <v>826</v>
      </c>
      <c r="E292" s="46" t="s">
        <v>720</v>
      </c>
      <c r="F292" s="50" t="s">
        <v>2493</v>
      </c>
      <c r="G292" s="39">
        <v>43688</v>
      </c>
      <c r="H292" s="4">
        <v>8438</v>
      </c>
      <c r="I292" s="4">
        <v>171</v>
      </c>
      <c r="J292" s="51">
        <v>180</v>
      </c>
      <c r="K292" s="51">
        <v>154</v>
      </c>
      <c r="L292" s="51">
        <v>240</v>
      </c>
      <c r="M292" s="51">
        <v>224</v>
      </c>
      <c r="N292" s="51">
        <v>200</v>
      </c>
      <c r="O292" s="73">
        <f>VLOOKUP(I292,PER_CE,2,FALSE)</f>
        <v>51</v>
      </c>
      <c r="P292" s="65">
        <f t="shared" si="114"/>
        <v>67</v>
      </c>
      <c r="Q292" s="65">
        <f t="shared" si="111"/>
        <v>42</v>
      </c>
      <c r="R292" s="65">
        <f t="shared" si="113"/>
        <v>91</v>
      </c>
      <c r="S292" s="65">
        <f t="shared" si="112"/>
        <v>34</v>
      </c>
      <c r="T292" s="53">
        <f t="shared" ref="T292:T299" si="115">VLOOKUP(N292,PER_PGLOB,2,FALSE)</f>
        <v>64</v>
      </c>
      <c r="U292" s="49">
        <f t="shared" si="100"/>
        <v>3</v>
      </c>
      <c r="V292" s="49">
        <f t="shared" si="101"/>
        <v>3</v>
      </c>
      <c r="W292" s="49">
        <f t="shared" si="102"/>
        <v>2</v>
      </c>
      <c r="X292" s="49">
        <f t="shared" si="103"/>
        <v>4</v>
      </c>
      <c r="Y292" s="49" t="str">
        <f t="shared" si="104"/>
        <v>B2</v>
      </c>
      <c r="AA292" s="4" t="s">
        <v>263</v>
      </c>
    </row>
    <row r="293" spans="1:27" x14ac:dyDescent="0.25">
      <c r="A293" s="2">
        <v>200091579</v>
      </c>
      <c r="B293" s="2" t="s">
        <v>855</v>
      </c>
      <c r="C293" s="2" t="s">
        <v>856</v>
      </c>
      <c r="D293" s="50" t="s">
        <v>857</v>
      </c>
      <c r="E293" s="46" t="s">
        <v>720</v>
      </c>
      <c r="F293" s="50" t="s">
        <v>2493</v>
      </c>
      <c r="G293" s="39">
        <v>43688</v>
      </c>
      <c r="H293" s="4">
        <v>8439</v>
      </c>
      <c r="I293" s="4">
        <v>165</v>
      </c>
      <c r="J293" s="51">
        <v>163</v>
      </c>
      <c r="K293" s="51">
        <v>154</v>
      </c>
      <c r="L293" s="51">
        <v>197</v>
      </c>
      <c r="M293" s="51">
        <v>229</v>
      </c>
      <c r="N293" s="51">
        <v>186</v>
      </c>
      <c r="O293" s="73">
        <f>VLOOKUP(I293,PER_CE,2,FALSE)</f>
        <v>44</v>
      </c>
      <c r="P293" s="65">
        <f t="shared" si="114"/>
        <v>53</v>
      </c>
      <c r="Q293" s="65">
        <f t="shared" si="111"/>
        <v>42</v>
      </c>
      <c r="R293" s="65">
        <f t="shared" si="113"/>
        <v>45</v>
      </c>
      <c r="S293" s="65">
        <f t="shared" si="112"/>
        <v>37</v>
      </c>
      <c r="T293" s="53">
        <f t="shared" si="115"/>
        <v>44</v>
      </c>
      <c r="U293" s="49">
        <f t="shared" si="100"/>
        <v>3</v>
      </c>
      <c r="V293" s="49">
        <f t="shared" si="101"/>
        <v>3</v>
      </c>
      <c r="W293" s="49">
        <f t="shared" si="102"/>
        <v>2</v>
      </c>
      <c r="X293" s="49">
        <f t="shared" si="103"/>
        <v>3</v>
      </c>
      <c r="Y293" s="49" t="str">
        <f t="shared" si="104"/>
        <v>B2</v>
      </c>
      <c r="AA293" s="4" t="s">
        <v>263</v>
      </c>
    </row>
    <row r="294" spans="1:27" x14ac:dyDescent="0.25">
      <c r="A294" s="2">
        <v>200049818</v>
      </c>
      <c r="B294" s="2" t="s">
        <v>858</v>
      </c>
      <c r="C294" s="2" t="s">
        <v>342</v>
      </c>
      <c r="D294" s="50" t="s">
        <v>859</v>
      </c>
      <c r="E294" s="46" t="s">
        <v>720</v>
      </c>
      <c r="F294" s="50" t="s">
        <v>2493</v>
      </c>
      <c r="G294" s="39">
        <v>43688</v>
      </c>
      <c r="H294" s="4">
        <v>8439</v>
      </c>
      <c r="I294" s="4">
        <v>132</v>
      </c>
      <c r="J294" s="51">
        <v>146</v>
      </c>
      <c r="K294" s="51">
        <v>154</v>
      </c>
      <c r="L294" s="51">
        <v>206</v>
      </c>
      <c r="M294" s="51">
        <v>229</v>
      </c>
      <c r="N294" s="51">
        <v>184</v>
      </c>
      <c r="O294" s="73">
        <v>20</v>
      </c>
      <c r="P294" s="65">
        <f t="shared" si="114"/>
        <v>40</v>
      </c>
      <c r="Q294" s="65">
        <f t="shared" si="111"/>
        <v>42</v>
      </c>
      <c r="R294" s="65">
        <f t="shared" si="113"/>
        <v>55</v>
      </c>
      <c r="S294" s="65">
        <f t="shared" si="112"/>
        <v>37</v>
      </c>
      <c r="T294" s="53">
        <f t="shared" si="115"/>
        <v>41</v>
      </c>
      <c r="U294" s="49">
        <f t="shared" si="100"/>
        <v>2</v>
      </c>
      <c r="V294" s="49">
        <f t="shared" si="101"/>
        <v>2</v>
      </c>
      <c r="W294" s="49">
        <f t="shared" si="102"/>
        <v>2</v>
      </c>
      <c r="X294" s="49">
        <f t="shared" si="103"/>
        <v>4</v>
      </c>
      <c r="Y294" s="49" t="str">
        <f t="shared" si="104"/>
        <v>B2</v>
      </c>
      <c r="AA294" s="4" t="s">
        <v>263</v>
      </c>
    </row>
    <row r="295" spans="1:27" x14ac:dyDescent="0.25">
      <c r="A295" s="2">
        <v>200098621</v>
      </c>
      <c r="B295" s="2" t="s">
        <v>863</v>
      </c>
      <c r="C295" s="2" t="s">
        <v>699</v>
      </c>
      <c r="D295" s="50" t="s">
        <v>864</v>
      </c>
      <c r="E295" s="46" t="s">
        <v>862</v>
      </c>
      <c r="F295" s="50" t="s">
        <v>2493</v>
      </c>
      <c r="G295" s="39">
        <v>43688</v>
      </c>
      <c r="H295" s="4">
        <v>8438</v>
      </c>
      <c r="I295" s="4">
        <v>300</v>
      </c>
      <c r="J295" s="51">
        <v>120</v>
      </c>
      <c r="K295" s="51">
        <v>180</v>
      </c>
      <c r="L295" s="51">
        <v>206</v>
      </c>
      <c r="M295" s="51">
        <v>273</v>
      </c>
      <c r="N295" s="59">
        <v>195</v>
      </c>
      <c r="O295" s="73">
        <f>VLOOKUP(I295,PER_CE,2,FALSE)</f>
        <v>99</v>
      </c>
      <c r="P295" s="65">
        <f t="shared" si="114"/>
        <v>24</v>
      </c>
      <c r="Q295" s="65">
        <f t="shared" si="111"/>
        <v>71</v>
      </c>
      <c r="R295" s="65">
        <f t="shared" si="113"/>
        <v>55</v>
      </c>
      <c r="S295" s="65">
        <f t="shared" si="112"/>
        <v>85</v>
      </c>
      <c r="T295" s="53">
        <f t="shared" si="115"/>
        <v>55</v>
      </c>
      <c r="U295" s="49">
        <f t="shared" si="100"/>
        <v>4</v>
      </c>
      <c r="V295" s="49">
        <f t="shared" si="101"/>
        <v>1</v>
      </c>
      <c r="W295" s="49">
        <f t="shared" si="102"/>
        <v>3</v>
      </c>
      <c r="X295" s="49">
        <f t="shared" si="103"/>
        <v>4</v>
      </c>
      <c r="Y295" s="49" t="str">
        <f t="shared" si="104"/>
        <v>B2</v>
      </c>
      <c r="AA295" s="4" t="s">
        <v>263</v>
      </c>
    </row>
    <row r="296" spans="1:27" x14ac:dyDescent="0.25">
      <c r="A296" s="2">
        <v>200092567</v>
      </c>
      <c r="B296" s="2" t="s">
        <v>865</v>
      </c>
      <c r="C296" s="2" t="s">
        <v>866</v>
      </c>
      <c r="D296" s="50" t="s">
        <v>867</v>
      </c>
      <c r="E296" s="46" t="s">
        <v>862</v>
      </c>
      <c r="F296" s="50" t="s">
        <v>2493</v>
      </c>
      <c r="G296" s="39">
        <v>43688</v>
      </c>
      <c r="H296" s="4">
        <v>8438</v>
      </c>
      <c r="I296" s="4">
        <v>300</v>
      </c>
      <c r="J296" s="51">
        <v>120</v>
      </c>
      <c r="K296" s="51">
        <v>189</v>
      </c>
      <c r="L296" s="51">
        <v>197</v>
      </c>
      <c r="M296" s="51">
        <v>158</v>
      </c>
      <c r="N296" s="59">
        <v>166</v>
      </c>
      <c r="O296" s="73">
        <f>VLOOKUP(I296,PER_CE,2,FALSE)</f>
        <v>99</v>
      </c>
      <c r="P296" s="65">
        <f t="shared" si="114"/>
        <v>24</v>
      </c>
      <c r="Q296" s="65">
        <f t="shared" si="111"/>
        <v>76</v>
      </c>
      <c r="R296" s="65">
        <f t="shared" si="113"/>
        <v>45</v>
      </c>
      <c r="S296" s="65">
        <f t="shared" si="112"/>
        <v>7</v>
      </c>
      <c r="T296" s="53">
        <f t="shared" si="115"/>
        <v>25</v>
      </c>
      <c r="U296" s="49">
        <f t="shared" si="100"/>
        <v>4</v>
      </c>
      <c r="V296" s="49">
        <f t="shared" si="101"/>
        <v>1</v>
      </c>
      <c r="W296" s="49">
        <f t="shared" si="102"/>
        <v>3</v>
      </c>
      <c r="X296" s="49">
        <f t="shared" si="103"/>
        <v>3</v>
      </c>
      <c r="Y296" s="49" t="str">
        <f t="shared" si="104"/>
        <v>A2</v>
      </c>
      <c r="AA296" s="4" t="s">
        <v>263</v>
      </c>
    </row>
    <row r="297" spans="1:27" x14ac:dyDescent="0.25">
      <c r="A297" s="2">
        <v>200089759</v>
      </c>
      <c r="B297" s="2" t="s">
        <v>868</v>
      </c>
      <c r="C297" s="2" t="s">
        <v>503</v>
      </c>
      <c r="D297" s="50" t="s">
        <v>869</v>
      </c>
      <c r="E297" s="46" t="s">
        <v>862</v>
      </c>
      <c r="F297" s="50" t="s">
        <v>2493</v>
      </c>
      <c r="G297" s="39">
        <v>43688</v>
      </c>
      <c r="H297" s="4">
        <v>8438</v>
      </c>
      <c r="I297" s="4">
        <v>300</v>
      </c>
      <c r="J297" s="51">
        <v>163</v>
      </c>
      <c r="K297" s="51">
        <v>189</v>
      </c>
      <c r="L297" s="51">
        <v>240</v>
      </c>
      <c r="M297" s="51">
        <v>240</v>
      </c>
      <c r="N297" s="59">
        <v>208</v>
      </c>
      <c r="O297" s="73">
        <f>VLOOKUP(I297,PER_CE,2,FALSE)</f>
        <v>99</v>
      </c>
      <c r="P297" s="65">
        <f t="shared" si="114"/>
        <v>53</v>
      </c>
      <c r="Q297" s="65">
        <f t="shared" si="111"/>
        <v>76</v>
      </c>
      <c r="R297" s="65">
        <f t="shared" si="113"/>
        <v>91</v>
      </c>
      <c r="S297" s="65">
        <f t="shared" si="112"/>
        <v>47</v>
      </c>
      <c r="T297" s="53">
        <f t="shared" si="115"/>
        <v>75</v>
      </c>
      <c r="U297" s="49">
        <f t="shared" si="100"/>
        <v>4</v>
      </c>
      <c r="V297" s="49">
        <f t="shared" si="101"/>
        <v>3</v>
      </c>
      <c r="W297" s="49">
        <f t="shared" si="102"/>
        <v>3</v>
      </c>
      <c r="X297" s="49">
        <f t="shared" si="103"/>
        <v>4</v>
      </c>
      <c r="Y297" s="49" t="str">
        <f t="shared" si="104"/>
        <v>B2</v>
      </c>
      <c r="AA297" s="4" t="s">
        <v>263</v>
      </c>
    </row>
    <row r="298" spans="1:27" x14ac:dyDescent="0.25">
      <c r="A298" s="2">
        <v>200063690</v>
      </c>
      <c r="B298" s="2" t="s">
        <v>901</v>
      </c>
      <c r="C298" s="2" t="s">
        <v>902</v>
      </c>
      <c r="D298" s="50" t="s">
        <v>903</v>
      </c>
      <c r="E298" s="46" t="s">
        <v>862</v>
      </c>
      <c r="F298" s="50" t="s">
        <v>2493</v>
      </c>
      <c r="G298" s="39">
        <v>43688</v>
      </c>
      <c r="H298" s="4">
        <v>8439</v>
      </c>
      <c r="I298" s="4">
        <v>15</v>
      </c>
      <c r="J298" s="51">
        <v>77</v>
      </c>
      <c r="K298" s="51">
        <v>180</v>
      </c>
      <c r="L298" s="51">
        <v>189</v>
      </c>
      <c r="M298" s="51">
        <v>256</v>
      </c>
      <c r="N298" s="59">
        <v>176</v>
      </c>
      <c r="O298" s="73">
        <v>1</v>
      </c>
      <c r="P298" s="65">
        <f t="shared" si="114"/>
        <v>4</v>
      </c>
      <c r="Q298" s="65">
        <f t="shared" si="111"/>
        <v>71</v>
      </c>
      <c r="R298" s="65">
        <f t="shared" si="113"/>
        <v>34</v>
      </c>
      <c r="S298" s="65">
        <f t="shared" si="112"/>
        <v>63</v>
      </c>
      <c r="T298" s="53">
        <f t="shared" si="115"/>
        <v>33</v>
      </c>
      <c r="U298" s="49">
        <f t="shared" si="100"/>
        <v>1</v>
      </c>
      <c r="V298" s="49">
        <f t="shared" si="101"/>
        <v>1</v>
      </c>
      <c r="W298" s="49">
        <f t="shared" si="102"/>
        <v>3</v>
      </c>
      <c r="X298" s="49">
        <f t="shared" si="103"/>
        <v>3</v>
      </c>
      <c r="Y298" s="49" t="str">
        <f t="shared" si="104"/>
        <v>B2</v>
      </c>
      <c r="AA298" s="4" t="s">
        <v>263</v>
      </c>
    </row>
    <row r="299" spans="1:27" x14ac:dyDescent="0.25">
      <c r="A299" s="2">
        <v>200099906</v>
      </c>
      <c r="B299" s="2" t="s">
        <v>870</v>
      </c>
      <c r="C299" s="2" t="s">
        <v>143</v>
      </c>
      <c r="D299" s="50" t="s">
        <v>871</v>
      </c>
      <c r="E299" s="46" t="s">
        <v>862</v>
      </c>
      <c r="F299" s="50" t="s">
        <v>2493</v>
      </c>
      <c r="G299" s="39">
        <v>43688</v>
      </c>
      <c r="H299" s="4">
        <v>8438</v>
      </c>
      <c r="I299" s="4">
        <v>141</v>
      </c>
      <c r="J299" s="51">
        <v>197</v>
      </c>
      <c r="K299" s="51">
        <v>163</v>
      </c>
      <c r="L299" s="51">
        <v>240</v>
      </c>
      <c r="M299" s="51">
        <v>262</v>
      </c>
      <c r="N299" s="51">
        <v>216</v>
      </c>
      <c r="O299" s="73">
        <f>VLOOKUP(I299,PER_CE,2,FALSE)</f>
        <v>31</v>
      </c>
      <c r="P299" s="65">
        <f t="shared" si="114"/>
        <v>77</v>
      </c>
      <c r="Q299" s="65">
        <f t="shared" si="111"/>
        <v>51</v>
      </c>
      <c r="R299" s="65">
        <f t="shared" si="113"/>
        <v>91</v>
      </c>
      <c r="S299" s="65">
        <f t="shared" si="112"/>
        <v>71</v>
      </c>
      <c r="T299" s="53">
        <f t="shared" si="115"/>
        <v>84</v>
      </c>
      <c r="U299" s="49">
        <f t="shared" si="100"/>
        <v>2</v>
      </c>
      <c r="V299" s="49">
        <f t="shared" si="101"/>
        <v>3</v>
      </c>
      <c r="W299" s="49">
        <f t="shared" si="102"/>
        <v>3</v>
      </c>
      <c r="X299" s="49">
        <f t="shared" si="103"/>
        <v>4</v>
      </c>
      <c r="Y299" s="49" t="str">
        <f t="shared" si="104"/>
        <v>B2</v>
      </c>
      <c r="AA299" s="4" t="s">
        <v>263</v>
      </c>
    </row>
    <row r="300" spans="1:27" x14ac:dyDescent="0.25">
      <c r="A300" s="2">
        <v>200091351</v>
      </c>
      <c r="B300" s="2" t="s">
        <v>872</v>
      </c>
      <c r="C300" s="2" t="s">
        <v>342</v>
      </c>
      <c r="D300" s="50" t="s">
        <v>873</v>
      </c>
      <c r="E300" s="46" t="s">
        <v>862</v>
      </c>
      <c r="F300" s="50" t="s">
        <v>2493</v>
      </c>
      <c r="G300" s="39">
        <v>43688</v>
      </c>
      <c r="H300" s="4">
        <v>8438</v>
      </c>
      <c r="I300" s="4">
        <v>182</v>
      </c>
      <c r="J300" s="51">
        <v>223</v>
      </c>
      <c r="K300" s="51">
        <v>214</v>
      </c>
      <c r="L300" s="51">
        <v>223</v>
      </c>
      <c r="M300" s="51">
        <v>235</v>
      </c>
      <c r="N300" s="59">
        <v>224</v>
      </c>
      <c r="O300" s="73">
        <v>75</v>
      </c>
      <c r="P300" s="65">
        <f t="shared" si="114"/>
        <v>92</v>
      </c>
      <c r="Q300" s="65">
        <f t="shared" si="111"/>
        <v>94</v>
      </c>
      <c r="R300" s="65">
        <f t="shared" si="113"/>
        <v>77</v>
      </c>
      <c r="S300" s="65">
        <f t="shared" si="112"/>
        <v>42</v>
      </c>
      <c r="T300" s="53">
        <v>91</v>
      </c>
      <c r="U300" s="49">
        <f t="shared" si="100"/>
        <v>3</v>
      </c>
      <c r="V300" s="49">
        <f t="shared" si="101"/>
        <v>4</v>
      </c>
      <c r="W300" s="49">
        <f t="shared" si="102"/>
        <v>4</v>
      </c>
      <c r="X300" s="49">
        <f t="shared" si="103"/>
        <v>4</v>
      </c>
      <c r="Y300" s="49" t="str">
        <f t="shared" si="104"/>
        <v>B2</v>
      </c>
      <c r="AA300" s="4" t="s">
        <v>263</v>
      </c>
    </row>
    <row r="301" spans="1:27" x14ac:dyDescent="0.25">
      <c r="A301" s="2">
        <v>200098615</v>
      </c>
      <c r="B301" s="2" t="s">
        <v>874</v>
      </c>
      <c r="C301" s="2" t="s">
        <v>503</v>
      </c>
      <c r="D301" s="50" t="s">
        <v>875</v>
      </c>
      <c r="E301" s="46" t="s">
        <v>862</v>
      </c>
      <c r="F301" s="50" t="s">
        <v>2493</v>
      </c>
      <c r="G301" s="39">
        <v>43688</v>
      </c>
      <c r="H301" s="4">
        <v>8438</v>
      </c>
      <c r="I301" s="4">
        <v>147</v>
      </c>
      <c r="J301" s="51">
        <v>146</v>
      </c>
      <c r="K301" s="51">
        <v>163</v>
      </c>
      <c r="L301" s="51">
        <v>180</v>
      </c>
      <c r="M301" s="51">
        <v>262</v>
      </c>
      <c r="N301" s="51">
        <v>188</v>
      </c>
      <c r="O301" s="73">
        <f t="shared" ref="O301:O306" si="116">VLOOKUP(I301,PER_CE,2,FALSE)</f>
        <v>38</v>
      </c>
      <c r="P301" s="65">
        <f t="shared" si="114"/>
        <v>40</v>
      </c>
      <c r="Q301" s="65">
        <f t="shared" si="111"/>
        <v>51</v>
      </c>
      <c r="R301" s="65">
        <f t="shared" si="113"/>
        <v>29</v>
      </c>
      <c r="S301" s="65">
        <f t="shared" si="112"/>
        <v>71</v>
      </c>
      <c r="T301" s="53">
        <f t="shared" ref="T301:T306" si="117">VLOOKUP(N301,PER_PGLOB,2,FALSE)</f>
        <v>46</v>
      </c>
      <c r="U301" s="49">
        <f t="shared" si="100"/>
        <v>2</v>
      </c>
      <c r="V301" s="49">
        <f t="shared" si="101"/>
        <v>2</v>
      </c>
      <c r="W301" s="49">
        <f t="shared" si="102"/>
        <v>3</v>
      </c>
      <c r="X301" s="49">
        <f t="shared" si="103"/>
        <v>3</v>
      </c>
      <c r="Y301" s="49" t="str">
        <f t="shared" si="104"/>
        <v>B2</v>
      </c>
      <c r="AA301" s="4" t="s">
        <v>263</v>
      </c>
    </row>
    <row r="302" spans="1:27" x14ac:dyDescent="0.25">
      <c r="A302" s="2">
        <v>200098350</v>
      </c>
      <c r="B302" s="2" t="s">
        <v>876</v>
      </c>
      <c r="C302" s="2" t="s">
        <v>3</v>
      </c>
      <c r="D302" s="50" t="s">
        <v>877</v>
      </c>
      <c r="E302" s="46" t="s">
        <v>862</v>
      </c>
      <c r="F302" s="50" t="s">
        <v>2493</v>
      </c>
      <c r="G302" s="39">
        <v>43688</v>
      </c>
      <c r="H302" s="4">
        <v>8438</v>
      </c>
      <c r="I302" s="4">
        <v>147</v>
      </c>
      <c r="J302" s="51">
        <v>171</v>
      </c>
      <c r="K302" s="51">
        <v>163</v>
      </c>
      <c r="L302" s="51">
        <v>214</v>
      </c>
      <c r="M302" s="51">
        <v>256</v>
      </c>
      <c r="N302" s="51">
        <v>201</v>
      </c>
      <c r="O302" s="73">
        <f t="shared" si="116"/>
        <v>38</v>
      </c>
      <c r="P302" s="65">
        <f t="shared" si="114"/>
        <v>60</v>
      </c>
      <c r="Q302" s="65">
        <f t="shared" si="111"/>
        <v>51</v>
      </c>
      <c r="R302" s="65">
        <f t="shared" si="113"/>
        <v>66</v>
      </c>
      <c r="S302" s="65">
        <f t="shared" si="112"/>
        <v>63</v>
      </c>
      <c r="T302" s="53">
        <f t="shared" si="117"/>
        <v>65</v>
      </c>
      <c r="U302" s="49">
        <f t="shared" si="100"/>
        <v>2</v>
      </c>
      <c r="V302" s="49">
        <f t="shared" si="101"/>
        <v>3</v>
      </c>
      <c r="W302" s="49">
        <f t="shared" si="102"/>
        <v>3</v>
      </c>
      <c r="X302" s="49">
        <f t="shared" si="103"/>
        <v>4</v>
      </c>
      <c r="Y302" s="49" t="str">
        <f t="shared" si="104"/>
        <v>B2</v>
      </c>
      <c r="AA302" s="4" t="s">
        <v>263</v>
      </c>
    </row>
    <row r="303" spans="1:27" x14ac:dyDescent="0.25">
      <c r="A303" s="2">
        <v>200087030</v>
      </c>
      <c r="B303" s="2" t="s">
        <v>878</v>
      </c>
      <c r="C303" s="2" t="s">
        <v>879</v>
      </c>
      <c r="D303" s="50" t="s">
        <v>880</v>
      </c>
      <c r="E303" s="46" t="s">
        <v>862</v>
      </c>
      <c r="F303" s="50" t="s">
        <v>2493</v>
      </c>
      <c r="G303" s="39">
        <v>43688</v>
      </c>
      <c r="H303" s="4">
        <v>8438</v>
      </c>
      <c r="I303" s="4">
        <v>147</v>
      </c>
      <c r="J303" s="51">
        <v>86</v>
      </c>
      <c r="K303" s="51">
        <v>197</v>
      </c>
      <c r="L303" s="51">
        <v>197</v>
      </c>
      <c r="M303" s="51">
        <v>207</v>
      </c>
      <c r="N303" s="51">
        <v>172</v>
      </c>
      <c r="O303" s="73">
        <f t="shared" si="116"/>
        <v>38</v>
      </c>
      <c r="P303" s="65">
        <f t="shared" si="114"/>
        <v>7</v>
      </c>
      <c r="Q303" s="65">
        <f t="shared" si="111"/>
        <v>84</v>
      </c>
      <c r="R303" s="65">
        <f t="shared" si="113"/>
        <v>45</v>
      </c>
      <c r="S303" s="65">
        <f t="shared" si="112"/>
        <v>24</v>
      </c>
      <c r="T303" s="53">
        <f t="shared" si="117"/>
        <v>29</v>
      </c>
      <c r="U303" s="49">
        <f t="shared" si="100"/>
        <v>2</v>
      </c>
      <c r="V303" s="49">
        <f t="shared" si="101"/>
        <v>1</v>
      </c>
      <c r="W303" s="49">
        <f t="shared" si="102"/>
        <v>3</v>
      </c>
      <c r="X303" s="49">
        <f t="shared" si="103"/>
        <v>3</v>
      </c>
      <c r="Y303" s="49" t="str">
        <f t="shared" si="104"/>
        <v>B2</v>
      </c>
      <c r="AA303" s="4" t="s">
        <v>263</v>
      </c>
    </row>
    <row r="304" spans="1:27" x14ac:dyDescent="0.25">
      <c r="A304" s="2">
        <v>200072874</v>
      </c>
      <c r="B304" s="2" t="s">
        <v>904</v>
      </c>
      <c r="C304" s="2" t="s">
        <v>902</v>
      </c>
      <c r="D304" s="50" t="s">
        <v>905</v>
      </c>
      <c r="E304" s="46" t="s">
        <v>862</v>
      </c>
      <c r="F304" s="50" t="s">
        <v>2493</v>
      </c>
      <c r="G304" s="39">
        <v>43688</v>
      </c>
      <c r="H304" s="4">
        <v>8439</v>
      </c>
      <c r="I304" s="4">
        <v>178</v>
      </c>
      <c r="J304" s="51">
        <v>111</v>
      </c>
      <c r="K304" s="51">
        <v>163</v>
      </c>
      <c r="L304" s="51">
        <v>206</v>
      </c>
      <c r="M304" s="51">
        <v>142</v>
      </c>
      <c r="N304" s="51">
        <v>156</v>
      </c>
      <c r="O304" s="73">
        <f t="shared" si="116"/>
        <v>66</v>
      </c>
      <c r="P304" s="65">
        <f t="shared" si="114"/>
        <v>18</v>
      </c>
      <c r="Q304" s="65">
        <f t="shared" si="111"/>
        <v>51</v>
      </c>
      <c r="R304" s="65">
        <f t="shared" si="113"/>
        <v>55</v>
      </c>
      <c r="S304" s="65">
        <f t="shared" si="112"/>
        <v>5</v>
      </c>
      <c r="T304" s="53">
        <f t="shared" si="117"/>
        <v>18</v>
      </c>
      <c r="U304" s="49">
        <f t="shared" si="100"/>
        <v>3</v>
      </c>
      <c r="V304" s="49">
        <f t="shared" si="101"/>
        <v>1</v>
      </c>
      <c r="W304" s="49">
        <f t="shared" si="102"/>
        <v>3</v>
      </c>
      <c r="X304" s="49">
        <f t="shared" si="103"/>
        <v>4</v>
      </c>
      <c r="Y304" s="49" t="str">
        <f t="shared" si="104"/>
        <v>A1</v>
      </c>
      <c r="AA304" s="4" t="s">
        <v>263</v>
      </c>
    </row>
    <row r="305" spans="1:27" x14ac:dyDescent="0.25">
      <c r="A305" s="2">
        <v>200093315</v>
      </c>
      <c r="B305" s="2" t="s">
        <v>881</v>
      </c>
      <c r="C305" s="2" t="s">
        <v>113</v>
      </c>
      <c r="D305" s="50" t="s">
        <v>882</v>
      </c>
      <c r="E305" s="46" t="s">
        <v>862</v>
      </c>
      <c r="F305" s="50" t="s">
        <v>2493</v>
      </c>
      <c r="G305" s="39">
        <v>43688</v>
      </c>
      <c r="H305" s="4">
        <v>8438</v>
      </c>
      <c r="I305" s="4">
        <v>179</v>
      </c>
      <c r="J305" s="51">
        <v>189</v>
      </c>
      <c r="K305" s="51">
        <v>180</v>
      </c>
      <c r="L305" s="51">
        <v>171</v>
      </c>
      <c r="M305" s="51">
        <v>278</v>
      </c>
      <c r="N305" s="51">
        <v>205</v>
      </c>
      <c r="O305" s="73">
        <f t="shared" si="116"/>
        <v>68</v>
      </c>
      <c r="P305" s="65">
        <f t="shared" si="114"/>
        <v>71</v>
      </c>
      <c r="Q305" s="65">
        <f t="shared" si="111"/>
        <v>71</v>
      </c>
      <c r="R305" s="65">
        <f t="shared" si="113"/>
        <v>21</v>
      </c>
      <c r="S305" s="65">
        <f t="shared" si="112"/>
        <v>88</v>
      </c>
      <c r="T305" s="53">
        <f t="shared" si="117"/>
        <v>72</v>
      </c>
      <c r="U305" s="49">
        <f t="shared" si="100"/>
        <v>3</v>
      </c>
      <c r="V305" s="49">
        <f t="shared" si="101"/>
        <v>3</v>
      </c>
      <c r="W305" s="49">
        <f t="shared" si="102"/>
        <v>3</v>
      </c>
      <c r="X305" s="49">
        <f t="shared" si="103"/>
        <v>3</v>
      </c>
      <c r="Y305" s="49" t="str">
        <f t="shared" si="104"/>
        <v>B2</v>
      </c>
      <c r="AA305" s="4" t="s">
        <v>263</v>
      </c>
    </row>
    <row r="306" spans="1:27" x14ac:dyDescent="0.25">
      <c r="A306" s="2">
        <v>200087688</v>
      </c>
      <c r="B306" s="2" t="s">
        <v>883</v>
      </c>
      <c r="C306" s="2" t="s">
        <v>884</v>
      </c>
      <c r="D306" s="50" t="s">
        <v>885</v>
      </c>
      <c r="E306" s="46" t="s">
        <v>862</v>
      </c>
      <c r="F306" s="50" t="s">
        <v>2493</v>
      </c>
      <c r="G306" s="39">
        <v>43688</v>
      </c>
      <c r="H306" s="4">
        <v>8438</v>
      </c>
      <c r="I306" s="4">
        <v>139</v>
      </c>
      <c r="J306" s="51">
        <v>154</v>
      </c>
      <c r="K306" s="51">
        <v>197</v>
      </c>
      <c r="L306" s="51">
        <v>206</v>
      </c>
      <c r="M306" s="51">
        <v>218</v>
      </c>
      <c r="N306" s="51">
        <v>194</v>
      </c>
      <c r="O306" s="73">
        <f t="shared" si="116"/>
        <v>28</v>
      </c>
      <c r="P306" s="65">
        <f t="shared" si="114"/>
        <v>46</v>
      </c>
      <c r="Q306" s="65">
        <f t="shared" si="111"/>
        <v>84</v>
      </c>
      <c r="R306" s="65">
        <f t="shared" si="113"/>
        <v>55</v>
      </c>
      <c r="S306" s="65">
        <f t="shared" si="112"/>
        <v>30</v>
      </c>
      <c r="T306" s="53">
        <f t="shared" si="117"/>
        <v>54</v>
      </c>
      <c r="U306" s="49">
        <f t="shared" si="100"/>
        <v>2</v>
      </c>
      <c r="V306" s="49">
        <f t="shared" si="101"/>
        <v>3</v>
      </c>
      <c r="W306" s="49">
        <f t="shared" si="102"/>
        <v>3</v>
      </c>
      <c r="X306" s="49">
        <f t="shared" si="103"/>
        <v>4</v>
      </c>
      <c r="Y306" s="49" t="str">
        <f t="shared" si="104"/>
        <v>B2</v>
      </c>
      <c r="AA306" s="4" t="s">
        <v>263</v>
      </c>
    </row>
    <row r="307" spans="1:27" x14ac:dyDescent="0.25">
      <c r="A307" s="2">
        <v>200054039</v>
      </c>
      <c r="B307" s="2" t="s">
        <v>860</v>
      </c>
      <c r="C307" s="2" t="s">
        <v>663</v>
      </c>
      <c r="D307" s="50" t="s">
        <v>861</v>
      </c>
      <c r="E307" s="46" t="s">
        <v>862</v>
      </c>
      <c r="F307" s="50" t="s">
        <v>2493</v>
      </c>
      <c r="G307" s="39">
        <v>43688</v>
      </c>
      <c r="H307" s="4">
        <v>8439</v>
      </c>
      <c r="I307" s="4">
        <v>249</v>
      </c>
      <c r="J307" s="51">
        <v>240</v>
      </c>
      <c r="K307" s="51">
        <v>189</v>
      </c>
      <c r="L307" s="51">
        <v>240</v>
      </c>
      <c r="M307" s="51">
        <v>262</v>
      </c>
      <c r="N307" s="59">
        <v>233</v>
      </c>
      <c r="O307" s="73">
        <v>84</v>
      </c>
      <c r="P307" s="65">
        <f t="shared" si="114"/>
        <v>98</v>
      </c>
      <c r="Q307" s="65">
        <f t="shared" si="111"/>
        <v>76</v>
      </c>
      <c r="R307" s="65">
        <f t="shared" si="113"/>
        <v>91</v>
      </c>
      <c r="S307" s="65">
        <f t="shared" si="112"/>
        <v>71</v>
      </c>
      <c r="T307" s="53">
        <v>96</v>
      </c>
      <c r="U307" s="49">
        <f t="shared" si="100"/>
        <v>4</v>
      </c>
      <c r="V307" s="49">
        <f t="shared" si="101"/>
        <v>4</v>
      </c>
      <c r="W307" s="49">
        <f t="shared" si="102"/>
        <v>3</v>
      </c>
      <c r="X307" s="49">
        <f t="shared" si="103"/>
        <v>4</v>
      </c>
      <c r="Y307" s="49" t="str">
        <f t="shared" si="104"/>
        <v>B2</v>
      </c>
      <c r="AA307" s="4" t="s">
        <v>263</v>
      </c>
    </row>
    <row r="308" spans="1:27" x14ac:dyDescent="0.25">
      <c r="A308" s="2">
        <v>200090785</v>
      </c>
      <c r="B308" s="2" t="s">
        <v>886</v>
      </c>
      <c r="C308" s="2" t="s">
        <v>454</v>
      </c>
      <c r="D308" s="50" t="s">
        <v>887</v>
      </c>
      <c r="E308" s="46" t="s">
        <v>862</v>
      </c>
      <c r="F308" s="50" t="s">
        <v>2493</v>
      </c>
      <c r="G308" s="39">
        <v>43688</v>
      </c>
      <c r="H308" s="4">
        <v>8438</v>
      </c>
      <c r="I308" s="4">
        <v>171</v>
      </c>
      <c r="J308" s="51">
        <v>103</v>
      </c>
      <c r="K308" s="51">
        <v>197</v>
      </c>
      <c r="L308" s="51">
        <v>206</v>
      </c>
      <c r="M308" s="51">
        <v>235</v>
      </c>
      <c r="N308" s="51">
        <v>185</v>
      </c>
      <c r="O308" s="73">
        <f>VLOOKUP(I308,PER_CE,2,FALSE)</f>
        <v>51</v>
      </c>
      <c r="P308" s="65">
        <f t="shared" si="114"/>
        <v>14</v>
      </c>
      <c r="Q308" s="65">
        <f t="shared" si="111"/>
        <v>84</v>
      </c>
      <c r="R308" s="65">
        <f t="shared" si="113"/>
        <v>55</v>
      </c>
      <c r="S308" s="65">
        <f t="shared" si="112"/>
        <v>42</v>
      </c>
      <c r="T308" s="53">
        <f>VLOOKUP(N308,PER_PGLOB,2,FALSE)</f>
        <v>42</v>
      </c>
      <c r="U308" s="49">
        <f t="shared" si="100"/>
        <v>3</v>
      </c>
      <c r="V308" s="49">
        <f t="shared" si="101"/>
        <v>1</v>
      </c>
      <c r="W308" s="49">
        <f t="shared" si="102"/>
        <v>3</v>
      </c>
      <c r="X308" s="49">
        <f t="shared" si="103"/>
        <v>4</v>
      </c>
      <c r="Y308" s="49" t="str">
        <f t="shared" si="104"/>
        <v>B2</v>
      </c>
      <c r="AA308" s="4" t="s">
        <v>263</v>
      </c>
    </row>
    <row r="309" spans="1:27" x14ac:dyDescent="0.25">
      <c r="A309" s="2">
        <v>200090922</v>
      </c>
      <c r="B309" s="2" t="s">
        <v>888</v>
      </c>
      <c r="C309" s="2" t="s">
        <v>112</v>
      </c>
      <c r="D309" s="50" t="s">
        <v>889</v>
      </c>
      <c r="E309" s="46" t="s">
        <v>862</v>
      </c>
      <c r="F309" s="50" t="s">
        <v>2493</v>
      </c>
      <c r="G309" s="39">
        <v>43688</v>
      </c>
      <c r="H309" s="4">
        <v>8438</v>
      </c>
      <c r="I309" s="4">
        <v>131</v>
      </c>
      <c r="J309" s="51">
        <v>129</v>
      </c>
      <c r="K309" s="51">
        <v>154</v>
      </c>
      <c r="L309" s="51">
        <v>197</v>
      </c>
      <c r="M309" s="51">
        <v>273</v>
      </c>
      <c r="N309" s="51">
        <v>188</v>
      </c>
      <c r="O309" s="73">
        <f>VLOOKUP(I309,PER_CE,2,FALSE)</f>
        <v>16</v>
      </c>
      <c r="P309" s="65">
        <f t="shared" si="114"/>
        <v>27</v>
      </c>
      <c r="Q309" s="65">
        <f t="shared" si="111"/>
        <v>42</v>
      </c>
      <c r="R309" s="65">
        <f t="shared" si="113"/>
        <v>45</v>
      </c>
      <c r="S309" s="65">
        <f t="shared" si="112"/>
        <v>85</v>
      </c>
      <c r="T309" s="53">
        <f>VLOOKUP(N309,PER_PGLOB,2,FALSE)</f>
        <v>46</v>
      </c>
      <c r="U309" s="49">
        <f t="shared" si="100"/>
        <v>2</v>
      </c>
      <c r="V309" s="49">
        <f t="shared" si="101"/>
        <v>2</v>
      </c>
      <c r="W309" s="49">
        <f t="shared" si="102"/>
        <v>2</v>
      </c>
      <c r="X309" s="49">
        <f t="shared" si="103"/>
        <v>3</v>
      </c>
      <c r="Y309" s="49" t="str">
        <f t="shared" si="104"/>
        <v>B2</v>
      </c>
      <c r="AA309" s="4" t="s">
        <v>263</v>
      </c>
    </row>
    <row r="310" spans="1:27" x14ac:dyDescent="0.25">
      <c r="A310" s="2">
        <v>200088969</v>
      </c>
      <c r="B310" s="2" t="s">
        <v>890</v>
      </c>
      <c r="C310" s="2" t="s">
        <v>301</v>
      </c>
      <c r="D310" s="50" t="s">
        <v>891</v>
      </c>
      <c r="E310" s="46" t="s">
        <v>862</v>
      </c>
      <c r="F310" s="50" t="s">
        <v>2493</v>
      </c>
      <c r="G310" s="39">
        <v>43688</v>
      </c>
      <c r="H310" s="4">
        <v>8438</v>
      </c>
      <c r="I310" s="4">
        <v>142</v>
      </c>
      <c r="J310" s="51">
        <v>103</v>
      </c>
      <c r="K310" s="51">
        <v>146</v>
      </c>
      <c r="L310" s="51">
        <v>249</v>
      </c>
      <c r="M310" s="51">
        <v>131</v>
      </c>
      <c r="N310" s="51">
        <v>157</v>
      </c>
      <c r="O310" s="73">
        <v>32</v>
      </c>
      <c r="P310" s="65">
        <f t="shared" si="114"/>
        <v>14</v>
      </c>
      <c r="Q310" s="65">
        <f t="shared" si="111"/>
        <v>32</v>
      </c>
      <c r="R310" s="65">
        <f t="shared" si="113"/>
        <v>94</v>
      </c>
      <c r="S310" s="65">
        <v>4</v>
      </c>
      <c r="T310" s="53">
        <v>19</v>
      </c>
      <c r="U310" s="49">
        <f t="shared" si="100"/>
        <v>2</v>
      </c>
      <c r="V310" s="49">
        <f t="shared" si="101"/>
        <v>1</v>
      </c>
      <c r="W310" s="49">
        <f t="shared" si="102"/>
        <v>2</v>
      </c>
      <c r="X310" s="49">
        <f t="shared" si="103"/>
        <v>4</v>
      </c>
      <c r="Y310" s="49" t="str">
        <f t="shared" si="104"/>
        <v>A1</v>
      </c>
      <c r="AA310" s="4" t="s">
        <v>263</v>
      </c>
    </row>
    <row r="311" spans="1:27" x14ac:dyDescent="0.25">
      <c r="A311" s="2">
        <v>200073307</v>
      </c>
      <c r="B311" s="2" t="s">
        <v>906</v>
      </c>
      <c r="C311" s="2" t="s">
        <v>745</v>
      </c>
      <c r="D311" s="50" t="s">
        <v>907</v>
      </c>
      <c r="E311" s="46" t="s">
        <v>862</v>
      </c>
      <c r="F311" s="50" t="s">
        <v>2493</v>
      </c>
      <c r="G311" s="39">
        <v>43688</v>
      </c>
      <c r="H311" s="4">
        <v>8439</v>
      </c>
      <c r="I311" s="4">
        <v>133</v>
      </c>
      <c r="J311" s="51">
        <v>137</v>
      </c>
      <c r="K311" s="51">
        <v>146</v>
      </c>
      <c r="L311" s="51">
        <v>180</v>
      </c>
      <c r="M311" s="51">
        <v>229</v>
      </c>
      <c r="N311" s="51">
        <v>173</v>
      </c>
      <c r="O311" s="73">
        <f>VLOOKUP(I311,PER_CE,2,FALSE)</f>
        <v>21</v>
      </c>
      <c r="P311" s="65">
        <f t="shared" si="114"/>
        <v>33</v>
      </c>
      <c r="Q311" s="65">
        <f t="shared" si="111"/>
        <v>32</v>
      </c>
      <c r="R311" s="65">
        <f t="shared" si="113"/>
        <v>29</v>
      </c>
      <c r="S311" s="65">
        <f t="shared" ref="S311:S325" si="118">VLOOKUP(M311,PER_IGL,2,FALSE)</f>
        <v>37</v>
      </c>
      <c r="T311" s="53">
        <f t="shared" ref="T311:T320" si="119">VLOOKUP(N311,PER_PGLOB,2,FALSE)</f>
        <v>30</v>
      </c>
      <c r="U311" s="49">
        <f t="shared" si="100"/>
        <v>2</v>
      </c>
      <c r="V311" s="49">
        <f t="shared" si="101"/>
        <v>2</v>
      </c>
      <c r="W311" s="49">
        <f t="shared" si="102"/>
        <v>2</v>
      </c>
      <c r="X311" s="49">
        <f t="shared" si="103"/>
        <v>3</v>
      </c>
      <c r="Y311" s="49" t="str">
        <f t="shared" si="104"/>
        <v>B2</v>
      </c>
      <c r="AA311" s="4" t="s">
        <v>263</v>
      </c>
    </row>
    <row r="312" spans="1:27" x14ac:dyDescent="0.25">
      <c r="A312" s="2">
        <v>200090336</v>
      </c>
      <c r="B312" s="2" t="s">
        <v>892</v>
      </c>
      <c r="C312" s="2" t="s">
        <v>893</v>
      </c>
      <c r="D312" s="50" t="s">
        <v>894</v>
      </c>
      <c r="E312" s="46" t="s">
        <v>862</v>
      </c>
      <c r="F312" s="50" t="s">
        <v>2493</v>
      </c>
      <c r="G312" s="39">
        <v>43688</v>
      </c>
      <c r="H312" s="4">
        <v>8438</v>
      </c>
      <c r="I312" s="4">
        <v>137</v>
      </c>
      <c r="J312" s="51">
        <v>146</v>
      </c>
      <c r="K312" s="51">
        <v>94</v>
      </c>
      <c r="L312" s="51">
        <v>189</v>
      </c>
      <c r="M312" s="51">
        <v>185</v>
      </c>
      <c r="N312" s="51">
        <v>154</v>
      </c>
      <c r="O312" s="73">
        <f>VLOOKUP(I312,PER_CE,2,FALSE)</f>
        <v>26</v>
      </c>
      <c r="P312" s="65">
        <f t="shared" si="114"/>
        <v>40</v>
      </c>
      <c r="Q312" s="65">
        <f t="shared" si="111"/>
        <v>8</v>
      </c>
      <c r="R312" s="65">
        <f t="shared" si="113"/>
        <v>34</v>
      </c>
      <c r="S312" s="65">
        <f t="shared" si="118"/>
        <v>14</v>
      </c>
      <c r="T312" s="53">
        <f t="shared" si="119"/>
        <v>17</v>
      </c>
      <c r="U312" s="49">
        <f t="shared" si="100"/>
        <v>2</v>
      </c>
      <c r="V312" s="49">
        <f t="shared" si="101"/>
        <v>2</v>
      </c>
      <c r="W312" s="49">
        <f t="shared" si="102"/>
        <v>1</v>
      </c>
      <c r="X312" s="49">
        <f t="shared" si="103"/>
        <v>3</v>
      </c>
      <c r="Y312" s="49" t="str">
        <f t="shared" si="104"/>
        <v>B1</v>
      </c>
      <c r="AA312" s="4" t="s">
        <v>263</v>
      </c>
    </row>
    <row r="313" spans="1:27" x14ac:dyDescent="0.25">
      <c r="A313" s="2">
        <v>200086789</v>
      </c>
      <c r="B313" s="2" t="s">
        <v>895</v>
      </c>
      <c r="C313" s="2" t="s">
        <v>896</v>
      </c>
      <c r="D313" s="50" t="s">
        <v>897</v>
      </c>
      <c r="E313" s="46" t="s">
        <v>862</v>
      </c>
      <c r="F313" s="50" t="s">
        <v>2493</v>
      </c>
      <c r="G313" s="39">
        <v>43688</v>
      </c>
      <c r="H313" s="4">
        <v>8438</v>
      </c>
      <c r="I313" s="4">
        <v>139</v>
      </c>
      <c r="J313" s="51">
        <v>69</v>
      </c>
      <c r="K313" s="51">
        <v>163</v>
      </c>
      <c r="L313" s="51">
        <v>163</v>
      </c>
      <c r="M313" s="51">
        <v>218</v>
      </c>
      <c r="N313" s="59">
        <v>153</v>
      </c>
      <c r="O313" s="73">
        <f>VLOOKUP(I313,PER_CE,2,FALSE)</f>
        <v>28</v>
      </c>
      <c r="P313" s="65">
        <v>2</v>
      </c>
      <c r="Q313" s="65">
        <f t="shared" si="111"/>
        <v>51</v>
      </c>
      <c r="R313" s="65">
        <f t="shared" si="113"/>
        <v>16</v>
      </c>
      <c r="S313" s="65">
        <f t="shared" si="118"/>
        <v>30</v>
      </c>
      <c r="T313" s="53">
        <f t="shared" si="119"/>
        <v>16</v>
      </c>
      <c r="U313" s="49">
        <f t="shared" si="100"/>
        <v>2</v>
      </c>
      <c r="V313" s="49">
        <f t="shared" si="101"/>
        <v>1</v>
      </c>
      <c r="W313" s="49">
        <f t="shared" si="102"/>
        <v>3</v>
      </c>
      <c r="X313" s="49">
        <f t="shared" si="103"/>
        <v>3</v>
      </c>
      <c r="Y313" s="49" t="str">
        <f t="shared" si="104"/>
        <v>B2</v>
      </c>
      <c r="AA313" s="4" t="s">
        <v>263</v>
      </c>
    </row>
    <row r="314" spans="1:27" x14ac:dyDescent="0.25">
      <c r="A314" s="2">
        <v>200090101</v>
      </c>
      <c r="B314" s="2" t="s">
        <v>898</v>
      </c>
      <c r="C314" s="2" t="s">
        <v>899</v>
      </c>
      <c r="D314" s="50" t="s">
        <v>900</v>
      </c>
      <c r="E314" s="46" t="s">
        <v>862</v>
      </c>
      <c r="F314" s="50" t="s">
        <v>2493</v>
      </c>
      <c r="G314" s="39">
        <v>43688</v>
      </c>
      <c r="H314" s="4">
        <v>8438</v>
      </c>
      <c r="I314" s="4">
        <v>120</v>
      </c>
      <c r="J314" s="51">
        <v>163</v>
      </c>
      <c r="K314" s="51">
        <v>154</v>
      </c>
      <c r="L314" s="51">
        <v>206</v>
      </c>
      <c r="M314" s="51">
        <v>229</v>
      </c>
      <c r="N314" s="51">
        <v>188</v>
      </c>
      <c r="O314" s="73">
        <v>10</v>
      </c>
      <c r="P314" s="65">
        <f t="shared" ref="P314:P345" si="120">VLOOKUP(J314,PER_RC,2,FALSE)</f>
        <v>53</v>
      </c>
      <c r="Q314" s="65">
        <f t="shared" si="111"/>
        <v>42</v>
      </c>
      <c r="R314" s="65">
        <f t="shared" si="113"/>
        <v>55</v>
      </c>
      <c r="S314" s="65">
        <f t="shared" si="118"/>
        <v>37</v>
      </c>
      <c r="T314" s="53">
        <f t="shared" si="119"/>
        <v>46</v>
      </c>
      <c r="U314" s="49">
        <f t="shared" ref="U314:U377" si="121">VALUE(IF(I314&lt;116,"1",IF(I314&lt;151,"2",IF(I314&lt;186,"3",IF(I314&lt;=300,"4","ERROR")))))</f>
        <v>2</v>
      </c>
      <c r="V314" s="49">
        <f t="shared" ref="V314:V377" si="122">VALUE(IF(J314&lt;126,"1",IF(J314&lt;154,"2",IF(J314&lt;203,"3",IF(J314&lt;=300,"4","ERROR")))))</f>
        <v>3</v>
      </c>
      <c r="W314" s="49">
        <f t="shared" ref="W314:W377" si="123">VALUE(IF(K314&lt;125,"1",IF(K314&lt;158,"2",IF(K314&lt;200,"3",IF(K314&lt;=300,"4","ERROR")))))</f>
        <v>2</v>
      </c>
      <c r="X314" s="49">
        <f t="shared" ref="X314:X377" si="124">VALUE(IF(L314&lt;125,"1",IF(L314&lt;157,"2",IF(L314&lt;200,"3",IF(L314&lt;=300,"4","ERROR")))))</f>
        <v>4</v>
      </c>
      <c r="Y314" s="49" t="str">
        <f t="shared" ref="Y314:Y377" si="125">IF(M314&lt;123,"-A1",IF(M314&lt;146,"A1",IF(M314&lt;171,"A2",IF(M314&lt;200,"B1",IF(M314&lt;=300,"B2","ERROR")))))</f>
        <v>B2</v>
      </c>
      <c r="AA314" s="4" t="s">
        <v>263</v>
      </c>
    </row>
    <row r="315" spans="1:27" x14ac:dyDescent="0.25">
      <c r="A315" s="2">
        <v>200098512</v>
      </c>
      <c r="B315" s="2" t="s">
        <v>955</v>
      </c>
      <c r="C315" s="2" t="s">
        <v>956</v>
      </c>
      <c r="D315" s="50" t="s">
        <v>957</v>
      </c>
      <c r="E315" s="46" t="s">
        <v>911</v>
      </c>
      <c r="F315" s="50" t="s">
        <v>2495</v>
      </c>
      <c r="G315" s="39">
        <v>43688</v>
      </c>
      <c r="H315" s="4">
        <v>8439</v>
      </c>
      <c r="I315" s="4">
        <v>175</v>
      </c>
      <c r="J315" s="51">
        <v>231</v>
      </c>
      <c r="K315" s="51">
        <v>154</v>
      </c>
      <c r="L315" s="51">
        <v>240</v>
      </c>
      <c r="M315" s="51">
        <v>267</v>
      </c>
      <c r="N315" s="59">
        <v>223</v>
      </c>
      <c r="O315" s="73">
        <f>VLOOKUP(I315,PER_CE,2,FALSE)</f>
        <v>59</v>
      </c>
      <c r="P315" s="65">
        <f t="shared" si="120"/>
        <v>95</v>
      </c>
      <c r="Q315" s="65">
        <f t="shared" ref="Q315:Q346" si="126">VLOOKUP(K315,PER_LC,2,FALSE)</f>
        <v>42</v>
      </c>
      <c r="R315" s="65">
        <f t="shared" si="113"/>
        <v>91</v>
      </c>
      <c r="S315" s="65">
        <f t="shared" si="118"/>
        <v>76</v>
      </c>
      <c r="T315" s="53">
        <f t="shared" si="119"/>
        <v>90</v>
      </c>
      <c r="U315" s="49">
        <f t="shared" si="121"/>
        <v>3</v>
      </c>
      <c r="V315" s="49">
        <f t="shared" si="122"/>
        <v>4</v>
      </c>
      <c r="W315" s="49">
        <f t="shared" si="123"/>
        <v>2</v>
      </c>
      <c r="X315" s="49">
        <f t="shared" si="124"/>
        <v>4</v>
      </c>
      <c r="Y315" s="49" t="str">
        <f t="shared" si="125"/>
        <v>B2</v>
      </c>
      <c r="AA315" s="4" t="s">
        <v>263</v>
      </c>
    </row>
    <row r="316" spans="1:27" x14ac:dyDescent="0.25">
      <c r="A316" s="2">
        <v>200089461</v>
      </c>
      <c r="B316" s="2" t="s">
        <v>908</v>
      </c>
      <c r="C316" s="2" t="s">
        <v>909</v>
      </c>
      <c r="D316" s="50" t="s">
        <v>910</v>
      </c>
      <c r="E316" s="46" t="s">
        <v>911</v>
      </c>
      <c r="F316" s="50" t="s">
        <v>2495</v>
      </c>
      <c r="G316" s="39">
        <v>43688</v>
      </c>
      <c r="H316" s="4">
        <v>8438</v>
      </c>
      <c r="I316" s="4">
        <v>123</v>
      </c>
      <c r="J316" s="51">
        <v>206</v>
      </c>
      <c r="K316" s="51">
        <v>189</v>
      </c>
      <c r="L316" s="51">
        <v>214</v>
      </c>
      <c r="M316" s="51">
        <v>202</v>
      </c>
      <c r="N316" s="51">
        <v>203</v>
      </c>
      <c r="O316" s="73">
        <f>VLOOKUP(I316,PER_CE,2,FALSE)</f>
        <v>10</v>
      </c>
      <c r="P316" s="65">
        <f t="shared" si="120"/>
        <v>82</v>
      </c>
      <c r="Q316" s="65">
        <f t="shared" si="126"/>
        <v>76</v>
      </c>
      <c r="R316" s="65">
        <f t="shared" si="113"/>
        <v>66</v>
      </c>
      <c r="S316" s="65">
        <f t="shared" si="118"/>
        <v>22</v>
      </c>
      <c r="T316" s="53">
        <f t="shared" si="119"/>
        <v>68</v>
      </c>
      <c r="U316" s="49">
        <f t="shared" si="121"/>
        <v>2</v>
      </c>
      <c r="V316" s="49">
        <f t="shared" si="122"/>
        <v>4</v>
      </c>
      <c r="W316" s="49">
        <f t="shared" si="123"/>
        <v>3</v>
      </c>
      <c r="X316" s="49">
        <f t="shared" si="124"/>
        <v>4</v>
      </c>
      <c r="Y316" s="49" t="str">
        <f t="shared" si="125"/>
        <v>B2</v>
      </c>
      <c r="AA316" s="4" t="s">
        <v>263</v>
      </c>
    </row>
    <row r="317" spans="1:27" x14ac:dyDescent="0.25">
      <c r="A317" s="2">
        <v>200080749</v>
      </c>
      <c r="B317" s="2" t="s">
        <v>958</v>
      </c>
      <c r="C317" s="2" t="s">
        <v>432</v>
      </c>
      <c r="D317" s="50" t="s">
        <v>959</v>
      </c>
      <c r="E317" s="46" t="s">
        <v>911</v>
      </c>
      <c r="F317" s="50" t="s">
        <v>2495</v>
      </c>
      <c r="G317" s="39">
        <v>43688</v>
      </c>
      <c r="H317" s="4">
        <v>8439</v>
      </c>
      <c r="I317" s="4">
        <v>142</v>
      </c>
      <c r="J317" s="51">
        <v>231</v>
      </c>
      <c r="K317" s="51">
        <v>214</v>
      </c>
      <c r="L317" s="51">
        <v>223</v>
      </c>
      <c r="M317" s="51">
        <v>273</v>
      </c>
      <c r="N317" s="59">
        <v>235</v>
      </c>
      <c r="O317" s="73">
        <v>32</v>
      </c>
      <c r="P317" s="65">
        <f t="shared" si="120"/>
        <v>95</v>
      </c>
      <c r="Q317" s="65">
        <f t="shared" si="126"/>
        <v>94</v>
      </c>
      <c r="R317" s="65">
        <f t="shared" ref="R317:R339" si="127">VLOOKUP(L317,PER_CC,2,FALSE)</f>
        <v>77</v>
      </c>
      <c r="S317" s="65">
        <f t="shared" si="118"/>
        <v>85</v>
      </c>
      <c r="T317" s="53">
        <f t="shared" si="119"/>
        <v>96</v>
      </c>
      <c r="U317" s="49">
        <f t="shared" si="121"/>
        <v>2</v>
      </c>
      <c r="V317" s="49">
        <f t="shared" si="122"/>
        <v>4</v>
      </c>
      <c r="W317" s="49">
        <f t="shared" si="123"/>
        <v>4</v>
      </c>
      <c r="X317" s="49">
        <f t="shared" si="124"/>
        <v>4</v>
      </c>
      <c r="Y317" s="49" t="str">
        <f t="shared" si="125"/>
        <v>B2</v>
      </c>
      <c r="AA317" s="4" t="s">
        <v>263</v>
      </c>
    </row>
    <row r="318" spans="1:27" x14ac:dyDescent="0.25">
      <c r="A318" s="2">
        <v>200092154</v>
      </c>
      <c r="B318" s="2" t="s">
        <v>912</v>
      </c>
      <c r="C318" s="2" t="s">
        <v>277</v>
      </c>
      <c r="D318" s="50" t="s">
        <v>913</v>
      </c>
      <c r="E318" s="46" t="s">
        <v>911</v>
      </c>
      <c r="F318" s="50" t="s">
        <v>2495</v>
      </c>
      <c r="G318" s="39">
        <v>43688</v>
      </c>
      <c r="H318" s="4">
        <v>8438</v>
      </c>
      <c r="I318" s="4">
        <v>246</v>
      </c>
      <c r="J318" s="51">
        <v>223</v>
      </c>
      <c r="K318" s="51">
        <v>180</v>
      </c>
      <c r="L318" s="51">
        <v>240</v>
      </c>
      <c r="M318" s="51">
        <v>267</v>
      </c>
      <c r="N318" s="51">
        <v>228</v>
      </c>
      <c r="O318" s="73">
        <f>VLOOKUP(I318,PER_CE,2,FALSE)</f>
        <v>83</v>
      </c>
      <c r="P318" s="65">
        <f t="shared" si="120"/>
        <v>92</v>
      </c>
      <c r="Q318" s="65">
        <f t="shared" si="126"/>
        <v>71</v>
      </c>
      <c r="R318" s="65">
        <f t="shared" si="127"/>
        <v>91</v>
      </c>
      <c r="S318" s="65">
        <f t="shared" si="118"/>
        <v>76</v>
      </c>
      <c r="T318" s="53">
        <f t="shared" si="119"/>
        <v>93</v>
      </c>
      <c r="U318" s="49">
        <f t="shared" si="121"/>
        <v>4</v>
      </c>
      <c r="V318" s="49">
        <f t="shared" si="122"/>
        <v>4</v>
      </c>
      <c r="W318" s="49">
        <f t="shared" si="123"/>
        <v>3</v>
      </c>
      <c r="X318" s="49">
        <f t="shared" si="124"/>
        <v>4</v>
      </c>
      <c r="Y318" s="49" t="str">
        <f t="shared" si="125"/>
        <v>B2</v>
      </c>
      <c r="AA318" s="4" t="s">
        <v>263</v>
      </c>
    </row>
    <row r="319" spans="1:27" x14ac:dyDescent="0.25">
      <c r="A319" s="2">
        <v>200037685</v>
      </c>
      <c r="B319" s="2" t="s">
        <v>914</v>
      </c>
      <c r="C319" s="2" t="s">
        <v>3</v>
      </c>
      <c r="D319" s="50" t="s">
        <v>915</v>
      </c>
      <c r="E319" s="46" t="s">
        <v>911</v>
      </c>
      <c r="F319" s="50" t="s">
        <v>2495</v>
      </c>
      <c r="G319" s="39">
        <v>43688</v>
      </c>
      <c r="H319" s="4">
        <v>8438</v>
      </c>
      <c r="I319" s="4">
        <v>244</v>
      </c>
      <c r="J319" s="51">
        <v>146</v>
      </c>
      <c r="K319" s="51">
        <v>189</v>
      </c>
      <c r="L319" s="51">
        <v>214</v>
      </c>
      <c r="M319" s="51">
        <v>158</v>
      </c>
      <c r="N319" s="51">
        <v>177</v>
      </c>
      <c r="O319" s="73">
        <f>VLOOKUP(I319,PER_CE,2,FALSE)</f>
        <v>81</v>
      </c>
      <c r="P319" s="65">
        <f t="shared" si="120"/>
        <v>40</v>
      </c>
      <c r="Q319" s="65">
        <f t="shared" si="126"/>
        <v>76</v>
      </c>
      <c r="R319" s="65">
        <f t="shared" si="127"/>
        <v>66</v>
      </c>
      <c r="S319" s="65">
        <f t="shared" si="118"/>
        <v>7</v>
      </c>
      <c r="T319" s="53">
        <f t="shared" si="119"/>
        <v>34</v>
      </c>
      <c r="U319" s="49">
        <f t="shared" si="121"/>
        <v>4</v>
      </c>
      <c r="V319" s="49">
        <f t="shared" si="122"/>
        <v>2</v>
      </c>
      <c r="W319" s="49">
        <f t="shared" si="123"/>
        <v>3</v>
      </c>
      <c r="X319" s="49">
        <f t="shared" si="124"/>
        <v>4</v>
      </c>
      <c r="Y319" s="49" t="str">
        <f t="shared" si="125"/>
        <v>A2</v>
      </c>
      <c r="AA319" s="4" t="s">
        <v>263</v>
      </c>
    </row>
    <row r="320" spans="1:27" x14ac:dyDescent="0.25">
      <c r="A320" s="2">
        <v>200073907</v>
      </c>
      <c r="B320" s="2" t="s">
        <v>916</v>
      </c>
      <c r="C320" s="2" t="s">
        <v>5</v>
      </c>
      <c r="D320" s="50" t="s">
        <v>917</v>
      </c>
      <c r="E320" s="46" t="s">
        <v>911</v>
      </c>
      <c r="F320" s="50" t="s">
        <v>2495</v>
      </c>
      <c r="G320" s="39">
        <v>43688</v>
      </c>
      <c r="H320" s="4">
        <v>8438</v>
      </c>
      <c r="I320" s="4">
        <v>179</v>
      </c>
      <c r="J320" s="51">
        <v>154</v>
      </c>
      <c r="K320" s="51">
        <v>197</v>
      </c>
      <c r="L320" s="51">
        <v>257</v>
      </c>
      <c r="M320" s="51">
        <v>262</v>
      </c>
      <c r="N320" s="59">
        <v>218</v>
      </c>
      <c r="O320" s="73">
        <f>VLOOKUP(I320,PER_CE,2,FALSE)</f>
        <v>68</v>
      </c>
      <c r="P320" s="65">
        <f t="shared" si="120"/>
        <v>46</v>
      </c>
      <c r="Q320" s="65">
        <f t="shared" si="126"/>
        <v>84</v>
      </c>
      <c r="R320" s="65">
        <f t="shared" si="127"/>
        <v>98</v>
      </c>
      <c r="S320" s="65">
        <f t="shared" si="118"/>
        <v>71</v>
      </c>
      <c r="T320" s="53">
        <f t="shared" si="119"/>
        <v>85</v>
      </c>
      <c r="U320" s="49">
        <f t="shared" si="121"/>
        <v>3</v>
      </c>
      <c r="V320" s="49">
        <f t="shared" si="122"/>
        <v>3</v>
      </c>
      <c r="W320" s="49">
        <f t="shared" si="123"/>
        <v>3</v>
      </c>
      <c r="X320" s="49">
        <f t="shared" si="124"/>
        <v>4</v>
      </c>
      <c r="Y320" s="49" t="str">
        <f t="shared" si="125"/>
        <v>B2</v>
      </c>
      <c r="AA320" s="4" t="s">
        <v>263</v>
      </c>
    </row>
    <row r="321" spans="1:27" x14ac:dyDescent="0.25">
      <c r="A321" s="2">
        <v>200081697</v>
      </c>
      <c r="B321" s="2" t="s">
        <v>960</v>
      </c>
      <c r="C321" s="2" t="s">
        <v>961</v>
      </c>
      <c r="D321" s="50" t="s">
        <v>962</v>
      </c>
      <c r="E321" s="46" t="s">
        <v>911</v>
      </c>
      <c r="F321" s="50" t="s">
        <v>2495</v>
      </c>
      <c r="G321" s="39">
        <v>43688</v>
      </c>
      <c r="H321" s="4">
        <v>8439</v>
      </c>
      <c r="I321" s="4">
        <v>147</v>
      </c>
      <c r="J321" s="51">
        <v>231</v>
      </c>
      <c r="K321" s="51">
        <v>189</v>
      </c>
      <c r="L321" s="51">
        <v>240</v>
      </c>
      <c r="M321" s="51">
        <v>284</v>
      </c>
      <c r="N321" s="59">
        <v>236</v>
      </c>
      <c r="O321" s="73">
        <f>VLOOKUP(I321,PER_CE,2,FALSE)</f>
        <v>38</v>
      </c>
      <c r="P321" s="65">
        <f t="shared" si="120"/>
        <v>95</v>
      </c>
      <c r="Q321" s="65">
        <f t="shared" si="126"/>
        <v>76</v>
      </c>
      <c r="R321" s="65">
        <f t="shared" si="127"/>
        <v>91</v>
      </c>
      <c r="S321" s="65">
        <f t="shared" si="118"/>
        <v>93</v>
      </c>
      <c r="T321" s="53">
        <v>97</v>
      </c>
      <c r="U321" s="49">
        <f t="shared" si="121"/>
        <v>2</v>
      </c>
      <c r="V321" s="49">
        <f t="shared" si="122"/>
        <v>4</v>
      </c>
      <c r="W321" s="49">
        <f t="shared" si="123"/>
        <v>3</v>
      </c>
      <c r="X321" s="49">
        <f t="shared" si="124"/>
        <v>4</v>
      </c>
      <c r="Y321" s="49" t="str">
        <f t="shared" si="125"/>
        <v>B2</v>
      </c>
      <c r="AA321" s="4" t="s">
        <v>263</v>
      </c>
    </row>
    <row r="322" spans="1:27" x14ac:dyDescent="0.25">
      <c r="A322" s="2">
        <v>200092254</v>
      </c>
      <c r="B322" s="2" t="s">
        <v>918</v>
      </c>
      <c r="C322" s="2" t="s">
        <v>919</v>
      </c>
      <c r="D322" s="50" t="s">
        <v>920</v>
      </c>
      <c r="E322" s="46" t="s">
        <v>911</v>
      </c>
      <c r="F322" s="50" t="s">
        <v>2495</v>
      </c>
      <c r="G322" s="39">
        <v>43688</v>
      </c>
      <c r="H322" s="4">
        <v>8438</v>
      </c>
      <c r="I322" s="4">
        <v>131</v>
      </c>
      <c r="J322" s="51">
        <v>129</v>
      </c>
      <c r="K322" s="51">
        <v>180</v>
      </c>
      <c r="L322" s="51">
        <v>240</v>
      </c>
      <c r="M322" s="51">
        <v>218</v>
      </c>
      <c r="N322" s="51">
        <v>192</v>
      </c>
      <c r="O322" s="73">
        <f>VLOOKUP(I322,PER_CE,2,FALSE)</f>
        <v>16</v>
      </c>
      <c r="P322" s="65">
        <f t="shared" si="120"/>
        <v>27</v>
      </c>
      <c r="Q322" s="65">
        <f t="shared" si="126"/>
        <v>71</v>
      </c>
      <c r="R322" s="65">
        <f t="shared" si="127"/>
        <v>91</v>
      </c>
      <c r="S322" s="65">
        <f t="shared" si="118"/>
        <v>30</v>
      </c>
      <c r="T322" s="53">
        <f>VLOOKUP(N322,PER_PGLOB,2,FALSE)</f>
        <v>51</v>
      </c>
      <c r="U322" s="49">
        <f t="shared" si="121"/>
        <v>2</v>
      </c>
      <c r="V322" s="49">
        <f t="shared" si="122"/>
        <v>2</v>
      </c>
      <c r="W322" s="49">
        <f t="shared" si="123"/>
        <v>3</v>
      </c>
      <c r="X322" s="49">
        <f t="shared" si="124"/>
        <v>4</v>
      </c>
      <c r="Y322" s="49" t="str">
        <f t="shared" si="125"/>
        <v>B2</v>
      </c>
      <c r="AA322" s="4" t="s">
        <v>263</v>
      </c>
    </row>
    <row r="323" spans="1:27" x14ac:dyDescent="0.25">
      <c r="A323" s="2">
        <v>200092106</v>
      </c>
      <c r="B323" s="2" t="s">
        <v>921</v>
      </c>
      <c r="C323" s="2" t="s">
        <v>432</v>
      </c>
      <c r="D323" s="50" t="s">
        <v>922</v>
      </c>
      <c r="E323" s="46" t="s">
        <v>911</v>
      </c>
      <c r="F323" s="50" t="s">
        <v>2495</v>
      </c>
      <c r="G323" s="39">
        <v>43688</v>
      </c>
      <c r="H323" s="4">
        <v>8438</v>
      </c>
      <c r="I323" s="4">
        <v>124</v>
      </c>
      <c r="J323" s="51">
        <v>231</v>
      </c>
      <c r="K323" s="51">
        <v>180</v>
      </c>
      <c r="L323" s="51">
        <v>249</v>
      </c>
      <c r="M323" s="51">
        <v>278</v>
      </c>
      <c r="N323" s="59">
        <v>235</v>
      </c>
      <c r="O323" s="73">
        <v>11</v>
      </c>
      <c r="P323" s="65">
        <f t="shared" si="120"/>
        <v>95</v>
      </c>
      <c r="Q323" s="65">
        <f t="shared" si="126"/>
        <v>71</v>
      </c>
      <c r="R323" s="65">
        <f t="shared" si="127"/>
        <v>94</v>
      </c>
      <c r="S323" s="65">
        <f t="shared" si="118"/>
        <v>88</v>
      </c>
      <c r="T323" s="53">
        <f>VLOOKUP(N323,PER_PGLOB,2,FALSE)</f>
        <v>96</v>
      </c>
      <c r="U323" s="49">
        <f t="shared" si="121"/>
        <v>2</v>
      </c>
      <c r="V323" s="49">
        <f t="shared" si="122"/>
        <v>4</v>
      </c>
      <c r="W323" s="49">
        <f t="shared" si="123"/>
        <v>3</v>
      </c>
      <c r="X323" s="49">
        <f t="shared" si="124"/>
        <v>4</v>
      </c>
      <c r="Y323" s="49" t="str">
        <f t="shared" si="125"/>
        <v>B2</v>
      </c>
      <c r="AA323" s="4" t="s">
        <v>263</v>
      </c>
    </row>
    <row r="324" spans="1:27" x14ac:dyDescent="0.25">
      <c r="A324" s="2">
        <v>200055484</v>
      </c>
      <c r="B324" s="2" t="s">
        <v>923</v>
      </c>
      <c r="C324" s="2" t="s">
        <v>924</v>
      </c>
      <c r="D324" s="50" t="s">
        <v>925</v>
      </c>
      <c r="E324" s="46" t="s">
        <v>911</v>
      </c>
      <c r="F324" s="50" t="s">
        <v>2495</v>
      </c>
      <c r="G324" s="39">
        <v>43688</v>
      </c>
      <c r="H324" s="4">
        <v>8438</v>
      </c>
      <c r="I324" s="4">
        <v>163</v>
      </c>
      <c r="J324" s="51">
        <v>171</v>
      </c>
      <c r="K324" s="51">
        <v>189</v>
      </c>
      <c r="L324" s="51">
        <v>240</v>
      </c>
      <c r="M324" s="51">
        <v>278</v>
      </c>
      <c r="N324" s="51">
        <v>220</v>
      </c>
      <c r="O324" s="73">
        <v>43</v>
      </c>
      <c r="P324" s="65">
        <f t="shared" si="120"/>
        <v>60</v>
      </c>
      <c r="Q324" s="65">
        <f t="shared" si="126"/>
        <v>76</v>
      </c>
      <c r="R324" s="65">
        <f t="shared" si="127"/>
        <v>91</v>
      </c>
      <c r="S324" s="65">
        <f t="shared" si="118"/>
        <v>88</v>
      </c>
      <c r="T324" s="53">
        <f>VLOOKUP(N324,PER_PGLOB,2,FALSE)</f>
        <v>87</v>
      </c>
      <c r="U324" s="49">
        <f t="shared" si="121"/>
        <v>3</v>
      </c>
      <c r="V324" s="49">
        <f t="shared" si="122"/>
        <v>3</v>
      </c>
      <c r="W324" s="49">
        <f t="shared" si="123"/>
        <v>3</v>
      </c>
      <c r="X324" s="49">
        <f t="shared" si="124"/>
        <v>4</v>
      </c>
      <c r="Y324" s="49" t="str">
        <f t="shared" si="125"/>
        <v>B2</v>
      </c>
      <c r="AA324" s="4" t="s">
        <v>263</v>
      </c>
    </row>
    <row r="325" spans="1:27" x14ac:dyDescent="0.25">
      <c r="A325" s="2">
        <v>200076772</v>
      </c>
      <c r="B325" s="2" t="s">
        <v>926</v>
      </c>
      <c r="C325" s="2" t="s">
        <v>485</v>
      </c>
      <c r="D325" s="50" t="s">
        <v>927</v>
      </c>
      <c r="E325" s="46" t="s">
        <v>911</v>
      </c>
      <c r="F325" s="50" t="s">
        <v>2495</v>
      </c>
      <c r="G325" s="39">
        <v>43688</v>
      </c>
      <c r="H325" s="4">
        <v>8438</v>
      </c>
      <c r="I325" s="4">
        <v>163</v>
      </c>
      <c r="J325" s="51">
        <v>137</v>
      </c>
      <c r="K325" s="51">
        <v>197</v>
      </c>
      <c r="L325" s="51">
        <v>206</v>
      </c>
      <c r="M325" s="51">
        <v>289</v>
      </c>
      <c r="N325" s="59">
        <v>207</v>
      </c>
      <c r="O325" s="73">
        <v>43</v>
      </c>
      <c r="P325" s="65">
        <f t="shared" si="120"/>
        <v>33</v>
      </c>
      <c r="Q325" s="65">
        <f t="shared" si="126"/>
        <v>84</v>
      </c>
      <c r="R325" s="65">
        <f t="shared" si="127"/>
        <v>55</v>
      </c>
      <c r="S325" s="65">
        <f t="shared" si="118"/>
        <v>95</v>
      </c>
      <c r="T325" s="53">
        <f>VLOOKUP(N325,PER_PGLOB,2,FALSE)</f>
        <v>73</v>
      </c>
      <c r="U325" s="49">
        <f t="shared" si="121"/>
        <v>3</v>
      </c>
      <c r="V325" s="49">
        <f t="shared" si="122"/>
        <v>2</v>
      </c>
      <c r="W325" s="49">
        <f t="shared" si="123"/>
        <v>3</v>
      </c>
      <c r="X325" s="49">
        <f t="shared" si="124"/>
        <v>4</v>
      </c>
      <c r="Y325" s="49" t="str">
        <f t="shared" si="125"/>
        <v>B2</v>
      </c>
      <c r="AA325" s="4" t="s">
        <v>263</v>
      </c>
    </row>
    <row r="326" spans="1:27" x14ac:dyDescent="0.25">
      <c r="A326" s="2">
        <v>200091996</v>
      </c>
      <c r="B326" s="2" t="s">
        <v>963</v>
      </c>
      <c r="C326" s="2" t="s">
        <v>964</v>
      </c>
      <c r="D326" s="50" t="s">
        <v>965</v>
      </c>
      <c r="E326" s="46" t="s">
        <v>911</v>
      </c>
      <c r="F326" s="50" t="s">
        <v>2495</v>
      </c>
      <c r="G326" s="39">
        <v>43688</v>
      </c>
      <c r="H326" s="4">
        <v>8439</v>
      </c>
      <c r="I326" s="4">
        <v>181</v>
      </c>
      <c r="J326" s="51">
        <v>120</v>
      </c>
      <c r="K326" s="51">
        <v>146</v>
      </c>
      <c r="L326" s="51">
        <v>249</v>
      </c>
      <c r="M326" s="51">
        <v>125</v>
      </c>
      <c r="N326" s="51">
        <v>160</v>
      </c>
      <c r="O326" s="73">
        <f>VLOOKUP(I326,PER_CE,2,FALSE)</f>
        <v>74</v>
      </c>
      <c r="P326" s="65">
        <f t="shared" si="120"/>
        <v>24</v>
      </c>
      <c r="Q326" s="65">
        <f t="shared" si="126"/>
        <v>32</v>
      </c>
      <c r="R326" s="65">
        <f t="shared" si="127"/>
        <v>94</v>
      </c>
      <c r="S326" s="65">
        <v>2</v>
      </c>
      <c r="T326" s="53">
        <v>21</v>
      </c>
      <c r="U326" s="49">
        <f t="shared" si="121"/>
        <v>3</v>
      </c>
      <c r="V326" s="49">
        <f t="shared" si="122"/>
        <v>1</v>
      </c>
      <c r="W326" s="49">
        <f t="shared" si="123"/>
        <v>2</v>
      </c>
      <c r="X326" s="49">
        <f t="shared" si="124"/>
        <v>4</v>
      </c>
      <c r="Y326" s="49" t="str">
        <f t="shared" si="125"/>
        <v>A1</v>
      </c>
      <c r="AA326" s="4" t="s">
        <v>263</v>
      </c>
    </row>
    <row r="327" spans="1:27" x14ac:dyDescent="0.25">
      <c r="A327" s="2">
        <v>200089636</v>
      </c>
      <c r="B327" s="2" t="s">
        <v>928</v>
      </c>
      <c r="C327" s="2" t="s">
        <v>198</v>
      </c>
      <c r="D327" s="50" t="s">
        <v>929</v>
      </c>
      <c r="E327" s="46" t="s">
        <v>911</v>
      </c>
      <c r="F327" s="50" t="s">
        <v>2495</v>
      </c>
      <c r="G327" s="39">
        <v>43688</v>
      </c>
      <c r="H327" s="4">
        <v>8438</v>
      </c>
      <c r="I327" s="4">
        <v>262</v>
      </c>
      <c r="J327" s="51">
        <v>154</v>
      </c>
      <c r="K327" s="51">
        <v>180</v>
      </c>
      <c r="L327" s="51">
        <v>223</v>
      </c>
      <c r="M327" s="51">
        <v>175</v>
      </c>
      <c r="N327" s="51">
        <v>183</v>
      </c>
      <c r="O327" s="73">
        <f>VLOOKUP(I327,PER_CE,2,FALSE)</f>
        <v>85</v>
      </c>
      <c r="P327" s="65">
        <f t="shared" si="120"/>
        <v>46</v>
      </c>
      <c r="Q327" s="65">
        <f t="shared" si="126"/>
        <v>71</v>
      </c>
      <c r="R327" s="65">
        <f t="shared" si="127"/>
        <v>77</v>
      </c>
      <c r="S327" s="65">
        <f>VLOOKUP(M327,PER_IGL,2,FALSE)</f>
        <v>11</v>
      </c>
      <c r="T327" s="53">
        <f t="shared" ref="T327:T334" si="128">VLOOKUP(N327,PER_PGLOB,2,FALSE)</f>
        <v>40</v>
      </c>
      <c r="U327" s="49">
        <f t="shared" si="121"/>
        <v>4</v>
      </c>
      <c r="V327" s="49">
        <f t="shared" si="122"/>
        <v>3</v>
      </c>
      <c r="W327" s="49">
        <f t="shared" si="123"/>
        <v>3</v>
      </c>
      <c r="X327" s="49">
        <f t="shared" si="124"/>
        <v>4</v>
      </c>
      <c r="Y327" s="49" t="str">
        <f t="shared" si="125"/>
        <v>B1</v>
      </c>
      <c r="AA327" s="4" t="s">
        <v>263</v>
      </c>
    </row>
    <row r="328" spans="1:27" x14ac:dyDescent="0.25">
      <c r="A328" s="2">
        <v>200090712</v>
      </c>
      <c r="B328" s="2" t="s">
        <v>930</v>
      </c>
      <c r="C328" s="2" t="s">
        <v>750</v>
      </c>
      <c r="D328" s="50" t="s">
        <v>931</v>
      </c>
      <c r="E328" s="46" t="s">
        <v>911</v>
      </c>
      <c r="F328" s="50" t="s">
        <v>2495</v>
      </c>
      <c r="G328" s="39">
        <v>43688</v>
      </c>
      <c r="H328" s="4">
        <v>8438</v>
      </c>
      <c r="I328" s="4">
        <v>133</v>
      </c>
      <c r="J328" s="51">
        <v>223</v>
      </c>
      <c r="K328" s="51">
        <v>111</v>
      </c>
      <c r="L328" s="51">
        <v>214</v>
      </c>
      <c r="M328" s="51">
        <v>185</v>
      </c>
      <c r="N328" s="51">
        <v>183</v>
      </c>
      <c r="O328" s="73">
        <f>VLOOKUP(I328,PER_CE,2,FALSE)</f>
        <v>21</v>
      </c>
      <c r="P328" s="65">
        <f t="shared" si="120"/>
        <v>92</v>
      </c>
      <c r="Q328" s="65">
        <f t="shared" si="126"/>
        <v>12</v>
      </c>
      <c r="R328" s="65">
        <f t="shared" si="127"/>
        <v>66</v>
      </c>
      <c r="S328" s="65">
        <f>VLOOKUP(M328,PER_IGL,2,FALSE)</f>
        <v>14</v>
      </c>
      <c r="T328" s="53">
        <f t="shared" si="128"/>
        <v>40</v>
      </c>
      <c r="U328" s="49">
        <f t="shared" si="121"/>
        <v>2</v>
      </c>
      <c r="V328" s="49">
        <f t="shared" si="122"/>
        <v>4</v>
      </c>
      <c r="W328" s="49">
        <f t="shared" si="123"/>
        <v>1</v>
      </c>
      <c r="X328" s="49">
        <f t="shared" si="124"/>
        <v>4</v>
      </c>
      <c r="Y328" s="49" t="str">
        <f t="shared" si="125"/>
        <v>B1</v>
      </c>
      <c r="AA328" s="4" t="s">
        <v>263</v>
      </c>
    </row>
    <row r="329" spans="1:27" x14ac:dyDescent="0.25">
      <c r="A329" s="2">
        <v>200073516</v>
      </c>
      <c r="B329" s="2" t="s">
        <v>932</v>
      </c>
      <c r="C329" s="2" t="s">
        <v>191</v>
      </c>
      <c r="D329" s="50" t="s">
        <v>933</v>
      </c>
      <c r="E329" s="46" t="s">
        <v>911</v>
      </c>
      <c r="F329" s="50" t="s">
        <v>2495</v>
      </c>
      <c r="G329" s="39">
        <v>43688</v>
      </c>
      <c r="H329" s="4">
        <v>8438</v>
      </c>
      <c r="I329" s="4">
        <v>178</v>
      </c>
      <c r="J329" s="51">
        <v>171</v>
      </c>
      <c r="K329" s="51">
        <v>206</v>
      </c>
      <c r="L329" s="51">
        <v>257</v>
      </c>
      <c r="M329" s="51">
        <v>185</v>
      </c>
      <c r="N329" s="59">
        <v>205</v>
      </c>
      <c r="O329" s="73">
        <f>VLOOKUP(I329,PER_CE,2,FALSE)</f>
        <v>66</v>
      </c>
      <c r="P329" s="65">
        <f t="shared" si="120"/>
        <v>60</v>
      </c>
      <c r="Q329" s="65">
        <f t="shared" si="126"/>
        <v>90</v>
      </c>
      <c r="R329" s="65">
        <f t="shared" si="127"/>
        <v>98</v>
      </c>
      <c r="S329" s="65">
        <f>VLOOKUP(M329,PER_IGL,2,FALSE)</f>
        <v>14</v>
      </c>
      <c r="T329" s="53">
        <f t="shared" si="128"/>
        <v>72</v>
      </c>
      <c r="U329" s="49">
        <f t="shared" si="121"/>
        <v>3</v>
      </c>
      <c r="V329" s="49">
        <f t="shared" si="122"/>
        <v>3</v>
      </c>
      <c r="W329" s="49">
        <f t="shared" si="123"/>
        <v>4</v>
      </c>
      <c r="X329" s="49">
        <f t="shared" si="124"/>
        <v>4</v>
      </c>
      <c r="Y329" s="49" t="str">
        <f t="shared" si="125"/>
        <v>B1</v>
      </c>
      <c r="AA329" s="4" t="s">
        <v>263</v>
      </c>
    </row>
    <row r="330" spans="1:27" x14ac:dyDescent="0.25">
      <c r="A330" s="2">
        <v>200088816</v>
      </c>
      <c r="B330" s="2" t="s">
        <v>934</v>
      </c>
      <c r="C330" s="2" t="s">
        <v>405</v>
      </c>
      <c r="D330" s="50" t="s">
        <v>935</v>
      </c>
      <c r="E330" s="46" t="s">
        <v>911</v>
      </c>
      <c r="F330" s="50" t="s">
        <v>2495</v>
      </c>
      <c r="G330" s="39">
        <v>43688</v>
      </c>
      <c r="H330" s="4">
        <v>8438</v>
      </c>
      <c r="I330" s="4">
        <v>262</v>
      </c>
      <c r="J330" s="51">
        <v>111</v>
      </c>
      <c r="K330" s="51">
        <v>154</v>
      </c>
      <c r="L330" s="51">
        <v>214</v>
      </c>
      <c r="M330" s="51">
        <v>196</v>
      </c>
      <c r="N330" s="51">
        <v>169</v>
      </c>
      <c r="O330" s="73">
        <f>VLOOKUP(I330,PER_CE,2,FALSE)</f>
        <v>85</v>
      </c>
      <c r="P330" s="65">
        <f t="shared" si="120"/>
        <v>18</v>
      </c>
      <c r="Q330" s="65">
        <f t="shared" si="126"/>
        <v>42</v>
      </c>
      <c r="R330" s="65">
        <f t="shared" si="127"/>
        <v>66</v>
      </c>
      <c r="S330" s="65">
        <f>VLOOKUP(M330,PER_IGL,2,FALSE)</f>
        <v>18</v>
      </c>
      <c r="T330" s="53">
        <f t="shared" si="128"/>
        <v>27</v>
      </c>
      <c r="U330" s="49">
        <f t="shared" si="121"/>
        <v>4</v>
      </c>
      <c r="V330" s="49">
        <f t="shared" si="122"/>
        <v>1</v>
      </c>
      <c r="W330" s="49">
        <f t="shared" si="123"/>
        <v>2</v>
      </c>
      <c r="X330" s="49">
        <f t="shared" si="124"/>
        <v>4</v>
      </c>
      <c r="Y330" s="49" t="str">
        <f t="shared" si="125"/>
        <v>B1</v>
      </c>
      <c r="AA330" s="4" t="s">
        <v>263</v>
      </c>
    </row>
    <row r="331" spans="1:27" x14ac:dyDescent="0.25">
      <c r="A331" s="2">
        <v>200082169</v>
      </c>
      <c r="B331" s="2" t="s">
        <v>966</v>
      </c>
      <c r="C331" s="2" t="s">
        <v>8</v>
      </c>
      <c r="D331" s="50" t="s">
        <v>967</v>
      </c>
      <c r="E331" s="46" t="s">
        <v>911</v>
      </c>
      <c r="F331" s="50" t="s">
        <v>2495</v>
      </c>
      <c r="G331" s="39">
        <v>43688</v>
      </c>
      <c r="H331" s="4">
        <v>8439</v>
      </c>
      <c r="I331" s="4">
        <v>166</v>
      </c>
      <c r="J331" s="51">
        <v>120</v>
      </c>
      <c r="K331" s="51">
        <v>137</v>
      </c>
      <c r="L331" s="51">
        <v>257</v>
      </c>
      <c r="M331" s="51"/>
      <c r="N331" s="59">
        <v>129</v>
      </c>
      <c r="O331" s="73">
        <v>45</v>
      </c>
      <c r="P331" s="65">
        <f t="shared" si="120"/>
        <v>24</v>
      </c>
      <c r="Q331" s="65">
        <f t="shared" si="126"/>
        <v>26</v>
      </c>
      <c r="R331" s="65">
        <f t="shared" si="127"/>
        <v>98</v>
      </c>
      <c r="S331" s="65"/>
      <c r="T331" s="53">
        <f t="shared" si="128"/>
        <v>7</v>
      </c>
      <c r="U331" s="49">
        <f t="shared" si="121"/>
        <v>3</v>
      </c>
      <c r="V331" s="49">
        <f t="shared" si="122"/>
        <v>1</v>
      </c>
      <c r="W331" s="49">
        <f t="shared" si="123"/>
        <v>2</v>
      </c>
      <c r="X331" s="49">
        <f t="shared" si="124"/>
        <v>4</v>
      </c>
      <c r="Y331" s="49" t="str">
        <f t="shared" si="125"/>
        <v>-A1</v>
      </c>
      <c r="AA331" s="4" t="s">
        <v>263</v>
      </c>
    </row>
    <row r="332" spans="1:27" x14ac:dyDescent="0.25">
      <c r="A332" s="2">
        <v>200087867</v>
      </c>
      <c r="B332" s="2" t="s">
        <v>936</v>
      </c>
      <c r="C332" s="2" t="s">
        <v>432</v>
      </c>
      <c r="D332" s="50" t="s">
        <v>937</v>
      </c>
      <c r="E332" s="46" t="s">
        <v>911</v>
      </c>
      <c r="F332" s="50" t="s">
        <v>2495</v>
      </c>
      <c r="G332" s="39">
        <v>43688</v>
      </c>
      <c r="H332" s="4">
        <v>8438</v>
      </c>
      <c r="I332" s="4">
        <v>179</v>
      </c>
      <c r="J332" s="51">
        <v>163</v>
      </c>
      <c r="K332" s="51">
        <v>189</v>
      </c>
      <c r="L332" s="51">
        <v>231</v>
      </c>
      <c r="M332" s="51">
        <v>224</v>
      </c>
      <c r="N332" s="51">
        <v>202</v>
      </c>
      <c r="O332" s="73">
        <f>VLOOKUP(I332,PER_CE,2,FALSE)</f>
        <v>68</v>
      </c>
      <c r="P332" s="65">
        <f t="shared" si="120"/>
        <v>53</v>
      </c>
      <c r="Q332" s="65">
        <f t="shared" si="126"/>
        <v>76</v>
      </c>
      <c r="R332" s="65">
        <f t="shared" si="127"/>
        <v>85</v>
      </c>
      <c r="S332" s="65">
        <f>VLOOKUP(M332,PER_IGL,2,FALSE)</f>
        <v>34</v>
      </c>
      <c r="T332" s="53">
        <f t="shared" si="128"/>
        <v>66</v>
      </c>
      <c r="U332" s="49">
        <f t="shared" si="121"/>
        <v>3</v>
      </c>
      <c r="V332" s="49">
        <f t="shared" si="122"/>
        <v>3</v>
      </c>
      <c r="W332" s="49">
        <f t="shared" si="123"/>
        <v>3</v>
      </c>
      <c r="X332" s="49">
        <f t="shared" si="124"/>
        <v>4</v>
      </c>
      <c r="Y332" s="49" t="str">
        <f t="shared" si="125"/>
        <v>B2</v>
      </c>
      <c r="AA332" s="4" t="s">
        <v>263</v>
      </c>
    </row>
    <row r="333" spans="1:27" x14ac:dyDescent="0.25">
      <c r="A333" s="2">
        <v>200091202</v>
      </c>
      <c r="B333" s="2" t="s">
        <v>938</v>
      </c>
      <c r="C333" s="2" t="s">
        <v>939</v>
      </c>
      <c r="D333" s="50" t="s">
        <v>940</v>
      </c>
      <c r="E333" s="46" t="s">
        <v>911</v>
      </c>
      <c r="F333" s="50" t="s">
        <v>2495</v>
      </c>
      <c r="G333" s="39">
        <v>43688</v>
      </c>
      <c r="H333" s="4">
        <v>8438</v>
      </c>
      <c r="I333" s="4">
        <v>86</v>
      </c>
      <c r="J333" s="51">
        <v>129</v>
      </c>
      <c r="K333" s="51">
        <v>180</v>
      </c>
      <c r="L333" s="51">
        <v>223</v>
      </c>
      <c r="M333" s="51">
        <v>207</v>
      </c>
      <c r="N333" s="51">
        <v>185</v>
      </c>
      <c r="O333" s="73">
        <v>9</v>
      </c>
      <c r="P333" s="65">
        <f t="shared" si="120"/>
        <v>27</v>
      </c>
      <c r="Q333" s="65">
        <f t="shared" si="126"/>
        <v>71</v>
      </c>
      <c r="R333" s="65">
        <f t="shared" si="127"/>
        <v>77</v>
      </c>
      <c r="S333" s="65">
        <f>VLOOKUP(M333,PER_IGL,2,FALSE)</f>
        <v>24</v>
      </c>
      <c r="T333" s="53">
        <f t="shared" si="128"/>
        <v>42</v>
      </c>
      <c r="U333" s="49">
        <f t="shared" si="121"/>
        <v>1</v>
      </c>
      <c r="V333" s="49">
        <f t="shared" si="122"/>
        <v>2</v>
      </c>
      <c r="W333" s="49">
        <f t="shared" si="123"/>
        <v>3</v>
      </c>
      <c r="X333" s="49">
        <f t="shared" si="124"/>
        <v>4</v>
      </c>
      <c r="Y333" s="49" t="str">
        <f t="shared" si="125"/>
        <v>B2</v>
      </c>
      <c r="AA333" s="4" t="s">
        <v>263</v>
      </c>
    </row>
    <row r="334" spans="1:27" x14ac:dyDescent="0.25">
      <c r="A334" s="2">
        <v>200089421</v>
      </c>
      <c r="B334" s="2" t="s">
        <v>941</v>
      </c>
      <c r="C334" s="2" t="s">
        <v>4</v>
      </c>
      <c r="D334" s="50" t="s">
        <v>942</v>
      </c>
      <c r="E334" s="46" t="s">
        <v>911</v>
      </c>
      <c r="F334" s="50" t="s">
        <v>2495</v>
      </c>
      <c r="G334" s="39">
        <v>43688</v>
      </c>
      <c r="H334" s="4">
        <v>8438</v>
      </c>
      <c r="I334" s="4">
        <v>139</v>
      </c>
      <c r="J334" s="51">
        <v>197</v>
      </c>
      <c r="K334" s="51">
        <v>163</v>
      </c>
      <c r="L334" s="51">
        <v>223</v>
      </c>
      <c r="M334" s="51">
        <v>218</v>
      </c>
      <c r="N334" s="51">
        <v>200</v>
      </c>
      <c r="O334" s="73">
        <f t="shared" ref="O334:O358" si="129">VLOOKUP(I334,PER_CE,2,FALSE)</f>
        <v>28</v>
      </c>
      <c r="P334" s="65">
        <f t="shared" si="120"/>
        <v>77</v>
      </c>
      <c r="Q334" s="65">
        <f t="shared" si="126"/>
        <v>51</v>
      </c>
      <c r="R334" s="65">
        <f t="shared" si="127"/>
        <v>77</v>
      </c>
      <c r="S334" s="65">
        <f>VLOOKUP(M334,PER_IGL,2,FALSE)</f>
        <v>30</v>
      </c>
      <c r="T334" s="53">
        <f t="shared" si="128"/>
        <v>64</v>
      </c>
      <c r="U334" s="49">
        <f t="shared" si="121"/>
        <v>2</v>
      </c>
      <c r="V334" s="49">
        <f t="shared" si="122"/>
        <v>3</v>
      </c>
      <c r="W334" s="49">
        <f t="shared" si="123"/>
        <v>3</v>
      </c>
      <c r="X334" s="49">
        <f t="shared" si="124"/>
        <v>4</v>
      </c>
      <c r="Y334" s="49" t="str">
        <f t="shared" si="125"/>
        <v>B2</v>
      </c>
      <c r="AA334" s="4" t="s">
        <v>263</v>
      </c>
    </row>
    <row r="335" spans="1:27" x14ac:dyDescent="0.25">
      <c r="A335" s="2">
        <v>200087397</v>
      </c>
      <c r="B335" s="2" t="s">
        <v>968</v>
      </c>
      <c r="C335" s="2" t="s">
        <v>663</v>
      </c>
      <c r="D335" s="50" t="s">
        <v>969</v>
      </c>
      <c r="E335" s="46" t="s">
        <v>911</v>
      </c>
      <c r="F335" s="50" t="s">
        <v>2495</v>
      </c>
      <c r="G335" s="39">
        <v>43688</v>
      </c>
      <c r="H335" s="4">
        <v>8439</v>
      </c>
      <c r="I335" s="4">
        <v>171</v>
      </c>
      <c r="J335" s="51">
        <v>197</v>
      </c>
      <c r="K335" s="51">
        <v>206</v>
      </c>
      <c r="L335" s="51">
        <v>223</v>
      </c>
      <c r="M335" s="51">
        <v>196</v>
      </c>
      <c r="N335" s="51">
        <v>206</v>
      </c>
      <c r="O335" s="73">
        <f t="shared" si="129"/>
        <v>51</v>
      </c>
      <c r="P335" s="65">
        <f t="shared" si="120"/>
        <v>77</v>
      </c>
      <c r="Q335" s="65">
        <f t="shared" si="126"/>
        <v>90</v>
      </c>
      <c r="R335" s="65">
        <f t="shared" si="127"/>
        <v>77</v>
      </c>
      <c r="S335" s="65">
        <f>VLOOKUP(M335,PER_IGL,2,FALSE)</f>
        <v>18</v>
      </c>
      <c r="T335" s="53">
        <v>73</v>
      </c>
      <c r="U335" s="49">
        <f t="shared" si="121"/>
        <v>3</v>
      </c>
      <c r="V335" s="49">
        <f t="shared" si="122"/>
        <v>3</v>
      </c>
      <c r="W335" s="49">
        <f t="shared" si="123"/>
        <v>4</v>
      </c>
      <c r="X335" s="49">
        <f t="shared" si="124"/>
        <v>4</v>
      </c>
      <c r="Y335" s="49" t="str">
        <f t="shared" si="125"/>
        <v>B1</v>
      </c>
      <c r="AA335" s="4" t="s">
        <v>263</v>
      </c>
    </row>
    <row r="336" spans="1:27" x14ac:dyDescent="0.25">
      <c r="A336" s="2">
        <v>200088082</v>
      </c>
      <c r="B336" s="2" t="s">
        <v>943</v>
      </c>
      <c r="C336" s="2" t="s">
        <v>3</v>
      </c>
      <c r="D336" s="50" t="s">
        <v>944</v>
      </c>
      <c r="E336" s="46" t="s">
        <v>911</v>
      </c>
      <c r="F336" s="50" t="s">
        <v>2495</v>
      </c>
      <c r="G336" s="39">
        <v>43688</v>
      </c>
      <c r="H336" s="4">
        <v>8438</v>
      </c>
      <c r="I336" s="4">
        <v>137</v>
      </c>
      <c r="J336" s="51">
        <v>137</v>
      </c>
      <c r="K336" s="51">
        <v>129</v>
      </c>
      <c r="L336" s="51">
        <v>223</v>
      </c>
      <c r="M336" s="51">
        <v>120</v>
      </c>
      <c r="N336" s="51">
        <v>152</v>
      </c>
      <c r="O336" s="73">
        <f t="shared" si="129"/>
        <v>26</v>
      </c>
      <c r="P336" s="65">
        <f t="shared" si="120"/>
        <v>33</v>
      </c>
      <c r="Q336" s="65">
        <f t="shared" si="126"/>
        <v>20</v>
      </c>
      <c r="R336" s="65">
        <f t="shared" si="127"/>
        <v>77</v>
      </c>
      <c r="S336" s="65">
        <v>2</v>
      </c>
      <c r="T336" s="53">
        <v>16</v>
      </c>
      <c r="U336" s="49">
        <f t="shared" si="121"/>
        <v>2</v>
      </c>
      <c r="V336" s="49">
        <f t="shared" si="122"/>
        <v>2</v>
      </c>
      <c r="W336" s="49">
        <f t="shared" si="123"/>
        <v>2</v>
      </c>
      <c r="X336" s="49">
        <f t="shared" si="124"/>
        <v>4</v>
      </c>
      <c r="Y336" s="49" t="str">
        <f t="shared" si="125"/>
        <v>-A1</v>
      </c>
      <c r="AA336" s="4" t="s">
        <v>263</v>
      </c>
    </row>
    <row r="337" spans="1:27" x14ac:dyDescent="0.25">
      <c r="A337" s="2">
        <v>200087189</v>
      </c>
      <c r="B337" s="2" t="s">
        <v>945</v>
      </c>
      <c r="C337" s="2" t="s">
        <v>7</v>
      </c>
      <c r="D337" s="50" t="s">
        <v>946</v>
      </c>
      <c r="E337" s="46" t="s">
        <v>911</v>
      </c>
      <c r="F337" s="50" t="s">
        <v>2495</v>
      </c>
      <c r="G337" s="39">
        <v>43688</v>
      </c>
      <c r="H337" s="4">
        <v>8438</v>
      </c>
      <c r="I337" s="4">
        <v>173</v>
      </c>
      <c r="J337" s="51">
        <v>171</v>
      </c>
      <c r="K337" s="51">
        <v>137</v>
      </c>
      <c r="L337" s="51">
        <v>197</v>
      </c>
      <c r="M337" s="51">
        <v>251</v>
      </c>
      <c r="N337" s="51">
        <v>189</v>
      </c>
      <c r="O337" s="73">
        <f t="shared" si="129"/>
        <v>55</v>
      </c>
      <c r="P337" s="65">
        <f t="shared" si="120"/>
        <v>60</v>
      </c>
      <c r="Q337" s="65">
        <f t="shared" si="126"/>
        <v>26</v>
      </c>
      <c r="R337" s="65">
        <f t="shared" si="127"/>
        <v>45</v>
      </c>
      <c r="S337" s="65">
        <f t="shared" ref="S337:S353" si="130">VLOOKUP(M337,PER_IGL,2,FALSE)</f>
        <v>59</v>
      </c>
      <c r="T337" s="53">
        <f>VLOOKUP(N337,PER_PGLOB,2,FALSE)</f>
        <v>47</v>
      </c>
      <c r="U337" s="49">
        <f t="shared" si="121"/>
        <v>3</v>
      </c>
      <c r="V337" s="49">
        <f t="shared" si="122"/>
        <v>3</v>
      </c>
      <c r="W337" s="49">
        <f t="shared" si="123"/>
        <v>2</v>
      </c>
      <c r="X337" s="49">
        <f t="shared" si="124"/>
        <v>3</v>
      </c>
      <c r="Y337" s="49" t="str">
        <f t="shared" si="125"/>
        <v>B2</v>
      </c>
      <c r="AA337" s="4" t="s">
        <v>263</v>
      </c>
    </row>
    <row r="338" spans="1:27" x14ac:dyDescent="0.25">
      <c r="A338" s="2">
        <v>200091638</v>
      </c>
      <c r="B338" s="2" t="s">
        <v>947</v>
      </c>
      <c r="C338" s="2" t="s">
        <v>353</v>
      </c>
      <c r="D338" s="50" t="s">
        <v>948</v>
      </c>
      <c r="E338" s="46" t="s">
        <v>911</v>
      </c>
      <c r="F338" s="50" t="s">
        <v>2495</v>
      </c>
      <c r="G338" s="39">
        <v>43688</v>
      </c>
      <c r="H338" s="4">
        <v>8438</v>
      </c>
      <c r="I338" s="4">
        <v>137</v>
      </c>
      <c r="J338" s="51">
        <v>197</v>
      </c>
      <c r="K338" s="51">
        <v>189</v>
      </c>
      <c r="L338" s="51">
        <v>240</v>
      </c>
      <c r="M338" s="51">
        <v>229</v>
      </c>
      <c r="N338" s="51">
        <v>214</v>
      </c>
      <c r="O338" s="73">
        <f t="shared" si="129"/>
        <v>26</v>
      </c>
      <c r="P338" s="65">
        <f t="shared" si="120"/>
        <v>77</v>
      </c>
      <c r="Q338" s="65">
        <f t="shared" si="126"/>
        <v>76</v>
      </c>
      <c r="R338" s="65">
        <f t="shared" si="127"/>
        <v>91</v>
      </c>
      <c r="S338" s="65">
        <f t="shared" si="130"/>
        <v>37</v>
      </c>
      <c r="T338" s="53">
        <f>VLOOKUP(N338,PER_PGLOB,2,FALSE)</f>
        <v>82</v>
      </c>
      <c r="U338" s="49">
        <f t="shared" si="121"/>
        <v>2</v>
      </c>
      <c r="V338" s="49">
        <f t="shared" si="122"/>
        <v>3</v>
      </c>
      <c r="W338" s="49">
        <f t="shared" si="123"/>
        <v>3</v>
      </c>
      <c r="X338" s="49">
        <f t="shared" si="124"/>
        <v>4</v>
      </c>
      <c r="Y338" s="49" t="str">
        <f t="shared" si="125"/>
        <v>B2</v>
      </c>
      <c r="AA338" s="4" t="s">
        <v>263</v>
      </c>
    </row>
    <row r="339" spans="1:27" x14ac:dyDescent="0.25">
      <c r="A339" s="2">
        <v>200091550</v>
      </c>
      <c r="B339" s="2" t="s">
        <v>949</v>
      </c>
      <c r="C339" s="2" t="s">
        <v>950</v>
      </c>
      <c r="D339" s="50" t="s">
        <v>951</v>
      </c>
      <c r="E339" s="46" t="s">
        <v>911</v>
      </c>
      <c r="F339" s="50" t="s">
        <v>2495</v>
      </c>
      <c r="G339" s="39">
        <v>43688</v>
      </c>
      <c r="H339" s="4">
        <v>8438</v>
      </c>
      <c r="I339" s="4">
        <v>45</v>
      </c>
      <c r="J339" s="51">
        <v>146</v>
      </c>
      <c r="K339" s="51">
        <v>94</v>
      </c>
      <c r="L339" s="51">
        <v>154</v>
      </c>
      <c r="M339" s="51">
        <v>180</v>
      </c>
      <c r="N339" s="51">
        <v>144</v>
      </c>
      <c r="O339" s="73">
        <f t="shared" si="129"/>
        <v>3</v>
      </c>
      <c r="P339" s="65">
        <f t="shared" si="120"/>
        <v>40</v>
      </c>
      <c r="Q339" s="65">
        <f t="shared" si="126"/>
        <v>8</v>
      </c>
      <c r="R339" s="65">
        <f t="shared" si="127"/>
        <v>13</v>
      </c>
      <c r="S339" s="65">
        <f t="shared" si="130"/>
        <v>13</v>
      </c>
      <c r="T339" s="53">
        <v>12</v>
      </c>
      <c r="U339" s="49">
        <f t="shared" si="121"/>
        <v>1</v>
      </c>
      <c r="V339" s="49">
        <f t="shared" si="122"/>
        <v>2</v>
      </c>
      <c r="W339" s="49">
        <f t="shared" si="123"/>
        <v>1</v>
      </c>
      <c r="X339" s="49">
        <f t="shared" si="124"/>
        <v>2</v>
      </c>
      <c r="Y339" s="49" t="str">
        <f t="shared" si="125"/>
        <v>B1</v>
      </c>
      <c r="AA339" s="4" t="s">
        <v>263</v>
      </c>
    </row>
    <row r="340" spans="1:27" x14ac:dyDescent="0.25">
      <c r="A340" s="2">
        <v>200087556</v>
      </c>
      <c r="B340" s="2" t="s">
        <v>952</v>
      </c>
      <c r="C340" s="2" t="s">
        <v>953</v>
      </c>
      <c r="D340" s="50" t="s">
        <v>954</v>
      </c>
      <c r="E340" s="46" t="s">
        <v>911</v>
      </c>
      <c r="F340" s="50" t="s">
        <v>2495</v>
      </c>
      <c r="G340" s="39">
        <v>43688</v>
      </c>
      <c r="H340" s="4">
        <v>8438</v>
      </c>
      <c r="I340" s="4">
        <v>169</v>
      </c>
      <c r="J340" s="51">
        <v>120</v>
      </c>
      <c r="K340" s="51">
        <v>137</v>
      </c>
      <c r="L340" s="51">
        <v>129</v>
      </c>
      <c r="M340" s="51">
        <v>175</v>
      </c>
      <c r="N340" s="51">
        <v>140</v>
      </c>
      <c r="O340" s="73">
        <f t="shared" si="129"/>
        <v>48</v>
      </c>
      <c r="P340" s="65">
        <f t="shared" si="120"/>
        <v>24</v>
      </c>
      <c r="Q340" s="65">
        <f t="shared" si="126"/>
        <v>26</v>
      </c>
      <c r="R340" s="65">
        <v>9</v>
      </c>
      <c r="S340" s="65">
        <f t="shared" si="130"/>
        <v>11</v>
      </c>
      <c r="T340" s="53">
        <v>11</v>
      </c>
      <c r="U340" s="49">
        <f t="shared" si="121"/>
        <v>3</v>
      </c>
      <c r="V340" s="49">
        <f t="shared" si="122"/>
        <v>1</v>
      </c>
      <c r="W340" s="49">
        <f t="shared" si="123"/>
        <v>2</v>
      </c>
      <c r="X340" s="49">
        <f t="shared" si="124"/>
        <v>2</v>
      </c>
      <c r="Y340" s="49" t="str">
        <f t="shared" si="125"/>
        <v>B1</v>
      </c>
      <c r="AA340" s="4" t="s">
        <v>263</v>
      </c>
    </row>
    <row r="341" spans="1:27" x14ac:dyDescent="0.25">
      <c r="A341" s="2">
        <v>200089378</v>
      </c>
      <c r="B341" s="2" t="s">
        <v>970</v>
      </c>
      <c r="C341" s="2" t="s">
        <v>8</v>
      </c>
      <c r="D341" s="50" t="s">
        <v>971</v>
      </c>
      <c r="E341" s="46" t="s">
        <v>972</v>
      </c>
      <c r="F341" s="50" t="s">
        <v>2495</v>
      </c>
      <c r="G341" s="39">
        <v>43688</v>
      </c>
      <c r="H341" s="4">
        <v>8438</v>
      </c>
      <c r="I341" s="4">
        <v>147</v>
      </c>
      <c r="J341" s="51">
        <v>111</v>
      </c>
      <c r="K341" s="51">
        <v>180</v>
      </c>
      <c r="L341" s="51">
        <v>163</v>
      </c>
      <c r="M341" s="51">
        <v>218</v>
      </c>
      <c r="N341" s="51">
        <v>168</v>
      </c>
      <c r="O341" s="73">
        <f t="shared" si="129"/>
        <v>38</v>
      </c>
      <c r="P341" s="65">
        <f t="shared" si="120"/>
        <v>18</v>
      </c>
      <c r="Q341" s="65">
        <f t="shared" si="126"/>
        <v>71</v>
      </c>
      <c r="R341" s="65">
        <f t="shared" ref="R341:R372" si="131">VLOOKUP(L341,PER_CC,2,FALSE)</f>
        <v>16</v>
      </c>
      <c r="S341" s="65">
        <f t="shared" si="130"/>
        <v>30</v>
      </c>
      <c r="T341" s="53">
        <f t="shared" ref="T341:T366" si="132">VLOOKUP(N341,PER_PGLOB,2,FALSE)</f>
        <v>26</v>
      </c>
      <c r="U341" s="49">
        <f t="shared" si="121"/>
        <v>2</v>
      </c>
      <c r="V341" s="49">
        <f t="shared" si="122"/>
        <v>1</v>
      </c>
      <c r="W341" s="49">
        <f t="shared" si="123"/>
        <v>3</v>
      </c>
      <c r="X341" s="49">
        <f t="shared" si="124"/>
        <v>3</v>
      </c>
      <c r="Y341" s="49" t="str">
        <f t="shared" si="125"/>
        <v>B2</v>
      </c>
      <c r="AA341" s="4" t="s">
        <v>263</v>
      </c>
    </row>
    <row r="342" spans="1:27" x14ac:dyDescent="0.25">
      <c r="A342" s="2">
        <v>200088771</v>
      </c>
      <c r="B342" s="2" t="s">
        <v>973</v>
      </c>
      <c r="C342" s="2" t="s">
        <v>445</v>
      </c>
      <c r="D342" s="50" t="s">
        <v>974</v>
      </c>
      <c r="E342" s="46" t="s">
        <v>972</v>
      </c>
      <c r="F342" s="50" t="s">
        <v>2495</v>
      </c>
      <c r="G342" s="39">
        <v>43688</v>
      </c>
      <c r="H342" s="4">
        <v>8438</v>
      </c>
      <c r="I342" s="4">
        <v>300</v>
      </c>
      <c r="J342" s="51">
        <v>163</v>
      </c>
      <c r="K342" s="51">
        <v>180</v>
      </c>
      <c r="L342" s="51">
        <v>111</v>
      </c>
      <c r="M342" s="51">
        <v>273</v>
      </c>
      <c r="N342" s="59">
        <v>182</v>
      </c>
      <c r="O342" s="73">
        <f t="shared" si="129"/>
        <v>99</v>
      </c>
      <c r="P342" s="65">
        <f t="shared" si="120"/>
        <v>53</v>
      </c>
      <c r="Q342" s="65">
        <f t="shared" si="126"/>
        <v>71</v>
      </c>
      <c r="R342" s="65">
        <f t="shared" si="131"/>
        <v>7</v>
      </c>
      <c r="S342" s="65">
        <f t="shared" si="130"/>
        <v>85</v>
      </c>
      <c r="T342" s="53">
        <f t="shared" si="132"/>
        <v>39</v>
      </c>
      <c r="U342" s="49">
        <f t="shared" si="121"/>
        <v>4</v>
      </c>
      <c r="V342" s="49">
        <f t="shared" si="122"/>
        <v>3</v>
      </c>
      <c r="W342" s="49">
        <f t="shared" si="123"/>
        <v>3</v>
      </c>
      <c r="X342" s="49">
        <f t="shared" si="124"/>
        <v>1</v>
      </c>
      <c r="Y342" s="49" t="str">
        <f t="shared" si="125"/>
        <v>B2</v>
      </c>
      <c r="AA342" s="4" t="s">
        <v>263</v>
      </c>
    </row>
    <row r="343" spans="1:27" x14ac:dyDescent="0.25">
      <c r="A343" s="2">
        <v>200086649</v>
      </c>
      <c r="B343" s="2" t="s">
        <v>975</v>
      </c>
      <c r="C343" s="2" t="s">
        <v>976</v>
      </c>
      <c r="D343" s="50" t="s">
        <v>977</v>
      </c>
      <c r="E343" s="46" t="s">
        <v>972</v>
      </c>
      <c r="F343" s="50" t="s">
        <v>2495</v>
      </c>
      <c r="G343" s="39">
        <v>43688</v>
      </c>
      <c r="H343" s="4">
        <v>8438</v>
      </c>
      <c r="I343" s="4">
        <v>300</v>
      </c>
      <c r="J343" s="51">
        <v>94</v>
      </c>
      <c r="K343" s="51">
        <v>163</v>
      </c>
      <c r="L343" s="51">
        <v>197</v>
      </c>
      <c r="M343" s="51">
        <v>202</v>
      </c>
      <c r="N343" s="59">
        <v>164</v>
      </c>
      <c r="O343" s="73">
        <f t="shared" si="129"/>
        <v>99</v>
      </c>
      <c r="P343" s="65">
        <f t="shared" si="120"/>
        <v>10</v>
      </c>
      <c r="Q343" s="65">
        <f t="shared" si="126"/>
        <v>51</v>
      </c>
      <c r="R343" s="65">
        <f t="shared" si="131"/>
        <v>45</v>
      </c>
      <c r="S343" s="65">
        <f t="shared" si="130"/>
        <v>22</v>
      </c>
      <c r="T343" s="53">
        <f t="shared" si="132"/>
        <v>23</v>
      </c>
      <c r="U343" s="49">
        <f t="shared" si="121"/>
        <v>4</v>
      </c>
      <c r="V343" s="49">
        <f t="shared" si="122"/>
        <v>1</v>
      </c>
      <c r="W343" s="49">
        <f t="shared" si="123"/>
        <v>3</v>
      </c>
      <c r="X343" s="49">
        <f t="shared" si="124"/>
        <v>3</v>
      </c>
      <c r="Y343" s="49" t="str">
        <f t="shared" si="125"/>
        <v>B2</v>
      </c>
      <c r="AA343" s="4" t="s">
        <v>263</v>
      </c>
    </row>
    <row r="344" spans="1:27" x14ac:dyDescent="0.25">
      <c r="A344" s="2">
        <v>200073033</v>
      </c>
      <c r="B344" s="2" t="s">
        <v>984</v>
      </c>
      <c r="C344" s="2" t="s">
        <v>114</v>
      </c>
      <c r="D344" s="50" t="s">
        <v>985</v>
      </c>
      <c r="E344" s="46" t="s">
        <v>972</v>
      </c>
      <c r="F344" s="50" t="s">
        <v>2495</v>
      </c>
      <c r="G344" s="39">
        <v>43688</v>
      </c>
      <c r="H344" s="4">
        <v>8439</v>
      </c>
      <c r="I344" s="4">
        <v>179</v>
      </c>
      <c r="J344" s="51">
        <v>231</v>
      </c>
      <c r="K344" s="51">
        <v>154</v>
      </c>
      <c r="L344" s="51">
        <v>257</v>
      </c>
      <c r="M344" s="51">
        <v>262</v>
      </c>
      <c r="N344" s="59">
        <v>226</v>
      </c>
      <c r="O344" s="73">
        <f t="shared" si="129"/>
        <v>68</v>
      </c>
      <c r="P344" s="65">
        <f t="shared" si="120"/>
        <v>95</v>
      </c>
      <c r="Q344" s="65">
        <f t="shared" si="126"/>
        <v>42</v>
      </c>
      <c r="R344" s="65">
        <f t="shared" si="131"/>
        <v>98</v>
      </c>
      <c r="S344" s="65">
        <f t="shared" si="130"/>
        <v>71</v>
      </c>
      <c r="T344" s="53">
        <f t="shared" si="132"/>
        <v>92</v>
      </c>
      <c r="U344" s="49">
        <f t="shared" si="121"/>
        <v>3</v>
      </c>
      <c r="V344" s="49">
        <f t="shared" si="122"/>
        <v>4</v>
      </c>
      <c r="W344" s="49">
        <f t="shared" si="123"/>
        <v>2</v>
      </c>
      <c r="X344" s="49">
        <f t="shared" si="124"/>
        <v>4</v>
      </c>
      <c r="Y344" s="49" t="str">
        <f t="shared" si="125"/>
        <v>B2</v>
      </c>
      <c r="AA344" s="4" t="s">
        <v>263</v>
      </c>
    </row>
    <row r="345" spans="1:27" x14ac:dyDescent="0.25">
      <c r="A345" s="2">
        <v>200080405</v>
      </c>
      <c r="B345" s="2" t="s">
        <v>978</v>
      </c>
      <c r="C345" s="2" t="s">
        <v>853</v>
      </c>
      <c r="D345" s="50" t="s">
        <v>979</v>
      </c>
      <c r="E345" s="46" t="s">
        <v>972</v>
      </c>
      <c r="F345" s="50" t="s">
        <v>2495</v>
      </c>
      <c r="G345" s="39">
        <v>43688</v>
      </c>
      <c r="H345" s="4">
        <v>8438</v>
      </c>
      <c r="I345" s="4">
        <v>141</v>
      </c>
      <c r="J345" s="51">
        <v>60</v>
      </c>
      <c r="K345" s="51">
        <v>189</v>
      </c>
      <c r="L345" s="51">
        <v>197</v>
      </c>
      <c r="M345" s="51">
        <v>191</v>
      </c>
      <c r="N345" s="59">
        <v>159</v>
      </c>
      <c r="O345" s="73">
        <f t="shared" si="129"/>
        <v>31</v>
      </c>
      <c r="P345" s="65">
        <f t="shared" si="120"/>
        <v>1</v>
      </c>
      <c r="Q345" s="65">
        <f t="shared" si="126"/>
        <v>76</v>
      </c>
      <c r="R345" s="65">
        <f t="shared" si="131"/>
        <v>45</v>
      </c>
      <c r="S345" s="65">
        <f t="shared" si="130"/>
        <v>17</v>
      </c>
      <c r="T345" s="53">
        <f t="shared" si="132"/>
        <v>20</v>
      </c>
      <c r="U345" s="49">
        <f t="shared" si="121"/>
        <v>2</v>
      </c>
      <c r="V345" s="49">
        <f t="shared" si="122"/>
        <v>1</v>
      </c>
      <c r="W345" s="49">
        <f t="shared" si="123"/>
        <v>3</v>
      </c>
      <c r="X345" s="49">
        <f t="shared" si="124"/>
        <v>3</v>
      </c>
      <c r="Y345" s="49" t="str">
        <f t="shared" si="125"/>
        <v>B1</v>
      </c>
      <c r="AA345" s="4" t="s">
        <v>263</v>
      </c>
    </row>
    <row r="346" spans="1:27" x14ac:dyDescent="0.25">
      <c r="A346" s="2">
        <v>200089478</v>
      </c>
      <c r="B346" s="2" t="s">
        <v>980</v>
      </c>
      <c r="C346" s="2" t="s">
        <v>137</v>
      </c>
      <c r="D346" s="50" t="s">
        <v>981</v>
      </c>
      <c r="E346" s="46" t="s">
        <v>972</v>
      </c>
      <c r="F346" s="50" t="s">
        <v>2495</v>
      </c>
      <c r="G346" s="39">
        <v>43688</v>
      </c>
      <c r="H346" s="4">
        <v>8438</v>
      </c>
      <c r="I346" s="4">
        <v>147</v>
      </c>
      <c r="J346" s="51">
        <v>77</v>
      </c>
      <c r="K346" s="51">
        <v>189</v>
      </c>
      <c r="L346" s="51">
        <v>214</v>
      </c>
      <c r="M346" s="51">
        <v>175</v>
      </c>
      <c r="N346" s="59">
        <v>164</v>
      </c>
      <c r="O346" s="73">
        <f t="shared" si="129"/>
        <v>38</v>
      </c>
      <c r="P346" s="65">
        <f t="shared" ref="P346:P372" si="133">VLOOKUP(J346,PER_RC,2,FALSE)</f>
        <v>4</v>
      </c>
      <c r="Q346" s="65">
        <f t="shared" si="126"/>
        <v>76</v>
      </c>
      <c r="R346" s="65">
        <f t="shared" si="131"/>
        <v>66</v>
      </c>
      <c r="S346" s="65">
        <f t="shared" si="130"/>
        <v>11</v>
      </c>
      <c r="T346" s="53">
        <f t="shared" si="132"/>
        <v>23</v>
      </c>
      <c r="U346" s="49">
        <f t="shared" si="121"/>
        <v>2</v>
      </c>
      <c r="V346" s="49">
        <f t="shared" si="122"/>
        <v>1</v>
      </c>
      <c r="W346" s="49">
        <f t="shared" si="123"/>
        <v>3</v>
      </c>
      <c r="X346" s="49">
        <f t="shared" si="124"/>
        <v>4</v>
      </c>
      <c r="Y346" s="49" t="str">
        <f t="shared" si="125"/>
        <v>B1</v>
      </c>
      <c r="AA346" s="4" t="s">
        <v>263</v>
      </c>
    </row>
    <row r="347" spans="1:27" x14ac:dyDescent="0.25">
      <c r="A347" s="2">
        <v>200075258</v>
      </c>
      <c r="B347" s="2" t="s">
        <v>986</v>
      </c>
      <c r="C347" s="2" t="s">
        <v>987</v>
      </c>
      <c r="D347" s="50" t="s">
        <v>988</v>
      </c>
      <c r="E347" s="46" t="s">
        <v>972</v>
      </c>
      <c r="F347" s="50" t="s">
        <v>2495</v>
      </c>
      <c r="G347" s="39">
        <v>43688</v>
      </c>
      <c r="H347" s="4">
        <v>8439</v>
      </c>
      <c r="I347" s="4">
        <v>141</v>
      </c>
      <c r="J347" s="51">
        <v>111</v>
      </c>
      <c r="K347" s="51">
        <v>137</v>
      </c>
      <c r="L347" s="51">
        <v>223</v>
      </c>
      <c r="M347" s="51">
        <v>191</v>
      </c>
      <c r="N347" s="51">
        <v>166</v>
      </c>
      <c r="O347" s="73">
        <f t="shared" si="129"/>
        <v>31</v>
      </c>
      <c r="P347" s="65">
        <f t="shared" si="133"/>
        <v>18</v>
      </c>
      <c r="Q347" s="65">
        <f t="shared" ref="Q347:Q380" si="134">VLOOKUP(K347,PER_LC,2,FALSE)</f>
        <v>26</v>
      </c>
      <c r="R347" s="65">
        <f t="shared" si="131"/>
        <v>77</v>
      </c>
      <c r="S347" s="65">
        <f t="shared" si="130"/>
        <v>17</v>
      </c>
      <c r="T347" s="53">
        <f t="shared" si="132"/>
        <v>25</v>
      </c>
      <c r="U347" s="49">
        <f t="shared" si="121"/>
        <v>2</v>
      </c>
      <c r="V347" s="49">
        <f t="shared" si="122"/>
        <v>1</v>
      </c>
      <c r="W347" s="49">
        <f t="shared" si="123"/>
        <v>2</v>
      </c>
      <c r="X347" s="49">
        <f t="shared" si="124"/>
        <v>4</v>
      </c>
      <c r="Y347" s="49" t="str">
        <f t="shared" si="125"/>
        <v>B1</v>
      </c>
      <c r="AA347" s="4" t="s">
        <v>263</v>
      </c>
    </row>
    <row r="348" spans="1:27" x14ac:dyDescent="0.25">
      <c r="A348" s="2">
        <v>200055962</v>
      </c>
      <c r="B348" s="2" t="s">
        <v>982</v>
      </c>
      <c r="C348" s="2" t="s">
        <v>218</v>
      </c>
      <c r="D348" s="50" t="s">
        <v>983</v>
      </c>
      <c r="E348" s="46" t="s">
        <v>972</v>
      </c>
      <c r="F348" s="50" t="s">
        <v>2495</v>
      </c>
      <c r="G348" s="39">
        <v>43688</v>
      </c>
      <c r="H348" s="4">
        <v>8438</v>
      </c>
      <c r="I348" s="4">
        <v>179</v>
      </c>
      <c r="J348" s="51">
        <v>154</v>
      </c>
      <c r="K348" s="51">
        <v>197</v>
      </c>
      <c r="L348" s="51">
        <v>189</v>
      </c>
      <c r="M348" s="51">
        <v>245</v>
      </c>
      <c r="N348" s="51">
        <v>196</v>
      </c>
      <c r="O348" s="73">
        <f t="shared" si="129"/>
        <v>68</v>
      </c>
      <c r="P348" s="65">
        <f t="shared" si="133"/>
        <v>46</v>
      </c>
      <c r="Q348" s="65">
        <f t="shared" si="134"/>
        <v>84</v>
      </c>
      <c r="R348" s="65">
        <f t="shared" si="131"/>
        <v>34</v>
      </c>
      <c r="S348" s="65">
        <f t="shared" si="130"/>
        <v>52</v>
      </c>
      <c r="T348" s="53">
        <f t="shared" si="132"/>
        <v>57</v>
      </c>
      <c r="U348" s="49">
        <f t="shared" si="121"/>
        <v>3</v>
      </c>
      <c r="V348" s="49">
        <f t="shared" si="122"/>
        <v>3</v>
      </c>
      <c r="W348" s="49">
        <f t="shared" si="123"/>
        <v>3</v>
      </c>
      <c r="X348" s="49">
        <f t="shared" si="124"/>
        <v>3</v>
      </c>
      <c r="Y348" s="49" t="str">
        <f t="shared" si="125"/>
        <v>B2</v>
      </c>
      <c r="AA348" s="4" t="s">
        <v>263</v>
      </c>
    </row>
    <row r="349" spans="1:27" x14ac:dyDescent="0.25">
      <c r="A349" s="2">
        <v>200093503</v>
      </c>
      <c r="B349" s="2" t="s">
        <v>1006</v>
      </c>
      <c r="C349" s="2" t="s">
        <v>114</v>
      </c>
      <c r="D349" s="50" t="s">
        <v>1007</v>
      </c>
      <c r="E349" s="46" t="s">
        <v>991</v>
      </c>
      <c r="F349" s="50" t="s">
        <v>2490</v>
      </c>
      <c r="G349" s="39">
        <v>43688</v>
      </c>
      <c r="H349" s="4">
        <v>8439</v>
      </c>
      <c r="I349" s="4">
        <v>185</v>
      </c>
      <c r="J349" s="51">
        <v>180</v>
      </c>
      <c r="K349" s="51">
        <v>129</v>
      </c>
      <c r="L349" s="51">
        <v>189</v>
      </c>
      <c r="M349" s="51">
        <v>224</v>
      </c>
      <c r="N349" s="51">
        <v>181</v>
      </c>
      <c r="O349" s="73">
        <f t="shared" si="129"/>
        <v>78</v>
      </c>
      <c r="P349" s="65">
        <f t="shared" si="133"/>
        <v>67</v>
      </c>
      <c r="Q349" s="65">
        <f t="shared" si="134"/>
        <v>20</v>
      </c>
      <c r="R349" s="65">
        <f t="shared" si="131"/>
        <v>34</v>
      </c>
      <c r="S349" s="65">
        <f t="shared" si="130"/>
        <v>34</v>
      </c>
      <c r="T349" s="53">
        <f t="shared" si="132"/>
        <v>38</v>
      </c>
      <c r="U349" s="49">
        <f t="shared" si="121"/>
        <v>3</v>
      </c>
      <c r="V349" s="49">
        <f t="shared" si="122"/>
        <v>3</v>
      </c>
      <c r="W349" s="49">
        <f t="shared" si="123"/>
        <v>2</v>
      </c>
      <c r="X349" s="49">
        <f t="shared" si="124"/>
        <v>3</v>
      </c>
      <c r="Y349" s="49" t="str">
        <f t="shared" si="125"/>
        <v>B2</v>
      </c>
      <c r="AA349" s="4" t="s">
        <v>263</v>
      </c>
    </row>
    <row r="350" spans="1:27" x14ac:dyDescent="0.25">
      <c r="A350" s="2">
        <v>200092756</v>
      </c>
      <c r="B350" s="2" t="s">
        <v>989</v>
      </c>
      <c r="C350" s="2" t="s">
        <v>114</v>
      </c>
      <c r="D350" s="50" t="s">
        <v>990</v>
      </c>
      <c r="E350" s="46" t="s">
        <v>991</v>
      </c>
      <c r="F350" s="50" t="s">
        <v>2490</v>
      </c>
      <c r="G350" s="39">
        <v>43688</v>
      </c>
      <c r="H350" s="4">
        <v>8438</v>
      </c>
      <c r="I350" s="4">
        <v>246</v>
      </c>
      <c r="J350" s="51">
        <v>180</v>
      </c>
      <c r="K350" s="51">
        <v>206</v>
      </c>
      <c r="L350" s="51">
        <v>189</v>
      </c>
      <c r="M350" s="51">
        <v>240</v>
      </c>
      <c r="N350" s="51">
        <v>204</v>
      </c>
      <c r="O350" s="73">
        <f t="shared" si="129"/>
        <v>83</v>
      </c>
      <c r="P350" s="65">
        <f t="shared" si="133"/>
        <v>67</v>
      </c>
      <c r="Q350" s="65">
        <f t="shared" si="134"/>
        <v>90</v>
      </c>
      <c r="R350" s="65">
        <f t="shared" si="131"/>
        <v>34</v>
      </c>
      <c r="S350" s="65">
        <f t="shared" si="130"/>
        <v>47</v>
      </c>
      <c r="T350" s="53">
        <f t="shared" si="132"/>
        <v>69</v>
      </c>
      <c r="U350" s="49">
        <f t="shared" si="121"/>
        <v>4</v>
      </c>
      <c r="V350" s="49">
        <f t="shared" si="122"/>
        <v>3</v>
      </c>
      <c r="W350" s="49">
        <f t="shared" si="123"/>
        <v>4</v>
      </c>
      <c r="X350" s="49">
        <f t="shared" si="124"/>
        <v>3</v>
      </c>
      <c r="Y350" s="49" t="str">
        <f t="shared" si="125"/>
        <v>B2</v>
      </c>
      <c r="AA350" s="4" t="s">
        <v>263</v>
      </c>
    </row>
    <row r="351" spans="1:27" x14ac:dyDescent="0.25">
      <c r="A351" s="2">
        <v>200092444</v>
      </c>
      <c r="B351" s="2" t="s">
        <v>992</v>
      </c>
      <c r="C351" s="2" t="s">
        <v>638</v>
      </c>
      <c r="D351" s="50" t="s">
        <v>993</v>
      </c>
      <c r="E351" s="46" t="s">
        <v>991</v>
      </c>
      <c r="F351" s="50" t="s">
        <v>2490</v>
      </c>
      <c r="G351" s="39">
        <v>43688</v>
      </c>
      <c r="H351" s="4">
        <v>8438</v>
      </c>
      <c r="I351" s="4">
        <v>264</v>
      </c>
      <c r="J351" s="51">
        <v>171</v>
      </c>
      <c r="K351" s="51">
        <v>171</v>
      </c>
      <c r="L351" s="51">
        <v>206</v>
      </c>
      <c r="M351" s="51">
        <v>245</v>
      </c>
      <c r="N351" s="51">
        <v>198</v>
      </c>
      <c r="O351" s="73">
        <f t="shared" si="129"/>
        <v>86</v>
      </c>
      <c r="P351" s="65">
        <f t="shared" si="133"/>
        <v>60</v>
      </c>
      <c r="Q351" s="65">
        <f t="shared" si="134"/>
        <v>61</v>
      </c>
      <c r="R351" s="65">
        <f t="shared" si="131"/>
        <v>55</v>
      </c>
      <c r="S351" s="65">
        <f t="shared" si="130"/>
        <v>52</v>
      </c>
      <c r="T351" s="53">
        <f t="shared" si="132"/>
        <v>60</v>
      </c>
      <c r="U351" s="49">
        <f t="shared" si="121"/>
        <v>4</v>
      </c>
      <c r="V351" s="49">
        <f t="shared" si="122"/>
        <v>3</v>
      </c>
      <c r="W351" s="49">
        <f t="shared" si="123"/>
        <v>3</v>
      </c>
      <c r="X351" s="49">
        <f t="shared" si="124"/>
        <v>4</v>
      </c>
      <c r="Y351" s="49" t="str">
        <f t="shared" si="125"/>
        <v>B2</v>
      </c>
      <c r="AA351" s="4" t="s">
        <v>263</v>
      </c>
    </row>
    <row r="352" spans="1:27" x14ac:dyDescent="0.25">
      <c r="A352" s="2">
        <v>200090258</v>
      </c>
      <c r="B352" s="2" t="s">
        <v>1008</v>
      </c>
      <c r="C352" s="2" t="s">
        <v>381</v>
      </c>
      <c r="D352" s="50" t="s">
        <v>1009</v>
      </c>
      <c r="E352" s="46" t="s">
        <v>991</v>
      </c>
      <c r="F352" s="50" t="s">
        <v>2490</v>
      </c>
      <c r="G352" s="39">
        <v>43688</v>
      </c>
      <c r="H352" s="4">
        <v>8439</v>
      </c>
      <c r="I352" s="4">
        <v>139</v>
      </c>
      <c r="J352" s="51">
        <v>189</v>
      </c>
      <c r="K352" s="51">
        <v>189</v>
      </c>
      <c r="L352" s="51">
        <v>223</v>
      </c>
      <c r="M352" s="51">
        <v>262</v>
      </c>
      <c r="N352" s="51">
        <v>216</v>
      </c>
      <c r="O352" s="73">
        <f t="shared" si="129"/>
        <v>28</v>
      </c>
      <c r="P352" s="65">
        <f t="shared" si="133"/>
        <v>71</v>
      </c>
      <c r="Q352" s="65">
        <f t="shared" si="134"/>
        <v>76</v>
      </c>
      <c r="R352" s="65">
        <f t="shared" si="131"/>
        <v>77</v>
      </c>
      <c r="S352" s="65">
        <f t="shared" si="130"/>
        <v>71</v>
      </c>
      <c r="T352" s="53">
        <f t="shared" si="132"/>
        <v>84</v>
      </c>
      <c r="U352" s="49">
        <f t="shared" si="121"/>
        <v>2</v>
      </c>
      <c r="V352" s="49">
        <f t="shared" si="122"/>
        <v>3</v>
      </c>
      <c r="W352" s="49">
        <f t="shared" si="123"/>
        <v>3</v>
      </c>
      <c r="X352" s="49">
        <f t="shared" si="124"/>
        <v>4</v>
      </c>
      <c r="Y352" s="49" t="str">
        <f t="shared" si="125"/>
        <v>B2</v>
      </c>
      <c r="AA352" s="4" t="s">
        <v>263</v>
      </c>
    </row>
    <row r="353" spans="1:27" x14ac:dyDescent="0.25">
      <c r="A353" s="2">
        <v>200089690</v>
      </c>
      <c r="B353" s="2" t="s">
        <v>994</v>
      </c>
      <c r="C353" s="2" t="s">
        <v>995</v>
      </c>
      <c r="D353" s="50" t="s">
        <v>996</v>
      </c>
      <c r="E353" s="46" t="s">
        <v>991</v>
      </c>
      <c r="F353" s="50" t="s">
        <v>2490</v>
      </c>
      <c r="G353" s="39">
        <v>43688</v>
      </c>
      <c r="H353" s="4">
        <v>8438</v>
      </c>
      <c r="I353" s="4">
        <v>183</v>
      </c>
      <c r="J353" s="51">
        <v>197</v>
      </c>
      <c r="K353" s="51">
        <v>137</v>
      </c>
      <c r="L353" s="51">
        <v>180</v>
      </c>
      <c r="M353" s="51">
        <v>185</v>
      </c>
      <c r="N353" s="51">
        <v>175</v>
      </c>
      <c r="O353" s="73">
        <f t="shared" si="129"/>
        <v>75</v>
      </c>
      <c r="P353" s="65">
        <f t="shared" si="133"/>
        <v>77</v>
      </c>
      <c r="Q353" s="65">
        <f t="shared" si="134"/>
        <v>26</v>
      </c>
      <c r="R353" s="65">
        <f t="shared" si="131"/>
        <v>29</v>
      </c>
      <c r="S353" s="65">
        <f t="shared" si="130"/>
        <v>14</v>
      </c>
      <c r="T353" s="53">
        <f t="shared" si="132"/>
        <v>32</v>
      </c>
      <c r="U353" s="49">
        <f t="shared" si="121"/>
        <v>3</v>
      </c>
      <c r="V353" s="49">
        <f t="shared" si="122"/>
        <v>3</v>
      </c>
      <c r="W353" s="49">
        <f t="shared" si="123"/>
        <v>2</v>
      </c>
      <c r="X353" s="49">
        <f t="shared" si="124"/>
        <v>3</v>
      </c>
      <c r="Y353" s="49" t="str">
        <f t="shared" si="125"/>
        <v>B1</v>
      </c>
      <c r="AA353" s="4" t="s">
        <v>263</v>
      </c>
    </row>
    <row r="354" spans="1:27" x14ac:dyDescent="0.25">
      <c r="A354" s="2">
        <v>200088539</v>
      </c>
      <c r="B354" s="2" t="s">
        <v>997</v>
      </c>
      <c r="C354" s="2" t="s">
        <v>998</v>
      </c>
      <c r="D354" s="50" t="s">
        <v>999</v>
      </c>
      <c r="E354" s="46" t="s">
        <v>991</v>
      </c>
      <c r="F354" s="50" t="s">
        <v>2490</v>
      </c>
      <c r="G354" s="39">
        <v>43688</v>
      </c>
      <c r="H354" s="4">
        <v>8438</v>
      </c>
      <c r="I354" s="4">
        <v>147</v>
      </c>
      <c r="J354" s="51">
        <v>214</v>
      </c>
      <c r="K354" s="51">
        <v>171</v>
      </c>
      <c r="L354" s="51">
        <v>206</v>
      </c>
      <c r="M354" s="51"/>
      <c r="N354" s="51">
        <v>148</v>
      </c>
      <c r="O354" s="73">
        <f t="shared" si="129"/>
        <v>38</v>
      </c>
      <c r="P354" s="65">
        <f t="shared" si="133"/>
        <v>88</v>
      </c>
      <c r="Q354" s="65">
        <f t="shared" si="134"/>
        <v>61</v>
      </c>
      <c r="R354" s="65">
        <f t="shared" si="131"/>
        <v>55</v>
      </c>
      <c r="S354" s="65"/>
      <c r="T354" s="53">
        <f t="shared" si="132"/>
        <v>13</v>
      </c>
      <c r="U354" s="49">
        <f t="shared" si="121"/>
        <v>2</v>
      </c>
      <c r="V354" s="49">
        <f t="shared" si="122"/>
        <v>4</v>
      </c>
      <c r="W354" s="49">
        <f t="shared" si="123"/>
        <v>3</v>
      </c>
      <c r="X354" s="49">
        <f t="shared" si="124"/>
        <v>4</v>
      </c>
      <c r="Y354" s="49" t="str">
        <f t="shared" si="125"/>
        <v>-A1</v>
      </c>
      <c r="AA354" s="4" t="s">
        <v>263</v>
      </c>
    </row>
    <row r="355" spans="1:27" x14ac:dyDescent="0.25">
      <c r="A355" s="2">
        <v>200089485</v>
      </c>
      <c r="B355" s="2" t="s">
        <v>487</v>
      </c>
      <c r="C355" s="2" t="s">
        <v>390</v>
      </c>
      <c r="D355" s="50" t="s">
        <v>1010</v>
      </c>
      <c r="E355" s="46" t="s">
        <v>991</v>
      </c>
      <c r="F355" s="50" t="s">
        <v>2490</v>
      </c>
      <c r="G355" s="39">
        <v>43688</v>
      </c>
      <c r="H355" s="4">
        <v>8439</v>
      </c>
      <c r="I355" s="4">
        <v>262</v>
      </c>
      <c r="J355" s="51">
        <v>137</v>
      </c>
      <c r="K355" s="51">
        <v>154</v>
      </c>
      <c r="L355" s="51">
        <v>206</v>
      </c>
      <c r="M355" s="51">
        <v>256</v>
      </c>
      <c r="N355" s="51">
        <v>188</v>
      </c>
      <c r="O355" s="73">
        <f t="shared" si="129"/>
        <v>85</v>
      </c>
      <c r="P355" s="65">
        <f t="shared" si="133"/>
        <v>33</v>
      </c>
      <c r="Q355" s="65">
        <f t="shared" si="134"/>
        <v>42</v>
      </c>
      <c r="R355" s="65">
        <f t="shared" si="131"/>
        <v>55</v>
      </c>
      <c r="S355" s="65">
        <f>VLOOKUP(M355,PER_IGL,2,FALSE)</f>
        <v>63</v>
      </c>
      <c r="T355" s="53">
        <f t="shared" si="132"/>
        <v>46</v>
      </c>
      <c r="U355" s="49">
        <f t="shared" si="121"/>
        <v>4</v>
      </c>
      <c r="V355" s="49">
        <f t="shared" si="122"/>
        <v>2</v>
      </c>
      <c r="W355" s="49">
        <f t="shared" si="123"/>
        <v>2</v>
      </c>
      <c r="X355" s="49">
        <f t="shared" si="124"/>
        <v>4</v>
      </c>
      <c r="Y355" s="49" t="str">
        <f t="shared" si="125"/>
        <v>B2</v>
      </c>
      <c r="AA355" s="4" t="s">
        <v>263</v>
      </c>
    </row>
    <row r="356" spans="1:27" x14ac:dyDescent="0.25">
      <c r="A356" s="2">
        <v>200090768</v>
      </c>
      <c r="B356" s="2" t="s">
        <v>1011</v>
      </c>
      <c r="C356" s="2" t="s">
        <v>301</v>
      </c>
      <c r="D356" s="50" t="s">
        <v>1012</v>
      </c>
      <c r="E356" s="46" t="s">
        <v>991</v>
      </c>
      <c r="F356" s="50" t="s">
        <v>2490</v>
      </c>
      <c r="G356" s="39">
        <v>43688</v>
      </c>
      <c r="H356" s="4">
        <v>8439</v>
      </c>
      <c r="I356" s="4">
        <v>133</v>
      </c>
      <c r="J356" s="51">
        <v>206</v>
      </c>
      <c r="K356" s="51">
        <v>171</v>
      </c>
      <c r="L356" s="51">
        <v>231</v>
      </c>
      <c r="M356" s="51">
        <v>273</v>
      </c>
      <c r="N356" s="51">
        <v>220</v>
      </c>
      <c r="O356" s="73">
        <f t="shared" si="129"/>
        <v>21</v>
      </c>
      <c r="P356" s="65">
        <f t="shared" si="133"/>
        <v>82</v>
      </c>
      <c r="Q356" s="65">
        <f t="shared" si="134"/>
        <v>61</v>
      </c>
      <c r="R356" s="65">
        <f t="shared" si="131"/>
        <v>85</v>
      </c>
      <c r="S356" s="65">
        <f>VLOOKUP(M356,PER_IGL,2,FALSE)</f>
        <v>85</v>
      </c>
      <c r="T356" s="53">
        <f t="shared" si="132"/>
        <v>87</v>
      </c>
      <c r="U356" s="49">
        <f t="shared" si="121"/>
        <v>2</v>
      </c>
      <c r="V356" s="49">
        <f t="shared" si="122"/>
        <v>4</v>
      </c>
      <c r="W356" s="49">
        <f t="shared" si="123"/>
        <v>3</v>
      </c>
      <c r="X356" s="49">
        <f t="shared" si="124"/>
        <v>4</v>
      </c>
      <c r="Y356" s="49" t="str">
        <f t="shared" si="125"/>
        <v>B2</v>
      </c>
      <c r="AA356" s="4" t="s">
        <v>263</v>
      </c>
    </row>
    <row r="357" spans="1:27" x14ac:dyDescent="0.25">
      <c r="A357" s="2">
        <v>200088923</v>
      </c>
      <c r="B357" s="2" t="s">
        <v>1000</v>
      </c>
      <c r="C357" s="2" t="s">
        <v>1001</v>
      </c>
      <c r="D357" s="50" t="s">
        <v>1002</v>
      </c>
      <c r="E357" s="46" t="s">
        <v>991</v>
      </c>
      <c r="F357" s="50" t="s">
        <v>2490</v>
      </c>
      <c r="G357" s="39">
        <v>43688</v>
      </c>
      <c r="H357" s="4">
        <v>8438</v>
      </c>
      <c r="I357" s="4">
        <v>141</v>
      </c>
      <c r="J357" s="51">
        <v>231</v>
      </c>
      <c r="K357" s="51">
        <v>154</v>
      </c>
      <c r="L357" s="51">
        <v>206</v>
      </c>
      <c r="M357" s="51">
        <v>164</v>
      </c>
      <c r="N357" s="59">
        <v>189</v>
      </c>
      <c r="O357" s="73">
        <f t="shared" si="129"/>
        <v>31</v>
      </c>
      <c r="P357" s="65">
        <f t="shared" si="133"/>
        <v>95</v>
      </c>
      <c r="Q357" s="65">
        <f t="shared" si="134"/>
        <v>42</v>
      </c>
      <c r="R357" s="65">
        <f t="shared" si="131"/>
        <v>55</v>
      </c>
      <c r="S357" s="65">
        <f>VLOOKUP(M357,PER_IGL,2,FALSE)</f>
        <v>9</v>
      </c>
      <c r="T357" s="53">
        <f t="shared" si="132"/>
        <v>47</v>
      </c>
      <c r="U357" s="49">
        <f t="shared" si="121"/>
        <v>2</v>
      </c>
      <c r="V357" s="49">
        <f t="shared" si="122"/>
        <v>4</v>
      </c>
      <c r="W357" s="49">
        <f t="shared" si="123"/>
        <v>2</v>
      </c>
      <c r="X357" s="49">
        <f t="shared" si="124"/>
        <v>4</v>
      </c>
      <c r="Y357" s="49" t="str">
        <f t="shared" si="125"/>
        <v>A2</v>
      </c>
      <c r="AA357" s="4" t="s">
        <v>263</v>
      </c>
    </row>
    <row r="358" spans="1:27" x14ac:dyDescent="0.25">
      <c r="A358" s="2">
        <v>200092477</v>
      </c>
      <c r="B358" s="2" t="s">
        <v>1013</v>
      </c>
      <c r="C358" s="2" t="s">
        <v>337</v>
      </c>
      <c r="D358" s="50" t="s">
        <v>1014</v>
      </c>
      <c r="E358" s="46" t="s">
        <v>991</v>
      </c>
      <c r="F358" s="50" t="s">
        <v>2490</v>
      </c>
      <c r="G358" s="39">
        <v>43688</v>
      </c>
      <c r="H358" s="4">
        <v>8439</v>
      </c>
      <c r="I358" s="4">
        <v>171</v>
      </c>
      <c r="J358" s="51">
        <v>146</v>
      </c>
      <c r="K358" s="51">
        <v>146</v>
      </c>
      <c r="L358" s="51">
        <v>206</v>
      </c>
      <c r="M358" s="51">
        <v>256</v>
      </c>
      <c r="N358" s="51">
        <v>189</v>
      </c>
      <c r="O358" s="73">
        <f t="shared" si="129"/>
        <v>51</v>
      </c>
      <c r="P358" s="65">
        <f t="shared" si="133"/>
        <v>40</v>
      </c>
      <c r="Q358" s="65">
        <f t="shared" si="134"/>
        <v>32</v>
      </c>
      <c r="R358" s="65">
        <f t="shared" si="131"/>
        <v>55</v>
      </c>
      <c r="S358" s="65">
        <f>VLOOKUP(M358,PER_IGL,2,FALSE)</f>
        <v>63</v>
      </c>
      <c r="T358" s="53">
        <f t="shared" si="132"/>
        <v>47</v>
      </c>
      <c r="U358" s="49">
        <f t="shared" si="121"/>
        <v>3</v>
      </c>
      <c r="V358" s="49">
        <f t="shared" si="122"/>
        <v>2</v>
      </c>
      <c r="W358" s="49">
        <f t="shared" si="123"/>
        <v>2</v>
      </c>
      <c r="X358" s="49">
        <f t="shared" si="124"/>
        <v>4</v>
      </c>
      <c r="Y358" s="49" t="str">
        <f t="shared" si="125"/>
        <v>B2</v>
      </c>
      <c r="AA358" s="4" t="s">
        <v>263</v>
      </c>
    </row>
    <row r="359" spans="1:27" x14ac:dyDescent="0.25">
      <c r="A359" s="2">
        <v>200091056</v>
      </c>
      <c r="B359" s="2" t="s">
        <v>1003</v>
      </c>
      <c r="C359" s="2" t="s">
        <v>1004</v>
      </c>
      <c r="D359" s="50" t="s">
        <v>1005</v>
      </c>
      <c r="E359" s="46" t="s">
        <v>991</v>
      </c>
      <c r="F359" s="50" t="s">
        <v>2490</v>
      </c>
      <c r="G359" s="39">
        <v>43688</v>
      </c>
      <c r="H359" s="4">
        <v>8438</v>
      </c>
      <c r="I359" s="4">
        <v>254</v>
      </c>
      <c r="J359" s="51">
        <v>214</v>
      </c>
      <c r="K359" s="51">
        <v>171</v>
      </c>
      <c r="L359" s="51">
        <v>223</v>
      </c>
      <c r="M359" s="51">
        <v>213</v>
      </c>
      <c r="N359" s="51">
        <v>205</v>
      </c>
      <c r="O359" s="73">
        <v>84</v>
      </c>
      <c r="P359" s="65">
        <f t="shared" si="133"/>
        <v>88</v>
      </c>
      <c r="Q359" s="65">
        <f t="shared" si="134"/>
        <v>61</v>
      </c>
      <c r="R359" s="65">
        <f t="shared" si="131"/>
        <v>77</v>
      </c>
      <c r="S359" s="65">
        <f>VLOOKUP(M359,PER_IGL,2,FALSE)</f>
        <v>27</v>
      </c>
      <c r="T359" s="53">
        <f t="shared" si="132"/>
        <v>72</v>
      </c>
      <c r="U359" s="49">
        <f t="shared" si="121"/>
        <v>4</v>
      </c>
      <c r="V359" s="49">
        <f t="shared" si="122"/>
        <v>4</v>
      </c>
      <c r="W359" s="49">
        <f t="shared" si="123"/>
        <v>3</v>
      </c>
      <c r="X359" s="49">
        <f t="shared" si="124"/>
        <v>4</v>
      </c>
      <c r="Y359" s="49" t="str">
        <f t="shared" si="125"/>
        <v>B2</v>
      </c>
      <c r="AA359" s="4" t="s">
        <v>263</v>
      </c>
    </row>
    <row r="360" spans="1:27" x14ac:dyDescent="0.25">
      <c r="A360" s="2">
        <v>200071860</v>
      </c>
      <c r="B360" s="2" t="s">
        <v>1018</v>
      </c>
      <c r="C360" s="2" t="s">
        <v>1019</v>
      </c>
      <c r="D360" s="50" t="s">
        <v>1020</v>
      </c>
      <c r="E360" s="46" t="s">
        <v>1017</v>
      </c>
      <c r="F360" s="50" t="s">
        <v>2489</v>
      </c>
      <c r="G360" s="39">
        <v>43688</v>
      </c>
      <c r="H360" s="4">
        <v>8438</v>
      </c>
      <c r="I360" s="4">
        <v>300</v>
      </c>
      <c r="J360" s="51">
        <v>206</v>
      </c>
      <c r="K360" s="51">
        <v>197</v>
      </c>
      <c r="L360" s="51">
        <v>249</v>
      </c>
      <c r="M360" s="51"/>
      <c r="N360" s="59">
        <v>163</v>
      </c>
      <c r="O360" s="73">
        <f t="shared" ref="O360:O366" si="135">VLOOKUP(I360,PER_CE,2,FALSE)</f>
        <v>99</v>
      </c>
      <c r="P360" s="65">
        <f t="shared" si="133"/>
        <v>82</v>
      </c>
      <c r="Q360" s="65">
        <f t="shared" si="134"/>
        <v>84</v>
      </c>
      <c r="R360" s="65">
        <f t="shared" si="131"/>
        <v>94</v>
      </c>
      <c r="S360" s="65"/>
      <c r="T360" s="53">
        <f t="shared" si="132"/>
        <v>22</v>
      </c>
      <c r="U360" s="49">
        <f t="shared" si="121"/>
        <v>4</v>
      </c>
      <c r="V360" s="49">
        <f t="shared" si="122"/>
        <v>4</v>
      </c>
      <c r="W360" s="49">
        <f t="shared" si="123"/>
        <v>3</v>
      </c>
      <c r="X360" s="49">
        <f t="shared" si="124"/>
        <v>4</v>
      </c>
      <c r="Y360" s="49" t="str">
        <f t="shared" si="125"/>
        <v>-A1</v>
      </c>
      <c r="AA360" s="4" t="s">
        <v>263</v>
      </c>
    </row>
    <row r="361" spans="1:27" x14ac:dyDescent="0.25">
      <c r="A361" s="2">
        <v>200071793</v>
      </c>
      <c r="B361" s="2" t="s">
        <v>1021</v>
      </c>
      <c r="C361" s="2" t="s">
        <v>1022</v>
      </c>
      <c r="D361" s="50" t="s">
        <v>1023</v>
      </c>
      <c r="E361" s="46" t="s">
        <v>1017</v>
      </c>
      <c r="F361" s="50" t="s">
        <v>2489</v>
      </c>
      <c r="G361" s="39">
        <v>43688</v>
      </c>
      <c r="H361" s="4">
        <v>8438</v>
      </c>
      <c r="I361" s="4">
        <v>171</v>
      </c>
      <c r="J361" s="51">
        <v>154</v>
      </c>
      <c r="K361" s="51">
        <v>171</v>
      </c>
      <c r="L361" s="51">
        <v>180</v>
      </c>
      <c r="M361" s="51">
        <v>278</v>
      </c>
      <c r="N361" s="59">
        <v>196</v>
      </c>
      <c r="O361" s="73">
        <f t="shared" si="135"/>
        <v>51</v>
      </c>
      <c r="P361" s="65">
        <f t="shared" si="133"/>
        <v>46</v>
      </c>
      <c r="Q361" s="65">
        <f t="shared" si="134"/>
        <v>61</v>
      </c>
      <c r="R361" s="65">
        <f t="shared" si="131"/>
        <v>29</v>
      </c>
      <c r="S361" s="65">
        <f t="shared" ref="S361:S404" si="136">VLOOKUP(M361,PER_IGL,2,FALSE)</f>
        <v>88</v>
      </c>
      <c r="T361" s="53">
        <f t="shared" si="132"/>
        <v>57</v>
      </c>
      <c r="U361" s="49">
        <f t="shared" si="121"/>
        <v>3</v>
      </c>
      <c r="V361" s="49">
        <f t="shared" si="122"/>
        <v>3</v>
      </c>
      <c r="W361" s="49">
        <f t="shared" si="123"/>
        <v>3</v>
      </c>
      <c r="X361" s="49">
        <f t="shared" si="124"/>
        <v>3</v>
      </c>
      <c r="Y361" s="49" t="str">
        <f t="shared" si="125"/>
        <v>B2</v>
      </c>
      <c r="AA361" s="4" t="s">
        <v>263</v>
      </c>
    </row>
    <row r="362" spans="1:27" x14ac:dyDescent="0.25">
      <c r="A362" s="2">
        <v>200071890</v>
      </c>
      <c r="B362" s="2" t="s">
        <v>1024</v>
      </c>
      <c r="C362" s="2" t="s">
        <v>1025</v>
      </c>
      <c r="D362" s="50" t="s">
        <v>1026</v>
      </c>
      <c r="E362" s="46" t="s">
        <v>1017</v>
      </c>
      <c r="F362" s="50" t="s">
        <v>2489</v>
      </c>
      <c r="G362" s="39">
        <v>43688</v>
      </c>
      <c r="H362" s="4">
        <v>8438</v>
      </c>
      <c r="I362" s="4">
        <v>282</v>
      </c>
      <c r="J362" s="51">
        <v>189</v>
      </c>
      <c r="K362" s="51">
        <v>111</v>
      </c>
      <c r="L362" s="51">
        <v>189</v>
      </c>
      <c r="M362" s="51">
        <v>229</v>
      </c>
      <c r="N362" s="59">
        <v>180</v>
      </c>
      <c r="O362" s="73">
        <f t="shared" si="135"/>
        <v>92</v>
      </c>
      <c r="P362" s="65">
        <f t="shared" si="133"/>
        <v>71</v>
      </c>
      <c r="Q362" s="65">
        <f t="shared" si="134"/>
        <v>12</v>
      </c>
      <c r="R362" s="65">
        <f t="shared" si="131"/>
        <v>34</v>
      </c>
      <c r="S362" s="65">
        <f t="shared" si="136"/>
        <v>37</v>
      </c>
      <c r="T362" s="53">
        <f t="shared" si="132"/>
        <v>37</v>
      </c>
      <c r="U362" s="49">
        <f t="shared" si="121"/>
        <v>4</v>
      </c>
      <c r="V362" s="49">
        <f t="shared" si="122"/>
        <v>3</v>
      </c>
      <c r="W362" s="49">
        <f t="shared" si="123"/>
        <v>1</v>
      </c>
      <c r="X362" s="49">
        <f t="shared" si="124"/>
        <v>3</v>
      </c>
      <c r="Y362" s="49" t="str">
        <f t="shared" si="125"/>
        <v>B2</v>
      </c>
      <c r="AA362" s="4" t="s">
        <v>263</v>
      </c>
    </row>
    <row r="363" spans="1:27" x14ac:dyDescent="0.25">
      <c r="A363" s="2">
        <v>200073726</v>
      </c>
      <c r="B363" s="2" t="s">
        <v>1027</v>
      </c>
      <c r="C363" s="2" t="s">
        <v>1028</v>
      </c>
      <c r="D363" s="50" t="s">
        <v>1029</v>
      </c>
      <c r="E363" s="46" t="s">
        <v>1017</v>
      </c>
      <c r="F363" s="50" t="s">
        <v>2489</v>
      </c>
      <c r="G363" s="39">
        <v>43688</v>
      </c>
      <c r="H363" s="4">
        <v>8438</v>
      </c>
      <c r="I363" s="4">
        <v>300</v>
      </c>
      <c r="J363" s="51">
        <v>120</v>
      </c>
      <c r="K363" s="51">
        <v>163</v>
      </c>
      <c r="L363" s="51">
        <v>189</v>
      </c>
      <c r="M363" s="51">
        <v>180</v>
      </c>
      <c r="N363" s="59">
        <v>163</v>
      </c>
      <c r="O363" s="73">
        <f t="shared" si="135"/>
        <v>99</v>
      </c>
      <c r="P363" s="65">
        <f t="shared" si="133"/>
        <v>24</v>
      </c>
      <c r="Q363" s="65">
        <f t="shared" si="134"/>
        <v>51</v>
      </c>
      <c r="R363" s="65">
        <f t="shared" si="131"/>
        <v>34</v>
      </c>
      <c r="S363" s="65">
        <f t="shared" si="136"/>
        <v>13</v>
      </c>
      <c r="T363" s="53">
        <f t="shared" si="132"/>
        <v>22</v>
      </c>
      <c r="U363" s="49">
        <f t="shared" si="121"/>
        <v>4</v>
      </c>
      <c r="V363" s="49">
        <f t="shared" si="122"/>
        <v>1</v>
      </c>
      <c r="W363" s="49">
        <f t="shared" si="123"/>
        <v>3</v>
      </c>
      <c r="X363" s="49">
        <f t="shared" si="124"/>
        <v>3</v>
      </c>
      <c r="Y363" s="49" t="str">
        <f t="shared" si="125"/>
        <v>B1</v>
      </c>
      <c r="AA363" s="4" t="s">
        <v>263</v>
      </c>
    </row>
    <row r="364" spans="1:27" x14ac:dyDescent="0.25">
      <c r="A364" s="2">
        <v>200087003</v>
      </c>
      <c r="B364" s="2" t="s">
        <v>1030</v>
      </c>
      <c r="C364" s="2" t="s">
        <v>3</v>
      </c>
      <c r="D364" s="50" t="s">
        <v>1031</v>
      </c>
      <c r="E364" s="46" t="s">
        <v>1017</v>
      </c>
      <c r="F364" s="50" t="s">
        <v>2489</v>
      </c>
      <c r="G364" s="39">
        <v>43688</v>
      </c>
      <c r="H364" s="4">
        <v>8438</v>
      </c>
      <c r="I364" s="4">
        <v>282</v>
      </c>
      <c r="J364" s="51">
        <v>171</v>
      </c>
      <c r="K364" s="51">
        <v>171</v>
      </c>
      <c r="L364" s="51">
        <v>180</v>
      </c>
      <c r="M364" s="51">
        <v>235</v>
      </c>
      <c r="N364" s="59">
        <v>189</v>
      </c>
      <c r="O364" s="73">
        <f t="shared" si="135"/>
        <v>92</v>
      </c>
      <c r="P364" s="65">
        <f t="shared" si="133"/>
        <v>60</v>
      </c>
      <c r="Q364" s="65">
        <f t="shared" si="134"/>
        <v>61</v>
      </c>
      <c r="R364" s="65">
        <f t="shared" si="131"/>
        <v>29</v>
      </c>
      <c r="S364" s="65">
        <f t="shared" si="136"/>
        <v>42</v>
      </c>
      <c r="T364" s="53">
        <f t="shared" si="132"/>
        <v>47</v>
      </c>
      <c r="U364" s="49">
        <f t="shared" si="121"/>
        <v>4</v>
      </c>
      <c r="V364" s="49">
        <f t="shared" si="122"/>
        <v>3</v>
      </c>
      <c r="W364" s="49">
        <f t="shared" si="123"/>
        <v>3</v>
      </c>
      <c r="X364" s="49">
        <f t="shared" si="124"/>
        <v>3</v>
      </c>
      <c r="Y364" s="49" t="str">
        <f t="shared" si="125"/>
        <v>B2</v>
      </c>
      <c r="AA364" s="4" t="s">
        <v>263</v>
      </c>
    </row>
    <row r="365" spans="1:27" x14ac:dyDescent="0.25">
      <c r="A365" s="2">
        <v>200074599</v>
      </c>
      <c r="B365" s="2" t="s">
        <v>1032</v>
      </c>
      <c r="C365" s="2" t="s">
        <v>112</v>
      </c>
      <c r="D365" s="50" t="s">
        <v>1033</v>
      </c>
      <c r="E365" s="46" t="s">
        <v>1017</v>
      </c>
      <c r="F365" s="50" t="s">
        <v>2489</v>
      </c>
      <c r="G365" s="39">
        <v>43688</v>
      </c>
      <c r="H365" s="4">
        <v>8438</v>
      </c>
      <c r="I365" s="4">
        <v>300</v>
      </c>
      <c r="J365" s="51">
        <v>146</v>
      </c>
      <c r="K365" s="51">
        <v>163</v>
      </c>
      <c r="L365" s="51">
        <v>231</v>
      </c>
      <c r="M365" s="51">
        <v>196</v>
      </c>
      <c r="N365" s="59">
        <v>184</v>
      </c>
      <c r="O365" s="73">
        <f t="shared" si="135"/>
        <v>99</v>
      </c>
      <c r="P365" s="65">
        <f t="shared" si="133"/>
        <v>40</v>
      </c>
      <c r="Q365" s="65">
        <f t="shared" si="134"/>
        <v>51</v>
      </c>
      <c r="R365" s="65">
        <f t="shared" si="131"/>
        <v>85</v>
      </c>
      <c r="S365" s="65">
        <f t="shared" si="136"/>
        <v>18</v>
      </c>
      <c r="T365" s="53">
        <f t="shared" si="132"/>
        <v>41</v>
      </c>
      <c r="U365" s="49">
        <f t="shared" si="121"/>
        <v>4</v>
      </c>
      <c r="V365" s="49">
        <f t="shared" si="122"/>
        <v>2</v>
      </c>
      <c r="W365" s="49">
        <f t="shared" si="123"/>
        <v>3</v>
      </c>
      <c r="X365" s="49">
        <f t="shared" si="124"/>
        <v>4</v>
      </c>
      <c r="Y365" s="49" t="str">
        <f t="shared" si="125"/>
        <v>B1</v>
      </c>
      <c r="AA365" s="4" t="s">
        <v>263</v>
      </c>
    </row>
    <row r="366" spans="1:27" x14ac:dyDescent="0.25">
      <c r="A366" s="2">
        <v>200069529</v>
      </c>
      <c r="B366" s="2" t="s">
        <v>1034</v>
      </c>
      <c r="C366" s="2" t="s">
        <v>1035</v>
      </c>
      <c r="D366" s="50" t="s">
        <v>1036</v>
      </c>
      <c r="E366" s="46" t="s">
        <v>1017</v>
      </c>
      <c r="F366" s="50" t="s">
        <v>2489</v>
      </c>
      <c r="G366" s="39">
        <v>43688</v>
      </c>
      <c r="H366" s="4">
        <v>8438</v>
      </c>
      <c r="I366" s="4">
        <v>282</v>
      </c>
      <c r="J366" s="51">
        <v>189</v>
      </c>
      <c r="K366" s="51">
        <v>129</v>
      </c>
      <c r="L366" s="51">
        <v>214</v>
      </c>
      <c r="M366" s="51">
        <v>235</v>
      </c>
      <c r="N366" s="59">
        <v>192</v>
      </c>
      <c r="O366" s="73">
        <f t="shared" si="135"/>
        <v>92</v>
      </c>
      <c r="P366" s="65">
        <f t="shared" si="133"/>
        <v>71</v>
      </c>
      <c r="Q366" s="65">
        <f t="shared" si="134"/>
        <v>20</v>
      </c>
      <c r="R366" s="65">
        <f t="shared" si="131"/>
        <v>66</v>
      </c>
      <c r="S366" s="65">
        <f t="shared" si="136"/>
        <v>42</v>
      </c>
      <c r="T366" s="53">
        <f t="shared" si="132"/>
        <v>51</v>
      </c>
      <c r="U366" s="49">
        <f t="shared" si="121"/>
        <v>4</v>
      </c>
      <c r="V366" s="49">
        <f t="shared" si="122"/>
        <v>3</v>
      </c>
      <c r="W366" s="49">
        <f t="shared" si="123"/>
        <v>2</v>
      </c>
      <c r="X366" s="49">
        <f t="shared" si="124"/>
        <v>4</v>
      </c>
      <c r="Y366" s="49" t="str">
        <f t="shared" si="125"/>
        <v>B2</v>
      </c>
      <c r="AA366" s="4" t="s">
        <v>263</v>
      </c>
    </row>
    <row r="367" spans="1:27" x14ac:dyDescent="0.25">
      <c r="A367" s="2">
        <v>200075492</v>
      </c>
      <c r="B367" s="2" t="s">
        <v>1168</v>
      </c>
      <c r="C367" s="2" t="s">
        <v>1169</v>
      </c>
      <c r="D367" s="50" t="s">
        <v>1170</v>
      </c>
      <c r="E367" s="46" t="s">
        <v>1017</v>
      </c>
      <c r="F367" s="50" t="s">
        <v>2489</v>
      </c>
      <c r="G367" s="39">
        <v>43688</v>
      </c>
      <c r="H367" s="4">
        <v>8439</v>
      </c>
      <c r="I367" s="4">
        <v>166</v>
      </c>
      <c r="J367" s="51">
        <v>206</v>
      </c>
      <c r="K367" s="51">
        <v>120</v>
      </c>
      <c r="L367" s="51">
        <v>197</v>
      </c>
      <c r="M367" s="51">
        <v>224</v>
      </c>
      <c r="N367" s="59">
        <v>187</v>
      </c>
      <c r="O367" s="73">
        <v>45</v>
      </c>
      <c r="P367" s="65">
        <f t="shared" si="133"/>
        <v>82</v>
      </c>
      <c r="Q367" s="65">
        <f t="shared" si="134"/>
        <v>16</v>
      </c>
      <c r="R367" s="65">
        <f t="shared" si="131"/>
        <v>45</v>
      </c>
      <c r="S367" s="65">
        <f t="shared" si="136"/>
        <v>34</v>
      </c>
      <c r="T367" s="53">
        <v>45</v>
      </c>
      <c r="U367" s="49">
        <f t="shared" si="121"/>
        <v>3</v>
      </c>
      <c r="V367" s="49">
        <f t="shared" si="122"/>
        <v>4</v>
      </c>
      <c r="W367" s="49">
        <f t="shared" si="123"/>
        <v>1</v>
      </c>
      <c r="X367" s="49">
        <f t="shared" si="124"/>
        <v>3</v>
      </c>
      <c r="Y367" s="49" t="str">
        <f t="shared" si="125"/>
        <v>B2</v>
      </c>
      <c r="AA367" s="4" t="s">
        <v>263</v>
      </c>
    </row>
    <row r="368" spans="1:27" x14ac:dyDescent="0.25">
      <c r="A368" s="2">
        <v>200071157</v>
      </c>
      <c r="B368" s="2" t="s">
        <v>1171</v>
      </c>
      <c r="C368" s="2" t="s">
        <v>337</v>
      </c>
      <c r="D368" s="50" t="s">
        <v>1172</v>
      </c>
      <c r="E368" s="46" t="s">
        <v>1017</v>
      </c>
      <c r="F368" s="50" t="s">
        <v>2489</v>
      </c>
      <c r="G368" s="39">
        <v>43688</v>
      </c>
      <c r="H368" s="4">
        <v>8439</v>
      </c>
      <c r="I368" s="4">
        <v>114</v>
      </c>
      <c r="J368" s="51">
        <v>197</v>
      </c>
      <c r="K368" s="51">
        <v>171</v>
      </c>
      <c r="L368" s="51">
        <v>240</v>
      </c>
      <c r="M368" s="51">
        <v>240</v>
      </c>
      <c r="N368" s="59">
        <v>212</v>
      </c>
      <c r="O368" s="73">
        <v>10</v>
      </c>
      <c r="P368" s="65">
        <f t="shared" si="133"/>
        <v>77</v>
      </c>
      <c r="Q368" s="65">
        <f t="shared" si="134"/>
        <v>61</v>
      </c>
      <c r="R368" s="65">
        <f t="shared" si="131"/>
        <v>91</v>
      </c>
      <c r="S368" s="65">
        <f t="shared" si="136"/>
        <v>47</v>
      </c>
      <c r="T368" s="53">
        <f>VLOOKUP(N368,PER_PGLOB,2,FALSE)</f>
        <v>79</v>
      </c>
      <c r="U368" s="49">
        <f t="shared" si="121"/>
        <v>1</v>
      </c>
      <c r="V368" s="49">
        <f t="shared" si="122"/>
        <v>3</v>
      </c>
      <c r="W368" s="49">
        <f t="shared" si="123"/>
        <v>3</v>
      </c>
      <c r="X368" s="49">
        <f t="shared" si="124"/>
        <v>4</v>
      </c>
      <c r="Y368" s="49" t="str">
        <f t="shared" si="125"/>
        <v>B2</v>
      </c>
      <c r="AA368" s="4" t="s">
        <v>263</v>
      </c>
    </row>
    <row r="369" spans="1:27" x14ac:dyDescent="0.25">
      <c r="A369" s="2">
        <v>200054797</v>
      </c>
      <c r="B369" s="2" t="s">
        <v>1173</v>
      </c>
      <c r="C369" s="2" t="s">
        <v>1174</v>
      </c>
      <c r="D369" s="50" t="s">
        <v>1175</v>
      </c>
      <c r="E369" s="46" t="s">
        <v>1017</v>
      </c>
      <c r="F369" s="50" t="s">
        <v>2489</v>
      </c>
      <c r="G369" s="39">
        <v>43688</v>
      </c>
      <c r="H369" s="4">
        <v>8439</v>
      </c>
      <c r="I369" s="4">
        <v>150</v>
      </c>
      <c r="J369" s="51">
        <v>189</v>
      </c>
      <c r="K369" s="51">
        <v>154</v>
      </c>
      <c r="L369" s="51">
        <v>197</v>
      </c>
      <c r="M369" s="51">
        <v>202</v>
      </c>
      <c r="N369" s="59">
        <v>186</v>
      </c>
      <c r="O369" s="73">
        <v>39</v>
      </c>
      <c r="P369" s="65">
        <f t="shared" si="133"/>
        <v>71</v>
      </c>
      <c r="Q369" s="65">
        <f t="shared" si="134"/>
        <v>42</v>
      </c>
      <c r="R369" s="65">
        <f t="shared" si="131"/>
        <v>45</v>
      </c>
      <c r="S369" s="65">
        <f t="shared" si="136"/>
        <v>22</v>
      </c>
      <c r="T369" s="53">
        <f>VLOOKUP(N369,PER_PGLOB,2,FALSE)</f>
        <v>44</v>
      </c>
      <c r="U369" s="49">
        <f t="shared" si="121"/>
        <v>2</v>
      </c>
      <c r="V369" s="49">
        <f t="shared" si="122"/>
        <v>3</v>
      </c>
      <c r="W369" s="49">
        <f t="shared" si="123"/>
        <v>2</v>
      </c>
      <c r="X369" s="49">
        <f t="shared" si="124"/>
        <v>3</v>
      </c>
      <c r="Y369" s="49" t="str">
        <f t="shared" si="125"/>
        <v>B2</v>
      </c>
      <c r="AA369" s="4" t="s">
        <v>263</v>
      </c>
    </row>
    <row r="370" spans="1:27" x14ac:dyDescent="0.25">
      <c r="A370" s="2">
        <v>200076705</v>
      </c>
      <c r="B370" s="2" t="s">
        <v>1176</v>
      </c>
      <c r="C370" s="2" t="s">
        <v>445</v>
      </c>
      <c r="D370" s="50" t="s">
        <v>1177</v>
      </c>
      <c r="E370" s="46" t="s">
        <v>1017</v>
      </c>
      <c r="F370" s="50" t="s">
        <v>2489</v>
      </c>
      <c r="G370" s="39">
        <v>43688</v>
      </c>
      <c r="H370" s="4">
        <v>8439</v>
      </c>
      <c r="I370" s="4">
        <v>181</v>
      </c>
      <c r="J370" s="51">
        <v>189</v>
      </c>
      <c r="K370" s="51">
        <v>171</v>
      </c>
      <c r="L370" s="51">
        <v>206</v>
      </c>
      <c r="M370" s="51">
        <v>245</v>
      </c>
      <c r="N370" s="59">
        <v>203</v>
      </c>
      <c r="O370" s="73">
        <f t="shared" ref="O370:O391" si="137">VLOOKUP(I370,PER_CE,2,FALSE)</f>
        <v>74</v>
      </c>
      <c r="P370" s="65">
        <f t="shared" si="133"/>
        <v>71</v>
      </c>
      <c r="Q370" s="65">
        <f t="shared" si="134"/>
        <v>61</v>
      </c>
      <c r="R370" s="65">
        <f t="shared" si="131"/>
        <v>55</v>
      </c>
      <c r="S370" s="65">
        <f t="shared" si="136"/>
        <v>52</v>
      </c>
      <c r="T370" s="53">
        <f>VLOOKUP(N370,PER_PGLOB,2,FALSE)</f>
        <v>68</v>
      </c>
      <c r="U370" s="49">
        <f t="shared" si="121"/>
        <v>3</v>
      </c>
      <c r="V370" s="49">
        <f t="shared" si="122"/>
        <v>3</v>
      </c>
      <c r="W370" s="49">
        <f t="shared" si="123"/>
        <v>3</v>
      </c>
      <c r="X370" s="49">
        <f t="shared" si="124"/>
        <v>4</v>
      </c>
      <c r="Y370" s="49" t="str">
        <f t="shared" si="125"/>
        <v>B2</v>
      </c>
      <c r="AA370" s="4" t="s">
        <v>263</v>
      </c>
    </row>
    <row r="371" spans="1:27" x14ac:dyDescent="0.25">
      <c r="A371" s="2">
        <v>200074301</v>
      </c>
      <c r="B371" s="2" t="s">
        <v>1015</v>
      </c>
      <c r="C371" s="2" t="s">
        <v>4</v>
      </c>
      <c r="D371" s="50" t="s">
        <v>1016</v>
      </c>
      <c r="E371" s="46" t="s">
        <v>1017</v>
      </c>
      <c r="F371" s="50" t="s">
        <v>2489</v>
      </c>
      <c r="G371" s="39">
        <v>43688</v>
      </c>
      <c r="H371" s="4">
        <v>8438</v>
      </c>
      <c r="I371" s="4">
        <v>129</v>
      </c>
      <c r="J371" s="51">
        <v>154</v>
      </c>
      <c r="K371" s="51">
        <v>171</v>
      </c>
      <c r="L371" s="51">
        <v>240</v>
      </c>
      <c r="M371" s="51">
        <v>267</v>
      </c>
      <c r="N371" s="59">
        <v>208</v>
      </c>
      <c r="O371" s="73">
        <f t="shared" si="137"/>
        <v>13</v>
      </c>
      <c r="P371" s="65">
        <f t="shared" si="133"/>
        <v>46</v>
      </c>
      <c r="Q371" s="65">
        <f t="shared" si="134"/>
        <v>61</v>
      </c>
      <c r="R371" s="65">
        <f t="shared" si="131"/>
        <v>91</v>
      </c>
      <c r="S371" s="65">
        <f t="shared" si="136"/>
        <v>76</v>
      </c>
      <c r="T371" s="53">
        <f>VLOOKUP(N371,PER_PGLOB,2,FALSE)</f>
        <v>75</v>
      </c>
      <c r="U371" s="49">
        <f t="shared" si="121"/>
        <v>2</v>
      </c>
      <c r="V371" s="49">
        <f t="shared" si="122"/>
        <v>3</v>
      </c>
      <c r="W371" s="49">
        <f t="shared" si="123"/>
        <v>3</v>
      </c>
      <c r="X371" s="49">
        <f t="shared" si="124"/>
        <v>4</v>
      </c>
      <c r="Y371" s="49" t="str">
        <f t="shared" si="125"/>
        <v>B2</v>
      </c>
      <c r="AA371" s="4" t="s">
        <v>264</v>
      </c>
    </row>
    <row r="372" spans="1:27" x14ac:dyDescent="0.25">
      <c r="A372" s="2">
        <v>200080801</v>
      </c>
      <c r="B372" s="2" t="s">
        <v>1037</v>
      </c>
      <c r="C372" s="2" t="s">
        <v>454</v>
      </c>
      <c r="D372" s="50" t="s">
        <v>1038</v>
      </c>
      <c r="E372" s="46" t="s">
        <v>1017</v>
      </c>
      <c r="F372" s="50" t="s">
        <v>2489</v>
      </c>
      <c r="G372" s="39">
        <v>43688</v>
      </c>
      <c r="H372" s="4">
        <v>8438</v>
      </c>
      <c r="I372" s="4">
        <v>181</v>
      </c>
      <c r="J372" s="51">
        <v>137</v>
      </c>
      <c r="K372" s="51">
        <v>137</v>
      </c>
      <c r="L372" s="51">
        <v>154</v>
      </c>
      <c r="M372" s="51">
        <v>245</v>
      </c>
      <c r="N372" s="59">
        <v>168</v>
      </c>
      <c r="O372" s="73">
        <f t="shared" si="137"/>
        <v>74</v>
      </c>
      <c r="P372" s="65">
        <f t="shared" si="133"/>
        <v>33</v>
      </c>
      <c r="Q372" s="65">
        <f t="shared" si="134"/>
        <v>26</v>
      </c>
      <c r="R372" s="65">
        <f t="shared" si="131"/>
        <v>13</v>
      </c>
      <c r="S372" s="65">
        <f t="shared" si="136"/>
        <v>52</v>
      </c>
      <c r="T372" s="53">
        <f>VLOOKUP(N372,PER_PGLOB,2,FALSE)</f>
        <v>26</v>
      </c>
      <c r="U372" s="49">
        <f t="shared" si="121"/>
        <v>3</v>
      </c>
      <c r="V372" s="49">
        <f t="shared" si="122"/>
        <v>2</v>
      </c>
      <c r="W372" s="49">
        <f t="shared" si="123"/>
        <v>2</v>
      </c>
      <c r="X372" s="49">
        <f t="shared" si="124"/>
        <v>2</v>
      </c>
      <c r="Y372" s="49" t="str">
        <f t="shared" si="125"/>
        <v>B2</v>
      </c>
      <c r="AA372" s="4" t="s">
        <v>263</v>
      </c>
    </row>
    <row r="373" spans="1:27" x14ac:dyDescent="0.25">
      <c r="A373" s="2">
        <v>200056066</v>
      </c>
      <c r="B373" s="2" t="s">
        <v>1178</v>
      </c>
      <c r="C373" s="2" t="s">
        <v>493</v>
      </c>
      <c r="D373" s="50" t="s">
        <v>1179</v>
      </c>
      <c r="E373" s="46" t="s">
        <v>1017</v>
      </c>
      <c r="F373" s="50" t="s">
        <v>2489</v>
      </c>
      <c r="G373" s="39">
        <v>43688</v>
      </c>
      <c r="H373" s="4">
        <v>8439</v>
      </c>
      <c r="I373" s="4">
        <v>300</v>
      </c>
      <c r="J373" s="51">
        <v>257</v>
      </c>
      <c r="K373" s="51">
        <v>206</v>
      </c>
      <c r="L373" s="51">
        <v>223</v>
      </c>
      <c r="M373" s="51">
        <v>284</v>
      </c>
      <c r="N373" s="59">
        <v>243</v>
      </c>
      <c r="O373" s="73">
        <f t="shared" si="137"/>
        <v>99</v>
      </c>
      <c r="P373" s="65">
        <v>100</v>
      </c>
      <c r="Q373" s="65">
        <f t="shared" si="134"/>
        <v>90</v>
      </c>
      <c r="R373" s="65">
        <f t="shared" ref="R373:R398" si="138">VLOOKUP(L373,PER_CC,2,FALSE)</f>
        <v>77</v>
      </c>
      <c r="S373" s="65">
        <f t="shared" si="136"/>
        <v>93</v>
      </c>
      <c r="T373" s="53">
        <v>99</v>
      </c>
      <c r="U373" s="49">
        <f t="shared" si="121"/>
        <v>4</v>
      </c>
      <c r="V373" s="49">
        <f t="shared" si="122"/>
        <v>4</v>
      </c>
      <c r="W373" s="49">
        <f t="shared" si="123"/>
        <v>4</v>
      </c>
      <c r="X373" s="49">
        <f t="shared" si="124"/>
        <v>4</v>
      </c>
      <c r="Y373" s="49" t="str">
        <f t="shared" si="125"/>
        <v>B2</v>
      </c>
      <c r="AA373" s="4" t="s">
        <v>263</v>
      </c>
    </row>
    <row r="374" spans="1:27" x14ac:dyDescent="0.25">
      <c r="A374" s="2">
        <v>200073346</v>
      </c>
      <c r="B374" s="2" t="s">
        <v>1039</v>
      </c>
      <c r="C374" s="2" t="s">
        <v>1040</v>
      </c>
      <c r="D374" s="50" t="s">
        <v>1041</v>
      </c>
      <c r="E374" s="46" t="s">
        <v>1017</v>
      </c>
      <c r="F374" s="50" t="s">
        <v>2489</v>
      </c>
      <c r="G374" s="39">
        <v>43688</v>
      </c>
      <c r="H374" s="4">
        <v>8438</v>
      </c>
      <c r="I374" s="4">
        <v>300</v>
      </c>
      <c r="J374" s="51">
        <v>231</v>
      </c>
      <c r="K374" s="51">
        <v>171</v>
      </c>
      <c r="L374" s="51">
        <v>214</v>
      </c>
      <c r="M374" s="51">
        <v>207</v>
      </c>
      <c r="N374" s="59">
        <v>206</v>
      </c>
      <c r="O374" s="73">
        <f t="shared" si="137"/>
        <v>99</v>
      </c>
      <c r="P374" s="65">
        <f t="shared" ref="P374:P394" si="139">VLOOKUP(J374,PER_RC,2,FALSE)</f>
        <v>95</v>
      </c>
      <c r="Q374" s="65">
        <f t="shared" si="134"/>
        <v>61</v>
      </c>
      <c r="R374" s="65">
        <f t="shared" si="138"/>
        <v>66</v>
      </c>
      <c r="S374" s="65">
        <f t="shared" si="136"/>
        <v>24</v>
      </c>
      <c r="T374" s="53">
        <v>73</v>
      </c>
      <c r="U374" s="49">
        <f t="shared" si="121"/>
        <v>4</v>
      </c>
      <c r="V374" s="49">
        <f t="shared" si="122"/>
        <v>4</v>
      </c>
      <c r="W374" s="49">
        <f t="shared" si="123"/>
        <v>3</v>
      </c>
      <c r="X374" s="49">
        <f t="shared" si="124"/>
        <v>4</v>
      </c>
      <c r="Y374" s="49" t="str">
        <f t="shared" si="125"/>
        <v>B2</v>
      </c>
      <c r="AA374" s="4" t="s">
        <v>263</v>
      </c>
    </row>
    <row r="375" spans="1:27" x14ac:dyDescent="0.25">
      <c r="A375" s="2">
        <v>200073579</v>
      </c>
      <c r="B375" s="2" t="s">
        <v>1042</v>
      </c>
      <c r="C375" s="2" t="s">
        <v>1043</v>
      </c>
      <c r="D375" s="50" t="s">
        <v>1044</v>
      </c>
      <c r="E375" s="46" t="s">
        <v>1017</v>
      </c>
      <c r="F375" s="50" t="s">
        <v>2489</v>
      </c>
      <c r="G375" s="39">
        <v>43688</v>
      </c>
      <c r="H375" s="4">
        <v>8438</v>
      </c>
      <c r="I375" s="4">
        <v>282</v>
      </c>
      <c r="J375" s="51">
        <v>154</v>
      </c>
      <c r="K375" s="51">
        <v>163</v>
      </c>
      <c r="L375" s="51">
        <v>214</v>
      </c>
      <c r="M375" s="51">
        <v>213</v>
      </c>
      <c r="N375" s="59">
        <v>186</v>
      </c>
      <c r="O375" s="73">
        <f t="shared" si="137"/>
        <v>92</v>
      </c>
      <c r="P375" s="65">
        <f t="shared" si="139"/>
        <v>46</v>
      </c>
      <c r="Q375" s="65">
        <f t="shared" si="134"/>
        <v>51</v>
      </c>
      <c r="R375" s="65">
        <f t="shared" si="138"/>
        <v>66</v>
      </c>
      <c r="S375" s="65">
        <f t="shared" si="136"/>
        <v>27</v>
      </c>
      <c r="T375" s="53">
        <f>VLOOKUP(N375,PER_PGLOB,2,FALSE)</f>
        <v>44</v>
      </c>
      <c r="U375" s="49">
        <f t="shared" si="121"/>
        <v>4</v>
      </c>
      <c r="V375" s="49">
        <f t="shared" si="122"/>
        <v>3</v>
      </c>
      <c r="W375" s="49">
        <f t="shared" si="123"/>
        <v>3</v>
      </c>
      <c r="X375" s="49">
        <f t="shared" si="124"/>
        <v>4</v>
      </c>
      <c r="Y375" s="49" t="str">
        <f t="shared" si="125"/>
        <v>B2</v>
      </c>
      <c r="AA375" s="4" t="s">
        <v>263</v>
      </c>
    </row>
    <row r="376" spans="1:27" x14ac:dyDescent="0.25">
      <c r="A376" s="2">
        <v>200071175</v>
      </c>
      <c r="B376" s="2" t="s">
        <v>1045</v>
      </c>
      <c r="C376" s="2" t="s">
        <v>198</v>
      </c>
      <c r="D376" s="50" t="s">
        <v>1046</v>
      </c>
      <c r="E376" s="46" t="s">
        <v>1017</v>
      </c>
      <c r="F376" s="50" t="s">
        <v>2489</v>
      </c>
      <c r="G376" s="39">
        <v>43688</v>
      </c>
      <c r="H376" s="4">
        <v>8438</v>
      </c>
      <c r="I376" s="4">
        <v>300</v>
      </c>
      <c r="J376" s="51">
        <v>129</v>
      </c>
      <c r="K376" s="51">
        <v>129</v>
      </c>
      <c r="L376" s="51">
        <v>231</v>
      </c>
      <c r="M376" s="51">
        <v>196</v>
      </c>
      <c r="N376" s="59">
        <v>171</v>
      </c>
      <c r="O376" s="73">
        <f t="shared" si="137"/>
        <v>99</v>
      </c>
      <c r="P376" s="65">
        <f t="shared" si="139"/>
        <v>27</v>
      </c>
      <c r="Q376" s="65">
        <f t="shared" si="134"/>
        <v>20</v>
      </c>
      <c r="R376" s="65">
        <f t="shared" si="138"/>
        <v>85</v>
      </c>
      <c r="S376" s="65">
        <f t="shared" si="136"/>
        <v>18</v>
      </c>
      <c r="T376" s="53">
        <v>29</v>
      </c>
      <c r="U376" s="49">
        <f t="shared" si="121"/>
        <v>4</v>
      </c>
      <c r="V376" s="49">
        <f t="shared" si="122"/>
        <v>2</v>
      </c>
      <c r="W376" s="49">
        <f t="shared" si="123"/>
        <v>2</v>
      </c>
      <c r="X376" s="49">
        <f t="shared" si="124"/>
        <v>4</v>
      </c>
      <c r="Y376" s="49" t="str">
        <f t="shared" si="125"/>
        <v>B1</v>
      </c>
      <c r="AA376" s="4" t="s">
        <v>263</v>
      </c>
    </row>
    <row r="377" spans="1:27" x14ac:dyDescent="0.25">
      <c r="A377" s="2">
        <v>200074458</v>
      </c>
      <c r="B377" s="2" t="s">
        <v>1047</v>
      </c>
      <c r="C377" s="2" t="s">
        <v>387</v>
      </c>
      <c r="D377" s="50" t="s">
        <v>1048</v>
      </c>
      <c r="E377" s="46" t="s">
        <v>1017</v>
      </c>
      <c r="F377" s="50" t="s">
        <v>2489</v>
      </c>
      <c r="G377" s="39">
        <v>43688</v>
      </c>
      <c r="H377" s="4">
        <v>8438</v>
      </c>
      <c r="I377" s="4">
        <v>300</v>
      </c>
      <c r="J377" s="51">
        <v>231</v>
      </c>
      <c r="K377" s="51">
        <v>214</v>
      </c>
      <c r="L377" s="51">
        <v>214</v>
      </c>
      <c r="M377" s="51">
        <v>262</v>
      </c>
      <c r="N377" s="59">
        <v>230</v>
      </c>
      <c r="O377" s="73">
        <f t="shared" si="137"/>
        <v>99</v>
      </c>
      <c r="P377" s="65">
        <f t="shared" si="139"/>
        <v>95</v>
      </c>
      <c r="Q377" s="65">
        <f t="shared" si="134"/>
        <v>94</v>
      </c>
      <c r="R377" s="65">
        <f t="shared" si="138"/>
        <v>66</v>
      </c>
      <c r="S377" s="65">
        <f t="shared" si="136"/>
        <v>71</v>
      </c>
      <c r="T377" s="53">
        <f>VLOOKUP(N377,PER_PGLOB,2,FALSE)</f>
        <v>94</v>
      </c>
      <c r="U377" s="49">
        <f t="shared" si="121"/>
        <v>4</v>
      </c>
      <c r="V377" s="49">
        <f t="shared" si="122"/>
        <v>4</v>
      </c>
      <c r="W377" s="49">
        <f t="shared" si="123"/>
        <v>4</v>
      </c>
      <c r="X377" s="49">
        <f t="shared" si="124"/>
        <v>4</v>
      </c>
      <c r="Y377" s="49" t="str">
        <f t="shared" si="125"/>
        <v>B2</v>
      </c>
      <c r="AA377" s="4" t="s">
        <v>263</v>
      </c>
    </row>
    <row r="378" spans="1:27" x14ac:dyDescent="0.25">
      <c r="A378" s="2">
        <v>200071466</v>
      </c>
      <c r="B378" s="2" t="s">
        <v>1049</v>
      </c>
      <c r="C378" s="2" t="s">
        <v>503</v>
      </c>
      <c r="D378" s="50" t="s">
        <v>1050</v>
      </c>
      <c r="E378" s="46" t="s">
        <v>1017</v>
      </c>
      <c r="F378" s="50" t="s">
        <v>2489</v>
      </c>
      <c r="G378" s="39">
        <v>43688</v>
      </c>
      <c r="H378" s="4">
        <v>8438</v>
      </c>
      <c r="I378" s="4">
        <v>81</v>
      </c>
      <c r="J378" s="51">
        <v>120</v>
      </c>
      <c r="K378" s="51">
        <v>180</v>
      </c>
      <c r="L378" s="51">
        <v>214</v>
      </c>
      <c r="M378" s="51">
        <v>180</v>
      </c>
      <c r="N378" s="59">
        <v>174</v>
      </c>
      <c r="O378" s="73">
        <f t="shared" si="137"/>
        <v>8</v>
      </c>
      <c r="P378" s="65">
        <f t="shared" si="139"/>
        <v>24</v>
      </c>
      <c r="Q378" s="65">
        <f t="shared" si="134"/>
        <v>71</v>
      </c>
      <c r="R378" s="65">
        <f t="shared" si="138"/>
        <v>66</v>
      </c>
      <c r="S378" s="65">
        <f t="shared" si="136"/>
        <v>13</v>
      </c>
      <c r="T378" s="53">
        <f>VLOOKUP(N378,PER_PGLOB,2,FALSE)</f>
        <v>31</v>
      </c>
      <c r="U378" s="49">
        <f t="shared" ref="U378:U441" si="140">VALUE(IF(I378&lt;116,"1",IF(I378&lt;151,"2",IF(I378&lt;186,"3",IF(I378&lt;=300,"4","ERROR")))))</f>
        <v>1</v>
      </c>
      <c r="V378" s="49">
        <f t="shared" ref="V378:V441" si="141">VALUE(IF(J378&lt;126,"1",IF(J378&lt;154,"2",IF(J378&lt;203,"3",IF(J378&lt;=300,"4","ERROR")))))</f>
        <v>1</v>
      </c>
      <c r="W378" s="49">
        <f t="shared" ref="W378:W441" si="142">VALUE(IF(K378&lt;125,"1",IF(K378&lt;158,"2",IF(K378&lt;200,"3",IF(K378&lt;=300,"4","ERROR")))))</f>
        <v>3</v>
      </c>
      <c r="X378" s="49">
        <f t="shared" ref="X378:X441" si="143">VALUE(IF(L378&lt;125,"1",IF(L378&lt;157,"2",IF(L378&lt;200,"3",IF(L378&lt;=300,"4","ERROR")))))</f>
        <v>4</v>
      </c>
      <c r="Y378" s="49" t="str">
        <f t="shared" ref="Y378:Y441" si="144">IF(M378&lt;123,"-A1",IF(M378&lt;146,"A1",IF(M378&lt;171,"A2",IF(M378&lt;200,"B1",IF(M378&lt;=300,"B2","ERROR")))))</f>
        <v>B1</v>
      </c>
      <c r="AA378" s="4" t="s">
        <v>263</v>
      </c>
    </row>
    <row r="379" spans="1:27" x14ac:dyDescent="0.25">
      <c r="A379" s="2">
        <v>200071179</v>
      </c>
      <c r="B379" s="2" t="s">
        <v>1180</v>
      </c>
      <c r="C379" s="2" t="s">
        <v>114</v>
      </c>
      <c r="D379" s="50" t="s">
        <v>1181</v>
      </c>
      <c r="E379" s="46" t="s">
        <v>1017</v>
      </c>
      <c r="F379" s="50" t="s">
        <v>2489</v>
      </c>
      <c r="G379" s="39">
        <v>43688</v>
      </c>
      <c r="H379" s="4">
        <v>8439</v>
      </c>
      <c r="I379" s="4">
        <v>246</v>
      </c>
      <c r="J379" s="51">
        <v>180</v>
      </c>
      <c r="K379" s="51">
        <v>163</v>
      </c>
      <c r="L379" s="51">
        <v>214</v>
      </c>
      <c r="M379" s="51">
        <v>267</v>
      </c>
      <c r="N379" s="59">
        <v>206</v>
      </c>
      <c r="O379" s="73">
        <f t="shared" si="137"/>
        <v>83</v>
      </c>
      <c r="P379" s="65">
        <f t="shared" si="139"/>
        <v>67</v>
      </c>
      <c r="Q379" s="65">
        <f t="shared" si="134"/>
        <v>51</v>
      </c>
      <c r="R379" s="65">
        <f t="shared" si="138"/>
        <v>66</v>
      </c>
      <c r="S379" s="65">
        <f t="shared" si="136"/>
        <v>76</v>
      </c>
      <c r="T379" s="53">
        <v>73</v>
      </c>
      <c r="U379" s="49">
        <f t="shared" si="140"/>
        <v>4</v>
      </c>
      <c r="V379" s="49">
        <f t="shared" si="141"/>
        <v>3</v>
      </c>
      <c r="W379" s="49">
        <f t="shared" si="142"/>
        <v>3</v>
      </c>
      <c r="X379" s="49">
        <f t="shared" si="143"/>
        <v>4</v>
      </c>
      <c r="Y379" s="49" t="str">
        <f t="shared" si="144"/>
        <v>B2</v>
      </c>
      <c r="AA379" s="4" t="s">
        <v>263</v>
      </c>
    </row>
    <row r="380" spans="1:27" x14ac:dyDescent="0.25">
      <c r="A380" s="2">
        <v>200071184</v>
      </c>
      <c r="B380" s="2" t="s">
        <v>1051</v>
      </c>
      <c r="C380" s="2" t="s">
        <v>1052</v>
      </c>
      <c r="D380" s="50" t="s">
        <v>1053</v>
      </c>
      <c r="E380" s="46" t="s">
        <v>1017</v>
      </c>
      <c r="F380" s="50" t="s">
        <v>2489</v>
      </c>
      <c r="G380" s="39">
        <v>43688</v>
      </c>
      <c r="H380" s="4">
        <v>8438</v>
      </c>
      <c r="I380" s="4">
        <v>179</v>
      </c>
      <c r="J380" s="51">
        <v>171</v>
      </c>
      <c r="K380" s="51">
        <v>146</v>
      </c>
      <c r="L380" s="51">
        <v>223</v>
      </c>
      <c r="M380" s="51">
        <v>240</v>
      </c>
      <c r="N380" s="59">
        <v>195</v>
      </c>
      <c r="O380" s="73">
        <f t="shared" si="137"/>
        <v>68</v>
      </c>
      <c r="P380" s="65">
        <f t="shared" si="139"/>
        <v>60</v>
      </c>
      <c r="Q380" s="65">
        <f t="shared" si="134"/>
        <v>32</v>
      </c>
      <c r="R380" s="65">
        <f t="shared" si="138"/>
        <v>77</v>
      </c>
      <c r="S380" s="65">
        <f t="shared" si="136"/>
        <v>47</v>
      </c>
      <c r="T380" s="53">
        <f>VLOOKUP(N380,PER_PGLOB,2,FALSE)</f>
        <v>55</v>
      </c>
      <c r="U380" s="49">
        <f t="shared" si="140"/>
        <v>3</v>
      </c>
      <c r="V380" s="49">
        <f t="shared" si="141"/>
        <v>3</v>
      </c>
      <c r="W380" s="49">
        <f t="shared" si="142"/>
        <v>2</v>
      </c>
      <c r="X380" s="49">
        <f t="shared" si="143"/>
        <v>4</v>
      </c>
      <c r="Y380" s="49" t="str">
        <f t="shared" si="144"/>
        <v>B2</v>
      </c>
      <c r="AA380" s="4" t="s">
        <v>263</v>
      </c>
    </row>
    <row r="381" spans="1:27" x14ac:dyDescent="0.25">
      <c r="A381" s="2">
        <v>200076193</v>
      </c>
      <c r="B381" s="2" t="s">
        <v>1182</v>
      </c>
      <c r="C381" s="2" t="s">
        <v>301</v>
      </c>
      <c r="D381" s="50" t="s">
        <v>1183</v>
      </c>
      <c r="E381" s="46" t="s">
        <v>1017</v>
      </c>
      <c r="F381" s="50" t="s">
        <v>2489</v>
      </c>
      <c r="G381" s="39">
        <v>43688</v>
      </c>
      <c r="H381" s="4">
        <v>8439</v>
      </c>
      <c r="I381" s="4">
        <v>264</v>
      </c>
      <c r="J381" s="51">
        <v>223</v>
      </c>
      <c r="K381" s="51">
        <v>231</v>
      </c>
      <c r="L381" s="51">
        <v>214</v>
      </c>
      <c r="M381" s="51">
        <v>256</v>
      </c>
      <c r="N381" s="59">
        <v>231</v>
      </c>
      <c r="O381" s="73">
        <f t="shared" si="137"/>
        <v>86</v>
      </c>
      <c r="P381" s="65">
        <f t="shared" si="139"/>
        <v>92</v>
      </c>
      <c r="Q381" s="65">
        <v>99</v>
      </c>
      <c r="R381" s="65">
        <f t="shared" si="138"/>
        <v>66</v>
      </c>
      <c r="S381" s="65">
        <f t="shared" si="136"/>
        <v>63</v>
      </c>
      <c r="T381" s="53">
        <f>VLOOKUP(N381,PER_PGLOB,2,FALSE)</f>
        <v>95</v>
      </c>
      <c r="U381" s="49">
        <f t="shared" si="140"/>
        <v>4</v>
      </c>
      <c r="V381" s="49">
        <f t="shared" si="141"/>
        <v>4</v>
      </c>
      <c r="W381" s="49">
        <f t="shared" si="142"/>
        <v>4</v>
      </c>
      <c r="X381" s="49">
        <f t="shared" si="143"/>
        <v>4</v>
      </c>
      <c r="Y381" s="49" t="str">
        <f t="shared" si="144"/>
        <v>B2</v>
      </c>
      <c r="AA381" s="4" t="s">
        <v>263</v>
      </c>
    </row>
    <row r="382" spans="1:27" x14ac:dyDescent="0.25">
      <c r="A382" s="2">
        <v>200075514</v>
      </c>
      <c r="B382" s="2" t="s">
        <v>1054</v>
      </c>
      <c r="C382" s="2" t="s">
        <v>4</v>
      </c>
      <c r="D382" s="50" t="s">
        <v>1055</v>
      </c>
      <c r="E382" s="46" t="s">
        <v>1017</v>
      </c>
      <c r="F382" s="50" t="s">
        <v>2489</v>
      </c>
      <c r="G382" s="39">
        <v>43688</v>
      </c>
      <c r="H382" s="4">
        <v>8438</v>
      </c>
      <c r="I382" s="4">
        <v>165</v>
      </c>
      <c r="J382" s="51">
        <v>180</v>
      </c>
      <c r="K382" s="51">
        <v>146</v>
      </c>
      <c r="L382" s="51">
        <v>223</v>
      </c>
      <c r="M382" s="51">
        <v>180</v>
      </c>
      <c r="N382" s="59">
        <v>182</v>
      </c>
      <c r="O382" s="73">
        <f t="shared" si="137"/>
        <v>44</v>
      </c>
      <c r="P382" s="65">
        <f t="shared" si="139"/>
        <v>67</v>
      </c>
      <c r="Q382" s="65">
        <f t="shared" ref="Q382:Q425" si="145">VLOOKUP(K382,PER_LC,2,FALSE)</f>
        <v>32</v>
      </c>
      <c r="R382" s="65">
        <f t="shared" si="138"/>
        <v>77</v>
      </c>
      <c r="S382" s="65">
        <f t="shared" si="136"/>
        <v>13</v>
      </c>
      <c r="T382" s="53">
        <f>VLOOKUP(N382,PER_PGLOB,2,FALSE)</f>
        <v>39</v>
      </c>
      <c r="U382" s="49">
        <f t="shared" si="140"/>
        <v>3</v>
      </c>
      <c r="V382" s="49">
        <f t="shared" si="141"/>
        <v>3</v>
      </c>
      <c r="W382" s="49">
        <f t="shared" si="142"/>
        <v>2</v>
      </c>
      <c r="X382" s="49">
        <f t="shared" si="143"/>
        <v>4</v>
      </c>
      <c r="Y382" s="49" t="str">
        <f t="shared" si="144"/>
        <v>B1</v>
      </c>
      <c r="AA382" s="4" t="s">
        <v>263</v>
      </c>
    </row>
    <row r="383" spans="1:27" x14ac:dyDescent="0.25">
      <c r="A383" s="2">
        <v>200064360</v>
      </c>
      <c r="B383" s="2" t="s">
        <v>1056</v>
      </c>
      <c r="C383" s="2" t="s">
        <v>3</v>
      </c>
      <c r="D383" s="50" t="s">
        <v>1057</v>
      </c>
      <c r="E383" s="46" t="s">
        <v>1017</v>
      </c>
      <c r="F383" s="50" t="s">
        <v>2489</v>
      </c>
      <c r="G383" s="39">
        <v>43688</v>
      </c>
      <c r="H383" s="4">
        <v>8438</v>
      </c>
      <c r="I383" s="4">
        <v>244</v>
      </c>
      <c r="J383" s="51">
        <v>154</v>
      </c>
      <c r="K383" s="51">
        <v>137</v>
      </c>
      <c r="L383" s="51">
        <v>154</v>
      </c>
      <c r="M383" s="51">
        <v>196</v>
      </c>
      <c r="N383" s="59">
        <v>160</v>
      </c>
      <c r="O383" s="73">
        <f t="shared" si="137"/>
        <v>81</v>
      </c>
      <c r="P383" s="65">
        <f t="shared" si="139"/>
        <v>46</v>
      </c>
      <c r="Q383" s="65">
        <f t="shared" si="145"/>
        <v>26</v>
      </c>
      <c r="R383" s="65">
        <f t="shared" si="138"/>
        <v>13</v>
      </c>
      <c r="S383" s="65">
        <f t="shared" si="136"/>
        <v>18</v>
      </c>
      <c r="T383" s="53">
        <v>21</v>
      </c>
      <c r="U383" s="49">
        <f t="shared" si="140"/>
        <v>4</v>
      </c>
      <c r="V383" s="49">
        <f t="shared" si="141"/>
        <v>3</v>
      </c>
      <c r="W383" s="49">
        <f t="shared" si="142"/>
        <v>2</v>
      </c>
      <c r="X383" s="49">
        <f t="shared" si="143"/>
        <v>2</v>
      </c>
      <c r="Y383" s="49" t="str">
        <f t="shared" si="144"/>
        <v>B1</v>
      </c>
      <c r="AA383" s="4" t="s">
        <v>263</v>
      </c>
    </row>
    <row r="384" spans="1:27" x14ac:dyDescent="0.25">
      <c r="A384" s="2">
        <v>200072043</v>
      </c>
      <c r="B384" s="2" t="s">
        <v>1058</v>
      </c>
      <c r="C384" s="2" t="s">
        <v>1059</v>
      </c>
      <c r="D384" s="50" t="s">
        <v>1060</v>
      </c>
      <c r="E384" s="46" t="s">
        <v>1017</v>
      </c>
      <c r="F384" s="50" t="s">
        <v>2489</v>
      </c>
      <c r="G384" s="39">
        <v>43688</v>
      </c>
      <c r="H384" s="4">
        <v>8438</v>
      </c>
      <c r="I384" s="4">
        <v>244</v>
      </c>
      <c r="J384" s="51">
        <v>171</v>
      </c>
      <c r="K384" s="51">
        <v>146</v>
      </c>
      <c r="L384" s="51">
        <v>171</v>
      </c>
      <c r="M384" s="51">
        <v>240</v>
      </c>
      <c r="N384" s="59">
        <v>182</v>
      </c>
      <c r="O384" s="73">
        <f t="shared" si="137"/>
        <v>81</v>
      </c>
      <c r="P384" s="65">
        <f t="shared" si="139"/>
        <v>60</v>
      </c>
      <c r="Q384" s="65">
        <f t="shared" si="145"/>
        <v>32</v>
      </c>
      <c r="R384" s="65">
        <f t="shared" si="138"/>
        <v>21</v>
      </c>
      <c r="S384" s="65">
        <f t="shared" si="136"/>
        <v>47</v>
      </c>
      <c r="T384" s="53">
        <f t="shared" ref="T384:T393" si="146">VLOOKUP(N384,PER_PGLOB,2,FALSE)</f>
        <v>39</v>
      </c>
      <c r="U384" s="49">
        <f t="shared" si="140"/>
        <v>4</v>
      </c>
      <c r="V384" s="49">
        <f t="shared" si="141"/>
        <v>3</v>
      </c>
      <c r="W384" s="49">
        <f t="shared" si="142"/>
        <v>2</v>
      </c>
      <c r="X384" s="49">
        <f t="shared" si="143"/>
        <v>3</v>
      </c>
      <c r="Y384" s="49" t="str">
        <f t="shared" si="144"/>
        <v>B2</v>
      </c>
      <c r="AA384" s="4" t="s">
        <v>263</v>
      </c>
    </row>
    <row r="385" spans="1:27" x14ac:dyDescent="0.25">
      <c r="A385" s="2">
        <v>200074174</v>
      </c>
      <c r="B385" s="2" t="s">
        <v>1184</v>
      </c>
      <c r="C385" s="2" t="s">
        <v>1185</v>
      </c>
      <c r="D385" s="50" t="s">
        <v>1186</v>
      </c>
      <c r="E385" s="46" t="s">
        <v>1017</v>
      </c>
      <c r="F385" s="50" t="s">
        <v>2489</v>
      </c>
      <c r="G385" s="39">
        <v>43688</v>
      </c>
      <c r="H385" s="4">
        <v>8439</v>
      </c>
      <c r="I385" s="4">
        <v>185</v>
      </c>
      <c r="J385" s="51">
        <v>171</v>
      </c>
      <c r="K385" s="51">
        <v>197</v>
      </c>
      <c r="L385" s="51">
        <v>180</v>
      </c>
      <c r="M385" s="51">
        <v>218</v>
      </c>
      <c r="N385" s="59">
        <v>192</v>
      </c>
      <c r="O385" s="73">
        <f t="shared" si="137"/>
        <v>78</v>
      </c>
      <c r="P385" s="65">
        <f t="shared" si="139"/>
        <v>60</v>
      </c>
      <c r="Q385" s="65">
        <f t="shared" si="145"/>
        <v>84</v>
      </c>
      <c r="R385" s="65">
        <f t="shared" si="138"/>
        <v>29</v>
      </c>
      <c r="S385" s="65">
        <f t="shared" si="136"/>
        <v>30</v>
      </c>
      <c r="T385" s="53">
        <f t="shared" si="146"/>
        <v>51</v>
      </c>
      <c r="U385" s="49">
        <f t="shared" si="140"/>
        <v>3</v>
      </c>
      <c r="V385" s="49">
        <f t="shared" si="141"/>
        <v>3</v>
      </c>
      <c r="W385" s="49">
        <f t="shared" si="142"/>
        <v>3</v>
      </c>
      <c r="X385" s="49">
        <f t="shared" si="143"/>
        <v>3</v>
      </c>
      <c r="Y385" s="49" t="str">
        <f t="shared" si="144"/>
        <v>B2</v>
      </c>
      <c r="AA385" s="4" t="s">
        <v>263</v>
      </c>
    </row>
    <row r="386" spans="1:27" x14ac:dyDescent="0.25">
      <c r="A386" s="2">
        <v>200069818</v>
      </c>
      <c r="B386" s="2" t="s">
        <v>1061</v>
      </c>
      <c r="C386" s="2" t="s">
        <v>4</v>
      </c>
      <c r="D386" s="50" t="s">
        <v>1062</v>
      </c>
      <c r="E386" s="46" t="s">
        <v>1017</v>
      </c>
      <c r="F386" s="50" t="s">
        <v>2489</v>
      </c>
      <c r="G386" s="39">
        <v>43688</v>
      </c>
      <c r="H386" s="4">
        <v>8438</v>
      </c>
      <c r="I386" s="4">
        <v>133</v>
      </c>
      <c r="J386" s="51">
        <v>163</v>
      </c>
      <c r="K386" s="51">
        <v>146</v>
      </c>
      <c r="L386" s="51">
        <v>223</v>
      </c>
      <c r="M386" s="51">
        <v>245</v>
      </c>
      <c r="N386" s="59">
        <v>194</v>
      </c>
      <c r="O386" s="73">
        <f t="shared" si="137"/>
        <v>21</v>
      </c>
      <c r="P386" s="65">
        <f t="shared" si="139"/>
        <v>53</v>
      </c>
      <c r="Q386" s="65">
        <f t="shared" si="145"/>
        <v>32</v>
      </c>
      <c r="R386" s="65">
        <f t="shared" si="138"/>
        <v>77</v>
      </c>
      <c r="S386" s="65">
        <f t="shared" si="136"/>
        <v>52</v>
      </c>
      <c r="T386" s="53">
        <f t="shared" si="146"/>
        <v>54</v>
      </c>
      <c r="U386" s="49">
        <f t="shared" si="140"/>
        <v>2</v>
      </c>
      <c r="V386" s="49">
        <f t="shared" si="141"/>
        <v>3</v>
      </c>
      <c r="W386" s="49">
        <f t="shared" si="142"/>
        <v>2</v>
      </c>
      <c r="X386" s="49">
        <f t="shared" si="143"/>
        <v>4</v>
      </c>
      <c r="Y386" s="49" t="str">
        <f t="shared" si="144"/>
        <v>B2</v>
      </c>
      <c r="AA386" s="4" t="s">
        <v>263</v>
      </c>
    </row>
    <row r="387" spans="1:27" x14ac:dyDescent="0.25">
      <c r="A387" s="2">
        <v>200075612</v>
      </c>
      <c r="B387" s="2" t="s">
        <v>1063</v>
      </c>
      <c r="C387" s="2" t="s">
        <v>342</v>
      </c>
      <c r="D387" s="50" t="s">
        <v>1064</v>
      </c>
      <c r="E387" s="46" t="s">
        <v>1017</v>
      </c>
      <c r="F387" s="50" t="s">
        <v>2489</v>
      </c>
      <c r="G387" s="39">
        <v>43688</v>
      </c>
      <c r="H387" s="4">
        <v>8438</v>
      </c>
      <c r="I387" s="4">
        <v>174</v>
      </c>
      <c r="J387" s="51">
        <v>240</v>
      </c>
      <c r="K387" s="51">
        <v>197</v>
      </c>
      <c r="L387" s="51">
        <v>197</v>
      </c>
      <c r="M387" s="51">
        <v>267</v>
      </c>
      <c r="N387" s="59">
        <v>225</v>
      </c>
      <c r="O387" s="73">
        <f t="shared" si="137"/>
        <v>56</v>
      </c>
      <c r="P387" s="65">
        <f t="shared" si="139"/>
        <v>98</v>
      </c>
      <c r="Q387" s="65">
        <f t="shared" si="145"/>
        <v>84</v>
      </c>
      <c r="R387" s="65">
        <f t="shared" si="138"/>
        <v>45</v>
      </c>
      <c r="S387" s="65">
        <f t="shared" si="136"/>
        <v>76</v>
      </c>
      <c r="T387" s="53">
        <f t="shared" si="146"/>
        <v>91</v>
      </c>
      <c r="U387" s="49">
        <f t="shared" si="140"/>
        <v>3</v>
      </c>
      <c r="V387" s="49">
        <f t="shared" si="141"/>
        <v>4</v>
      </c>
      <c r="W387" s="49">
        <f t="shared" si="142"/>
        <v>3</v>
      </c>
      <c r="X387" s="49">
        <f t="shared" si="143"/>
        <v>3</v>
      </c>
      <c r="Y387" s="49" t="str">
        <f t="shared" si="144"/>
        <v>B2</v>
      </c>
      <c r="AA387" s="4" t="s">
        <v>263</v>
      </c>
    </row>
    <row r="388" spans="1:27" x14ac:dyDescent="0.25">
      <c r="A388" s="2">
        <v>200069302</v>
      </c>
      <c r="B388" s="2" t="s">
        <v>1065</v>
      </c>
      <c r="C388" s="2" t="s">
        <v>493</v>
      </c>
      <c r="D388" s="50" t="s">
        <v>1066</v>
      </c>
      <c r="E388" s="46" t="s">
        <v>1017</v>
      </c>
      <c r="F388" s="50" t="s">
        <v>2489</v>
      </c>
      <c r="G388" s="39">
        <v>43688</v>
      </c>
      <c r="H388" s="4">
        <v>8438</v>
      </c>
      <c r="I388" s="4">
        <v>171</v>
      </c>
      <c r="J388" s="51">
        <v>214</v>
      </c>
      <c r="K388" s="51">
        <v>171</v>
      </c>
      <c r="L388" s="51">
        <v>223</v>
      </c>
      <c r="M388" s="51">
        <v>273</v>
      </c>
      <c r="N388" s="59">
        <v>220</v>
      </c>
      <c r="O388" s="73">
        <f t="shared" si="137"/>
        <v>51</v>
      </c>
      <c r="P388" s="65">
        <f t="shared" si="139"/>
        <v>88</v>
      </c>
      <c r="Q388" s="65">
        <f t="shared" si="145"/>
        <v>61</v>
      </c>
      <c r="R388" s="65">
        <f t="shared" si="138"/>
        <v>77</v>
      </c>
      <c r="S388" s="65">
        <f t="shared" si="136"/>
        <v>85</v>
      </c>
      <c r="T388" s="53">
        <f t="shared" si="146"/>
        <v>87</v>
      </c>
      <c r="U388" s="49">
        <f t="shared" si="140"/>
        <v>3</v>
      </c>
      <c r="V388" s="49">
        <f t="shared" si="141"/>
        <v>4</v>
      </c>
      <c r="W388" s="49">
        <f t="shared" si="142"/>
        <v>3</v>
      </c>
      <c r="X388" s="49">
        <f t="shared" si="143"/>
        <v>4</v>
      </c>
      <c r="Y388" s="49" t="str">
        <f t="shared" si="144"/>
        <v>B2</v>
      </c>
      <c r="AA388" s="4" t="s">
        <v>263</v>
      </c>
    </row>
    <row r="389" spans="1:27" x14ac:dyDescent="0.25">
      <c r="A389" s="2">
        <v>200075615</v>
      </c>
      <c r="B389" s="2" t="s">
        <v>1187</v>
      </c>
      <c r="C389" s="2" t="s">
        <v>1188</v>
      </c>
      <c r="D389" s="50" t="s">
        <v>1189</v>
      </c>
      <c r="E389" s="46" t="s">
        <v>1017</v>
      </c>
      <c r="F389" s="50" t="s">
        <v>2489</v>
      </c>
      <c r="G389" s="39">
        <v>43688</v>
      </c>
      <c r="H389" s="4">
        <v>8439</v>
      </c>
      <c r="I389" s="4">
        <v>139</v>
      </c>
      <c r="J389" s="51">
        <v>240</v>
      </c>
      <c r="K389" s="51">
        <v>163</v>
      </c>
      <c r="L389" s="51">
        <v>240</v>
      </c>
      <c r="M389" s="51">
        <v>267</v>
      </c>
      <c r="N389" s="59">
        <v>228</v>
      </c>
      <c r="O389" s="73">
        <f t="shared" si="137"/>
        <v>28</v>
      </c>
      <c r="P389" s="65">
        <f t="shared" si="139"/>
        <v>98</v>
      </c>
      <c r="Q389" s="65">
        <f t="shared" si="145"/>
        <v>51</v>
      </c>
      <c r="R389" s="65">
        <f t="shared" si="138"/>
        <v>91</v>
      </c>
      <c r="S389" s="65">
        <f t="shared" si="136"/>
        <v>76</v>
      </c>
      <c r="T389" s="53">
        <f t="shared" si="146"/>
        <v>93</v>
      </c>
      <c r="U389" s="49">
        <f t="shared" si="140"/>
        <v>2</v>
      </c>
      <c r="V389" s="49">
        <f t="shared" si="141"/>
        <v>4</v>
      </c>
      <c r="W389" s="49">
        <f t="shared" si="142"/>
        <v>3</v>
      </c>
      <c r="X389" s="49">
        <f t="shared" si="143"/>
        <v>4</v>
      </c>
      <c r="Y389" s="49" t="str">
        <f t="shared" si="144"/>
        <v>B2</v>
      </c>
      <c r="AA389" s="4" t="s">
        <v>263</v>
      </c>
    </row>
    <row r="390" spans="1:27" x14ac:dyDescent="0.25">
      <c r="A390" s="2">
        <v>200073792</v>
      </c>
      <c r="B390" s="2" t="s">
        <v>1067</v>
      </c>
      <c r="C390" s="2" t="s">
        <v>1068</v>
      </c>
      <c r="D390" s="50" t="s">
        <v>1069</v>
      </c>
      <c r="E390" s="46" t="s">
        <v>1017</v>
      </c>
      <c r="F390" s="50" t="s">
        <v>2489</v>
      </c>
      <c r="G390" s="39">
        <v>43688</v>
      </c>
      <c r="H390" s="4">
        <v>8438</v>
      </c>
      <c r="I390" s="4">
        <v>173</v>
      </c>
      <c r="J390" s="51">
        <v>240</v>
      </c>
      <c r="K390" s="51">
        <v>171</v>
      </c>
      <c r="L390" s="51">
        <v>197</v>
      </c>
      <c r="M390" s="51">
        <v>158</v>
      </c>
      <c r="N390" s="59">
        <v>192</v>
      </c>
      <c r="O390" s="73">
        <f t="shared" si="137"/>
        <v>55</v>
      </c>
      <c r="P390" s="65">
        <f t="shared" si="139"/>
        <v>98</v>
      </c>
      <c r="Q390" s="65">
        <f t="shared" si="145"/>
        <v>61</v>
      </c>
      <c r="R390" s="65">
        <f t="shared" si="138"/>
        <v>45</v>
      </c>
      <c r="S390" s="65">
        <f t="shared" si="136"/>
        <v>7</v>
      </c>
      <c r="T390" s="53">
        <f t="shared" si="146"/>
        <v>51</v>
      </c>
      <c r="U390" s="49">
        <f t="shared" si="140"/>
        <v>3</v>
      </c>
      <c r="V390" s="49">
        <f t="shared" si="141"/>
        <v>4</v>
      </c>
      <c r="W390" s="49">
        <f t="shared" si="142"/>
        <v>3</v>
      </c>
      <c r="X390" s="49">
        <f t="shared" si="143"/>
        <v>3</v>
      </c>
      <c r="Y390" s="49" t="str">
        <f t="shared" si="144"/>
        <v>A2</v>
      </c>
      <c r="AA390" s="4" t="s">
        <v>263</v>
      </c>
    </row>
    <row r="391" spans="1:27" x14ac:dyDescent="0.25">
      <c r="A391" s="2">
        <v>200072067</v>
      </c>
      <c r="B391" s="2" t="s">
        <v>1070</v>
      </c>
      <c r="C391" s="2" t="s">
        <v>663</v>
      </c>
      <c r="D391" s="50" t="s">
        <v>1071</v>
      </c>
      <c r="E391" s="46" t="s">
        <v>1017</v>
      </c>
      <c r="F391" s="50" t="s">
        <v>2489</v>
      </c>
      <c r="G391" s="39">
        <v>43688</v>
      </c>
      <c r="H391" s="4">
        <v>8438</v>
      </c>
      <c r="I391" s="4">
        <v>177</v>
      </c>
      <c r="J391" s="51">
        <v>197</v>
      </c>
      <c r="K391" s="51">
        <v>180</v>
      </c>
      <c r="L391" s="51">
        <v>146</v>
      </c>
      <c r="M391" s="51">
        <v>262</v>
      </c>
      <c r="N391" s="59">
        <v>196</v>
      </c>
      <c r="O391" s="73">
        <f t="shared" si="137"/>
        <v>61</v>
      </c>
      <c r="P391" s="65">
        <f t="shared" si="139"/>
        <v>77</v>
      </c>
      <c r="Q391" s="65">
        <f t="shared" si="145"/>
        <v>71</v>
      </c>
      <c r="R391" s="65">
        <f t="shared" si="138"/>
        <v>11</v>
      </c>
      <c r="S391" s="65">
        <f t="shared" si="136"/>
        <v>71</v>
      </c>
      <c r="T391" s="53">
        <f t="shared" si="146"/>
        <v>57</v>
      </c>
      <c r="U391" s="49">
        <f t="shared" si="140"/>
        <v>3</v>
      </c>
      <c r="V391" s="49">
        <f t="shared" si="141"/>
        <v>3</v>
      </c>
      <c r="W391" s="49">
        <f t="shared" si="142"/>
        <v>3</v>
      </c>
      <c r="X391" s="49">
        <f t="shared" si="143"/>
        <v>2</v>
      </c>
      <c r="Y391" s="49" t="str">
        <f t="shared" si="144"/>
        <v>B2</v>
      </c>
      <c r="AA391" s="4" t="s">
        <v>263</v>
      </c>
    </row>
    <row r="392" spans="1:27" x14ac:dyDescent="0.25">
      <c r="A392" s="2">
        <v>200039543</v>
      </c>
      <c r="B392" s="2" t="s">
        <v>1072</v>
      </c>
      <c r="C392" s="2" t="s">
        <v>337</v>
      </c>
      <c r="D392" s="50" t="s">
        <v>1073</v>
      </c>
      <c r="E392" s="46" t="s">
        <v>1017</v>
      </c>
      <c r="F392" s="50" t="s">
        <v>2489</v>
      </c>
      <c r="G392" s="39">
        <v>43688</v>
      </c>
      <c r="H392" s="4">
        <v>8438</v>
      </c>
      <c r="I392" s="4">
        <v>145</v>
      </c>
      <c r="J392" s="51">
        <v>189</v>
      </c>
      <c r="K392" s="51">
        <v>154</v>
      </c>
      <c r="L392" s="51">
        <v>214</v>
      </c>
      <c r="M392" s="51">
        <v>224</v>
      </c>
      <c r="N392" s="59">
        <v>195</v>
      </c>
      <c r="O392" s="73">
        <v>37</v>
      </c>
      <c r="P392" s="65">
        <f t="shared" si="139"/>
        <v>71</v>
      </c>
      <c r="Q392" s="65">
        <f t="shared" si="145"/>
        <v>42</v>
      </c>
      <c r="R392" s="65">
        <f t="shared" si="138"/>
        <v>66</v>
      </c>
      <c r="S392" s="65">
        <f t="shared" si="136"/>
        <v>34</v>
      </c>
      <c r="T392" s="53">
        <f t="shared" si="146"/>
        <v>55</v>
      </c>
      <c r="U392" s="49">
        <f t="shared" si="140"/>
        <v>2</v>
      </c>
      <c r="V392" s="49">
        <f t="shared" si="141"/>
        <v>3</v>
      </c>
      <c r="W392" s="49">
        <f t="shared" si="142"/>
        <v>2</v>
      </c>
      <c r="X392" s="49">
        <f t="shared" si="143"/>
        <v>4</v>
      </c>
      <c r="Y392" s="49" t="str">
        <f t="shared" si="144"/>
        <v>B2</v>
      </c>
      <c r="AA392" s="4" t="s">
        <v>263</v>
      </c>
    </row>
    <row r="393" spans="1:27" x14ac:dyDescent="0.25">
      <c r="A393" s="2">
        <v>200074624</v>
      </c>
      <c r="B393" s="2" t="s">
        <v>1190</v>
      </c>
      <c r="C393" s="2" t="s">
        <v>1191</v>
      </c>
      <c r="D393" s="50" t="s">
        <v>1192</v>
      </c>
      <c r="E393" s="46" t="s">
        <v>1017</v>
      </c>
      <c r="F393" s="50" t="s">
        <v>2489</v>
      </c>
      <c r="G393" s="39">
        <v>43688</v>
      </c>
      <c r="H393" s="4">
        <v>8439</v>
      </c>
      <c r="I393" s="4">
        <v>147</v>
      </c>
      <c r="J393" s="51">
        <v>223</v>
      </c>
      <c r="K393" s="51">
        <v>154</v>
      </c>
      <c r="L393" s="51">
        <v>197</v>
      </c>
      <c r="M393" s="51">
        <v>224</v>
      </c>
      <c r="N393" s="59">
        <v>200</v>
      </c>
      <c r="O393" s="73">
        <f>VLOOKUP(I393,PER_CE,2,FALSE)</f>
        <v>38</v>
      </c>
      <c r="P393" s="65">
        <f t="shared" si="139"/>
        <v>92</v>
      </c>
      <c r="Q393" s="65">
        <f t="shared" si="145"/>
        <v>42</v>
      </c>
      <c r="R393" s="65">
        <f t="shared" si="138"/>
        <v>45</v>
      </c>
      <c r="S393" s="65">
        <f t="shared" si="136"/>
        <v>34</v>
      </c>
      <c r="T393" s="53">
        <f t="shared" si="146"/>
        <v>64</v>
      </c>
      <c r="U393" s="49">
        <f t="shared" si="140"/>
        <v>2</v>
      </c>
      <c r="V393" s="49">
        <f t="shared" si="141"/>
        <v>4</v>
      </c>
      <c r="W393" s="49">
        <f t="shared" si="142"/>
        <v>2</v>
      </c>
      <c r="X393" s="49">
        <f t="shared" si="143"/>
        <v>3</v>
      </c>
      <c r="Y393" s="49" t="str">
        <f t="shared" si="144"/>
        <v>B2</v>
      </c>
      <c r="AA393" s="4" t="s">
        <v>263</v>
      </c>
    </row>
    <row r="394" spans="1:27" x14ac:dyDescent="0.25">
      <c r="A394" s="2">
        <v>200082741</v>
      </c>
      <c r="B394" s="2" t="s">
        <v>1074</v>
      </c>
      <c r="C394" s="2" t="s">
        <v>4</v>
      </c>
      <c r="D394" s="50" t="s">
        <v>1075</v>
      </c>
      <c r="E394" s="46" t="s">
        <v>1017</v>
      </c>
      <c r="F394" s="50" t="s">
        <v>2489</v>
      </c>
      <c r="G394" s="39">
        <v>43688</v>
      </c>
      <c r="H394" s="4">
        <v>8438</v>
      </c>
      <c r="I394" s="4">
        <v>147</v>
      </c>
      <c r="J394" s="51">
        <v>240</v>
      </c>
      <c r="K394" s="51">
        <v>206</v>
      </c>
      <c r="L394" s="51">
        <v>223</v>
      </c>
      <c r="M394" s="51">
        <v>295</v>
      </c>
      <c r="N394" s="59">
        <v>241</v>
      </c>
      <c r="O394" s="73">
        <f>VLOOKUP(I394,PER_CE,2,FALSE)</f>
        <v>38</v>
      </c>
      <c r="P394" s="65">
        <f t="shared" si="139"/>
        <v>98</v>
      </c>
      <c r="Q394" s="65">
        <f t="shared" si="145"/>
        <v>90</v>
      </c>
      <c r="R394" s="65">
        <f t="shared" si="138"/>
        <v>77</v>
      </c>
      <c r="S394" s="65">
        <f t="shared" si="136"/>
        <v>99</v>
      </c>
      <c r="T394" s="53">
        <v>99</v>
      </c>
      <c r="U394" s="49">
        <f t="shared" si="140"/>
        <v>2</v>
      </c>
      <c r="V394" s="49">
        <f t="shared" si="141"/>
        <v>4</v>
      </c>
      <c r="W394" s="49">
        <f t="shared" si="142"/>
        <v>4</v>
      </c>
      <c r="X394" s="49">
        <f t="shared" si="143"/>
        <v>4</v>
      </c>
      <c r="Y394" s="49" t="str">
        <f t="shared" si="144"/>
        <v>B2</v>
      </c>
      <c r="AA394" s="4" t="s">
        <v>263</v>
      </c>
    </row>
    <row r="395" spans="1:27" x14ac:dyDescent="0.25">
      <c r="A395" s="2">
        <v>200071509</v>
      </c>
      <c r="B395" s="2" t="s">
        <v>1076</v>
      </c>
      <c r="C395" s="2" t="s">
        <v>527</v>
      </c>
      <c r="D395" s="50" t="s">
        <v>1077</v>
      </c>
      <c r="E395" s="46" t="s">
        <v>1017</v>
      </c>
      <c r="F395" s="50" t="s">
        <v>2489</v>
      </c>
      <c r="G395" s="39">
        <v>43688</v>
      </c>
      <c r="H395" s="4">
        <v>8438</v>
      </c>
      <c r="I395" s="4">
        <v>169</v>
      </c>
      <c r="J395" s="51">
        <v>51</v>
      </c>
      <c r="K395" s="51">
        <v>163</v>
      </c>
      <c r="L395" s="51">
        <v>189</v>
      </c>
      <c r="M395" s="51">
        <v>256</v>
      </c>
      <c r="N395" s="59">
        <v>165</v>
      </c>
      <c r="O395" s="73">
        <f>VLOOKUP(I395,PER_CE,2,FALSE)</f>
        <v>48</v>
      </c>
      <c r="P395" s="65">
        <v>1</v>
      </c>
      <c r="Q395" s="65">
        <f t="shared" si="145"/>
        <v>51</v>
      </c>
      <c r="R395" s="65">
        <f t="shared" si="138"/>
        <v>34</v>
      </c>
      <c r="S395" s="65">
        <f t="shared" si="136"/>
        <v>63</v>
      </c>
      <c r="T395" s="53">
        <f>VLOOKUP(N395,PER_PGLOB,2,FALSE)</f>
        <v>24</v>
      </c>
      <c r="U395" s="49">
        <f t="shared" si="140"/>
        <v>3</v>
      </c>
      <c r="V395" s="49">
        <f t="shared" si="141"/>
        <v>1</v>
      </c>
      <c r="W395" s="49">
        <f t="shared" si="142"/>
        <v>3</v>
      </c>
      <c r="X395" s="49">
        <f t="shared" si="143"/>
        <v>3</v>
      </c>
      <c r="Y395" s="49" t="str">
        <f t="shared" si="144"/>
        <v>B2</v>
      </c>
      <c r="AA395" s="4" t="s">
        <v>263</v>
      </c>
    </row>
    <row r="396" spans="1:27" x14ac:dyDescent="0.25">
      <c r="A396" s="2">
        <v>200071347</v>
      </c>
      <c r="B396" s="2" t="s">
        <v>1078</v>
      </c>
      <c r="C396" s="2" t="s">
        <v>1079</v>
      </c>
      <c r="D396" s="50" t="s">
        <v>1080</v>
      </c>
      <c r="E396" s="46" t="s">
        <v>1017</v>
      </c>
      <c r="F396" s="50" t="s">
        <v>2489</v>
      </c>
      <c r="G396" s="39">
        <v>43688</v>
      </c>
      <c r="H396" s="4">
        <v>8438</v>
      </c>
      <c r="I396" s="4">
        <v>141</v>
      </c>
      <c r="J396" s="51">
        <v>180</v>
      </c>
      <c r="K396" s="51">
        <v>129</v>
      </c>
      <c r="L396" s="51">
        <v>223</v>
      </c>
      <c r="M396" s="51">
        <v>267</v>
      </c>
      <c r="N396" s="59">
        <v>200</v>
      </c>
      <c r="O396" s="73">
        <f>VLOOKUP(I396,PER_CE,2,FALSE)</f>
        <v>31</v>
      </c>
      <c r="P396" s="65">
        <f t="shared" ref="P396:P427" si="147">VLOOKUP(J396,PER_RC,2,FALSE)</f>
        <v>67</v>
      </c>
      <c r="Q396" s="65">
        <f t="shared" si="145"/>
        <v>20</v>
      </c>
      <c r="R396" s="65">
        <f t="shared" si="138"/>
        <v>77</v>
      </c>
      <c r="S396" s="65">
        <f t="shared" si="136"/>
        <v>76</v>
      </c>
      <c r="T396" s="53">
        <f>VLOOKUP(N396,PER_PGLOB,2,FALSE)</f>
        <v>64</v>
      </c>
      <c r="U396" s="49">
        <f t="shared" si="140"/>
        <v>2</v>
      </c>
      <c r="V396" s="49">
        <f t="shared" si="141"/>
        <v>3</v>
      </c>
      <c r="W396" s="49">
        <f t="shared" si="142"/>
        <v>2</v>
      </c>
      <c r="X396" s="49">
        <f t="shared" si="143"/>
        <v>4</v>
      </c>
      <c r="Y396" s="49" t="str">
        <f t="shared" si="144"/>
        <v>B2</v>
      </c>
      <c r="AA396" s="4" t="s">
        <v>263</v>
      </c>
    </row>
    <row r="397" spans="1:27" x14ac:dyDescent="0.25">
      <c r="A397" s="2">
        <v>200074186</v>
      </c>
      <c r="B397" s="2" t="s">
        <v>1081</v>
      </c>
      <c r="C397" s="2" t="s">
        <v>1082</v>
      </c>
      <c r="D397" s="50" t="s">
        <v>1083</v>
      </c>
      <c r="E397" s="46" t="s">
        <v>1017</v>
      </c>
      <c r="F397" s="50" t="s">
        <v>2489</v>
      </c>
      <c r="G397" s="39">
        <v>43688</v>
      </c>
      <c r="H397" s="4">
        <v>8438</v>
      </c>
      <c r="I397" s="4">
        <v>185</v>
      </c>
      <c r="J397" s="51">
        <v>189</v>
      </c>
      <c r="K397" s="51">
        <v>180</v>
      </c>
      <c r="L397" s="51">
        <v>197</v>
      </c>
      <c r="M397" s="51">
        <v>213</v>
      </c>
      <c r="N397" s="59">
        <v>195</v>
      </c>
      <c r="O397" s="73">
        <f>VLOOKUP(I397,PER_CE,2,FALSE)</f>
        <v>78</v>
      </c>
      <c r="P397" s="65">
        <f t="shared" si="147"/>
        <v>71</v>
      </c>
      <c r="Q397" s="65">
        <f t="shared" si="145"/>
        <v>71</v>
      </c>
      <c r="R397" s="65">
        <f t="shared" si="138"/>
        <v>45</v>
      </c>
      <c r="S397" s="65">
        <f t="shared" si="136"/>
        <v>27</v>
      </c>
      <c r="T397" s="53">
        <f>VLOOKUP(N397,PER_PGLOB,2,FALSE)</f>
        <v>55</v>
      </c>
      <c r="U397" s="49">
        <f t="shared" si="140"/>
        <v>3</v>
      </c>
      <c r="V397" s="49">
        <f t="shared" si="141"/>
        <v>3</v>
      </c>
      <c r="W397" s="49">
        <f t="shared" si="142"/>
        <v>3</v>
      </c>
      <c r="X397" s="49">
        <f t="shared" si="143"/>
        <v>3</v>
      </c>
      <c r="Y397" s="49" t="str">
        <f t="shared" si="144"/>
        <v>B2</v>
      </c>
      <c r="AA397" s="4" t="s">
        <v>263</v>
      </c>
    </row>
    <row r="398" spans="1:27" x14ac:dyDescent="0.25">
      <c r="A398" s="2">
        <v>200072094</v>
      </c>
      <c r="B398" s="2" t="s">
        <v>1084</v>
      </c>
      <c r="C398" s="2" t="s">
        <v>324</v>
      </c>
      <c r="D398" s="50" t="s">
        <v>1085</v>
      </c>
      <c r="E398" s="46" t="s">
        <v>1017</v>
      </c>
      <c r="F398" s="50" t="s">
        <v>2489</v>
      </c>
      <c r="G398" s="39">
        <v>43688</v>
      </c>
      <c r="H398" s="4">
        <v>8438</v>
      </c>
      <c r="I398" s="4">
        <v>201</v>
      </c>
      <c r="J398" s="51">
        <v>231</v>
      </c>
      <c r="K398" s="51">
        <v>180</v>
      </c>
      <c r="L398" s="51">
        <v>180</v>
      </c>
      <c r="M398" s="51">
        <v>267</v>
      </c>
      <c r="N398" s="59">
        <v>215</v>
      </c>
      <c r="O398" s="73">
        <v>79</v>
      </c>
      <c r="P398" s="65">
        <f t="shared" si="147"/>
        <v>95</v>
      </c>
      <c r="Q398" s="65">
        <f t="shared" si="145"/>
        <v>71</v>
      </c>
      <c r="R398" s="65">
        <f t="shared" si="138"/>
        <v>29</v>
      </c>
      <c r="S398" s="65">
        <f t="shared" si="136"/>
        <v>76</v>
      </c>
      <c r="T398" s="53">
        <f>VLOOKUP(N398,PER_PGLOB,2,FALSE)</f>
        <v>83</v>
      </c>
      <c r="U398" s="49">
        <f t="shared" si="140"/>
        <v>4</v>
      </c>
      <c r="V398" s="49">
        <f t="shared" si="141"/>
        <v>4</v>
      </c>
      <c r="W398" s="49">
        <f t="shared" si="142"/>
        <v>3</v>
      </c>
      <c r="X398" s="49">
        <f t="shared" si="143"/>
        <v>3</v>
      </c>
      <c r="Y398" s="49" t="str">
        <f t="shared" si="144"/>
        <v>B2</v>
      </c>
      <c r="AA398" s="4" t="s">
        <v>263</v>
      </c>
    </row>
    <row r="399" spans="1:27" x14ac:dyDescent="0.25">
      <c r="A399" s="2">
        <v>200075631</v>
      </c>
      <c r="B399" s="2" t="s">
        <v>1086</v>
      </c>
      <c r="C399" s="2" t="s">
        <v>301</v>
      </c>
      <c r="D399" s="50" t="s">
        <v>1087</v>
      </c>
      <c r="E399" s="46" t="s">
        <v>1017</v>
      </c>
      <c r="F399" s="50" t="s">
        <v>2489</v>
      </c>
      <c r="G399" s="39">
        <v>43688</v>
      </c>
      <c r="H399" s="4">
        <v>8438</v>
      </c>
      <c r="I399" s="4">
        <v>131</v>
      </c>
      <c r="J399" s="51">
        <v>231</v>
      </c>
      <c r="K399" s="51">
        <v>171</v>
      </c>
      <c r="L399" s="51">
        <v>266</v>
      </c>
      <c r="M399" s="51">
        <v>273</v>
      </c>
      <c r="N399" s="59">
        <v>235</v>
      </c>
      <c r="O399" s="73">
        <f>VLOOKUP(I399,PER_CE,2,FALSE)</f>
        <v>16</v>
      </c>
      <c r="P399" s="65">
        <f t="shared" si="147"/>
        <v>95</v>
      </c>
      <c r="Q399" s="65">
        <f t="shared" si="145"/>
        <v>61</v>
      </c>
      <c r="R399" s="65">
        <v>99</v>
      </c>
      <c r="S399" s="65">
        <f t="shared" si="136"/>
        <v>85</v>
      </c>
      <c r="T399" s="53">
        <f>VLOOKUP(N399,PER_PGLOB,2,FALSE)</f>
        <v>96</v>
      </c>
      <c r="U399" s="49">
        <f t="shared" si="140"/>
        <v>2</v>
      </c>
      <c r="V399" s="49">
        <f t="shared" si="141"/>
        <v>4</v>
      </c>
      <c r="W399" s="49">
        <f t="shared" si="142"/>
        <v>3</v>
      </c>
      <c r="X399" s="49">
        <f t="shared" si="143"/>
        <v>4</v>
      </c>
      <c r="Y399" s="49" t="str">
        <f t="shared" si="144"/>
        <v>B2</v>
      </c>
      <c r="AA399" s="4" t="s">
        <v>263</v>
      </c>
    </row>
    <row r="400" spans="1:27" x14ac:dyDescent="0.25">
      <c r="A400" s="2">
        <v>200040350</v>
      </c>
      <c r="B400" s="2" t="s">
        <v>1193</v>
      </c>
      <c r="C400" s="2" t="s">
        <v>1194</v>
      </c>
      <c r="D400" s="50" t="s">
        <v>1195</v>
      </c>
      <c r="E400" s="46" t="s">
        <v>1017</v>
      </c>
      <c r="F400" s="50" t="s">
        <v>2489</v>
      </c>
      <c r="G400" s="39">
        <v>43688</v>
      </c>
      <c r="H400" s="4">
        <v>8439</v>
      </c>
      <c r="I400" s="4">
        <v>147</v>
      </c>
      <c r="J400" s="51">
        <v>214</v>
      </c>
      <c r="K400" s="51">
        <v>146</v>
      </c>
      <c r="L400" s="51">
        <v>214</v>
      </c>
      <c r="M400" s="51">
        <v>251</v>
      </c>
      <c r="N400" s="59">
        <v>206</v>
      </c>
      <c r="O400" s="73">
        <f>VLOOKUP(I400,PER_CE,2,FALSE)</f>
        <v>38</v>
      </c>
      <c r="P400" s="65">
        <f t="shared" si="147"/>
        <v>88</v>
      </c>
      <c r="Q400" s="65">
        <f t="shared" si="145"/>
        <v>32</v>
      </c>
      <c r="R400" s="65">
        <f t="shared" ref="R400:R425" si="148">VLOOKUP(L400,PER_CC,2,FALSE)</f>
        <v>66</v>
      </c>
      <c r="S400" s="65">
        <f t="shared" si="136"/>
        <v>59</v>
      </c>
      <c r="T400" s="53">
        <v>73</v>
      </c>
      <c r="U400" s="49">
        <f t="shared" si="140"/>
        <v>2</v>
      </c>
      <c r="V400" s="49">
        <f t="shared" si="141"/>
        <v>4</v>
      </c>
      <c r="W400" s="49">
        <f t="shared" si="142"/>
        <v>2</v>
      </c>
      <c r="X400" s="49">
        <f t="shared" si="143"/>
        <v>4</v>
      </c>
      <c r="Y400" s="49" t="str">
        <f t="shared" si="144"/>
        <v>B2</v>
      </c>
      <c r="AA400" s="4" t="s">
        <v>263</v>
      </c>
    </row>
    <row r="401" spans="1:27" x14ac:dyDescent="0.25">
      <c r="A401" s="2">
        <v>200064262</v>
      </c>
      <c r="B401" s="2" t="s">
        <v>1088</v>
      </c>
      <c r="C401" s="2" t="s">
        <v>445</v>
      </c>
      <c r="D401" s="50" t="s">
        <v>1089</v>
      </c>
      <c r="E401" s="46" t="s">
        <v>1017</v>
      </c>
      <c r="F401" s="50" t="s">
        <v>2489</v>
      </c>
      <c r="G401" s="39">
        <v>43688</v>
      </c>
      <c r="H401" s="4">
        <v>8438</v>
      </c>
      <c r="I401" s="4">
        <v>185</v>
      </c>
      <c r="J401" s="51">
        <v>180</v>
      </c>
      <c r="K401" s="51">
        <v>180</v>
      </c>
      <c r="L401" s="51">
        <v>171</v>
      </c>
      <c r="M401" s="51">
        <v>136</v>
      </c>
      <c r="N401" s="59">
        <v>167</v>
      </c>
      <c r="O401" s="73">
        <f>VLOOKUP(I401,PER_CE,2,FALSE)</f>
        <v>78</v>
      </c>
      <c r="P401" s="65">
        <f t="shared" si="147"/>
        <v>67</v>
      </c>
      <c r="Q401" s="65">
        <f t="shared" si="145"/>
        <v>71</v>
      </c>
      <c r="R401" s="65">
        <f t="shared" si="148"/>
        <v>21</v>
      </c>
      <c r="S401" s="65">
        <f t="shared" si="136"/>
        <v>4</v>
      </c>
      <c r="T401" s="53">
        <v>26</v>
      </c>
      <c r="U401" s="49">
        <f t="shared" si="140"/>
        <v>3</v>
      </c>
      <c r="V401" s="49">
        <f t="shared" si="141"/>
        <v>3</v>
      </c>
      <c r="W401" s="49">
        <f t="shared" si="142"/>
        <v>3</v>
      </c>
      <c r="X401" s="49">
        <f t="shared" si="143"/>
        <v>3</v>
      </c>
      <c r="Y401" s="49" t="str">
        <f t="shared" si="144"/>
        <v>A1</v>
      </c>
      <c r="AA401" s="4" t="s">
        <v>263</v>
      </c>
    </row>
    <row r="402" spans="1:27" x14ac:dyDescent="0.25">
      <c r="A402" s="2">
        <v>200075942</v>
      </c>
      <c r="B402" s="2" t="s">
        <v>1090</v>
      </c>
      <c r="C402" s="2" t="s">
        <v>462</v>
      </c>
      <c r="D402" s="50" t="s">
        <v>1091</v>
      </c>
      <c r="E402" s="46" t="s">
        <v>1017</v>
      </c>
      <c r="F402" s="50" t="s">
        <v>2489</v>
      </c>
      <c r="G402" s="39">
        <v>43688</v>
      </c>
      <c r="H402" s="4">
        <v>8438</v>
      </c>
      <c r="I402" s="4">
        <v>131</v>
      </c>
      <c r="J402" s="51">
        <v>197</v>
      </c>
      <c r="K402" s="51">
        <v>137</v>
      </c>
      <c r="L402" s="51">
        <v>171</v>
      </c>
      <c r="M402" s="51">
        <v>224</v>
      </c>
      <c r="N402" s="59">
        <v>182</v>
      </c>
      <c r="O402" s="73">
        <f>VLOOKUP(I402,PER_CE,2,FALSE)</f>
        <v>16</v>
      </c>
      <c r="P402" s="65">
        <f t="shared" si="147"/>
        <v>77</v>
      </c>
      <c r="Q402" s="65">
        <f t="shared" si="145"/>
        <v>26</v>
      </c>
      <c r="R402" s="65">
        <f t="shared" si="148"/>
        <v>21</v>
      </c>
      <c r="S402" s="65">
        <f t="shared" si="136"/>
        <v>34</v>
      </c>
      <c r="T402" s="53">
        <f>VLOOKUP(N402,PER_PGLOB,2,FALSE)</f>
        <v>39</v>
      </c>
      <c r="U402" s="49">
        <f t="shared" si="140"/>
        <v>2</v>
      </c>
      <c r="V402" s="49">
        <f t="shared" si="141"/>
        <v>3</v>
      </c>
      <c r="W402" s="49">
        <f t="shared" si="142"/>
        <v>2</v>
      </c>
      <c r="X402" s="49">
        <f t="shared" si="143"/>
        <v>3</v>
      </c>
      <c r="Y402" s="49" t="str">
        <f t="shared" si="144"/>
        <v>B2</v>
      </c>
      <c r="AA402" s="4" t="s">
        <v>263</v>
      </c>
    </row>
    <row r="403" spans="1:27" x14ac:dyDescent="0.25">
      <c r="A403" s="2">
        <v>200075769</v>
      </c>
      <c r="B403" s="2" t="s">
        <v>1092</v>
      </c>
      <c r="C403" s="2" t="s">
        <v>337</v>
      </c>
      <c r="D403" s="50" t="s">
        <v>1093</v>
      </c>
      <c r="E403" s="46" t="s">
        <v>1017</v>
      </c>
      <c r="F403" s="50" t="s">
        <v>2489</v>
      </c>
      <c r="G403" s="39">
        <v>43688</v>
      </c>
      <c r="H403" s="4">
        <v>8438</v>
      </c>
      <c r="I403" s="4">
        <v>185</v>
      </c>
      <c r="J403" s="51">
        <v>171</v>
      </c>
      <c r="K403" s="51">
        <v>206</v>
      </c>
      <c r="L403" s="51">
        <v>197</v>
      </c>
      <c r="M403" s="51">
        <v>267</v>
      </c>
      <c r="N403" s="59">
        <v>210</v>
      </c>
      <c r="O403" s="73">
        <f>VLOOKUP(I403,PER_CE,2,FALSE)</f>
        <v>78</v>
      </c>
      <c r="P403" s="65">
        <f t="shared" si="147"/>
        <v>60</v>
      </c>
      <c r="Q403" s="65">
        <f t="shared" si="145"/>
        <v>90</v>
      </c>
      <c r="R403" s="65">
        <f t="shared" si="148"/>
        <v>45</v>
      </c>
      <c r="S403" s="65">
        <f t="shared" si="136"/>
        <v>76</v>
      </c>
      <c r="T403" s="53">
        <f>VLOOKUP(N403,PER_PGLOB,2,FALSE)</f>
        <v>78</v>
      </c>
      <c r="U403" s="49">
        <f t="shared" si="140"/>
        <v>3</v>
      </c>
      <c r="V403" s="49">
        <f t="shared" si="141"/>
        <v>3</v>
      </c>
      <c r="W403" s="49">
        <f t="shared" si="142"/>
        <v>4</v>
      </c>
      <c r="X403" s="49">
        <f t="shared" si="143"/>
        <v>3</v>
      </c>
      <c r="Y403" s="49" t="str">
        <f t="shared" si="144"/>
        <v>B2</v>
      </c>
      <c r="AA403" s="4" t="s">
        <v>263</v>
      </c>
    </row>
    <row r="404" spans="1:27" x14ac:dyDescent="0.25">
      <c r="A404" s="2">
        <v>200083080</v>
      </c>
      <c r="B404" s="2" t="s">
        <v>1094</v>
      </c>
      <c r="C404" s="2" t="s">
        <v>1095</v>
      </c>
      <c r="D404" s="50" t="s">
        <v>1096</v>
      </c>
      <c r="E404" s="46" t="s">
        <v>1017</v>
      </c>
      <c r="F404" s="50" t="s">
        <v>2489</v>
      </c>
      <c r="G404" s="39">
        <v>43688</v>
      </c>
      <c r="H404" s="4">
        <v>8438</v>
      </c>
      <c r="I404" s="4">
        <v>155</v>
      </c>
      <c r="J404" s="51">
        <v>171</v>
      </c>
      <c r="K404" s="51">
        <v>180</v>
      </c>
      <c r="L404" s="51">
        <v>249</v>
      </c>
      <c r="M404" s="51">
        <v>262</v>
      </c>
      <c r="N404" s="59">
        <v>216</v>
      </c>
      <c r="O404" s="73">
        <v>39</v>
      </c>
      <c r="P404" s="65">
        <f t="shared" si="147"/>
        <v>60</v>
      </c>
      <c r="Q404" s="65">
        <f t="shared" si="145"/>
        <v>71</v>
      </c>
      <c r="R404" s="65">
        <f t="shared" si="148"/>
        <v>94</v>
      </c>
      <c r="S404" s="65">
        <f t="shared" si="136"/>
        <v>71</v>
      </c>
      <c r="T404" s="53">
        <f>VLOOKUP(N404,PER_PGLOB,2,FALSE)</f>
        <v>84</v>
      </c>
      <c r="U404" s="49">
        <f t="shared" si="140"/>
        <v>3</v>
      </c>
      <c r="V404" s="49">
        <f t="shared" si="141"/>
        <v>3</v>
      </c>
      <c r="W404" s="49">
        <f t="shared" si="142"/>
        <v>3</v>
      </c>
      <c r="X404" s="49">
        <f t="shared" si="143"/>
        <v>4</v>
      </c>
      <c r="Y404" s="49" t="str">
        <f t="shared" si="144"/>
        <v>B2</v>
      </c>
      <c r="AA404" s="4" t="s">
        <v>263</v>
      </c>
    </row>
    <row r="405" spans="1:27" x14ac:dyDescent="0.25">
      <c r="A405" s="2">
        <v>200076628</v>
      </c>
      <c r="B405" s="2" t="s">
        <v>1196</v>
      </c>
      <c r="C405" s="2" t="s">
        <v>4</v>
      </c>
      <c r="D405" s="50" t="s">
        <v>1197</v>
      </c>
      <c r="E405" s="46" t="s">
        <v>1017</v>
      </c>
      <c r="F405" s="50" t="s">
        <v>2489</v>
      </c>
      <c r="G405" s="39">
        <v>43688</v>
      </c>
      <c r="H405" s="4">
        <v>8439</v>
      </c>
      <c r="I405" s="4">
        <v>178</v>
      </c>
      <c r="J405" s="51">
        <v>189</v>
      </c>
      <c r="K405" s="51">
        <v>197</v>
      </c>
      <c r="L405" s="51">
        <v>197</v>
      </c>
      <c r="M405" s="51">
        <v>153</v>
      </c>
      <c r="N405" s="59">
        <v>184</v>
      </c>
      <c r="O405" s="73">
        <f t="shared" ref="O405:O415" si="149">VLOOKUP(I405,PER_CE,2,FALSE)</f>
        <v>66</v>
      </c>
      <c r="P405" s="65">
        <f t="shared" si="147"/>
        <v>71</v>
      </c>
      <c r="Q405" s="65">
        <f t="shared" si="145"/>
        <v>84</v>
      </c>
      <c r="R405" s="65">
        <f t="shared" si="148"/>
        <v>45</v>
      </c>
      <c r="S405" s="65">
        <v>7</v>
      </c>
      <c r="T405" s="53">
        <f>VLOOKUP(N405,PER_PGLOB,2,FALSE)</f>
        <v>41</v>
      </c>
      <c r="U405" s="49">
        <f t="shared" si="140"/>
        <v>3</v>
      </c>
      <c r="V405" s="49">
        <f t="shared" si="141"/>
        <v>3</v>
      </c>
      <c r="W405" s="49">
        <f t="shared" si="142"/>
        <v>3</v>
      </c>
      <c r="X405" s="49">
        <f t="shared" si="143"/>
        <v>3</v>
      </c>
      <c r="Y405" s="49" t="str">
        <f t="shared" si="144"/>
        <v>A2</v>
      </c>
      <c r="AA405" s="4" t="s">
        <v>263</v>
      </c>
    </row>
    <row r="406" spans="1:27" x14ac:dyDescent="0.25">
      <c r="A406" s="2">
        <v>200070847</v>
      </c>
      <c r="B406" s="2" t="s">
        <v>1097</v>
      </c>
      <c r="C406" s="2" t="s">
        <v>1098</v>
      </c>
      <c r="D406" s="50" t="s">
        <v>1099</v>
      </c>
      <c r="E406" s="46" t="s">
        <v>1017</v>
      </c>
      <c r="F406" s="50" t="s">
        <v>2489</v>
      </c>
      <c r="G406" s="39">
        <v>43688</v>
      </c>
      <c r="H406" s="4">
        <v>8438</v>
      </c>
      <c r="I406" s="4">
        <v>133</v>
      </c>
      <c r="J406" s="51">
        <v>223</v>
      </c>
      <c r="K406" s="51">
        <v>180</v>
      </c>
      <c r="L406" s="51">
        <v>257</v>
      </c>
      <c r="M406" s="51">
        <v>273</v>
      </c>
      <c r="N406" s="59">
        <v>233</v>
      </c>
      <c r="O406" s="73">
        <f t="shared" si="149"/>
        <v>21</v>
      </c>
      <c r="P406" s="65">
        <f t="shared" si="147"/>
        <v>92</v>
      </c>
      <c r="Q406" s="65">
        <f t="shared" si="145"/>
        <v>71</v>
      </c>
      <c r="R406" s="65">
        <f t="shared" si="148"/>
        <v>98</v>
      </c>
      <c r="S406" s="65">
        <f t="shared" ref="S406:S431" si="150">VLOOKUP(M406,PER_IGL,2,FALSE)</f>
        <v>85</v>
      </c>
      <c r="T406" s="53">
        <v>96</v>
      </c>
      <c r="U406" s="49">
        <f t="shared" si="140"/>
        <v>2</v>
      </c>
      <c r="V406" s="49">
        <f t="shared" si="141"/>
        <v>4</v>
      </c>
      <c r="W406" s="49">
        <f t="shared" si="142"/>
        <v>3</v>
      </c>
      <c r="X406" s="49">
        <f t="shared" si="143"/>
        <v>4</v>
      </c>
      <c r="Y406" s="49" t="str">
        <f t="shared" si="144"/>
        <v>B2</v>
      </c>
      <c r="AA406" s="4" t="s">
        <v>263</v>
      </c>
    </row>
    <row r="407" spans="1:27" x14ac:dyDescent="0.25">
      <c r="A407" s="2">
        <v>200073696</v>
      </c>
      <c r="B407" s="2" t="s">
        <v>1198</v>
      </c>
      <c r="C407" s="2" t="s">
        <v>301</v>
      </c>
      <c r="D407" s="50" t="s">
        <v>1199</v>
      </c>
      <c r="E407" s="46" t="s">
        <v>1017</v>
      </c>
      <c r="F407" s="50" t="s">
        <v>2489</v>
      </c>
      <c r="G407" s="39">
        <v>43688</v>
      </c>
      <c r="H407" s="4">
        <v>8439</v>
      </c>
      <c r="I407" s="4">
        <v>178</v>
      </c>
      <c r="J407" s="51">
        <v>197</v>
      </c>
      <c r="K407" s="51">
        <v>197</v>
      </c>
      <c r="L407" s="51">
        <v>189</v>
      </c>
      <c r="M407" s="51">
        <v>218</v>
      </c>
      <c r="N407" s="59">
        <v>200</v>
      </c>
      <c r="O407" s="73">
        <f t="shared" si="149"/>
        <v>66</v>
      </c>
      <c r="P407" s="65">
        <f t="shared" si="147"/>
        <v>77</v>
      </c>
      <c r="Q407" s="65">
        <f t="shared" si="145"/>
        <v>84</v>
      </c>
      <c r="R407" s="65">
        <f t="shared" si="148"/>
        <v>34</v>
      </c>
      <c r="S407" s="65">
        <f t="shared" si="150"/>
        <v>30</v>
      </c>
      <c r="T407" s="53">
        <f t="shared" ref="T407:T435" si="151">VLOOKUP(N407,PER_PGLOB,2,FALSE)</f>
        <v>64</v>
      </c>
      <c r="U407" s="49">
        <f t="shared" si="140"/>
        <v>3</v>
      </c>
      <c r="V407" s="49">
        <f t="shared" si="141"/>
        <v>3</v>
      </c>
      <c r="W407" s="49">
        <f t="shared" si="142"/>
        <v>3</v>
      </c>
      <c r="X407" s="49">
        <f t="shared" si="143"/>
        <v>3</v>
      </c>
      <c r="Y407" s="49" t="str">
        <f t="shared" si="144"/>
        <v>B2</v>
      </c>
      <c r="AA407" s="4" t="s">
        <v>263</v>
      </c>
    </row>
    <row r="408" spans="1:27" x14ac:dyDescent="0.25">
      <c r="A408" s="2">
        <v>200074775</v>
      </c>
      <c r="B408" s="2" t="s">
        <v>1100</v>
      </c>
      <c r="C408" s="2" t="s">
        <v>1101</v>
      </c>
      <c r="D408" s="50" t="s">
        <v>1102</v>
      </c>
      <c r="E408" s="46" t="s">
        <v>1017</v>
      </c>
      <c r="F408" s="50" t="s">
        <v>2489</v>
      </c>
      <c r="G408" s="39">
        <v>43688</v>
      </c>
      <c r="H408" s="4">
        <v>8438</v>
      </c>
      <c r="I408" s="4">
        <v>178</v>
      </c>
      <c r="J408" s="51">
        <v>214</v>
      </c>
      <c r="K408" s="51">
        <v>171</v>
      </c>
      <c r="L408" s="51">
        <v>206</v>
      </c>
      <c r="M408" s="51">
        <v>196</v>
      </c>
      <c r="N408" s="59">
        <v>197</v>
      </c>
      <c r="O408" s="73">
        <f t="shared" si="149"/>
        <v>66</v>
      </c>
      <c r="P408" s="65">
        <f t="shared" si="147"/>
        <v>88</v>
      </c>
      <c r="Q408" s="65">
        <f t="shared" si="145"/>
        <v>61</v>
      </c>
      <c r="R408" s="65">
        <f t="shared" si="148"/>
        <v>55</v>
      </c>
      <c r="S408" s="65">
        <f t="shared" si="150"/>
        <v>18</v>
      </c>
      <c r="T408" s="53">
        <f t="shared" si="151"/>
        <v>58</v>
      </c>
      <c r="U408" s="49">
        <f t="shared" si="140"/>
        <v>3</v>
      </c>
      <c r="V408" s="49">
        <f t="shared" si="141"/>
        <v>4</v>
      </c>
      <c r="W408" s="49">
        <f t="shared" si="142"/>
        <v>3</v>
      </c>
      <c r="X408" s="49">
        <f t="shared" si="143"/>
        <v>4</v>
      </c>
      <c r="Y408" s="49" t="str">
        <f t="shared" si="144"/>
        <v>B1</v>
      </c>
      <c r="AA408" s="4" t="s">
        <v>263</v>
      </c>
    </row>
    <row r="409" spans="1:27" x14ac:dyDescent="0.25">
      <c r="A409" s="2">
        <v>200071532</v>
      </c>
      <c r="B409" s="2" t="s">
        <v>1200</v>
      </c>
      <c r="C409" s="2" t="s">
        <v>337</v>
      </c>
      <c r="D409" s="50" t="s">
        <v>1201</v>
      </c>
      <c r="E409" s="46" t="s">
        <v>1017</v>
      </c>
      <c r="F409" s="50" t="s">
        <v>2489</v>
      </c>
      <c r="G409" s="39">
        <v>43688</v>
      </c>
      <c r="H409" s="4">
        <v>8439</v>
      </c>
      <c r="I409" s="4">
        <v>178</v>
      </c>
      <c r="J409" s="51">
        <v>171</v>
      </c>
      <c r="K409" s="51">
        <v>197</v>
      </c>
      <c r="L409" s="51">
        <v>223</v>
      </c>
      <c r="M409" s="51">
        <v>267</v>
      </c>
      <c r="N409" s="59">
        <v>215</v>
      </c>
      <c r="O409" s="73">
        <f t="shared" si="149"/>
        <v>66</v>
      </c>
      <c r="P409" s="65">
        <f t="shared" si="147"/>
        <v>60</v>
      </c>
      <c r="Q409" s="65">
        <f t="shared" si="145"/>
        <v>84</v>
      </c>
      <c r="R409" s="65">
        <f t="shared" si="148"/>
        <v>77</v>
      </c>
      <c r="S409" s="65">
        <f t="shared" si="150"/>
        <v>76</v>
      </c>
      <c r="T409" s="53">
        <f t="shared" si="151"/>
        <v>83</v>
      </c>
      <c r="U409" s="49">
        <f t="shared" si="140"/>
        <v>3</v>
      </c>
      <c r="V409" s="49">
        <f t="shared" si="141"/>
        <v>3</v>
      </c>
      <c r="W409" s="49">
        <f t="shared" si="142"/>
        <v>3</v>
      </c>
      <c r="X409" s="49">
        <f t="shared" si="143"/>
        <v>4</v>
      </c>
      <c r="Y409" s="49" t="str">
        <f t="shared" si="144"/>
        <v>B2</v>
      </c>
      <c r="AA409" s="4" t="s">
        <v>263</v>
      </c>
    </row>
    <row r="410" spans="1:27" x14ac:dyDescent="0.25">
      <c r="A410" s="2">
        <v>200068145</v>
      </c>
      <c r="B410" s="2" t="s">
        <v>1202</v>
      </c>
      <c r="C410" s="2" t="s">
        <v>4</v>
      </c>
      <c r="D410" s="50" t="s">
        <v>1203</v>
      </c>
      <c r="E410" s="46" t="s">
        <v>1017</v>
      </c>
      <c r="F410" s="50" t="s">
        <v>2489</v>
      </c>
      <c r="G410" s="39">
        <v>43688</v>
      </c>
      <c r="H410" s="4">
        <v>8439</v>
      </c>
      <c r="I410" s="4">
        <v>133</v>
      </c>
      <c r="J410" s="51">
        <v>171</v>
      </c>
      <c r="K410" s="51">
        <v>146</v>
      </c>
      <c r="L410" s="51">
        <v>240</v>
      </c>
      <c r="M410" s="51">
        <v>262</v>
      </c>
      <c r="N410" s="59">
        <v>205</v>
      </c>
      <c r="O410" s="73">
        <f t="shared" si="149"/>
        <v>21</v>
      </c>
      <c r="P410" s="65">
        <f t="shared" si="147"/>
        <v>60</v>
      </c>
      <c r="Q410" s="65">
        <f t="shared" si="145"/>
        <v>32</v>
      </c>
      <c r="R410" s="65">
        <f t="shared" si="148"/>
        <v>91</v>
      </c>
      <c r="S410" s="65">
        <f t="shared" si="150"/>
        <v>71</v>
      </c>
      <c r="T410" s="53">
        <f t="shared" si="151"/>
        <v>72</v>
      </c>
      <c r="U410" s="49">
        <f t="shared" si="140"/>
        <v>2</v>
      </c>
      <c r="V410" s="49">
        <f t="shared" si="141"/>
        <v>3</v>
      </c>
      <c r="W410" s="49">
        <f t="shared" si="142"/>
        <v>2</v>
      </c>
      <c r="X410" s="49">
        <f t="shared" si="143"/>
        <v>4</v>
      </c>
      <c r="Y410" s="49" t="str">
        <f t="shared" si="144"/>
        <v>B2</v>
      </c>
      <c r="AA410" s="4" t="s">
        <v>263</v>
      </c>
    </row>
    <row r="411" spans="1:27" x14ac:dyDescent="0.25">
      <c r="A411" s="2">
        <v>200091819</v>
      </c>
      <c r="B411" s="2" t="s">
        <v>1103</v>
      </c>
      <c r="C411" s="2" t="s">
        <v>4</v>
      </c>
      <c r="D411" s="50" t="s">
        <v>1104</v>
      </c>
      <c r="E411" s="46" t="s">
        <v>1017</v>
      </c>
      <c r="F411" s="50" t="s">
        <v>2489</v>
      </c>
      <c r="G411" s="39">
        <v>43688</v>
      </c>
      <c r="H411" s="4">
        <v>8438</v>
      </c>
      <c r="I411" s="4">
        <v>262</v>
      </c>
      <c r="J411" s="51">
        <v>137</v>
      </c>
      <c r="K411" s="51">
        <v>171</v>
      </c>
      <c r="L411" s="51">
        <v>214</v>
      </c>
      <c r="M411" s="51">
        <v>273</v>
      </c>
      <c r="N411" s="51">
        <v>199</v>
      </c>
      <c r="O411" s="73">
        <f t="shared" si="149"/>
        <v>85</v>
      </c>
      <c r="P411" s="65">
        <f t="shared" si="147"/>
        <v>33</v>
      </c>
      <c r="Q411" s="65">
        <f t="shared" si="145"/>
        <v>61</v>
      </c>
      <c r="R411" s="65">
        <f t="shared" si="148"/>
        <v>66</v>
      </c>
      <c r="S411" s="65">
        <f t="shared" si="150"/>
        <v>85</v>
      </c>
      <c r="T411" s="53">
        <f t="shared" si="151"/>
        <v>61</v>
      </c>
      <c r="U411" s="49">
        <f t="shared" si="140"/>
        <v>4</v>
      </c>
      <c r="V411" s="49">
        <f t="shared" si="141"/>
        <v>2</v>
      </c>
      <c r="W411" s="49">
        <f t="shared" si="142"/>
        <v>3</v>
      </c>
      <c r="X411" s="49">
        <f t="shared" si="143"/>
        <v>4</v>
      </c>
      <c r="Y411" s="49" t="str">
        <f t="shared" si="144"/>
        <v>B2</v>
      </c>
      <c r="AA411" s="4" t="s">
        <v>263</v>
      </c>
    </row>
    <row r="412" spans="1:27" x14ac:dyDescent="0.25">
      <c r="A412" s="2">
        <v>200063928</v>
      </c>
      <c r="B412" s="2" t="s">
        <v>1105</v>
      </c>
      <c r="C412" s="2" t="s">
        <v>277</v>
      </c>
      <c r="D412" s="50" t="s">
        <v>1106</v>
      </c>
      <c r="E412" s="46" t="s">
        <v>1017</v>
      </c>
      <c r="F412" s="50" t="s">
        <v>2489</v>
      </c>
      <c r="G412" s="39">
        <v>43688</v>
      </c>
      <c r="H412" s="4">
        <v>8438</v>
      </c>
      <c r="I412" s="4">
        <v>178</v>
      </c>
      <c r="J412" s="51">
        <v>206</v>
      </c>
      <c r="K412" s="51">
        <v>189</v>
      </c>
      <c r="L412" s="51">
        <v>257</v>
      </c>
      <c r="M412" s="51">
        <v>295</v>
      </c>
      <c r="N412" s="59">
        <v>237</v>
      </c>
      <c r="O412" s="73">
        <f t="shared" si="149"/>
        <v>66</v>
      </c>
      <c r="P412" s="65">
        <f t="shared" si="147"/>
        <v>82</v>
      </c>
      <c r="Q412" s="65">
        <f t="shared" si="145"/>
        <v>76</v>
      </c>
      <c r="R412" s="65">
        <f t="shared" si="148"/>
        <v>98</v>
      </c>
      <c r="S412" s="65">
        <f t="shared" si="150"/>
        <v>99</v>
      </c>
      <c r="T412" s="53">
        <f t="shared" si="151"/>
        <v>97</v>
      </c>
      <c r="U412" s="49">
        <f t="shared" si="140"/>
        <v>3</v>
      </c>
      <c r="V412" s="49">
        <f t="shared" si="141"/>
        <v>4</v>
      </c>
      <c r="W412" s="49">
        <f t="shared" si="142"/>
        <v>3</v>
      </c>
      <c r="X412" s="49">
        <f t="shared" si="143"/>
        <v>4</v>
      </c>
      <c r="Y412" s="49" t="str">
        <f t="shared" si="144"/>
        <v>B2</v>
      </c>
      <c r="AA412" s="4" t="s">
        <v>263</v>
      </c>
    </row>
    <row r="413" spans="1:27" x14ac:dyDescent="0.25">
      <c r="A413" s="2">
        <v>200075468</v>
      </c>
      <c r="B413" s="2" t="s">
        <v>1107</v>
      </c>
      <c r="C413" s="2" t="s">
        <v>663</v>
      </c>
      <c r="D413" s="50" t="s">
        <v>1108</v>
      </c>
      <c r="E413" s="46" t="s">
        <v>1017</v>
      </c>
      <c r="F413" s="50" t="s">
        <v>2489</v>
      </c>
      <c r="G413" s="39">
        <v>43688</v>
      </c>
      <c r="H413" s="4">
        <v>8438</v>
      </c>
      <c r="I413" s="4">
        <v>178</v>
      </c>
      <c r="J413" s="51">
        <v>231</v>
      </c>
      <c r="K413" s="51">
        <v>154</v>
      </c>
      <c r="L413" s="51">
        <v>214</v>
      </c>
      <c r="M413" s="51">
        <v>251</v>
      </c>
      <c r="N413" s="59">
        <v>213</v>
      </c>
      <c r="O413" s="73">
        <f t="shared" si="149"/>
        <v>66</v>
      </c>
      <c r="P413" s="65">
        <f t="shared" si="147"/>
        <v>95</v>
      </c>
      <c r="Q413" s="65">
        <f t="shared" si="145"/>
        <v>42</v>
      </c>
      <c r="R413" s="65">
        <f t="shared" si="148"/>
        <v>66</v>
      </c>
      <c r="S413" s="65">
        <f t="shared" si="150"/>
        <v>59</v>
      </c>
      <c r="T413" s="53">
        <f t="shared" si="151"/>
        <v>81</v>
      </c>
      <c r="U413" s="49">
        <f t="shared" si="140"/>
        <v>3</v>
      </c>
      <c r="V413" s="49">
        <f t="shared" si="141"/>
        <v>4</v>
      </c>
      <c r="W413" s="49">
        <f t="shared" si="142"/>
        <v>2</v>
      </c>
      <c r="X413" s="49">
        <f t="shared" si="143"/>
        <v>4</v>
      </c>
      <c r="Y413" s="49" t="str">
        <f t="shared" si="144"/>
        <v>B2</v>
      </c>
      <c r="AA413" s="4" t="s">
        <v>263</v>
      </c>
    </row>
    <row r="414" spans="1:27" x14ac:dyDescent="0.25">
      <c r="A414" s="2">
        <v>200072143</v>
      </c>
      <c r="B414" s="2" t="s">
        <v>1109</v>
      </c>
      <c r="C414" s="2" t="s">
        <v>1110</v>
      </c>
      <c r="D414" s="50" t="s">
        <v>1111</v>
      </c>
      <c r="E414" s="46" t="s">
        <v>1017</v>
      </c>
      <c r="F414" s="50" t="s">
        <v>2489</v>
      </c>
      <c r="G414" s="39">
        <v>43688</v>
      </c>
      <c r="H414" s="4">
        <v>8438</v>
      </c>
      <c r="I414" s="4">
        <v>262</v>
      </c>
      <c r="J414" s="51">
        <v>223</v>
      </c>
      <c r="K414" s="51">
        <v>206</v>
      </c>
      <c r="L414" s="51">
        <v>206</v>
      </c>
      <c r="M414" s="51">
        <v>267</v>
      </c>
      <c r="N414" s="51">
        <v>226</v>
      </c>
      <c r="O414" s="73">
        <f t="shared" si="149"/>
        <v>85</v>
      </c>
      <c r="P414" s="65">
        <f t="shared" si="147"/>
        <v>92</v>
      </c>
      <c r="Q414" s="65">
        <f t="shared" si="145"/>
        <v>90</v>
      </c>
      <c r="R414" s="65">
        <f t="shared" si="148"/>
        <v>55</v>
      </c>
      <c r="S414" s="65">
        <f t="shared" si="150"/>
        <v>76</v>
      </c>
      <c r="T414" s="53">
        <f t="shared" si="151"/>
        <v>92</v>
      </c>
      <c r="U414" s="49">
        <f t="shared" si="140"/>
        <v>4</v>
      </c>
      <c r="V414" s="49">
        <f t="shared" si="141"/>
        <v>4</v>
      </c>
      <c r="W414" s="49">
        <f t="shared" si="142"/>
        <v>4</v>
      </c>
      <c r="X414" s="49">
        <f t="shared" si="143"/>
        <v>4</v>
      </c>
      <c r="Y414" s="49" t="str">
        <f t="shared" si="144"/>
        <v>B2</v>
      </c>
      <c r="AA414" s="4" t="s">
        <v>263</v>
      </c>
    </row>
    <row r="415" spans="1:27" x14ac:dyDescent="0.25">
      <c r="A415" s="2">
        <v>200070720</v>
      </c>
      <c r="B415" s="2" t="s">
        <v>1112</v>
      </c>
      <c r="C415" s="2" t="s">
        <v>337</v>
      </c>
      <c r="D415" s="50" t="s">
        <v>1113</v>
      </c>
      <c r="E415" s="46" t="s">
        <v>1017</v>
      </c>
      <c r="F415" s="50" t="s">
        <v>2489</v>
      </c>
      <c r="G415" s="39">
        <v>43688</v>
      </c>
      <c r="H415" s="4">
        <v>8438</v>
      </c>
      <c r="I415" s="4">
        <v>133</v>
      </c>
      <c r="J415" s="51">
        <v>171</v>
      </c>
      <c r="K415" s="51">
        <v>129</v>
      </c>
      <c r="L415" s="51">
        <v>180</v>
      </c>
      <c r="M415" s="51">
        <v>256</v>
      </c>
      <c r="N415" s="51">
        <v>184</v>
      </c>
      <c r="O415" s="73">
        <f t="shared" si="149"/>
        <v>21</v>
      </c>
      <c r="P415" s="65">
        <f t="shared" si="147"/>
        <v>60</v>
      </c>
      <c r="Q415" s="65">
        <f t="shared" si="145"/>
        <v>20</v>
      </c>
      <c r="R415" s="65">
        <f t="shared" si="148"/>
        <v>29</v>
      </c>
      <c r="S415" s="65">
        <f t="shared" si="150"/>
        <v>63</v>
      </c>
      <c r="T415" s="53">
        <f t="shared" si="151"/>
        <v>41</v>
      </c>
      <c r="U415" s="49">
        <f t="shared" si="140"/>
        <v>2</v>
      </c>
      <c r="V415" s="49">
        <f t="shared" si="141"/>
        <v>3</v>
      </c>
      <c r="W415" s="49">
        <f t="shared" si="142"/>
        <v>2</v>
      </c>
      <c r="X415" s="49">
        <f t="shared" si="143"/>
        <v>3</v>
      </c>
      <c r="Y415" s="49" t="str">
        <f t="shared" si="144"/>
        <v>B2</v>
      </c>
      <c r="AA415" s="4" t="s">
        <v>263</v>
      </c>
    </row>
    <row r="416" spans="1:27" x14ac:dyDescent="0.25">
      <c r="A416" s="2">
        <v>200080417</v>
      </c>
      <c r="B416" s="2" t="s">
        <v>1204</v>
      </c>
      <c r="C416" s="2" t="s">
        <v>1205</v>
      </c>
      <c r="D416" s="50" t="s">
        <v>1206</v>
      </c>
      <c r="E416" s="46" t="s">
        <v>1017</v>
      </c>
      <c r="F416" s="50" t="s">
        <v>2489</v>
      </c>
      <c r="G416" s="39">
        <v>43688</v>
      </c>
      <c r="H416" s="4">
        <v>8439</v>
      </c>
      <c r="I416" s="4">
        <v>48</v>
      </c>
      <c r="J416" s="51">
        <v>197</v>
      </c>
      <c r="K416" s="51">
        <v>154</v>
      </c>
      <c r="L416" s="51">
        <v>214</v>
      </c>
      <c r="M416" s="51">
        <v>175</v>
      </c>
      <c r="N416" s="51">
        <v>185</v>
      </c>
      <c r="O416" s="73">
        <v>4</v>
      </c>
      <c r="P416" s="65">
        <f t="shared" si="147"/>
        <v>77</v>
      </c>
      <c r="Q416" s="65">
        <f t="shared" si="145"/>
        <v>42</v>
      </c>
      <c r="R416" s="65">
        <f t="shared" si="148"/>
        <v>66</v>
      </c>
      <c r="S416" s="65">
        <f t="shared" si="150"/>
        <v>11</v>
      </c>
      <c r="T416" s="53">
        <f t="shared" si="151"/>
        <v>42</v>
      </c>
      <c r="U416" s="49">
        <f t="shared" si="140"/>
        <v>1</v>
      </c>
      <c r="V416" s="49">
        <f t="shared" si="141"/>
        <v>3</v>
      </c>
      <c r="W416" s="49">
        <f t="shared" si="142"/>
        <v>2</v>
      </c>
      <c r="X416" s="49">
        <f t="shared" si="143"/>
        <v>4</v>
      </c>
      <c r="Y416" s="49" t="str">
        <f t="shared" si="144"/>
        <v>B1</v>
      </c>
      <c r="AA416" s="4" t="s">
        <v>263</v>
      </c>
    </row>
    <row r="417" spans="1:27" x14ac:dyDescent="0.25">
      <c r="A417" s="2">
        <v>200075137</v>
      </c>
      <c r="B417" s="2" t="s">
        <v>1207</v>
      </c>
      <c r="C417" s="2" t="s">
        <v>1208</v>
      </c>
      <c r="D417" s="50" t="s">
        <v>1209</v>
      </c>
      <c r="E417" s="46" t="s">
        <v>1017</v>
      </c>
      <c r="F417" s="50" t="s">
        <v>2489</v>
      </c>
      <c r="G417" s="39">
        <v>43688</v>
      </c>
      <c r="H417" s="4">
        <v>8439</v>
      </c>
      <c r="I417" s="4">
        <v>178</v>
      </c>
      <c r="J417" s="51">
        <v>197</v>
      </c>
      <c r="K417" s="51">
        <v>94</v>
      </c>
      <c r="L417" s="51">
        <v>197</v>
      </c>
      <c r="M417" s="51">
        <v>202</v>
      </c>
      <c r="N417" s="51">
        <v>173</v>
      </c>
      <c r="O417" s="73">
        <f t="shared" ref="O417:O424" si="152">VLOOKUP(I417,PER_CE,2,FALSE)</f>
        <v>66</v>
      </c>
      <c r="P417" s="65">
        <f t="shared" si="147"/>
        <v>77</v>
      </c>
      <c r="Q417" s="65">
        <f t="shared" si="145"/>
        <v>8</v>
      </c>
      <c r="R417" s="65">
        <f t="shared" si="148"/>
        <v>45</v>
      </c>
      <c r="S417" s="65">
        <f t="shared" si="150"/>
        <v>22</v>
      </c>
      <c r="T417" s="53">
        <f t="shared" si="151"/>
        <v>30</v>
      </c>
      <c r="U417" s="49">
        <f t="shared" si="140"/>
        <v>3</v>
      </c>
      <c r="V417" s="49">
        <f t="shared" si="141"/>
        <v>3</v>
      </c>
      <c r="W417" s="49">
        <f t="shared" si="142"/>
        <v>1</v>
      </c>
      <c r="X417" s="49">
        <f t="shared" si="143"/>
        <v>3</v>
      </c>
      <c r="Y417" s="49" t="str">
        <f t="shared" si="144"/>
        <v>B2</v>
      </c>
      <c r="AA417" s="4" t="s">
        <v>263</v>
      </c>
    </row>
    <row r="418" spans="1:27" x14ac:dyDescent="0.25">
      <c r="A418" s="2">
        <v>200073951</v>
      </c>
      <c r="B418" s="2" t="s">
        <v>1210</v>
      </c>
      <c r="C418" s="2" t="s">
        <v>1211</v>
      </c>
      <c r="D418" s="50" t="s">
        <v>1212</v>
      </c>
      <c r="E418" s="46" t="s">
        <v>1017</v>
      </c>
      <c r="F418" s="50" t="s">
        <v>2489</v>
      </c>
      <c r="G418" s="39">
        <v>43688</v>
      </c>
      <c r="H418" s="4">
        <v>8439</v>
      </c>
      <c r="I418" s="4">
        <v>178</v>
      </c>
      <c r="J418" s="51">
        <v>137</v>
      </c>
      <c r="K418" s="51">
        <v>171</v>
      </c>
      <c r="L418" s="51">
        <v>231</v>
      </c>
      <c r="M418" s="51">
        <v>185</v>
      </c>
      <c r="N418" s="51">
        <v>181</v>
      </c>
      <c r="O418" s="73">
        <f t="shared" si="152"/>
        <v>66</v>
      </c>
      <c r="P418" s="65">
        <f t="shared" si="147"/>
        <v>33</v>
      </c>
      <c r="Q418" s="65">
        <f t="shared" si="145"/>
        <v>61</v>
      </c>
      <c r="R418" s="65">
        <f t="shared" si="148"/>
        <v>85</v>
      </c>
      <c r="S418" s="65">
        <f t="shared" si="150"/>
        <v>14</v>
      </c>
      <c r="T418" s="53">
        <f t="shared" si="151"/>
        <v>38</v>
      </c>
      <c r="U418" s="49">
        <f t="shared" si="140"/>
        <v>3</v>
      </c>
      <c r="V418" s="49">
        <f t="shared" si="141"/>
        <v>2</v>
      </c>
      <c r="W418" s="49">
        <f t="shared" si="142"/>
        <v>3</v>
      </c>
      <c r="X418" s="49">
        <f t="shared" si="143"/>
        <v>4</v>
      </c>
      <c r="Y418" s="49" t="str">
        <f t="shared" si="144"/>
        <v>B1</v>
      </c>
      <c r="AA418" s="4" t="s">
        <v>263</v>
      </c>
    </row>
    <row r="419" spans="1:27" x14ac:dyDescent="0.25">
      <c r="A419" s="2">
        <v>200073262</v>
      </c>
      <c r="B419" s="2" t="s">
        <v>1114</v>
      </c>
      <c r="C419" s="2" t="s">
        <v>1115</v>
      </c>
      <c r="D419" s="50" t="s">
        <v>1116</v>
      </c>
      <c r="E419" s="46" t="s">
        <v>1017</v>
      </c>
      <c r="F419" s="50" t="s">
        <v>2489</v>
      </c>
      <c r="G419" s="39">
        <v>43688</v>
      </c>
      <c r="H419" s="4">
        <v>8438</v>
      </c>
      <c r="I419" s="4">
        <v>178</v>
      </c>
      <c r="J419" s="51">
        <v>223</v>
      </c>
      <c r="K419" s="51">
        <v>154</v>
      </c>
      <c r="L419" s="51">
        <v>137</v>
      </c>
      <c r="M419" s="51">
        <v>240</v>
      </c>
      <c r="N419" s="51">
        <v>189</v>
      </c>
      <c r="O419" s="73">
        <f t="shared" si="152"/>
        <v>66</v>
      </c>
      <c r="P419" s="65">
        <f t="shared" si="147"/>
        <v>92</v>
      </c>
      <c r="Q419" s="65">
        <f t="shared" si="145"/>
        <v>42</v>
      </c>
      <c r="R419" s="65">
        <f t="shared" si="148"/>
        <v>10</v>
      </c>
      <c r="S419" s="65">
        <f t="shared" si="150"/>
        <v>47</v>
      </c>
      <c r="T419" s="53">
        <f t="shared" si="151"/>
        <v>47</v>
      </c>
      <c r="U419" s="49">
        <f t="shared" si="140"/>
        <v>3</v>
      </c>
      <c r="V419" s="49">
        <f t="shared" si="141"/>
        <v>4</v>
      </c>
      <c r="W419" s="49">
        <f t="shared" si="142"/>
        <v>2</v>
      </c>
      <c r="X419" s="49">
        <f t="shared" si="143"/>
        <v>2</v>
      </c>
      <c r="Y419" s="49" t="str">
        <f t="shared" si="144"/>
        <v>B2</v>
      </c>
      <c r="AA419" s="4" t="s">
        <v>263</v>
      </c>
    </row>
    <row r="420" spans="1:27" x14ac:dyDescent="0.25">
      <c r="A420" s="2">
        <v>200080421</v>
      </c>
      <c r="B420" s="2" t="s">
        <v>1213</v>
      </c>
      <c r="C420" s="2" t="s">
        <v>301</v>
      </c>
      <c r="D420" s="50" t="s">
        <v>1214</v>
      </c>
      <c r="E420" s="46" t="s">
        <v>1017</v>
      </c>
      <c r="F420" s="50" t="s">
        <v>2489</v>
      </c>
      <c r="G420" s="39">
        <v>43688</v>
      </c>
      <c r="H420" s="4">
        <v>8439</v>
      </c>
      <c r="I420" s="4">
        <v>262</v>
      </c>
      <c r="J420" s="51">
        <v>197</v>
      </c>
      <c r="K420" s="51">
        <v>180</v>
      </c>
      <c r="L420" s="51">
        <v>249</v>
      </c>
      <c r="M420" s="51">
        <v>267</v>
      </c>
      <c r="N420" s="51">
        <v>223</v>
      </c>
      <c r="O420" s="73">
        <f t="shared" si="152"/>
        <v>85</v>
      </c>
      <c r="P420" s="65">
        <f t="shared" si="147"/>
        <v>77</v>
      </c>
      <c r="Q420" s="65">
        <f t="shared" si="145"/>
        <v>71</v>
      </c>
      <c r="R420" s="65">
        <f t="shared" si="148"/>
        <v>94</v>
      </c>
      <c r="S420" s="65">
        <f t="shared" si="150"/>
        <v>76</v>
      </c>
      <c r="T420" s="53">
        <f t="shared" si="151"/>
        <v>90</v>
      </c>
      <c r="U420" s="49">
        <f t="shared" si="140"/>
        <v>4</v>
      </c>
      <c r="V420" s="49">
        <f t="shared" si="141"/>
        <v>3</v>
      </c>
      <c r="W420" s="49">
        <f t="shared" si="142"/>
        <v>3</v>
      </c>
      <c r="X420" s="49">
        <f t="shared" si="143"/>
        <v>4</v>
      </c>
      <c r="Y420" s="49" t="str">
        <f t="shared" si="144"/>
        <v>B2</v>
      </c>
      <c r="AA420" s="4" t="s">
        <v>263</v>
      </c>
    </row>
    <row r="421" spans="1:27" x14ac:dyDescent="0.25">
      <c r="A421" s="2">
        <v>200074819</v>
      </c>
      <c r="B421" s="2" t="s">
        <v>1117</v>
      </c>
      <c r="C421" s="2" t="s">
        <v>3</v>
      </c>
      <c r="D421" s="50" t="s">
        <v>1118</v>
      </c>
      <c r="E421" s="46" t="s">
        <v>1017</v>
      </c>
      <c r="F421" s="50" t="s">
        <v>2489</v>
      </c>
      <c r="G421" s="39">
        <v>43688</v>
      </c>
      <c r="H421" s="4">
        <v>8438</v>
      </c>
      <c r="I421" s="4">
        <v>226</v>
      </c>
      <c r="J421" s="51">
        <v>206</v>
      </c>
      <c r="K421" s="51">
        <v>206</v>
      </c>
      <c r="L421" s="51">
        <v>223</v>
      </c>
      <c r="M421" s="51">
        <v>224</v>
      </c>
      <c r="N421" s="51">
        <v>215</v>
      </c>
      <c r="O421" s="73">
        <f t="shared" si="152"/>
        <v>80</v>
      </c>
      <c r="P421" s="65">
        <f t="shared" si="147"/>
        <v>82</v>
      </c>
      <c r="Q421" s="65">
        <f t="shared" si="145"/>
        <v>90</v>
      </c>
      <c r="R421" s="65">
        <f t="shared" si="148"/>
        <v>77</v>
      </c>
      <c r="S421" s="65">
        <f t="shared" si="150"/>
        <v>34</v>
      </c>
      <c r="T421" s="53">
        <f t="shared" si="151"/>
        <v>83</v>
      </c>
      <c r="U421" s="49">
        <f t="shared" si="140"/>
        <v>4</v>
      </c>
      <c r="V421" s="49">
        <f t="shared" si="141"/>
        <v>4</v>
      </c>
      <c r="W421" s="49">
        <f t="shared" si="142"/>
        <v>4</v>
      </c>
      <c r="X421" s="49">
        <f t="shared" si="143"/>
        <v>4</v>
      </c>
      <c r="Y421" s="49" t="str">
        <f t="shared" si="144"/>
        <v>B2</v>
      </c>
      <c r="AA421" s="4" t="s">
        <v>263</v>
      </c>
    </row>
    <row r="422" spans="1:27" x14ac:dyDescent="0.25">
      <c r="A422" s="2">
        <v>200071239</v>
      </c>
      <c r="B422" s="2" t="s">
        <v>1119</v>
      </c>
      <c r="C422" s="2" t="s">
        <v>167</v>
      </c>
      <c r="D422" s="50" t="s">
        <v>1120</v>
      </c>
      <c r="E422" s="46" t="s">
        <v>1017</v>
      </c>
      <c r="F422" s="50" t="s">
        <v>2489</v>
      </c>
      <c r="G422" s="39">
        <v>43688</v>
      </c>
      <c r="H422" s="4">
        <v>8438</v>
      </c>
      <c r="I422" s="4">
        <v>135</v>
      </c>
      <c r="J422" s="51">
        <v>214</v>
      </c>
      <c r="K422" s="51">
        <v>197</v>
      </c>
      <c r="L422" s="51">
        <v>240</v>
      </c>
      <c r="M422" s="51">
        <v>207</v>
      </c>
      <c r="N422" s="51">
        <v>215</v>
      </c>
      <c r="O422" s="73">
        <f t="shared" si="152"/>
        <v>24</v>
      </c>
      <c r="P422" s="65">
        <f t="shared" si="147"/>
        <v>88</v>
      </c>
      <c r="Q422" s="65">
        <f t="shared" si="145"/>
        <v>84</v>
      </c>
      <c r="R422" s="65">
        <f t="shared" si="148"/>
        <v>91</v>
      </c>
      <c r="S422" s="65">
        <f t="shared" si="150"/>
        <v>24</v>
      </c>
      <c r="T422" s="53">
        <f t="shared" si="151"/>
        <v>83</v>
      </c>
      <c r="U422" s="49">
        <f t="shared" si="140"/>
        <v>2</v>
      </c>
      <c r="V422" s="49">
        <f t="shared" si="141"/>
        <v>4</v>
      </c>
      <c r="W422" s="49">
        <f t="shared" si="142"/>
        <v>3</v>
      </c>
      <c r="X422" s="49">
        <f t="shared" si="143"/>
        <v>4</v>
      </c>
      <c r="Y422" s="49" t="str">
        <f t="shared" si="144"/>
        <v>B2</v>
      </c>
      <c r="AA422" s="4" t="s">
        <v>263</v>
      </c>
    </row>
    <row r="423" spans="1:27" x14ac:dyDescent="0.25">
      <c r="A423" s="2">
        <v>200074055</v>
      </c>
      <c r="B423" s="2" t="s">
        <v>1121</v>
      </c>
      <c r="C423" s="2" t="s">
        <v>1122</v>
      </c>
      <c r="D423" s="50" t="s">
        <v>1123</v>
      </c>
      <c r="E423" s="46" t="s">
        <v>1017</v>
      </c>
      <c r="F423" s="50" t="s">
        <v>2489</v>
      </c>
      <c r="G423" s="39">
        <v>43688</v>
      </c>
      <c r="H423" s="4">
        <v>8438</v>
      </c>
      <c r="I423" s="4">
        <v>177</v>
      </c>
      <c r="J423" s="51">
        <v>240</v>
      </c>
      <c r="K423" s="51">
        <v>163</v>
      </c>
      <c r="L423" s="51">
        <v>189</v>
      </c>
      <c r="M423" s="51">
        <v>191</v>
      </c>
      <c r="N423" s="59">
        <v>196</v>
      </c>
      <c r="O423" s="73">
        <f t="shared" si="152"/>
        <v>61</v>
      </c>
      <c r="P423" s="65">
        <f t="shared" si="147"/>
        <v>98</v>
      </c>
      <c r="Q423" s="65">
        <f t="shared" si="145"/>
        <v>51</v>
      </c>
      <c r="R423" s="65">
        <f t="shared" si="148"/>
        <v>34</v>
      </c>
      <c r="S423" s="65">
        <f t="shared" si="150"/>
        <v>17</v>
      </c>
      <c r="T423" s="53">
        <f t="shared" si="151"/>
        <v>57</v>
      </c>
      <c r="U423" s="49">
        <f t="shared" si="140"/>
        <v>3</v>
      </c>
      <c r="V423" s="49">
        <f t="shared" si="141"/>
        <v>4</v>
      </c>
      <c r="W423" s="49">
        <f t="shared" si="142"/>
        <v>3</v>
      </c>
      <c r="X423" s="49">
        <f t="shared" si="143"/>
        <v>3</v>
      </c>
      <c r="Y423" s="49" t="str">
        <f t="shared" si="144"/>
        <v>B1</v>
      </c>
      <c r="AA423" s="4" t="s">
        <v>263</v>
      </c>
    </row>
    <row r="424" spans="1:27" x14ac:dyDescent="0.25">
      <c r="A424" s="2">
        <v>200075957</v>
      </c>
      <c r="B424" s="2" t="s">
        <v>1215</v>
      </c>
      <c r="C424" s="2" t="s">
        <v>1216</v>
      </c>
      <c r="D424" s="50" t="s">
        <v>1217</v>
      </c>
      <c r="E424" s="46" t="s">
        <v>1017</v>
      </c>
      <c r="F424" s="50" t="s">
        <v>2489</v>
      </c>
      <c r="G424" s="39">
        <v>43688</v>
      </c>
      <c r="H424" s="4">
        <v>8439</v>
      </c>
      <c r="I424" s="4">
        <v>177</v>
      </c>
      <c r="J424" s="51">
        <v>180</v>
      </c>
      <c r="K424" s="51">
        <v>163</v>
      </c>
      <c r="L424" s="51">
        <v>223</v>
      </c>
      <c r="M424" s="51">
        <v>191</v>
      </c>
      <c r="N424" s="51">
        <v>189</v>
      </c>
      <c r="O424" s="73">
        <f t="shared" si="152"/>
        <v>61</v>
      </c>
      <c r="P424" s="65">
        <f t="shared" si="147"/>
        <v>67</v>
      </c>
      <c r="Q424" s="65">
        <f t="shared" si="145"/>
        <v>51</v>
      </c>
      <c r="R424" s="65">
        <f t="shared" si="148"/>
        <v>77</v>
      </c>
      <c r="S424" s="65">
        <f t="shared" si="150"/>
        <v>17</v>
      </c>
      <c r="T424" s="53">
        <f t="shared" si="151"/>
        <v>47</v>
      </c>
      <c r="U424" s="49">
        <f t="shared" si="140"/>
        <v>3</v>
      </c>
      <c r="V424" s="49">
        <f t="shared" si="141"/>
        <v>3</v>
      </c>
      <c r="W424" s="49">
        <f t="shared" si="142"/>
        <v>3</v>
      </c>
      <c r="X424" s="49">
        <f t="shared" si="143"/>
        <v>4</v>
      </c>
      <c r="Y424" s="49" t="str">
        <f t="shared" si="144"/>
        <v>B1</v>
      </c>
      <c r="AA424" s="4" t="s">
        <v>263</v>
      </c>
    </row>
    <row r="425" spans="1:27" x14ac:dyDescent="0.25">
      <c r="A425" s="2">
        <v>200021570</v>
      </c>
      <c r="B425" s="2" t="s">
        <v>1124</v>
      </c>
      <c r="C425" s="2" t="s">
        <v>3</v>
      </c>
      <c r="D425" s="50" t="s">
        <v>1125</v>
      </c>
      <c r="E425" s="46" t="s">
        <v>1017</v>
      </c>
      <c r="F425" s="50" t="s">
        <v>2489</v>
      </c>
      <c r="G425" s="39">
        <v>43688</v>
      </c>
      <c r="H425" s="4">
        <v>8438</v>
      </c>
      <c r="I425" s="4">
        <v>211</v>
      </c>
      <c r="J425" s="51">
        <v>180</v>
      </c>
      <c r="K425" s="51">
        <v>180</v>
      </c>
      <c r="L425" s="51">
        <v>223</v>
      </c>
      <c r="M425" s="51">
        <v>289</v>
      </c>
      <c r="N425" s="59">
        <v>218</v>
      </c>
      <c r="O425" s="73">
        <v>79</v>
      </c>
      <c r="P425" s="65">
        <f t="shared" si="147"/>
        <v>67</v>
      </c>
      <c r="Q425" s="65">
        <f t="shared" si="145"/>
        <v>71</v>
      </c>
      <c r="R425" s="65">
        <f t="shared" si="148"/>
        <v>77</v>
      </c>
      <c r="S425" s="65">
        <f t="shared" si="150"/>
        <v>95</v>
      </c>
      <c r="T425" s="53">
        <f t="shared" si="151"/>
        <v>85</v>
      </c>
      <c r="U425" s="49">
        <f t="shared" si="140"/>
        <v>4</v>
      </c>
      <c r="V425" s="49">
        <f t="shared" si="141"/>
        <v>3</v>
      </c>
      <c r="W425" s="49">
        <f t="shared" si="142"/>
        <v>3</v>
      </c>
      <c r="X425" s="49">
        <f t="shared" si="143"/>
        <v>4</v>
      </c>
      <c r="Y425" s="49" t="str">
        <f t="shared" si="144"/>
        <v>B2</v>
      </c>
      <c r="AA425" s="4" t="s">
        <v>263</v>
      </c>
    </row>
    <row r="426" spans="1:27" x14ac:dyDescent="0.25">
      <c r="A426" s="2">
        <v>200073280</v>
      </c>
      <c r="B426" s="2" t="s">
        <v>1218</v>
      </c>
      <c r="C426" s="2" t="s">
        <v>1219</v>
      </c>
      <c r="D426" s="50" t="s">
        <v>1220</v>
      </c>
      <c r="E426" s="46" t="s">
        <v>1017</v>
      </c>
      <c r="F426" s="50" t="s">
        <v>2489</v>
      </c>
      <c r="G426" s="39">
        <v>43688</v>
      </c>
      <c r="H426" s="4">
        <v>8439</v>
      </c>
      <c r="I426" s="4">
        <v>177</v>
      </c>
      <c r="J426" s="51">
        <v>206</v>
      </c>
      <c r="K426" s="51"/>
      <c r="L426" s="51">
        <v>129</v>
      </c>
      <c r="M426" s="51">
        <v>218</v>
      </c>
      <c r="N426" s="51">
        <v>138</v>
      </c>
      <c r="O426" s="73">
        <f t="shared" ref="O426:O432" si="153">VLOOKUP(I426,PER_CE,2,FALSE)</f>
        <v>61</v>
      </c>
      <c r="P426" s="65">
        <f t="shared" si="147"/>
        <v>82</v>
      </c>
      <c r="Q426" s="65"/>
      <c r="R426" s="65">
        <v>9</v>
      </c>
      <c r="S426" s="65">
        <f t="shared" si="150"/>
        <v>30</v>
      </c>
      <c r="T426" s="53">
        <f t="shared" si="151"/>
        <v>10</v>
      </c>
      <c r="U426" s="49">
        <f t="shared" si="140"/>
        <v>3</v>
      </c>
      <c r="V426" s="49">
        <f t="shared" si="141"/>
        <v>4</v>
      </c>
      <c r="W426" s="49">
        <f t="shared" si="142"/>
        <v>1</v>
      </c>
      <c r="X426" s="49">
        <f t="shared" si="143"/>
        <v>2</v>
      </c>
      <c r="Y426" s="49" t="str">
        <f t="shared" si="144"/>
        <v>B2</v>
      </c>
      <c r="AA426" s="4" t="s">
        <v>263</v>
      </c>
    </row>
    <row r="427" spans="1:27" x14ac:dyDescent="0.25">
      <c r="A427" s="2">
        <v>200075798</v>
      </c>
      <c r="B427" s="2" t="s">
        <v>1126</v>
      </c>
      <c r="C427" s="2" t="s">
        <v>1127</v>
      </c>
      <c r="D427" s="50" t="s">
        <v>1128</v>
      </c>
      <c r="E427" s="46" t="s">
        <v>1017</v>
      </c>
      <c r="F427" s="50" t="s">
        <v>2489</v>
      </c>
      <c r="G427" s="39">
        <v>43688</v>
      </c>
      <c r="H427" s="4">
        <v>8438</v>
      </c>
      <c r="I427" s="4">
        <v>127</v>
      </c>
      <c r="J427" s="51">
        <v>137</v>
      </c>
      <c r="K427" s="51">
        <v>171</v>
      </c>
      <c r="L427" s="51">
        <v>206</v>
      </c>
      <c r="M427" s="51">
        <v>245</v>
      </c>
      <c r="N427" s="51">
        <v>190</v>
      </c>
      <c r="O427" s="73">
        <f t="shared" si="153"/>
        <v>12</v>
      </c>
      <c r="P427" s="65">
        <f t="shared" si="147"/>
        <v>33</v>
      </c>
      <c r="Q427" s="65">
        <f>VLOOKUP(K427,PER_LC,2,FALSE)</f>
        <v>61</v>
      </c>
      <c r="R427" s="65">
        <f t="shared" ref="R427:R438" si="154">VLOOKUP(L427,PER_CC,2,FALSE)</f>
        <v>55</v>
      </c>
      <c r="S427" s="65">
        <f t="shared" si="150"/>
        <v>52</v>
      </c>
      <c r="T427" s="53">
        <f t="shared" si="151"/>
        <v>50</v>
      </c>
      <c r="U427" s="49">
        <f t="shared" si="140"/>
        <v>2</v>
      </c>
      <c r="V427" s="49">
        <f t="shared" si="141"/>
        <v>2</v>
      </c>
      <c r="W427" s="49">
        <f t="shared" si="142"/>
        <v>3</v>
      </c>
      <c r="X427" s="49">
        <f t="shared" si="143"/>
        <v>4</v>
      </c>
      <c r="Y427" s="49" t="str">
        <f t="shared" si="144"/>
        <v>B2</v>
      </c>
      <c r="AA427" s="4" t="s">
        <v>263</v>
      </c>
    </row>
    <row r="428" spans="1:27" x14ac:dyDescent="0.25">
      <c r="A428" s="2">
        <v>200081624</v>
      </c>
      <c r="B428" s="2" t="s">
        <v>1129</v>
      </c>
      <c r="C428" s="2" t="s">
        <v>4</v>
      </c>
      <c r="D428" s="50" t="s">
        <v>1130</v>
      </c>
      <c r="E428" s="46" t="s">
        <v>1017</v>
      </c>
      <c r="F428" s="50" t="s">
        <v>2489</v>
      </c>
      <c r="G428" s="39">
        <v>43688</v>
      </c>
      <c r="H428" s="4">
        <v>8438</v>
      </c>
      <c r="I428" s="4">
        <v>177</v>
      </c>
      <c r="J428" s="51">
        <v>171</v>
      </c>
      <c r="K428" s="51">
        <v>189</v>
      </c>
      <c r="L428" s="51">
        <v>180</v>
      </c>
      <c r="M428" s="51">
        <v>213</v>
      </c>
      <c r="N428" s="51">
        <v>188</v>
      </c>
      <c r="O428" s="73">
        <f t="shared" si="153"/>
        <v>61</v>
      </c>
      <c r="P428" s="65">
        <f t="shared" ref="P428:P462" si="155">VLOOKUP(J428,PER_RC,2,FALSE)</f>
        <v>60</v>
      </c>
      <c r="Q428" s="65">
        <f>VLOOKUP(K428,PER_LC,2,FALSE)</f>
        <v>76</v>
      </c>
      <c r="R428" s="65">
        <f t="shared" si="154"/>
        <v>29</v>
      </c>
      <c r="S428" s="65">
        <f t="shared" si="150"/>
        <v>27</v>
      </c>
      <c r="T428" s="53">
        <f t="shared" si="151"/>
        <v>46</v>
      </c>
      <c r="U428" s="49">
        <f t="shared" si="140"/>
        <v>3</v>
      </c>
      <c r="V428" s="49">
        <f t="shared" si="141"/>
        <v>3</v>
      </c>
      <c r="W428" s="49">
        <f t="shared" si="142"/>
        <v>3</v>
      </c>
      <c r="X428" s="49">
        <f t="shared" si="143"/>
        <v>3</v>
      </c>
      <c r="Y428" s="49" t="str">
        <f t="shared" si="144"/>
        <v>B2</v>
      </c>
      <c r="AA428" s="4" t="s">
        <v>263</v>
      </c>
    </row>
    <row r="429" spans="1:27" x14ac:dyDescent="0.25">
      <c r="A429" s="2">
        <v>200073853</v>
      </c>
      <c r="B429" s="2" t="s">
        <v>1131</v>
      </c>
      <c r="C429" s="2" t="s">
        <v>1132</v>
      </c>
      <c r="D429" s="50" t="s">
        <v>1133</v>
      </c>
      <c r="E429" s="46" t="s">
        <v>1017</v>
      </c>
      <c r="F429" s="50" t="s">
        <v>2489</v>
      </c>
      <c r="G429" s="39">
        <v>43688</v>
      </c>
      <c r="H429" s="4">
        <v>8438</v>
      </c>
      <c r="I429" s="4">
        <v>135</v>
      </c>
      <c r="J429" s="51">
        <v>180</v>
      </c>
      <c r="K429" s="51">
        <v>137</v>
      </c>
      <c r="L429" s="51">
        <v>197</v>
      </c>
      <c r="M429" s="51">
        <v>213</v>
      </c>
      <c r="N429" s="51">
        <v>182</v>
      </c>
      <c r="O429" s="73">
        <f t="shared" si="153"/>
        <v>24</v>
      </c>
      <c r="P429" s="65">
        <f t="shared" si="155"/>
        <v>67</v>
      </c>
      <c r="Q429" s="65">
        <f>VLOOKUP(K429,PER_LC,2,FALSE)</f>
        <v>26</v>
      </c>
      <c r="R429" s="65">
        <f t="shared" si="154"/>
        <v>45</v>
      </c>
      <c r="S429" s="65">
        <f t="shared" si="150"/>
        <v>27</v>
      </c>
      <c r="T429" s="53">
        <f t="shared" si="151"/>
        <v>39</v>
      </c>
      <c r="U429" s="49">
        <f t="shared" si="140"/>
        <v>2</v>
      </c>
      <c r="V429" s="49">
        <f t="shared" si="141"/>
        <v>3</v>
      </c>
      <c r="W429" s="49">
        <f t="shared" si="142"/>
        <v>2</v>
      </c>
      <c r="X429" s="49">
        <f t="shared" si="143"/>
        <v>3</v>
      </c>
      <c r="Y429" s="49" t="str">
        <f t="shared" si="144"/>
        <v>B2</v>
      </c>
      <c r="AA429" s="4" t="s">
        <v>263</v>
      </c>
    </row>
    <row r="430" spans="1:27" x14ac:dyDescent="0.25">
      <c r="A430" s="2">
        <v>200076864</v>
      </c>
      <c r="B430" s="2" t="s">
        <v>1221</v>
      </c>
      <c r="C430" s="2" t="s">
        <v>3</v>
      </c>
      <c r="D430" s="50" t="s">
        <v>1222</v>
      </c>
      <c r="E430" s="46" t="s">
        <v>1017</v>
      </c>
      <c r="F430" s="50" t="s">
        <v>2489</v>
      </c>
      <c r="G430" s="39">
        <v>43688</v>
      </c>
      <c r="H430" s="4">
        <v>8439</v>
      </c>
      <c r="I430" s="4">
        <v>139</v>
      </c>
      <c r="J430" s="51">
        <v>154</v>
      </c>
      <c r="K430" s="51">
        <v>120</v>
      </c>
      <c r="L430" s="51">
        <v>197</v>
      </c>
      <c r="M430" s="51">
        <v>267</v>
      </c>
      <c r="N430" s="51">
        <v>185</v>
      </c>
      <c r="O430" s="73">
        <f t="shared" si="153"/>
        <v>28</v>
      </c>
      <c r="P430" s="65">
        <f t="shared" si="155"/>
        <v>46</v>
      </c>
      <c r="Q430" s="65">
        <f>VLOOKUP(K430,PER_LC,2,FALSE)</f>
        <v>16</v>
      </c>
      <c r="R430" s="65">
        <f t="shared" si="154"/>
        <v>45</v>
      </c>
      <c r="S430" s="65">
        <f t="shared" si="150"/>
        <v>76</v>
      </c>
      <c r="T430" s="53">
        <f t="shared" si="151"/>
        <v>42</v>
      </c>
      <c r="U430" s="49">
        <f t="shared" si="140"/>
        <v>2</v>
      </c>
      <c r="V430" s="49">
        <f t="shared" si="141"/>
        <v>3</v>
      </c>
      <c r="W430" s="49">
        <f t="shared" si="142"/>
        <v>1</v>
      </c>
      <c r="X430" s="49">
        <f t="shared" si="143"/>
        <v>3</v>
      </c>
      <c r="Y430" s="49" t="str">
        <f t="shared" si="144"/>
        <v>B2</v>
      </c>
      <c r="AA430" s="4" t="s">
        <v>263</v>
      </c>
    </row>
    <row r="431" spans="1:27" x14ac:dyDescent="0.25">
      <c r="A431" s="2">
        <v>200073287</v>
      </c>
      <c r="B431" s="2" t="s">
        <v>1134</v>
      </c>
      <c r="C431" s="2" t="s">
        <v>337</v>
      </c>
      <c r="D431" s="50" t="s">
        <v>1135</v>
      </c>
      <c r="E431" s="46" t="s">
        <v>1017</v>
      </c>
      <c r="F431" s="50" t="s">
        <v>2489</v>
      </c>
      <c r="G431" s="39">
        <v>43688</v>
      </c>
      <c r="H431" s="4">
        <v>8438</v>
      </c>
      <c r="I431" s="4">
        <v>35</v>
      </c>
      <c r="J431" s="51">
        <v>180</v>
      </c>
      <c r="K431" s="51">
        <v>34</v>
      </c>
      <c r="L431" s="51">
        <v>206</v>
      </c>
      <c r="M431" s="51">
        <v>240</v>
      </c>
      <c r="N431" s="51">
        <v>165</v>
      </c>
      <c r="O431" s="73">
        <f t="shared" si="153"/>
        <v>2</v>
      </c>
      <c r="P431" s="65">
        <f t="shared" si="155"/>
        <v>67</v>
      </c>
      <c r="Q431" s="65">
        <v>1</v>
      </c>
      <c r="R431" s="65">
        <f t="shared" si="154"/>
        <v>55</v>
      </c>
      <c r="S431" s="65">
        <f t="shared" si="150"/>
        <v>47</v>
      </c>
      <c r="T431" s="53">
        <f t="shared" si="151"/>
        <v>24</v>
      </c>
      <c r="U431" s="49">
        <f t="shared" si="140"/>
        <v>1</v>
      </c>
      <c r="V431" s="49">
        <f t="shared" si="141"/>
        <v>3</v>
      </c>
      <c r="W431" s="49">
        <f t="shared" si="142"/>
        <v>1</v>
      </c>
      <c r="X431" s="49">
        <f t="shared" si="143"/>
        <v>4</v>
      </c>
      <c r="Y431" s="49" t="str">
        <f t="shared" si="144"/>
        <v>B2</v>
      </c>
      <c r="AA431" s="4" t="s">
        <v>263</v>
      </c>
    </row>
    <row r="432" spans="1:27" x14ac:dyDescent="0.25">
      <c r="A432" s="2">
        <v>200072904</v>
      </c>
      <c r="B432" s="2" t="s">
        <v>1136</v>
      </c>
      <c r="C432" s="2" t="s">
        <v>593</v>
      </c>
      <c r="D432" s="50" t="s">
        <v>1137</v>
      </c>
      <c r="E432" s="46" t="s">
        <v>1017</v>
      </c>
      <c r="F432" s="50" t="s">
        <v>2489</v>
      </c>
      <c r="G432" s="39">
        <v>43688</v>
      </c>
      <c r="H432" s="4">
        <v>8438</v>
      </c>
      <c r="I432" s="4">
        <v>177</v>
      </c>
      <c r="J432" s="51">
        <v>223</v>
      </c>
      <c r="K432" s="51">
        <v>180</v>
      </c>
      <c r="L432" s="51">
        <v>206</v>
      </c>
      <c r="M432" s="51">
        <v>169</v>
      </c>
      <c r="N432" s="51">
        <v>195</v>
      </c>
      <c r="O432" s="73">
        <f t="shared" si="153"/>
        <v>61</v>
      </c>
      <c r="P432" s="65">
        <f t="shared" si="155"/>
        <v>92</v>
      </c>
      <c r="Q432" s="65">
        <f t="shared" ref="Q432:Q463" si="156">VLOOKUP(K432,PER_LC,2,FALSE)</f>
        <v>71</v>
      </c>
      <c r="R432" s="65">
        <f t="shared" si="154"/>
        <v>55</v>
      </c>
      <c r="S432" s="65">
        <v>10</v>
      </c>
      <c r="T432" s="53">
        <f t="shared" si="151"/>
        <v>55</v>
      </c>
      <c r="U432" s="49">
        <f t="shared" si="140"/>
        <v>3</v>
      </c>
      <c r="V432" s="49">
        <f t="shared" si="141"/>
        <v>4</v>
      </c>
      <c r="W432" s="49">
        <f t="shared" si="142"/>
        <v>3</v>
      </c>
      <c r="X432" s="49">
        <f t="shared" si="143"/>
        <v>4</v>
      </c>
      <c r="Y432" s="49" t="str">
        <f t="shared" si="144"/>
        <v>A2</v>
      </c>
      <c r="AA432" s="4" t="s">
        <v>263</v>
      </c>
    </row>
    <row r="433" spans="1:27" x14ac:dyDescent="0.25">
      <c r="A433" s="2">
        <v>200080742</v>
      </c>
      <c r="B433" s="2" t="s">
        <v>1138</v>
      </c>
      <c r="C433" s="2" t="s">
        <v>4</v>
      </c>
      <c r="D433" s="50" t="s">
        <v>1139</v>
      </c>
      <c r="E433" s="46" t="s">
        <v>1017</v>
      </c>
      <c r="F433" s="50" t="s">
        <v>2489</v>
      </c>
      <c r="G433" s="39">
        <v>43688</v>
      </c>
      <c r="H433" s="4">
        <v>8438</v>
      </c>
      <c r="I433" s="4">
        <v>168</v>
      </c>
      <c r="J433" s="51">
        <v>197</v>
      </c>
      <c r="K433" s="51">
        <v>146</v>
      </c>
      <c r="L433" s="51">
        <v>197</v>
      </c>
      <c r="M433" s="51">
        <v>229</v>
      </c>
      <c r="N433" s="51">
        <v>192</v>
      </c>
      <c r="O433" s="73">
        <v>47</v>
      </c>
      <c r="P433" s="65">
        <f t="shared" si="155"/>
        <v>77</v>
      </c>
      <c r="Q433" s="65">
        <f t="shared" si="156"/>
        <v>32</v>
      </c>
      <c r="R433" s="65">
        <f t="shared" si="154"/>
        <v>45</v>
      </c>
      <c r="S433" s="65">
        <f t="shared" ref="S433:S441" si="157">VLOOKUP(M433,PER_IGL,2,FALSE)</f>
        <v>37</v>
      </c>
      <c r="T433" s="53">
        <f t="shared" si="151"/>
        <v>51</v>
      </c>
      <c r="U433" s="49">
        <f t="shared" si="140"/>
        <v>3</v>
      </c>
      <c r="V433" s="49">
        <f t="shared" si="141"/>
        <v>3</v>
      </c>
      <c r="W433" s="49">
        <f t="shared" si="142"/>
        <v>2</v>
      </c>
      <c r="X433" s="49">
        <f t="shared" si="143"/>
        <v>3</v>
      </c>
      <c r="Y433" s="49" t="str">
        <f t="shared" si="144"/>
        <v>B2</v>
      </c>
      <c r="AA433" s="4" t="s">
        <v>263</v>
      </c>
    </row>
    <row r="434" spans="1:27" x14ac:dyDescent="0.25">
      <c r="A434" s="2">
        <v>200073437</v>
      </c>
      <c r="B434" s="2" t="s">
        <v>1140</v>
      </c>
      <c r="C434" s="2" t="s">
        <v>745</v>
      </c>
      <c r="D434" s="50" t="s">
        <v>1141</v>
      </c>
      <c r="E434" s="46" t="s">
        <v>1017</v>
      </c>
      <c r="F434" s="50" t="s">
        <v>2489</v>
      </c>
      <c r="G434" s="39">
        <v>43688</v>
      </c>
      <c r="H434" s="4">
        <v>8438</v>
      </c>
      <c r="I434" s="4">
        <v>40</v>
      </c>
      <c r="J434" s="51">
        <v>231</v>
      </c>
      <c r="K434" s="51">
        <v>197</v>
      </c>
      <c r="L434" s="51">
        <v>249</v>
      </c>
      <c r="M434" s="51">
        <v>262</v>
      </c>
      <c r="N434" s="59">
        <v>235</v>
      </c>
      <c r="O434" s="73">
        <v>3</v>
      </c>
      <c r="P434" s="65">
        <f t="shared" si="155"/>
        <v>95</v>
      </c>
      <c r="Q434" s="65">
        <f t="shared" si="156"/>
        <v>84</v>
      </c>
      <c r="R434" s="65">
        <f t="shared" si="154"/>
        <v>94</v>
      </c>
      <c r="S434" s="65">
        <f t="shared" si="157"/>
        <v>71</v>
      </c>
      <c r="T434" s="53">
        <f t="shared" si="151"/>
        <v>96</v>
      </c>
      <c r="U434" s="49">
        <f t="shared" si="140"/>
        <v>1</v>
      </c>
      <c r="V434" s="49">
        <f t="shared" si="141"/>
        <v>4</v>
      </c>
      <c r="W434" s="49">
        <f t="shared" si="142"/>
        <v>3</v>
      </c>
      <c r="X434" s="49">
        <f t="shared" si="143"/>
        <v>4</v>
      </c>
      <c r="Y434" s="49" t="str">
        <f t="shared" si="144"/>
        <v>B2</v>
      </c>
      <c r="AA434" s="4" t="s">
        <v>263</v>
      </c>
    </row>
    <row r="435" spans="1:27" x14ac:dyDescent="0.25">
      <c r="A435" s="2">
        <v>200070810</v>
      </c>
      <c r="B435" s="2" t="s">
        <v>1223</v>
      </c>
      <c r="C435" s="2" t="s">
        <v>5</v>
      </c>
      <c r="D435" s="50" t="s">
        <v>1224</v>
      </c>
      <c r="E435" s="46" t="s">
        <v>1017</v>
      </c>
      <c r="F435" s="50" t="s">
        <v>2489</v>
      </c>
      <c r="G435" s="39">
        <v>43688</v>
      </c>
      <c r="H435" s="4">
        <v>8439</v>
      </c>
      <c r="I435" s="4">
        <v>177</v>
      </c>
      <c r="J435" s="51">
        <v>214</v>
      </c>
      <c r="K435" s="51">
        <v>206</v>
      </c>
      <c r="L435" s="51">
        <v>231</v>
      </c>
      <c r="M435" s="51">
        <v>251</v>
      </c>
      <c r="N435" s="51">
        <v>226</v>
      </c>
      <c r="O435" s="73">
        <f>VLOOKUP(I435,PER_CE,2,FALSE)</f>
        <v>61</v>
      </c>
      <c r="P435" s="65">
        <f t="shared" si="155"/>
        <v>88</v>
      </c>
      <c r="Q435" s="65">
        <f t="shared" si="156"/>
        <v>90</v>
      </c>
      <c r="R435" s="65">
        <f t="shared" si="154"/>
        <v>85</v>
      </c>
      <c r="S435" s="65">
        <f t="shared" si="157"/>
        <v>59</v>
      </c>
      <c r="T435" s="53">
        <f t="shared" si="151"/>
        <v>92</v>
      </c>
      <c r="U435" s="49">
        <f t="shared" si="140"/>
        <v>3</v>
      </c>
      <c r="V435" s="49">
        <f t="shared" si="141"/>
        <v>4</v>
      </c>
      <c r="W435" s="49">
        <f t="shared" si="142"/>
        <v>4</v>
      </c>
      <c r="X435" s="49">
        <f t="shared" si="143"/>
        <v>4</v>
      </c>
      <c r="Y435" s="49" t="str">
        <f t="shared" si="144"/>
        <v>B2</v>
      </c>
      <c r="AA435" s="4" t="s">
        <v>263</v>
      </c>
    </row>
    <row r="436" spans="1:27" x14ac:dyDescent="0.25">
      <c r="A436" s="2">
        <v>200072911</v>
      </c>
      <c r="B436" s="2" t="s">
        <v>1142</v>
      </c>
      <c r="C436" s="2" t="s">
        <v>1143</v>
      </c>
      <c r="D436" s="50" t="s">
        <v>1144</v>
      </c>
      <c r="E436" s="46" t="s">
        <v>1017</v>
      </c>
      <c r="F436" s="50" t="s">
        <v>2489</v>
      </c>
      <c r="G436" s="39">
        <v>43688</v>
      </c>
      <c r="H436" s="4">
        <v>8438</v>
      </c>
      <c r="I436" s="4">
        <v>133</v>
      </c>
      <c r="J436" s="51">
        <v>137</v>
      </c>
      <c r="K436" s="51">
        <v>137</v>
      </c>
      <c r="L436" s="51">
        <v>180</v>
      </c>
      <c r="M436" s="51">
        <v>229</v>
      </c>
      <c r="N436" s="51">
        <v>171</v>
      </c>
      <c r="O436" s="73">
        <f>VLOOKUP(I436,PER_CE,2,FALSE)</f>
        <v>21</v>
      </c>
      <c r="P436" s="65">
        <f t="shared" si="155"/>
        <v>33</v>
      </c>
      <c r="Q436" s="65">
        <f t="shared" si="156"/>
        <v>26</v>
      </c>
      <c r="R436" s="65">
        <f t="shared" si="154"/>
        <v>29</v>
      </c>
      <c r="S436" s="65">
        <f t="shared" si="157"/>
        <v>37</v>
      </c>
      <c r="T436" s="53">
        <v>29</v>
      </c>
      <c r="U436" s="49">
        <f t="shared" si="140"/>
        <v>2</v>
      </c>
      <c r="V436" s="49">
        <f t="shared" si="141"/>
        <v>2</v>
      </c>
      <c r="W436" s="49">
        <f t="shared" si="142"/>
        <v>2</v>
      </c>
      <c r="X436" s="49">
        <f t="shared" si="143"/>
        <v>3</v>
      </c>
      <c r="Y436" s="49" t="str">
        <f t="shared" si="144"/>
        <v>B2</v>
      </c>
      <c r="AA436" s="4" t="s">
        <v>263</v>
      </c>
    </row>
    <row r="437" spans="1:27" x14ac:dyDescent="0.25">
      <c r="A437" s="2">
        <v>200074266</v>
      </c>
      <c r="B437" s="2" t="s">
        <v>1145</v>
      </c>
      <c r="C437" s="2" t="s">
        <v>1146</v>
      </c>
      <c r="D437" s="50" t="s">
        <v>1147</v>
      </c>
      <c r="E437" s="46" t="s">
        <v>1017</v>
      </c>
      <c r="F437" s="50" t="s">
        <v>2489</v>
      </c>
      <c r="G437" s="39">
        <v>43688</v>
      </c>
      <c r="H437" s="4">
        <v>8438</v>
      </c>
      <c r="I437" s="4">
        <v>63</v>
      </c>
      <c r="J437" s="51">
        <v>154</v>
      </c>
      <c r="K437" s="51">
        <v>154</v>
      </c>
      <c r="L437" s="51">
        <v>197</v>
      </c>
      <c r="M437" s="51">
        <v>251</v>
      </c>
      <c r="N437" s="51">
        <v>189</v>
      </c>
      <c r="O437" s="73">
        <v>6</v>
      </c>
      <c r="P437" s="65">
        <f t="shared" si="155"/>
        <v>46</v>
      </c>
      <c r="Q437" s="65">
        <f t="shared" si="156"/>
        <v>42</v>
      </c>
      <c r="R437" s="65">
        <f t="shared" si="154"/>
        <v>45</v>
      </c>
      <c r="S437" s="65">
        <f t="shared" si="157"/>
        <v>59</v>
      </c>
      <c r="T437" s="53">
        <f>VLOOKUP(N437,PER_PGLOB,2,FALSE)</f>
        <v>47</v>
      </c>
      <c r="U437" s="49">
        <f t="shared" si="140"/>
        <v>1</v>
      </c>
      <c r="V437" s="49">
        <f t="shared" si="141"/>
        <v>3</v>
      </c>
      <c r="W437" s="49">
        <f t="shared" si="142"/>
        <v>2</v>
      </c>
      <c r="X437" s="49">
        <f t="shared" si="143"/>
        <v>3</v>
      </c>
      <c r="Y437" s="49" t="str">
        <f t="shared" si="144"/>
        <v>B2</v>
      </c>
      <c r="AA437" s="4" t="s">
        <v>263</v>
      </c>
    </row>
    <row r="438" spans="1:27" x14ac:dyDescent="0.25">
      <c r="A438" s="2">
        <v>200073295</v>
      </c>
      <c r="B438" s="2" t="s">
        <v>1148</v>
      </c>
      <c r="C438" s="2" t="s">
        <v>337</v>
      </c>
      <c r="D438" s="50" t="s">
        <v>1149</v>
      </c>
      <c r="E438" s="46" t="s">
        <v>1017</v>
      </c>
      <c r="F438" s="50" t="s">
        <v>2489</v>
      </c>
      <c r="G438" s="39">
        <v>43688</v>
      </c>
      <c r="H438" s="4">
        <v>8438</v>
      </c>
      <c r="I438" s="4">
        <v>133</v>
      </c>
      <c r="J438" s="51">
        <v>214</v>
      </c>
      <c r="K438" s="51">
        <v>129</v>
      </c>
      <c r="L438" s="51">
        <v>214</v>
      </c>
      <c r="M438" s="51">
        <v>175</v>
      </c>
      <c r="N438" s="51">
        <v>183</v>
      </c>
      <c r="O438" s="73">
        <f>VLOOKUP(I438,PER_CE,2,FALSE)</f>
        <v>21</v>
      </c>
      <c r="P438" s="65">
        <f t="shared" si="155"/>
        <v>88</v>
      </c>
      <c r="Q438" s="65">
        <f t="shared" si="156"/>
        <v>20</v>
      </c>
      <c r="R438" s="65">
        <f t="shared" si="154"/>
        <v>66</v>
      </c>
      <c r="S438" s="65">
        <f t="shared" si="157"/>
        <v>11</v>
      </c>
      <c r="T438" s="53">
        <f>VLOOKUP(N438,PER_PGLOB,2,FALSE)</f>
        <v>40</v>
      </c>
      <c r="U438" s="49">
        <f t="shared" si="140"/>
        <v>2</v>
      </c>
      <c r="V438" s="49">
        <f t="shared" si="141"/>
        <v>4</v>
      </c>
      <c r="W438" s="49">
        <f t="shared" si="142"/>
        <v>2</v>
      </c>
      <c r="X438" s="49">
        <f t="shared" si="143"/>
        <v>4</v>
      </c>
      <c r="Y438" s="49" t="str">
        <f t="shared" si="144"/>
        <v>B1</v>
      </c>
      <c r="AA438" s="4" t="s">
        <v>263</v>
      </c>
    </row>
    <row r="439" spans="1:27" x14ac:dyDescent="0.25">
      <c r="A439" s="2">
        <v>200063088</v>
      </c>
      <c r="B439" s="2" t="s">
        <v>1225</v>
      </c>
      <c r="C439" s="2" t="s">
        <v>641</v>
      </c>
      <c r="D439" s="50" t="s">
        <v>1226</v>
      </c>
      <c r="E439" s="46" t="s">
        <v>1017</v>
      </c>
      <c r="F439" s="50" t="s">
        <v>2489</v>
      </c>
      <c r="G439" s="39">
        <v>43688</v>
      </c>
      <c r="H439" s="4">
        <v>8439</v>
      </c>
      <c r="I439" s="4">
        <v>133</v>
      </c>
      <c r="J439" s="51">
        <v>206</v>
      </c>
      <c r="K439" s="51">
        <v>189</v>
      </c>
      <c r="L439" s="51">
        <v>103</v>
      </c>
      <c r="M439" s="51">
        <v>202</v>
      </c>
      <c r="N439" s="51">
        <v>175</v>
      </c>
      <c r="O439" s="73">
        <f>VLOOKUP(I439,PER_CE,2,FALSE)</f>
        <v>21</v>
      </c>
      <c r="P439" s="65">
        <f t="shared" si="155"/>
        <v>82</v>
      </c>
      <c r="Q439" s="65">
        <f t="shared" si="156"/>
        <v>76</v>
      </c>
      <c r="R439" s="65">
        <v>6</v>
      </c>
      <c r="S439" s="65">
        <f t="shared" si="157"/>
        <v>22</v>
      </c>
      <c r="T439" s="53">
        <f>VLOOKUP(N439,PER_PGLOB,2,FALSE)</f>
        <v>32</v>
      </c>
      <c r="U439" s="49">
        <f t="shared" si="140"/>
        <v>2</v>
      </c>
      <c r="V439" s="49">
        <f t="shared" si="141"/>
        <v>4</v>
      </c>
      <c r="W439" s="49">
        <f t="shared" si="142"/>
        <v>3</v>
      </c>
      <c r="X439" s="49">
        <f t="shared" si="143"/>
        <v>1</v>
      </c>
      <c r="Y439" s="49" t="str">
        <f t="shared" si="144"/>
        <v>B2</v>
      </c>
      <c r="AA439" s="4" t="s">
        <v>263</v>
      </c>
    </row>
    <row r="440" spans="1:27" x14ac:dyDescent="0.25">
      <c r="A440" s="2">
        <v>200074014</v>
      </c>
      <c r="B440" s="2" t="s">
        <v>1150</v>
      </c>
      <c r="C440" s="2" t="s">
        <v>171</v>
      </c>
      <c r="D440" s="50" t="s">
        <v>1151</v>
      </c>
      <c r="E440" s="46" t="s">
        <v>1017</v>
      </c>
      <c r="F440" s="50" t="s">
        <v>2489</v>
      </c>
      <c r="G440" s="39">
        <v>43688</v>
      </c>
      <c r="H440" s="4">
        <v>8438</v>
      </c>
      <c r="I440" s="4">
        <v>173</v>
      </c>
      <c r="J440" s="51">
        <v>197</v>
      </c>
      <c r="K440" s="51">
        <v>180</v>
      </c>
      <c r="L440" s="51">
        <v>223</v>
      </c>
      <c r="M440" s="51">
        <v>175</v>
      </c>
      <c r="N440" s="51">
        <v>194</v>
      </c>
      <c r="O440" s="73">
        <f>VLOOKUP(I440,PER_CE,2,FALSE)</f>
        <v>55</v>
      </c>
      <c r="P440" s="65">
        <f t="shared" si="155"/>
        <v>77</v>
      </c>
      <c r="Q440" s="65">
        <f t="shared" si="156"/>
        <v>71</v>
      </c>
      <c r="R440" s="65">
        <f t="shared" ref="R440:R481" si="158">VLOOKUP(L440,PER_CC,2,FALSE)</f>
        <v>77</v>
      </c>
      <c r="S440" s="65">
        <f t="shared" si="157"/>
        <v>11</v>
      </c>
      <c r="T440" s="53">
        <f>VLOOKUP(N440,PER_PGLOB,2,FALSE)</f>
        <v>54</v>
      </c>
      <c r="U440" s="49">
        <f t="shared" si="140"/>
        <v>3</v>
      </c>
      <c r="V440" s="49">
        <f t="shared" si="141"/>
        <v>3</v>
      </c>
      <c r="W440" s="49">
        <f t="shared" si="142"/>
        <v>3</v>
      </c>
      <c r="X440" s="49">
        <f t="shared" si="143"/>
        <v>4</v>
      </c>
      <c r="Y440" s="49" t="str">
        <f t="shared" si="144"/>
        <v>B1</v>
      </c>
      <c r="AA440" s="4" t="s">
        <v>263</v>
      </c>
    </row>
    <row r="441" spans="1:27" x14ac:dyDescent="0.25">
      <c r="A441" s="2">
        <v>200071393</v>
      </c>
      <c r="B441" s="2" t="s">
        <v>1227</v>
      </c>
      <c r="C441" s="2" t="s">
        <v>381</v>
      </c>
      <c r="D441" s="50" t="s">
        <v>1228</v>
      </c>
      <c r="E441" s="46" t="s">
        <v>1017</v>
      </c>
      <c r="F441" s="50" t="s">
        <v>2489</v>
      </c>
      <c r="G441" s="39">
        <v>43688</v>
      </c>
      <c r="H441" s="4">
        <v>8439</v>
      </c>
      <c r="I441" s="4">
        <v>171</v>
      </c>
      <c r="J441" s="51">
        <v>231</v>
      </c>
      <c r="K441" s="51">
        <v>171</v>
      </c>
      <c r="L441" s="51">
        <v>257</v>
      </c>
      <c r="M441" s="51">
        <v>278</v>
      </c>
      <c r="N441" s="59">
        <v>234</v>
      </c>
      <c r="O441" s="73">
        <f>VLOOKUP(I441,PER_CE,2,FALSE)</f>
        <v>51</v>
      </c>
      <c r="P441" s="65">
        <f t="shared" si="155"/>
        <v>95</v>
      </c>
      <c r="Q441" s="65">
        <f t="shared" si="156"/>
        <v>61</v>
      </c>
      <c r="R441" s="65">
        <f t="shared" si="158"/>
        <v>98</v>
      </c>
      <c r="S441" s="65">
        <f t="shared" si="157"/>
        <v>88</v>
      </c>
      <c r="T441" s="53">
        <v>96</v>
      </c>
      <c r="U441" s="49">
        <f t="shared" si="140"/>
        <v>3</v>
      </c>
      <c r="V441" s="49">
        <f t="shared" si="141"/>
        <v>4</v>
      </c>
      <c r="W441" s="49">
        <f t="shared" si="142"/>
        <v>3</v>
      </c>
      <c r="X441" s="49">
        <f t="shared" si="143"/>
        <v>4</v>
      </c>
      <c r="Y441" s="49" t="str">
        <f t="shared" si="144"/>
        <v>B2</v>
      </c>
      <c r="AA441" s="4" t="s">
        <v>263</v>
      </c>
    </row>
    <row r="442" spans="1:27" x14ac:dyDescent="0.25">
      <c r="A442" s="2">
        <v>200070814</v>
      </c>
      <c r="B442" s="2" t="s">
        <v>1152</v>
      </c>
      <c r="C442" s="2" t="s">
        <v>1153</v>
      </c>
      <c r="D442" s="50" t="s">
        <v>1154</v>
      </c>
      <c r="E442" s="46" t="s">
        <v>1017</v>
      </c>
      <c r="F442" s="50" t="s">
        <v>2489</v>
      </c>
      <c r="G442" s="39">
        <v>43688</v>
      </c>
      <c r="H442" s="4">
        <v>8438</v>
      </c>
      <c r="I442" s="4">
        <v>53</v>
      </c>
      <c r="J442" s="51">
        <v>137</v>
      </c>
      <c r="K442" s="51">
        <v>129</v>
      </c>
      <c r="L442" s="51">
        <v>171</v>
      </c>
      <c r="M442" s="51">
        <v>104</v>
      </c>
      <c r="N442" s="51">
        <v>135</v>
      </c>
      <c r="O442" s="73">
        <v>5</v>
      </c>
      <c r="P442" s="65">
        <f t="shared" si="155"/>
        <v>33</v>
      </c>
      <c r="Q442" s="65">
        <f t="shared" si="156"/>
        <v>20</v>
      </c>
      <c r="R442" s="65">
        <f t="shared" si="158"/>
        <v>21</v>
      </c>
      <c r="S442" s="65">
        <v>1</v>
      </c>
      <c r="T442" s="53">
        <f>VLOOKUP(N442,PER_PGLOB,2,FALSE)</f>
        <v>9</v>
      </c>
      <c r="U442" s="49">
        <f t="shared" ref="U442:U505" si="159">VALUE(IF(I442&lt;116,"1",IF(I442&lt;151,"2",IF(I442&lt;186,"3",IF(I442&lt;=300,"4","ERROR")))))</f>
        <v>1</v>
      </c>
      <c r="V442" s="49">
        <f t="shared" ref="V442:V505" si="160">VALUE(IF(J442&lt;126,"1",IF(J442&lt;154,"2",IF(J442&lt;203,"3",IF(J442&lt;=300,"4","ERROR")))))</f>
        <v>2</v>
      </c>
      <c r="W442" s="49">
        <f t="shared" ref="W442:W505" si="161">VALUE(IF(K442&lt;125,"1",IF(K442&lt;158,"2",IF(K442&lt;200,"3",IF(K442&lt;=300,"4","ERROR")))))</f>
        <v>2</v>
      </c>
      <c r="X442" s="49">
        <f t="shared" ref="X442:X505" si="162">VALUE(IF(L442&lt;125,"1",IF(L442&lt;157,"2",IF(L442&lt;200,"3",IF(L442&lt;=300,"4","ERROR")))))</f>
        <v>3</v>
      </c>
      <c r="Y442" s="49" t="str">
        <f t="shared" ref="Y442:Y505" si="163">IF(M442&lt;123,"-A1",IF(M442&lt;146,"A1",IF(M442&lt;171,"A2",IF(M442&lt;200,"B1",IF(M442&lt;=300,"B2","ERROR")))))</f>
        <v>-A1</v>
      </c>
      <c r="AA442" s="4" t="s">
        <v>263</v>
      </c>
    </row>
    <row r="443" spans="1:27" x14ac:dyDescent="0.25">
      <c r="A443" s="2">
        <v>200074277</v>
      </c>
      <c r="B443" s="2" t="s">
        <v>1229</v>
      </c>
      <c r="C443" s="2" t="s">
        <v>1230</v>
      </c>
      <c r="D443" s="50" t="s">
        <v>1231</v>
      </c>
      <c r="E443" s="46" t="s">
        <v>1017</v>
      </c>
      <c r="F443" s="50" t="s">
        <v>2489</v>
      </c>
      <c r="G443" s="39">
        <v>43688</v>
      </c>
      <c r="H443" s="4">
        <v>8439</v>
      </c>
      <c r="I443" s="4">
        <v>34</v>
      </c>
      <c r="J443" s="51">
        <v>197</v>
      </c>
      <c r="K443" s="51">
        <v>189</v>
      </c>
      <c r="L443" s="51">
        <v>214</v>
      </c>
      <c r="M443" s="51"/>
      <c r="N443" s="51">
        <v>150</v>
      </c>
      <c r="O443" s="73">
        <v>2</v>
      </c>
      <c r="P443" s="65">
        <f t="shared" si="155"/>
        <v>77</v>
      </c>
      <c r="Q443" s="65">
        <f t="shared" si="156"/>
        <v>76</v>
      </c>
      <c r="R443" s="65">
        <f t="shared" si="158"/>
        <v>66</v>
      </c>
      <c r="S443" s="65"/>
      <c r="T443" s="53">
        <f>VLOOKUP(N443,PER_PGLOB,2,FALSE)</f>
        <v>14</v>
      </c>
      <c r="U443" s="49">
        <f t="shared" si="159"/>
        <v>1</v>
      </c>
      <c r="V443" s="49">
        <f t="shared" si="160"/>
        <v>3</v>
      </c>
      <c r="W443" s="49">
        <f t="shared" si="161"/>
        <v>3</v>
      </c>
      <c r="X443" s="49">
        <f t="shared" si="162"/>
        <v>4</v>
      </c>
      <c r="Y443" s="49" t="str">
        <f t="shared" si="163"/>
        <v>-A1</v>
      </c>
      <c r="AA443" s="4" t="s">
        <v>263</v>
      </c>
    </row>
    <row r="444" spans="1:27" x14ac:dyDescent="0.25">
      <c r="A444" s="2">
        <v>200072941</v>
      </c>
      <c r="B444" s="2" t="s">
        <v>1232</v>
      </c>
      <c r="C444" s="2" t="s">
        <v>1233</v>
      </c>
      <c r="D444" s="50" t="s">
        <v>1234</v>
      </c>
      <c r="E444" s="46" t="s">
        <v>1017</v>
      </c>
      <c r="F444" s="50" t="s">
        <v>2489</v>
      </c>
      <c r="G444" s="39">
        <v>43688</v>
      </c>
      <c r="H444" s="4">
        <v>8439</v>
      </c>
      <c r="I444" s="4">
        <v>129</v>
      </c>
      <c r="J444" s="51">
        <v>189</v>
      </c>
      <c r="K444" s="51">
        <v>171</v>
      </c>
      <c r="L444" s="51">
        <v>189</v>
      </c>
      <c r="M444" s="51"/>
      <c r="N444" s="51">
        <v>137</v>
      </c>
      <c r="O444" s="73">
        <f>VLOOKUP(I444,PER_CE,2,FALSE)</f>
        <v>13</v>
      </c>
      <c r="P444" s="65">
        <f t="shared" si="155"/>
        <v>71</v>
      </c>
      <c r="Q444" s="65">
        <f t="shared" si="156"/>
        <v>61</v>
      </c>
      <c r="R444" s="65">
        <f t="shared" si="158"/>
        <v>34</v>
      </c>
      <c r="S444" s="65"/>
      <c r="T444" s="53">
        <v>10</v>
      </c>
      <c r="U444" s="49">
        <f t="shared" si="159"/>
        <v>2</v>
      </c>
      <c r="V444" s="49">
        <f t="shared" si="160"/>
        <v>3</v>
      </c>
      <c r="W444" s="49">
        <f t="shared" si="161"/>
        <v>3</v>
      </c>
      <c r="X444" s="49">
        <f t="shared" si="162"/>
        <v>3</v>
      </c>
      <c r="Y444" s="49" t="str">
        <f t="shared" si="163"/>
        <v>-A1</v>
      </c>
      <c r="AA444" s="4" t="s">
        <v>263</v>
      </c>
    </row>
    <row r="445" spans="1:27" x14ac:dyDescent="0.25">
      <c r="A445" s="2">
        <v>200071433</v>
      </c>
      <c r="B445" s="2" t="s">
        <v>1155</v>
      </c>
      <c r="C445" s="2" t="s">
        <v>155</v>
      </c>
      <c r="D445" s="50" t="s">
        <v>1156</v>
      </c>
      <c r="E445" s="46" t="s">
        <v>1017</v>
      </c>
      <c r="F445" s="50" t="s">
        <v>2489</v>
      </c>
      <c r="G445" s="39">
        <v>43688</v>
      </c>
      <c r="H445" s="4">
        <v>8438</v>
      </c>
      <c r="I445" s="4">
        <v>120</v>
      </c>
      <c r="J445" s="51">
        <v>206</v>
      </c>
      <c r="K445" s="51">
        <v>154</v>
      </c>
      <c r="L445" s="51">
        <v>180</v>
      </c>
      <c r="M445" s="51">
        <v>251</v>
      </c>
      <c r="N445" s="51">
        <v>198</v>
      </c>
      <c r="O445" s="73">
        <v>10</v>
      </c>
      <c r="P445" s="65">
        <f t="shared" si="155"/>
        <v>82</v>
      </c>
      <c r="Q445" s="65">
        <f t="shared" si="156"/>
        <v>42</v>
      </c>
      <c r="R445" s="65">
        <f t="shared" si="158"/>
        <v>29</v>
      </c>
      <c r="S445" s="65">
        <f>VLOOKUP(M445,PER_IGL,2,FALSE)</f>
        <v>59</v>
      </c>
      <c r="T445" s="53">
        <f>VLOOKUP(N445,PER_PGLOB,2,FALSE)</f>
        <v>60</v>
      </c>
      <c r="U445" s="49">
        <f t="shared" si="159"/>
        <v>2</v>
      </c>
      <c r="V445" s="49">
        <f t="shared" si="160"/>
        <v>4</v>
      </c>
      <c r="W445" s="49">
        <f t="shared" si="161"/>
        <v>2</v>
      </c>
      <c r="X445" s="49">
        <f t="shared" si="162"/>
        <v>3</v>
      </c>
      <c r="Y445" s="49" t="str">
        <f t="shared" si="163"/>
        <v>B2</v>
      </c>
      <c r="AA445" s="4" t="s">
        <v>263</v>
      </c>
    </row>
    <row r="446" spans="1:27" x14ac:dyDescent="0.25">
      <c r="A446" s="2">
        <v>200082378</v>
      </c>
      <c r="B446" s="2" t="s">
        <v>1157</v>
      </c>
      <c r="C446" s="2" t="s">
        <v>5</v>
      </c>
      <c r="D446" s="50" t="s">
        <v>1158</v>
      </c>
      <c r="E446" s="46" t="s">
        <v>1017</v>
      </c>
      <c r="F446" s="50" t="s">
        <v>2489</v>
      </c>
      <c r="G446" s="39">
        <v>43688</v>
      </c>
      <c r="H446" s="4">
        <v>8438</v>
      </c>
      <c r="I446" s="4">
        <v>175</v>
      </c>
      <c r="J446" s="51">
        <v>223</v>
      </c>
      <c r="K446" s="51">
        <v>146</v>
      </c>
      <c r="L446" s="51">
        <v>214</v>
      </c>
      <c r="M446" s="51">
        <v>278</v>
      </c>
      <c r="N446" s="51">
        <v>215</v>
      </c>
      <c r="O446" s="73">
        <f>VLOOKUP(I446,PER_CE,2,FALSE)</f>
        <v>59</v>
      </c>
      <c r="P446" s="65">
        <f t="shared" si="155"/>
        <v>92</v>
      </c>
      <c r="Q446" s="65">
        <f t="shared" si="156"/>
        <v>32</v>
      </c>
      <c r="R446" s="65">
        <f t="shared" si="158"/>
        <v>66</v>
      </c>
      <c r="S446" s="65">
        <f>VLOOKUP(M446,PER_IGL,2,FALSE)</f>
        <v>88</v>
      </c>
      <c r="T446" s="53">
        <f>VLOOKUP(N446,PER_PGLOB,2,FALSE)</f>
        <v>83</v>
      </c>
      <c r="U446" s="49">
        <f t="shared" si="159"/>
        <v>3</v>
      </c>
      <c r="V446" s="49">
        <f t="shared" si="160"/>
        <v>4</v>
      </c>
      <c r="W446" s="49">
        <f t="shared" si="161"/>
        <v>2</v>
      </c>
      <c r="X446" s="49">
        <f t="shared" si="162"/>
        <v>4</v>
      </c>
      <c r="Y446" s="49" t="str">
        <f t="shared" si="163"/>
        <v>B2</v>
      </c>
      <c r="AA446" s="4" t="s">
        <v>263</v>
      </c>
    </row>
    <row r="447" spans="1:27" x14ac:dyDescent="0.25">
      <c r="A447" s="2">
        <v>200074025</v>
      </c>
      <c r="B447" s="2" t="s">
        <v>1159</v>
      </c>
      <c r="C447" s="2" t="s">
        <v>114</v>
      </c>
      <c r="D447" s="50" t="s">
        <v>1160</v>
      </c>
      <c r="E447" s="46" t="s">
        <v>1017</v>
      </c>
      <c r="F447" s="50" t="s">
        <v>2489</v>
      </c>
      <c r="G447" s="39">
        <v>43688</v>
      </c>
      <c r="H447" s="4">
        <v>8438</v>
      </c>
      <c r="I447" s="4">
        <v>181</v>
      </c>
      <c r="J447" s="51">
        <v>189</v>
      </c>
      <c r="K447" s="51">
        <v>214</v>
      </c>
      <c r="L447" s="51">
        <v>231</v>
      </c>
      <c r="M447" s="51">
        <v>207</v>
      </c>
      <c r="N447" s="59">
        <v>210</v>
      </c>
      <c r="O447" s="73">
        <f>VLOOKUP(I447,PER_CE,2,FALSE)</f>
        <v>74</v>
      </c>
      <c r="P447" s="65">
        <f t="shared" si="155"/>
        <v>71</v>
      </c>
      <c r="Q447" s="65">
        <f t="shared" si="156"/>
        <v>94</v>
      </c>
      <c r="R447" s="65">
        <f t="shared" si="158"/>
        <v>85</v>
      </c>
      <c r="S447" s="65">
        <f>VLOOKUP(M447,PER_IGL,2,FALSE)</f>
        <v>24</v>
      </c>
      <c r="T447" s="53">
        <f>VLOOKUP(N447,PER_PGLOB,2,FALSE)</f>
        <v>78</v>
      </c>
      <c r="U447" s="49">
        <f t="shared" si="159"/>
        <v>3</v>
      </c>
      <c r="V447" s="49">
        <f t="shared" si="160"/>
        <v>3</v>
      </c>
      <c r="W447" s="49">
        <f t="shared" si="161"/>
        <v>4</v>
      </c>
      <c r="X447" s="49">
        <f t="shared" si="162"/>
        <v>4</v>
      </c>
      <c r="Y447" s="49" t="str">
        <f t="shared" si="163"/>
        <v>B2</v>
      </c>
      <c r="AA447" s="4" t="s">
        <v>263</v>
      </c>
    </row>
    <row r="448" spans="1:27" x14ac:dyDescent="0.25">
      <c r="A448" s="2">
        <v>200074686</v>
      </c>
      <c r="B448" s="2" t="s">
        <v>1161</v>
      </c>
      <c r="C448" s="2" t="s">
        <v>4</v>
      </c>
      <c r="D448" s="50" t="s">
        <v>1162</v>
      </c>
      <c r="E448" s="46" t="s">
        <v>1017</v>
      </c>
      <c r="F448" s="50" t="s">
        <v>2489</v>
      </c>
      <c r="G448" s="39">
        <v>43688</v>
      </c>
      <c r="H448" s="4">
        <v>8438</v>
      </c>
      <c r="I448" s="4">
        <v>143</v>
      </c>
      <c r="J448" s="51">
        <v>154</v>
      </c>
      <c r="K448" s="51">
        <v>120</v>
      </c>
      <c r="L448" s="51">
        <v>197</v>
      </c>
      <c r="M448" s="51">
        <v>153</v>
      </c>
      <c r="N448" s="51">
        <v>156</v>
      </c>
      <c r="O448" s="73">
        <f>VLOOKUP(I448,PER_CE,2,FALSE)</f>
        <v>33</v>
      </c>
      <c r="P448" s="65">
        <f t="shared" si="155"/>
        <v>46</v>
      </c>
      <c r="Q448" s="65">
        <f t="shared" si="156"/>
        <v>16</v>
      </c>
      <c r="R448" s="65">
        <f t="shared" si="158"/>
        <v>45</v>
      </c>
      <c r="S448" s="65">
        <v>7</v>
      </c>
      <c r="T448" s="53">
        <f>VLOOKUP(N448,PER_PGLOB,2,FALSE)</f>
        <v>18</v>
      </c>
      <c r="U448" s="49">
        <f t="shared" si="159"/>
        <v>2</v>
      </c>
      <c r="V448" s="49">
        <f t="shared" si="160"/>
        <v>3</v>
      </c>
      <c r="W448" s="49">
        <f t="shared" si="161"/>
        <v>1</v>
      </c>
      <c r="X448" s="49">
        <f t="shared" si="162"/>
        <v>3</v>
      </c>
      <c r="Y448" s="49" t="str">
        <f t="shared" si="163"/>
        <v>A2</v>
      </c>
      <c r="AA448" s="4" t="s">
        <v>263</v>
      </c>
    </row>
    <row r="449" spans="1:27" x14ac:dyDescent="0.25">
      <c r="A449" s="2">
        <v>200075585</v>
      </c>
      <c r="B449" s="2" t="s">
        <v>1163</v>
      </c>
      <c r="C449" s="2" t="s">
        <v>1164</v>
      </c>
      <c r="D449" s="50" t="s">
        <v>1165</v>
      </c>
      <c r="E449" s="46" t="s">
        <v>1017</v>
      </c>
      <c r="F449" s="50" t="s">
        <v>2489</v>
      </c>
      <c r="G449" s="39">
        <v>43688</v>
      </c>
      <c r="H449" s="4">
        <v>8438</v>
      </c>
      <c r="I449" s="4">
        <v>135</v>
      </c>
      <c r="J449" s="51">
        <v>180</v>
      </c>
      <c r="K449" s="51">
        <v>197</v>
      </c>
      <c r="L449" s="51">
        <v>180</v>
      </c>
      <c r="M449" s="51">
        <v>240</v>
      </c>
      <c r="N449" s="51">
        <v>199</v>
      </c>
      <c r="O449" s="73">
        <f>VLOOKUP(I449,PER_CE,2,FALSE)</f>
        <v>24</v>
      </c>
      <c r="P449" s="65">
        <f t="shared" si="155"/>
        <v>67</v>
      </c>
      <c r="Q449" s="65">
        <f t="shared" si="156"/>
        <v>84</v>
      </c>
      <c r="R449" s="65">
        <f t="shared" si="158"/>
        <v>29</v>
      </c>
      <c r="S449" s="65">
        <f t="shared" ref="S449:S494" si="164">VLOOKUP(M449,PER_IGL,2,FALSE)</f>
        <v>47</v>
      </c>
      <c r="T449" s="53">
        <f>VLOOKUP(N449,PER_PGLOB,2,FALSE)</f>
        <v>61</v>
      </c>
      <c r="U449" s="49">
        <f t="shared" si="159"/>
        <v>2</v>
      </c>
      <c r="V449" s="49">
        <f t="shared" si="160"/>
        <v>3</v>
      </c>
      <c r="W449" s="49">
        <f t="shared" si="161"/>
        <v>3</v>
      </c>
      <c r="X449" s="49">
        <f t="shared" si="162"/>
        <v>3</v>
      </c>
      <c r="Y449" s="49" t="str">
        <f t="shared" si="163"/>
        <v>B2</v>
      </c>
      <c r="AA449" s="4" t="s">
        <v>263</v>
      </c>
    </row>
    <row r="450" spans="1:27" x14ac:dyDescent="0.25">
      <c r="A450" s="2">
        <v>200077746</v>
      </c>
      <c r="B450" s="2" t="s">
        <v>1235</v>
      </c>
      <c r="C450" s="2" t="s">
        <v>342</v>
      </c>
      <c r="D450" s="50" t="s">
        <v>1236</v>
      </c>
      <c r="E450" s="46" t="s">
        <v>1017</v>
      </c>
      <c r="F450" s="50" t="s">
        <v>2489</v>
      </c>
      <c r="G450" s="39">
        <v>43688</v>
      </c>
      <c r="H450" s="4">
        <v>8439</v>
      </c>
      <c r="I450" s="4">
        <v>167</v>
      </c>
      <c r="J450" s="51">
        <v>103</v>
      </c>
      <c r="K450" s="51">
        <v>129</v>
      </c>
      <c r="L450" s="51">
        <v>163</v>
      </c>
      <c r="M450" s="51">
        <v>251</v>
      </c>
      <c r="N450" s="51">
        <v>162</v>
      </c>
      <c r="O450" s="73">
        <f>VLOOKUP(I450,PER_CE,2,FALSE)</f>
        <v>46</v>
      </c>
      <c r="P450" s="65">
        <f t="shared" si="155"/>
        <v>14</v>
      </c>
      <c r="Q450" s="65">
        <f t="shared" si="156"/>
        <v>20</v>
      </c>
      <c r="R450" s="65">
        <f t="shared" si="158"/>
        <v>16</v>
      </c>
      <c r="S450" s="65">
        <f t="shared" si="164"/>
        <v>59</v>
      </c>
      <c r="T450" s="53">
        <v>22</v>
      </c>
      <c r="U450" s="49">
        <f t="shared" si="159"/>
        <v>3</v>
      </c>
      <c r="V450" s="49">
        <f t="shared" si="160"/>
        <v>1</v>
      </c>
      <c r="W450" s="49">
        <f t="shared" si="161"/>
        <v>2</v>
      </c>
      <c r="X450" s="49">
        <f t="shared" si="162"/>
        <v>3</v>
      </c>
      <c r="Y450" s="49" t="str">
        <f t="shared" si="163"/>
        <v>B2</v>
      </c>
      <c r="AA450" s="4" t="s">
        <v>263</v>
      </c>
    </row>
    <row r="451" spans="1:27" x14ac:dyDescent="0.25">
      <c r="A451" s="2">
        <v>200075821</v>
      </c>
      <c r="B451" s="2" t="s">
        <v>1166</v>
      </c>
      <c r="C451" s="2" t="s">
        <v>4</v>
      </c>
      <c r="D451" s="50" t="s">
        <v>1167</v>
      </c>
      <c r="E451" s="46" t="s">
        <v>1017</v>
      </c>
      <c r="F451" s="50" t="s">
        <v>2489</v>
      </c>
      <c r="G451" s="39">
        <v>43688</v>
      </c>
      <c r="H451" s="4">
        <v>8438</v>
      </c>
      <c r="I451" s="4">
        <v>166</v>
      </c>
      <c r="J451" s="51">
        <v>223</v>
      </c>
      <c r="K451" s="51">
        <v>180</v>
      </c>
      <c r="L451" s="51">
        <v>214</v>
      </c>
      <c r="M451" s="51">
        <v>218</v>
      </c>
      <c r="N451" s="51">
        <v>209</v>
      </c>
      <c r="O451" s="73">
        <v>45</v>
      </c>
      <c r="P451" s="65">
        <f t="shared" si="155"/>
        <v>92</v>
      </c>
      <c r="Q451" s="65">
        <f t="shared" si="156"/>
        <v>71</v>
      </c>
      <c r="R451" s="65">
        <f t="shared" si="158"/>
        <v>66</v>
      </c>
      <c r="S451" s="65">
        <f t="shared" si="164"/>
        <v>30</v>
      </c>
      <c r="T451" s="53">
        <f t="shared" ref="T451:T464" si="165">VLOOKUP(N451,PER_PGLOB,2,FALSE)</f>
        <v>76</v>
      </c>
      <c r="U451" s="49">
        <f t="shared" si="159"/>
        <v>3</v>
      </c>
      <c r="V451" s="49">
        <f t="shared" si="160"/>
        <v>4</v>
      </c>
      <c r="W451" s="49">
        <f t="shared" si="161"/>
        <v>3</v>
      </c>
      <c r="X451" s="49">
        <f t="shared" si="162"/>
        <v>4</v>
      </c>
      <c r="Y451" s="49" t="str">
        <f t="shared" si="163"/>
        <v>B2</v>
      </c>
      <c r="AA451" s="4" t="s">
        <v>263</v>
      </c>
    </row>
    <row r="452" spans="1:27" x14ac:dyDescent="0.25">
      <c r="A452" s="2">
        <v>200071783</v>
      </c>
      <c r="B452" s="2" t="s">
        <v>1306</v>
      </c>
      <c r="C452" s="2" t="s">
        <v>158</v>
      </c>
      <c r="D452" s="50" t="s">
        <v>1307</v>
      </c>
      <c r="E452" s="46" t="s">
        <v>1239</v>
      </c>
      <c r="F452" s="50" t="s">
        <v>2489</v>
      </c>
      <c r="G452" s="39">
        <v>43688</v>
      </c>
      <c r="H452" s="4">
        <v>8439</v>
      </c>
      <c r="I452" s="4">
        <v>300</v>
      </c>
      <c r="J452" s="51">
        <v>189</v>
      </c>
      <c r="K452" s="51">
        <v>163</v>
      </c>
      <c r="L452" s="51">
        <v>223</v>
      </c>
      <c r="M452" s="51">
        <v>245</v>
      </c>
      <c r="N452" s="59">
        <v>205</v>
      </c>
      <c r="O452" s="73">
        <f t="shared" ref="O452:O468" si="166">VLOOKUP(I452,PER_CE,2,FALSE)</f>
        <v>99</v>
      </c>
      <c r="P452" s="65">
        <f t="shared" si="155"/>
        <v>71</v>
      </c>
      <c r="Q452" s="65">
        <f t="shared" si="156"/>
        <v>51</v>
      </c>
      <c r="R452" s="65">
        <f t="shared" si="158"/>
        <v>77</v>
      </c>
      <c r="S452" s="65">
        <f t="shared" si="164"/>
        <v>52</v>
      </c>
      <c r="T452" s="53">
        <f t="shared" si="165"/>
        <v>72</v>
      </c>
      <c r="U452" s="49">
        <f t="shared" si="159"/>
        <v>4</v>
      </c>
      <c r="V452" s="49">
        <f t="shared" si="160"/>
        <v>3</v>
      </c>
      <c r="W452" s="49">
        <f t="shared" si="161"/>
        <v>3</v>
      </c>
      <c r="X452" s="49">
        <f t="shared" si="162"/>
        <v>4</v>
      </c>
      <c r="Y452" s="49" t="str">
        <f t="shared" si="163"/>
        <v>B2</v>
      </c>
      <c r="AA452" s="4" t="s">
        <v>263</v>
      </c>
    </row>
    <row r="453" spans="1:27" x14ac:dyDescent="0.25">
      <c r="A453" s="2">
        <v>200071880</v>
      </c>
      <c r="B453" s="2" t="s">
        <v>1240</v>
      </c>
      <c r="C453" s="2" t="s">
        <v>114</v>
      </c>
      <c r="D453" s="50" t="s">
        <v>1241</v>
      </c>
      <c r="E453" s="46" t="s">
        <v>1239</v>
      </c>
      <c r="F453" s="50" t="s">
        <v>2489</v>
      </c>
      <c r="G453" s="39">
        <v>43688</v>
      </c>
      <c r="H453" s="4">
        <v>8438</v>
      </c>
      <c r="I453" s="4">
        <v>300</v>
      </c>
      <c r="J453" s="51">
        <v>223</v>
      </c>
      <c r="K453" s="51">
        <v>171</v>
      </c>
      <c r="L453" s="51">
        <v>231</v>
      </c>
      <c r="M453" s="51">
        <v>262</v>
      </c>
      <c r="N453" s="59">
        <v>222</v>
      </c>
      <c r="O453" s="73">
        <f t="shared" si="166"/>
        <v>99</v>
      </c>
      <c r="P453" s="65">
        <f t="shared" si="155"/>
        <v>92</v>
      </c>
      <c r="Q453" s="65">
        <f t="shared" si="156"/>
        <v>61</v>
      </c>
      <c r="R453" s="65">
        <f t="shared" si="158"/>
        <v>85</v>
      </c>
      <c r="S453" s="65">
        <f t="shared" si="164"/>
        <v>71</v>
      </c>
      <c r="T453" s="53">
        <f t="shared" si="165"/>
        <v>88</v>
      </c>
      <c r="U453" s="49">
        <f t="shared" si="159"/>
        <v>4</v>
      </c>
      <c r="V453" s="49">
        <f t="shared" si="160"/>
        <v>4</v>
      </c>
      <c r="W453" s="49">
        <f t="shared" si="161"/>
        <v>3</v>
      </c>
      <c r="X453" s="49">
        <f t="shared" si="162"/>
        <v>4</v>
      </c>
      <c r="Y453" s="49" t="str">
        <f t="shared" si="163"/>
        <v>B2</v>
      </c>
      <c r="AA453" s="4" t="s">
        <v>263</v>
      </c>
    </row>
    <row r="454" spans="1:27" x14ac:dyDescent="0.25">
      <c r="A454" s="2">
        <v>200072774</v>
      </c>
      <c r="B454" s="2" t="s">
        <v>1242</v>
      </c>
      <c r="C454" s="2" t="s">
        <v>324</v>
      </c>
      <c r="D454" s="50" t="s">
        <v>1243</v>
      </c>
      <c r="E454" s="46" t="s">
        <v>1239</v>
      </c>
      <c r="F454" s="50" t="s">
        <v>2489</v>
      </c>
      <c r="G454" s="39">
        <v>43688</v>
      </c>
      <c r="H454" s="4">
        <v>8438</v>
      </c>
      <c r="I454" s="4">
        <v>282</v>
      </c>
      <c r="J454" s="51">
        <v>146</v>
      </c>
      <c r="K454" s="51">
        <v>137</v>
      </c>
      <c r="L454" s="51">
        <v>171</v>
      </c>
      <c r="M454" s="51">
        <v>251</v>
      </c>
      <c r="N454" s="59">
        <v>176</v>
      </c>
      <c r="O454" s="73">
        <f t="shared" si="166"/>
        <v>92</v>
      </c>
      <c r="P454" s="65">
        <f t="shared" si="155"/>
        <v>40</v>
      </c>
      <c r="Q454" s="65">
        <f t="shared" si="156"/>
        <v>26</v>
      </c>
      <c r="R454" s="65">
        <f t="shared" si="158"/>
        <v>21</v>
      </c>
      <c r="S454" s="65">
        <f t="shared" si="164"/>
        <v>59</v>
      </c>
      <c r="T454" s="53">
        <f t="shared" si="165"/>
        <v>33</v>
      </c>
      <c r="U454" s="49">
        <f t="shared" si="159"/>
        <v>4</v>
      </c>
      <c r="V454" s="49">
        <f t="shared" si="160"/>
        <v>2</v>
      </c>
      <c r="W454" s="49">
        <f t="shared" si="161"/>
        <v>2</v>
      </c>
      <c r="X454" s="49">
        <f t="shared" si="162"/>
        <v>3</v>
      </c>
      <c r="Y454" s="49" t="str">
        <f t="shared" si="163"/>
        <v>B2</v>
      </c>
      <c r="AA454" s="4" t="s">
        <v>263</v>
      </c>
    </row>
    <row r="455" spans="1:27" x14ac:dyDescent="0.25">
      <c r="A455" s="2">
        <v>200074595</v>
      </c>
      <c r="B455" s="2" t="s">
        <v>1244</v>
      </c>
      <c r="C455" s="2" t="s">
        <v>143</v>
      </c>
      <c r="D455" s="50" t="s">
        <v>1245</v>
      </c>
      <c r="E455" s="46" t="s">
        <v>1239</v>
      </c>
      <c r="F455" s="50" t="s">
        <v>2489</v>
      </c>
      <c r="G455" s="39">
        <v>43688</v>
      </c>
      <c r="H455" s="4">
        <v>8438</v>
      </c>
      <c r="I455" s="4">
        <v>282</v>
      </c>
      <c r="J455" s="51">
        <v>214</v>
      </c>
      <c r="K455" s="51">
        <v>154</v>
      </c>
      <c r="L455" s="51">
        <v>206</v>
      </c>
      <c r="M455" s="51">
        <v>267</v>
      </c>
      <c r="N455" s="59">
        <v>210</v>
      </c>
      <c r="O455" s="73">
        <f t="shared" si="166"/>
        <v>92</v>
      </c>
      <c r="P455" s="65">
        <f t="shared" si="155"/>
        <v>88</v>
      </c>
      <c r="Q455" s="65">
        <f t="shared" si="156"/>
        <v>42</v>
      </c>
      <c r="R455" s="65">
        <f t="shared" si="158"/>
        <v>55</v>
      </c>
      <c r="S455" s="65">
        <f t="shared" si="164"/>
        <v>76</v>
      </c>
      <c r="T455" s="53">
        <f t="shared" si="165"/>
        <v>78</v>
      </c>
      <c r="U455" s="49">
        <f t="shared" si="159"/>
        <v>4</v>
      </c>
      <c r="V455" s="49">
        <f t="shared" si="160"/>
        <v>4</v>
      </c>
      <c r="W455" s="49">
        <f t="shared" si="161"/>
        <v>2</v>
      </c>
      <c r="X455" s="49">
        <f t="shared" si="162"/>
        <v>4</v>
      </c>
      <c r="Y455" s="49" t="str">
        <f t="shared" si="163"/>
        <v>B2</v>
      </c>
      <c r="AA455" s="4" t="s">
        <v>263</v>
      </c>
    </row>
    <row r="456" spans="1:27" x14ac:dyDescent="0.25">
      <c r="A456" s="2">
        <v>200074410</v>
      </c>
      <c r="B456" s="2" t="s">
        <v>1237</v>
      </c>
      <c r="C456" s="2" t="s">
        <v>301</v>
      </c>
      <c r="D456" s="50" t="s">
        <v>1238</v>
      </c>
      <c r="E456" s="46" t="s">
        <v>1239</v>
      </c>
      <c r="F456" s="50" t="s">
        <v>2489</v>
      </c>
      <c r="G456" s="39">
        <v>43688</v>
      </c>
      <c r="H456" s="4">
        <v>8438</v>
      </c>
      <c r="I456" s="4">
        <v>171</v>
      </c>
      <c r="J456" s="51">
        <v>189</v>
      </c>
      <c r="K456" s="51">
        <v>171</v>
      </c>
      <c r="L456" s="51">
        <v>231</v>
      </c>
      <c r="M456" s="51">
        <v>175</v>
      </c>
      <c r="N456" s="51">
        <v>192</v>
      </c>
      <c r="O456" s="73">
        <f t="shared" si="166"/>
        <v>51</v>
      </c>
      <c r="P456" s="65">
        <f t="shared" si="155"/>
        <v>71</v>
      </c>
      <c r="Q456" s="65">
        <f t="shared" si="156"/>
        <v>61</v>
      </c>
      <c r="R456" s="65">
        <f t="shared" si="158"/>
        <v>85</v>
      </c>
      <c r="S456" s="65">
        <f t="shared" si="164"/>
        <v>11</v>
      </c>
      <c r="T456" s="53">
        <f t="shared" si="165"/>
        <v>51</v>
      </c>
      <c r="U456" s="49">
        <f t="shared" si="159"/>
        <v>3</v>
      </c>
      <c r="V456" s="49">
        <f t="shared" si="160"/>
        <v>3</v>
      </c>
      <c r="W456" s="49">
        <f t="shared" si="161"/>
        <v>3</v>
      </c>
      <c r="X456" s="49">
        <f t="shared" si="162"/>
        <v>4</v>
      </c>
      <c r="Y456" s="49" t="str">
        <f t="shared" si="163"/>
        <v>B1</v>
      </c>
      <c r="AA456" s="4" t="s">
        <v>264</v>
      </c>
    </row>
    <row r="457" spans="1:27" x14ac:dyDescent="0.25">
      <c r="A457" s="2">
        <v>200073573</v>
      </c>
      <c r="B457" s="2" t="s">
        <v>717</v>
      </c>
      <c r="C457" s="2" t="s">
        <v>995</v>
      </c>
      <c r="D457" s="50" t="s">
        <v>1246</v>
      </c>
      <c r="E457" s="46" t="s">
        <v>1239</v>
      </c>
      <c r="F457" s="50" t="s">
        <v>2489</v>
      </c>
      <c r="G457" s="39">
        <v>43688</v>
      </c>
      <c r="H457" s="4">
        <v>8438</v>
      </c>
      <c r="I457" s="4">
        <v>181</v>
      </c>
      <c r="J457" s="51">
        <v>163</v>
      </c>
      <c r="K457" s="51">
        <v>120</v>
      </c>
      <c r="L457" s="51">
        <v>214</v>
      </c>
      <c r="M457" s="51">
        <v>245</v>
      </c>
      <c r="N457" s="51">
        <v>186</v>
      </c>
      <c r="O457" s="73">
        <f t="shared" si="166"/>
        <v>74</v>
      </c>
      <c r="P457" s="65">
        <f t="shared" si="155"/>
        <v>53</v>
      </c>
      <c r="Q457" s="65">
        <f t="shared" si="156"/>
        <v>16</v>
      </c>
      <c r="R457" s="65">
        <f t="shared" si="158"/>
        <v>66</v>
      </c>
      <c r="S457" s="65">
        <f t="shared" si="164"/>
        <v>52</v>
      </c>
      <c r="T457" s="53">
        <f t="shared" si="165"/>
        <v>44</v>
      </c>
      <c r="U457" s="49">
        <f t="shared" si="159"/>
        <v>3</v>
      </c>
      <c r="V457" s="49">
        <f t="shared" si="160"/>
        <v>3</v>
      </c>
      <c r="W457" s="49">
        <f t="shared" si="161"/>
        <v>1</v>
      </c>
      <c r="X457" s="49">
        <f t="shared" si="162"/>
        <v>4</v>
      </c>
      <c r="Y457" s="49" t="str">
        <f t="shared" si="163"/>
        <v>B2</v>
      </c>
      <c r="AA457" s="4" t="s">
        <v>263</v>
      </c>
    </row>
    <row r="458" spans="1:27" x14ac:dyDescent="0.25">
      <c r="A458" s="2">
        <v>200082263</v>
      </c>
      <c r="B458" s="2" t="s">
        <v>1247</v>
      </c>
      <c r="C458" s="2" t="s">
        <v>1248</v>
      </c>
      <c r="D458" s="50" t="s">
        <v>1249</v>
      </c>
      <c r="E458" s="46" t="s">
        <v>1239</v>
      </c>
      <c r="F458" s="50" t="s">
        <v>2489</v>
      </c>
      <c r="G458" s="39">
        <v>43688</v>
      </c>
      <c r="H458" s="4">
        <v>8438</v>
      </c>
      <c r="I458" s="4">
        <v>300</v>
      </c>
      <c r="J458" s="51">
        <v>206</v>
      </c>
      <c r="K458" s="51">
        <v>163</v>
      </c>
      <c r="L458" s="51">
        <v>163</v>
      </c>
      <c r="M458" s="51">
        <v>273</v>
      </c>
      <c r="N458" s="59">
        <v>201</v>
      </c>
      <c r="O458" s="73">
        <f t="shared" si="166"/>
        <v>99</v>
      </c>
      <c r="P458" s="65">
        <f t="shared" si="155"/>
        <v>82</v>
      </c>
      <c r="Q458" s="65">
        <f t="shared" si="156"/>
        <v>51</v>
      </c>
      <c r="R458" s="65">
        <f t="shared" si="158"/>
        <v>16</v>
      </c>
      <c r="S458" s="65">
        <f t="shared" si="164"/>
        <v>85</v>
      </c>
      <c r="T458" s="53">
        <f t="shared" si="165"/>
        <v>65</v>
      </c>
      <c r="U458" s="49">
        <f t="shared" si="159"/>
        <v>4</v>
      </c>
      <c r="V458" s="49">
        <f t="shared" si="160"/>
        <v>4</v>
      </c>
      <c r="W458" s="49">
        <f t="shared" si="161"/>
        <v>3</v>
      </c>
      <c r="X458" s="49">
        <f t="shared" si="162"/>
        <v>3</v>
      </c>
      <c r="Y458" s="49" t="str">
        <f t="shared" si="163"/>
        <v>B2</v>
      </c>
      <c r="AA458" s="4" t="s">
        <v>263</v>
      </c>
    </row>
    <row r="459" spans="1:27" x14ac:dyDescent="0.25">
      <c r="A459" s="2">
        <v>200073594</v>
      </c>
      <c r="B459" s="2" t="s">
        <v>1250</v>
      </c>
      <c r="C459" s="2" t="s">
        <v>1251</v>
      </c>
      <c r="D459" s="50" t="s">
        <v>1252</v>
      </c>
      <c r="E459" s="46" t="s">
        <v>1239</v>
      </c>
      <c r="F459" s="50" t="s">
        <v>2489</v>
      </c>
      <c r="G459" s="39">
        <v>43688</v>
      </c>
      <c r="H459" s="4">
        <v>8438</v>
      </c>
      <c r="I459" s="4">
        <v>133</v>
      </c>
      <c r="J459" s="51">
        <v>137</v>
      </c>
      <c r="K459" s="51">
        <v>120</v>
      </c>
      <c r="L459" s="51">
        <v>180</v>
      </c>
      <c r="M459" s="51">
        <v>256</v>
      </c>
      <c r="N459" s="51">
        <v>173</v>
      </c>
      <c r="O459" s="73">
        <f t="shared" si="166"/>
        <v>21</v>
      </c>
      <c r="P459" s="65">
        <f t="shared" si="155"/>
        <v>33</v>
      </c>
      <c r="Q459" s="65">
        <f t="shared" si="156"/>
        <v>16</v>
      </c>
      <c r="R459" s="65">
        <f t="shared" si="158"/>
        <v>29</v>
      </c>
      <c r="S459" s="65">
        <f t="shared" si="164"/>
        <v>63</v>
      </c>
      <c r="T459" s="53">
        <f t="shared" si="165"/>
        <v>30</v>
      </c>
      <c r="U459" s="49">
        <f t="shared" si="159"/>
        <v>2</v>
      </c>
      <c r="V459" s="49">
        <f t="shared" si="160"/>
        <v>2</v>
      </c>
      <c r="W459" s="49">
        <f t="shared" si="161"/>
        <v>1</v>
      </c>
      <c r="X459" s="49">
        <f t="shared" si="162"/>
        <v>3</v>
      </c>
      <c r="Y459" s="49" t="str">
        <f t="shared" si="163"/>
        <v>B2</v>
      </c>
      <c r="AA459" s="4" t="s">
        <v>263</v>
      </c>
    </row>
    <row r="460" spans="1:27" x14ac:dyDescent="0.25">
      <c r="A460" s="2">
        <v>200088337</v>
      </c>
      <c r="B460" s="2" t="s">
        <v>1253</v>
      </c>
      <c r="C460" s="2" t="s">
        <v>198</v>
      </c>
      <c r="D460" s="50" t="s">
        <v>1254</v>
      </c>
      <c r="E460" s="46" t="s">
        <v>1239</v>
      </c>
      <c r="F460" s="50" t="s">
        <v>2489</v>
      </c>
      <c r="G460" s="39">
        <v>43688</v>
      </c>
      <c r="H460" s="4">
        <v>8438</v>
      </c>
      <c r="I460" s="4">
        <v>282</v>
      </c>
      <c r="J460" s="51">
        <v>214</v>
      </c>
      <c r="K460" s="51">
        <v>163</v>
      </c>
      <c r="L460" s="51">
        <v>240</v>
      </c>
      <c r="M460" s="51">
        <v>284</v>
      </c>
      <c r="N460" s="51">
        <v>225</v>
      </c>
      <c r="O460" s="73">
        <f t="shared" si="166"/>
        <v>92</v>
      </c>
      <c r="P460" s="65">
        <f t="shared" si="155"/>
        <v>88</v>
      </c>
      <c r="Q460" s="65">
        <f t="shared" si="156"/>
        <v>51</v>
      </c>
      <c r="R460" s="65">
        <f t="shared" si="158"/>
        <v>91</v>
      </c>
      <c r="S460" s="65">
        <f t="shared" si="164"/>
        <v>93</v>
      </c>
      <c r="T460" s="53">
        <f t="shared" si="165"/>
        <v>91</v>
      </c>
      <c r="U460" s="49">
        <f t="shared" si="159"/>
        <v>4</v>
      </c>
      <c r="V460" s="49">
        <f t="shared" si="160"/>
        <v>4</v>
      </c>
      <c r="W460" s="49">
        <f t="shared" si="161"/>
        <v>3</v>
      </c>
      <c r="X460" s="49">
        <f t="shared" si="162"/>
        <v>4</v>
      </c>
      <c r="Y460" s="49" t="str">
        <f t="shared" si="163"/>
        <v>B2</v>
      </c>
      <c r="AA460" s="4" t="s">
        <v>263</v>
      </c>
    </row>
    <row r="461" spans="1:27" x14ac:dyDescent="0.25">
      <c r="A461" s="2">
        <v>200073661</v>
      </c>
      <c r="B461" s="2" t="s">
        <v>1308</v>
      </c>
      <c r="C461" s="2" t="s">
        <v>462</v>
      </c>
      <c r="D461" s="50" t="s">
        <v>1309</v>
      </c>
      <c r="E461" s="46" t="s">
        <v>1239</v>
      </c>
      <c r="F461" s="50" t="s">
        <v>2489</v>
      </c>
      <c r="G461" s="39">
        <v>43688</v>
      </c>
      <c r="H461" s="4">
        <v>8439</v>
      </c>
      <c r="I461" s="4">
        <v>135</v>
      </c>
      <c r="J461" s="51">
        <v>206</v>
      </c>
      <c r="K461" s="51">
        <v>189</v>
      </c>
      <c r="L461" s="51">
        <v>231</v>
      </c>
      <c r="M461" s="51">
        <v>262</v>
      </c>
      <c r="N461" s="51">
        <v>222</v>
      </c>
      <c r="O461" s="73">
        <f t="shared" si="166"/>
        <v>24</v>
      </c>
      <c r="P461" s="65">
        <f t="shared" si="155"/>
        <v>82</v>
      </c>
      <c r="Q461" s="65">
        <f t="shared" si="156"/>
        <v>76</v>
      </c>
      <c r="R461" s="65">
        <f t="shared" si="158"/>
        <v>85</v>
      </c>
      <c r="S461" s="65">
        <f t="shared" si="164"/>
        <v>71</v>
      </c>
      <c r="T461" s="53">
        <f t="shared" si="165"/>
        <v>88</v>
      </c>
      <c r="U461" s="49">
        <f t="shared" si="159"/>
        <v>2</v>
      </c>
      <c r="V461" s="49">
        <f t="shared" si="160"/>
        <v>4</v>
      </c>
      <c r="W461" s="49">
        <f t="shared" si="161"/>
        <v>3</v>
      </c>
      <c r="X461" s="49">
        <f t="shared" si="162"/>
        <v>4</v>
      </c>
      <c r="Y461" s="49" t="str">
        <f t="shared" si="163"/>
        <v>B2</v>
      </c>
      <c r="AA461" s="4" t="s">
        <v>263</v>
      </c>
    </row>
    <row r="462" spans="1:27" x14ac:dyDescent="0.25">
      <c r="A462" s="2">
        <v>200071413</v>
      </c>
      <c r="B462" s="2" t="s">
        <v>1255</v>
      </c>
      <c r="C462" s="2" t="s">
        <v>1230</v>
      </c>
      <c r="D462" s="50" t="s">
        <v>1256</v>
      </c>
      <c r="E462" s="46" t="s">
        <v>1239</v>
      </c>
      <c r="F462" s="50" t="s">
        <v>2489</v>
      </c>
      <c r="G462" s="39">
        <v>43688</v>
      </c>
      <c r="H462" s="4">
        <v>8438</v>
      </c>
      <c r="I462" s="4">
        <v>81</v>
      </c>
      <c r="J462" s="51">
        <v>206</v>
      </c>
      <c r="K462" s="51">
        <v>129</v>
      </c>
      <c r="L462" s="51">
        <v>180</v>
      </c>
      <c r="M462" s="51">
        <v>245</v>
      </c>
      <c r="N462" s="51">
        <v>190</v>
      </c>
      <c r="O462" s="73">
        <f t="shared" si="166"/>
        <v>8</v>
      </c>
      <c r="P462" s="65">
        <f t="shared" si="155"/>
        <v>82</v>
      </c>
      <c r="Q462" s="65">
        <f t="shared" si="156"/>
        <v>20</v>
      </c>
      <c r="R462" s="65">
        <f t="shared" si="158"/>
        <v>29</v>
      </c>
      <c r="S462" s="65">
        <f t="shared" si="164"/>
        <v>52</v>
      </c>
      <c r="T462" s="53">
        <f t="shared" si="165"/>
        <v>50</v>
      </c>
      <c r="U462" s="49">
        <f t="shared" si="159"/>
        <v>1</v>
      </c>
      <c r="V462" s="49">
        <f t="shared" si="160"/>
        <v>4</v>
      </c>
      <c r="W462" s="49">
        <f t="shared" si="161"/>
        <v>2</v>
      </c>
      <c r="X462" s="49">
        <f t="shared" si="162"/>
        <v>3</v>
      </c>
      <c r="Y462" s="49" t="str">
        <f t="shared" si="163"/>
        <v>B2</v>
      </c>
      <c r="AA462" s="4" t="s">
        <v>263</v>
      </c>
    </row>
    <row r="463" spans="1:27" x14ac:dyDescent="0.25">
      <c r="A463" s="2">
        <v>200071960</v>
      </c>
      <c r="B463" s="2" t="s">
        <v>1310</v>
      </c>
      <c r="C463" s="2" t="s">
        <v>4</v>
      </c>
      <c r="D463" s="50" t="s">
        <v>1311</v>
      </c>
      <c r="E463" s="46" t="s">
        <v>1239</v>
      </c>
      <c r="F463" s="50" t="s">
        <v>2489</v>
      </c>
      <c r="G463" s="39">
        <v>43688</v>
      </c>
      <c r="H463" s="4">
        <v>8439</v>
      </c>
      <c r="I463" s="4">
        <v>181</v>
      </c>
      <c r="J463" s="51">
        <v>257</v>
      </c>
      <c r="K463" s="51">
        <v>197</v>
      </c>
      <c r="L463" s="51">
        <v>180</v>
      </c>
      <c r="M463" s="51">
        <v>289</v>
      </c>
      <c r="N463" s="59">
        <v>231</v>
      </c>
      <c r="O463" s="73">
        <f t="shared" si="166"/>
        <v>74</v>
      </c>
      <c r="P463" s="65">
        <v>100</v>
      </c>
      <c r="Q463" s="65">
        <f t="shared" si="156"/>
        <v>84</v>
      </c>
      <c r="R463" s="65">
        <f t="shared" si="158"/>
        <v>29</v>
      </c>
      <c r="S463" s="65">
        <f t="shared" si="164"/>
        <v>95</v>
      </c>
      <c r="T463" s="53">
        <f t="shared" si="165"/>
        <v>95</v>
      </c>
      <c r="U463" s="49">
        <f t="shared" si="159"/>
        <v>3</v>
      </c>
      <c r="V463" s="49">
        <f t="shared" si="160"/>
        <v>4</v>
      </c>
      <c r="W463" s="49">
        <f t="shared" si="161"/>
        <v>3</v>
      </c>
      <c r="X463" s="49">
        <f t="shared" si="162"/>
        <v>3</v>
      </c>
      <c r="Y463" s="49" t="str">
        <f t="shared" si="163"/>
        <v>B2</v>
      </c>
      <c r="AA463" s="4" t="s">
        <v>263</v>
      </c>
    </row>
    <row r="464" spans="1:27" x14ac:dyDescent="0.25">
      <c r="A464" s="2">
        <v>200073600</v>
      </c>
      <c r="B464" s="2" t="s">
        <v>1312</v>
      </c>
      <c r="C464" s="2" t="s">
        <v>1313</v>
      </c>
      <c r="D464" s="50" t="s">
        <v>1314</v>
      </c>
      <c r="E464" s="46" t="s">
        <v>1239</v>
      </c>
      <c r="F464" s="50" t="s">
        <v>2489</v>
      </c>
      <c r="G464" s="39">
        <v>43688</v>
      </c>
      <c r="H464" s="4">
        <v>8439</v>
      </c>
      <c r="I464" s="4">
        <v>300</v>
      </c>
      <c r="J464" s="51">
        <v>171</v>
      </c>
      <c r="K464" s="51">
        <v>154</v>
      </c>
      <c r="L464" s="51">
        <v>214</v>
      </c>
      <c r="M464" s="51">
        <v>273</v>
      </c>
      <c r="N464" s="59">
        <v>203</v>
      </c>
      <c r="O464" s="73">
        <f t="shared" si="166"/>
        <v>99</v>
      </c>
      <c r="P464" s="65">
        <f t="shared" ref="P464:P475" si="167">VLOOKUP(J464,PER_RC,2,FALSE)</f>
        <v>60</v>
      </c>
      <c r="Q464" s="65">
        <f t="shared" ref="Q464:Q495" si="168">VLOOKUP(K464,PER_LC,2,FALSE)</f>
        <v>42</v>
      </c>
      <c r="R464" s="65">
        <f t="shared" si="158"/>
        <v>66</v>
      </c>
      <c r="S464" s="65">
        <f t="shared" si="164"/>
        <v>85</v>
      </c>
      <c r="T464" s="53">
        <f t="shared" si="165"/>
        <v>68</v>
      </c>
      <c r="U464" s="49">
        <f t="shared" si="159"/>
        <v>4</v>
      </c>
      <c r="V464" s="49">
        <f t="shared" si="160"/>
        <v>3</v>
      </c>
      <c r="W464" s="49">
        <f t="shared" si="161"/>
        <v>2</v>
      </c>
      <c r="X464" s="49">
        <f t="shared" si="162"/>
        <v>4</v>
      </c>
      <c r="Y464" s="49" t="str">
        <f t="shared" si="163"/>
        <v>B2</v>
      </c>
      <c r="AA464" s="4" t="s">
        <v>263</v>
      </c>
    </row>
    <row r="465" spans="1:27" x14ac:dyDescent="0.25">
      <c r="A465" s="2">
        <v>200082290</v>
      </c>
      <c r="B465" s="2" t="s">
        <v>1257</v>
      </c>
      <c r="C465" s="2" t="s">
        <v>337</v>
      </c>
      <c r="D465" s="50" t="s">
        <v>1258</v>
      </c>
      <c r="E465" s="46" t="s">
        <v>1239</v>
      </c>
      <c r="F465" s="50" t="s">
        <v>2489</v>
      </c>
      <c r="G465" s="39">
        <v>43688</v>
      </c>
      <c r="H465" s="4">
        <v>8438</v>
      </c>
      <c r="I465" s="4">
        <v>282</v>
      </c>
      <c r="J465" s="51">
        <v>137</v>
      </c>
      <c r="K465" s="51">
        <v>180</v>
      </c>
      <c r="L465" s="51">
        <v>189</v>
      </c>
      <c r="M465" s="51">
        <v>256</v>
      </c>
      <c r="N465" s="51">
        <v>191</v>
      </c>
      <c r="O465" s="73">
        <f t="shared" si="166"/>
        <v>92</v>
      </c>
      <c r="P465" s="65">
        <f t="shared" si="167"/>
        <v>33</v>
      </c>
      <c r="Q465" s="65">
        <f t="shared" si="168"/>
        <v>71</v>
      </c>
      <c r="R465" s="65">
        <f t="shared" si="158"/>
        <v>34</v>
      </c>
      <c r="S465" s="65">
        <f t="shared" si="164"/>
        <v>63</v>
      </c>
      <c r="T465" s="53">
        <v>51</v>
      </c>
      <c r="U465" s="49">
        <f t="shared" si="159"/>
        <v>4</v>
      </c>
      <c r="V465" s="49">
        <f t="shared" si="160"/>
        <v>2</v>
      </c>
      <c r="W465" s="49">
        <f t="shared" si="161"/>
        <v>3</v>
      </c>
      <c r="X465" s="49">
        <f t="shared" si="162"/>
        <v>3</v>
      </c>
      <c r="Y465" s="49" t="str">
        <f t="shared" si="163"/>
        <v>B2</v>
      </c>
      <c r="AA465" s="4" t="s">
        <v>263</v>
      </c>
    </row>
    <row r="466" spans="1:27" x14ac:dyDescent="0.25">
      <c r="A466" s="2">
        <v>200075504</v>
      </c>
      <c r="B466" s="2" t="s">
        <v>1315</v>
      </c>
      <c r="C466" s="2" t="s">
        <v>301</v>
      </c>
      <c r="D466" s="50" t="s">
        <v>1316</v>
      </c>
      <c r="E466" s="46" t="s">
        <v>1239</v>
      </c>
      <c r="F466" s="50" t="s">
        <v>2489</v>
      </c>
      <c r="G466" s="39">
        <v>43688</v>
      </c>
      <c r="H466" s="4">
        <v>8439</v>
      </c>
      <c r="I466" s="4">
        <v>181</v>
      </c>
      <c r="J466" s="51">
        <v>214</v>
      </c>
      <c r="K466" s="51">
        <v>154</v>
      </c>
      <c r="L466" s="51">
        <v>214</v>
      </c>
      <c r="M466" s="51">
        <v>229</v>
      </c>
      <c r="N466" s="51">
        <v>203</v>
      </c>
      <c r="O466" s="73">
        <f t="shared" si="166"/>
        <v>74</v>
      </c>
      <c r="P466" s="65">
        <f t="shared" si="167"/>
        <v>88</v>
      </c>
      <c r="Q466" s="65">
        <f t="shared" si="168"/>
        <v>42</v>
      </c>
      <c r="R466" s="65">
        <f t="shared" si="158"/>
        <v>66</v>
      </c>
      <c r="S466" s="65">
        <f t="shared" si="164"/>
        <v>37</v>
      </c>
      <c r="T466" s="53">
        <f>VLOOKUP(N466,PER_PGLOB,2,FALSE)</f>
        <v>68</v>
      </c>
      <c r="U466" s="49">
        <f t="shared" si="159"/>
        <v>3</v>
      </c>
      <c r="V466" s="49">
        <f t="shared" si="160"/>
        <v>4</v>
      </c>
      <c r="W466" s="49">
        <f t="shared" si="161"/>
        <v>2</v>
      </c>
      <c r="X466" s="49">
        <f t="shared" si="162"/>
        <v>4</v>
      </c>
      <c r="Y466" s="49" t="str">
        <f t="shared" si="163"/>
        <v>B2</v>
      </c>
      <c r="AA466" s="4" t="s">
        <v>263</v>
      </c>
    </row>
    <row r="467" spans="1:27" x14ac:dyDescent="0.25">
      <c r="A467" s="2">
        <v>200073199</v>
      </c>
      <c r="B467" s="2" t="s">
        <v>1317</v>
      </c>
      <c r="C467" s="2" t="s">
        <v>1318</v>
      </c>
      <c r="D467" s="50" t="s">
        <v>1319</v>
      </c>
      <c r="E467" s="46" t="s">
        <v>1239</v>
      </c>
      <c r="F467" s="50" t="s">
        <v>2489</v>
      </c>
      <c r="G467" s="39">
        <v>43688</v>
      </c>
      <c r="H467" s="4">
        <v>8439</v>
      </c>
      <c r="I467" s="4">
        <v>129</v>
      </c>
      <c r="J467" s="51">
        <v>231</v>
      </c>
      <c r="K467" s="51">
        <v>197</v>
      </c>
      <c r="L467" s="51">
        <v>214</v>
      </c>
      <c r="M467" s="51">
        <v>256</v>
      </c>
      <c r="N467" s="59">
        <v>225</v>
      </c>
      <c r="O467" s="73">
        <f t="shared" si="166"/>
        <v>13</v>
      </c>
      <c r="P467" s="65">
        <f t="shared" si="167"/>
        <v>95</v>
      </c>
      <c r="Q467" s="65">
        <f t="shared" si="168"/>
        <v>84</v>
      </c>
      <c r="R467" s="65">
        <f t="shared" si="158"/>
        <v>66</v>
      </c>
      <c r="S467" s="65">
        <f t="shared" si="164"/>
        <v>63</v>
      </c>
      <c r="T467" s="53">
        <f>VLOOKUP(N467,PER_PGLOB,2,FALSE)</f>
        <v>91</v>
      </c>
      <c r="U467" s="49">
        <f t="shared" si="159"/>
        <v>2</v>
      </c>
      <c r="V467" s="49">
        <f t="shared" si="160"/>
        <v>4</v>
      </c>
      <c r="W467" s="49">
        <f t="shared" si="161"/>
        <v>3</v>
      </c>
      <c r="X467" s="49">
        <f t="shared" si="162"/>
        <v>4</v>
      </c>
      <c r="Y467" s="49" t="str">
        <f t="shared" si="163"/>
        <v>B2</v>
      </c>
      <c r="AA467" s="4" t="s">
        <v>263</v>
      </c>
    </row>
    <row r="468" spans="1:27" x14ac:dyDescent="0.25">
      <c r="A468" s="2">
        <v>200046953</v>
      </c>
      <c r="B468" s="2" t="s">
        <v>1320</v>
      </c>
      <c r="C468" s="2" t="s">
        <v>1321</v>
      </c>
      <c r="D468" s="50" t="s">
        <v>1322</v>
      </c>
      <c r="E468" s="46" t="s">
        <v>1239</v>
      </c>
      <c r="F468" s="50" t="s">
        <v>2489</v>
      </c>
      <c r="G468" s="39">
        <v>43688</v>
      </c>
      <c r="H468" s="4">
        <v>8439</v>
      </c>
      <c r="I468" s="4">
        <v>172</v>
      </c>
      <c r="J468" s="51">
        <v>137</v>
      </c>
      <c r="K468" s="51">
        <v>120</v>
      </c>
      <c r="L468" s="51">
        <v>154</v>
      </c>
      <c r="M468" s="51">
        <v>207</v>
      </c>
      <c r="N468" s="51">
        <v>155</v>
      </c>
      <c r="O468" s="73">
        <f t="shared" si="166"/>
        <v>53</v>
      </c>
      <c r="P468" s="65">
        <f t="shared" si="167"/>
        <v>33</v>
      </c>
      <c r="Q468" s="65">
        <f t="shared" si="168"/>
        <v>16</v>
      </c>
      <c r="R468" s="65">
        <f t="shared" si="158"/>
        <v>13</v>
      </c>
      <c r="S468" s="65">
        <f t="shared" si="164"/>
        <v>24</v>
      </c>
      <c r="T468" s="53">
        <v>18</v>
      </c>
      <c r="U468" s="49">
        <f t="shared" si="159"/>
        <v>3</v>
      </c>
      <c r="V468" s="49">
        <f t="shared" si="160"/>
        <v>2</v>
      </c>
      <c r="W468" s="49">
        <f t="shared" si="161"/>
        <v>1</v>
      </c>
      <c r="X468" s="49">
        <f t="shared" si="162"/>
        <v>2</v>
      </c>
      <c r="Y468" s="49" t="str">
        <f t="shared" si="163"/>
        <v>B2</v>
      </c>
      <c r="AA468" s="4" t="s">
        <v>263</v>
      </c>
    </row>
    <row r="469" spans="1:27" x14ac:dyDescent="0.25">
      <c r="A469" s="2">
        <v>200059690</v>
      </c>
      <c r="B469" s="2" t="s">
        <v>1323</v>
      </c>
      <c r="C469" s="2" t="s">
        <v>381</v>
      </c>
      <c r="D469" s="50" t="s">
        <v>1324</v>
      </c>
      <c r="E469" s="46" t="s">
        <v>1239</v>
      </c>
      <c r="F469" s="50" t="s">
        <v>2489</v>
      </c>
      <c r="G469" s="39">
        <v>43688</v>
      </c>
      <c r="H469" s="4">
        <v>8439</v>
      </c>
      <c r="I469" s="4">
        <v>288</v>
      </c>
      <c r="J469" s="51">
        <v>120</v>
      </c>
      <c r="K469" s="51">
        <v>180</v>
      </c>
      <c r="L469" s="51">
        <v>163</v>
      </c>
      <c r="M469" s="51">
        <v>278</v>
      </c>
      <c r="N469" s="51">
        <v>185</v>
      </c>
      <c r="O469" s="73">
        <v>95</v>
      </c>
      <c r="P469" s="65">
        <f t="shared" si="167"/>
        <v>24</v>
      </c>
      <c r="Q469" s="65">
        <f t="shared" si="168"/>
        <v>71</v>
      </c>
      <c r="R469" s="65">
        <f t="shared" si="158"/>
        <v>16</v>
      </c>
      <c r="S469" s="65">
        <f t="shared" si="164"/>
        <v>88</v>
      </c>
      <c r="T469" s="53">
        <f>VLOOKUP(N469,PER_PGLOB,2,FALSE)</f>
        <v>42</v>
      </c>
      <c r="U469" s="49">
        <f t="shared" si="159"/>
        <v>4</v>
      </c>
      <c r="V469" s="49">
        <f t="shared" si="160"/>
        <v>1</v>
      </c>
      <c r="W469" s="49">
        <f t="shared" si="161"/>
        <v>3</v>
      </c>
      <c r="X469" s="49">
        <f t="shared" si="162"/>
        <v>3</v>
      </c>
      <c r="Y469" s="49" t="str">
        <f t="shared" si="163"/>
        <v>B2</v>
      </c>
      <c r="AA469" s="4" t="s">
        <v>263</v>
      </c>
    </row>
    <row r="470" spans="1:27" x14ac:dyDescent="0.25">
      <c r="A470" s="2">
        <v>200073603</v>
      </c>
      <c r="B470" s="2" t="s">
        <v>1259</v>
      </c>
      <c r="C470" s="2" t="s">
        <v>693</v>
      </c>
      <c r="D470" s="50" t="s">
        <v>1260</v>
      </c>
      <c r="E470" s="46" t="s">
        <v>1239</v>
      </c>
      <c r="F470" s="50" t="s">
        <v>2489</v>
      </c>
      <c r="G470" s="39">
        <v>43688</v>
      </c>
      <c r="H470" s="4">
        <v>8438</v>
      </c>
      <c r="I470" s="4">
        <v>226</v>
      </c>
      <c r="J470" s="51">
        <v>197</v>
      </c>
      <c r="K470" s="51">
        <v>163</v>
      </c>
      <c r="L470" s="51">
        <v>197</v>
      </c>
      <c r="M470" s="51">
        <v>267</v>
      </c>
      <c r="N470" s="51">
        <v>206</v>
      </c>
      <c r="O470" s="73">
        <f t="shared" ref="O470:O488" si="169">VLOOKUP(I470,PER_CE,2,FALSE)</f>
        <v>80</v>
      </c>
      <c r="P470" s="65">
        <f t="shared" si="167"/>
        <v>77</v>
      </c>
      <c r="Q470" s="65">
        <f t="shared" si="168"/>
        <v>51</v>
      </c>
      <c r="R470" s="65">
        <f t="shared" si="158"/>
        <v>45</v>
      </c>
      <c r="S470" s="65">
        <f t="shared" si="164"/>
        <v>76</v>
      </c>
      <c r="T470" s="53">
        <v>73</v>
      </c>
      <c r="U470" s="49">
        <f t="shared" si="159"/>
        <v>4</v>
      </c>
      <c r="V470" s="49">
        <f t="shared" si="160"/>
        <v>3</v>
      </c>
      <c r="W470" s="49">
        <f t="shared" si="161"/>
        <v>3</v>
      </c>
      <c r="X470" s="49">
        <f t="shared" si="162"/>
        <v>3</v>
      </c>
      <c r="Y470" s="49" t="str">
        <f t="shared" si="163"/>
        <v>B2</v>
      </c>
      <c r="AA470" s="4" t="s">
        <v>263</v>
      </c>
    </row>
    <row r="471" spans="1:27" x14ac:dyDescent="0.25">
      <c r="A471" s="2">
        <v>200082385</v>
      </c>
      <c r="B471" s="2" t="s">
        <v>1261</v>
      </c>
      <c r="C471" s="2" t="s">
        <v>1262</v>
      </c>
      <c r="D471" s="50" t="s">
        <v>1263</v>
      </c>
      <c r="E471" s="46" t="s">
        <v>1239</v>
      </c>
      <c r="F471" s="50" t="s">
        <v>2489</v>
      </c>
      <c r="G471" s="39">
        <v>43688</v>
      </c>
      <c r="H471" s="4">
        <v>8438</v>
      </c>
      <c r="I471" s="4">
        <v>246</v>
      </c>
      <c r="J471" s="51">
        <v>206</v>
      </c>
      <c r="K471" s="51">
        <v>120</v>
      </c>
      <c r="L471" s="51">
        <v>206</v>
      </c>
      <c r="M471" s="51">
        <v>273</v>
      </c>
      <c r="N471" s="51">
        <v>201</v>
      </c>
      <c r="O471" s="73">
        <f t="shared" si="169"/>
        <v>83</v>
      </c>
      <c r="P471" s="65">
        <f t="shared" si="167"/>
        <v>82</v>
      </c>
      <c r="Q471" s="65">
        <f t="shared" si="168"/>
        <v>16</v>
      </c>
      <c r="R471" s="65">
        <f t="shared" si="158"/>
        <v>55</v>
      </c>
      <c r="S471" s="65">
        <f t="shared" si="164"/>
        <v>85</v>
      </c>
      <c r="T471" s="53">
        <f>VLOOKUP(N471,PER_PGLOB,2,FALSE)</f>
        <v>65</v>
      </c>
      <c r="U471" s="49">
        <f t="shared" si="159"/>
        <v>4</v>
      </c>
      <c r="V471" s="49">
        <f t="shared" si="160"/>
        <v>4</v>
      </c>
      <c r="W471" s="49">
        <f t="shared" si="161"/>
        <v>1</v>
      </c>
      <c r="X471" s="49">
        <f t="shared" si="162"/>
        <v>4</v>
      </c>
      <c r="Y471" s="49" t="str">
        <f t="shared" si="163"/>
        <v>B2</v>
      </c>
      <c r="AA471" s="4" t="s">
        <v>263</v>
      </c>
    </row>
    <row r="472" spans="1:27" x14ac:dyDescent="0.25">
      <c r="A472" s="2">
        <v>200071475</v>
      </c>
      <c r="B472" s="2" t="s">
        <v>1325</v>
      </c>
      <c r="C472" s="2" t="s">
        <v>1326</v>
      </c>
      <c r="D472" s="50" t="s">
        <v>1327</v>
      </c>
      <c r="E472" s="46" t="s">
        <v>1239</v>
      </c>
      <c r="F472" s="50" t="s">
        <v>2489</v>
      </c>
      <c r="G472" s="39">
        <v>43688</v>
      </c>
      <c r="H472" s="4">
        <v>8439</v>
      </c>
      <c r="I472" s="4">
        <v>162</v>
      </c>
      <c r="J472" s="51">
        <v>137</v>
      </c>
      <c r="K472" s="51">
        <v>137</v>
      </c>
      <c r="L472" s="51">
        <v>249</v>
      </c>
      <c r="M472" s="51">
        <v>251</v>
      </c>
      <c r="N472" s="51">
        <v>194</v>
      </c>
      <c r="O472" s="73">
        <f t="shared" si="169"/>
        <v>41</v>
      </c>
      <c r="P472" s="65">
        <f t="shared" si="167"/>
        <v>33</v>
      </c>
      <c r="Q472" s="65">
        <f t="shared" si="168"/>
        <v>26</v>
      </c>
      <c r="R472" s="65">
        <f t="shared" si="158"/>
        <v>94</v>
      </c>
      <c r="S472" s="65">
        <f t="shared" si="164"/>
        <v>59</v>
      </c>
      <c r="T472" s="53">
        <f>VLOOKUP(N472,PER_PGLOB,2,FALSE)</f>
        <v>54</v>
      </c>
      <c r="U472" s="49">
        <f t="shared" si="159"/>
        <v>3</v>
      </c>
      <c r="V472" s="49">
        <f t="shared" si="160"/>
        <v>2</v>
      </c>
      <c r="W472" s="49">
        <f t="shared" si="161"/>
        <v>2</v>
      </c>
      <c r="X472" s="49">
        <f t="shared" si="162"/>
        <v>4</v>
      </c>
      <c r="Y472" s="49" t="str">
        <f t="shared" si="163"/>
        <v>B2</v>
      </c>
      <c r="AA472" s="4" t="s">
        <v>263</v>
      </c>
    </row>
    <row r="473" spans="1:27" x14ac:dyDescent="0.25">
      <c r="A473" s="2">
        <v>200058973</v>
      </c>
      <c r="B473" s="2" t="s">
        <v>1328</v>
      </c>
      <c r="C473" s="2" t="s">
        <v>337</v>
      </c>
      <c r="D473" s="50" t="s">
        <v>1329</v>
      </c>
      <c r="E473" s="46" t="s">
        <v>1239</v>
      </c>
      <c r="F473" s="50" t="s">
        <v>2489</v>
      </c>
      <c r="G473" s="39">
        <v>43688</v>
      </c>
      <c r="H473" s="4">
        <v>8439</v>
      </c>
      <c r="I473" s="4">
        <v>123</v>
      </c>
      <c r="J473" s="51">
        <v>189</v>
      </c>
      <c r="K473" s="51">
        <v>180</v>
      </c>
      <c r="L473" s="51">
        <v>223</v>
      </c>
      <c r="M473" s="51">
        <v>235</v>
      </c>
      <c r="N473" s="51">
        <v>207</v>
      </c>
      <c r="O473" s="73">
        <f t="shared" si="169"/>
        <v>10</v>
      </c>
      <c r="P473" s="65">
        <f t="shared" si="167"/>
        <v>71</v>
      </c>
      <c r="Q473" s="65">
        <f t="shared" si="168"/>
        <v>71</v>
      </c>
      <c r="R473" s="65">
        <f t="shared" si="158"/>
        <v>77</v>
      </c>
      <c r="S473" s="65">
        <f t="shared" si="164"/>
        <v>42</v>
      </c>
      <c r="T473" s="53">
        <f>VLOOKUP(N473,PER_PGLOB,2,FALSE)</f>
        <v>73</v>
      </c>
      <c r="U473" s="49">
        <f t="shared" si="159"/>
        <v>2</v>
      </c>
      <c r="V473" s="49">
        <f t="shared" si="160"/>
        <v>3</v>
      </c>
      <c r="W473" s="49">
        <f t="shared" si="161"/>
        <v>3</v>
      </c>
      <c r="X473" s="49">
        <f t="shared" si="162"/>
        <v>4</v>
      </c>
      <c r="Y473" s="49" t="str">
        <f t="shared" si="163"/>
        <v>B2</v>
      </c>
      <c r="AA473" s="4" t="s">
        <v>263</v>
      </c>
    </row>
    <row r="474" spans="1:27" x14ac:dyDescent="0.25">
      <c r="A474" s="2">
        <v>200073141</v>
      </c>
      <c r="B474" s="2" t="s">
        <v>1264</v>
      </c>
      <c r="C474" s="2" t="s">
        <v>1043</v>
      </c>
      <c r="D474" s="50" t="s">
        <v>1265</v>
      </c>
      <c r="E474" s="46" t="s">
        <v>1239</v>
      </c>
      <c r="F474" s="50" t="s">
        <v>2489</v>
      </c>
      <c r="G474" s="39">
        <v>43688</v>
      </c>
      <c r="H474" s="4">
        <v>8438</v>
      </c>
      <c r="I474" s="4">
        <v>172</v>
      </c>
      <c r="J474" s="51">
        <v>223</v>
      </c>
      <c r="K474" s="51">
        <v>171</v>
      </c>
      <c r="L474" s="51">
        <v>240</v>
      </c>
      <c r="M474" s="51">
        <v>273</v>
      </c>
      <c r="N474" s="51">
        <v>227</v>
      </c>
      <c r="O474" s="73">
        <f t="shared" si="169"/>
        <v>53</v>
      </c>
      <c r="P474" s="65">
        <f t="shared" si="167"/>
        <v>92</v>
      </c>
      <c r="Q474" s="65">
        <f t="shared" si="168"/>
        <v>61</v>
      </c>
      <c r="R474" s="65">
        <f t="shared" si="158"/>
        <v>91</v>
      </c>
      <c r="S474" s="65">
        <f t="shared" si="164"/>
        <v>85</v>
      </c>
      <c r="T474" s="53">
        <v>93</v>
      </c>
      <c r="U474" s="49">
        <f t="shared" si="159"/>
        <v>3</v>
      </c>
      <c r="V474" s="49">
        <f t="shared" si="160"/>
        <v>4</v>
      </c>
      <c r="W474" s="49">
        <f t="shared" si="161"/>
        <v>3</v>
      </c>
      <c r="X474" s="49">
        <f t="shared" si="162"/>
        <v>4</v>
      </c>
      <c r="Y474" s="49" t="str">
        <f t="shared" si="163"/>
        <v>B2</v>
      </c>
      <c r="AA474" s="4" t="s">
        <v>263</v>
      </c>
    </row>
    <row r="475" spans="1:27" x14ac:dyDescent="0.25">
      <c r="A475" s="2">
        <v>200088058</v>
      </c>
      <c r="B475" s="2" t="s">
        <v>1266</v>
      </c>
      <c r="C475" s="2" t="s">
        <v>114</v>
      </c>
      <c r="D475" s="50" t="s">
        <v>1267</v>
      </c>
      <c r="E475" s="46" t="s">
        <v>1239</v>
      </c>
      <c r="F475" s="50" t="s">
        <v>2489</v>
      </c>
      <c r="G475" s="39">
        <v>43688</v>
      </c>
      <c r="H475" s="4">
        <v>8438</v>
      </c>
      <c r="I475" s="4">
        <v>179</v>
      </c>
      <c r="J475" s="51">
        <v>240</v>
      </c>
      <c r="K475" s="51">
        <v>197</v>
      </c>
      <c r="L475" s="51">
        <v>240</v>
      </c>
      <c r="M475" s="51">
        <v>289</v>
      </c>
      <c r="N475" s="59">
        <v>242</v>
      </c>
      <c r="O475" s="73">
        <f t="shared" si="169"/>
        <v>68</v>
      </c>
      <c r="P475" s="65">
        <f t="shared" si="167"/>
        <v>98</v>
      </c>
      <c r="Q475" s="65">
        <f t="shared" si="168"/>
        <v>84</v>
      </c>
      <c r="R475" s="65">
        <f t="shared" si="158"/>
        <v>91</v>
      </c>
      <c r="S475" s="65">
        <f t="shared" si="164"/>
        <v>95</v>
      </c>
      <c r="T475" s="53">
        <v>99</v>
      </c>
      <c r="U475" s="49">
        <f t="shared" si="159"/>
        <v>3</v>
      </c>
      <c r="V475" s="49">
        <f t="shared" si="160"/>
        <v>4</v>
      </c>
      <c r="W475" s="49">
        <f t="shared" si="161"/>
        <v>3</v>
      </c>
      <c r="X475" s="49">
        <f t="shared" si="162"/>
        <v>4</v>
      </c>
      <c r="Y475" s="49" t="str">
        <f t="shared" si="163"/>
        <v>B2</v>
      </c>
      <c r="AA475" s="4" t="s">
        <v>263</v>
      </c>
    </row>
    <row r="476" spans="1:27" x14ac:dyDescent="0.25">
      <c r="A476" s="2">
        <v>200090310</v>
      </c>
      <c r="B476" s="2" t="s">
        <v>1268</v>
      </c>
      <c r="C476" s="2" t="s">
        <v>1248</v>
      </c>
      <c r="D476" s="50" t="s">
        <v>1269</v>
      </c>
      <c r="E476" s="46" t="s">
        <v>1239</v>
      </c>
      <c r="F476" s="50" t="s">
        <v>2489</v>
      </c>
      <c r="G476" s="39">
        <v>43688</v>
      </c>
      <c r="H476" s="4">
        <v>8438</v>
      </c>
      <c r="I476" s="4">
        <v>175</v>
      </c>
      <c r="J476" s="51">
        <v>257</v>
      </c>
      <c r="K476" s="51">
        <v>154</v>
      </c>
      <c r="L476" s="51">
        <v>249</v>
      </c>
      <c r="M476" s="51">
        <v>289</v>
      </c>
      <c r="N476" s="59">
        <v>237</v>
      </c>
      <c r="O476" s="73">
        <f t="shared" si="169"/>
        <v>59</v>
      </c>
      <c r="P476" s="65">
        <v>100</v>
      </c>
      <c r="Q476" s="65">
        <f t="shared" si="168"/>
        <v>42</v>
      </c>
      <c r="R476" s="65">
        <f t="shared" si="158"/>
        <v>94</v>
      </c>
      <c r="S476" s="65">
        <f t="shared" si="164"/>
        <v>95</v>
      </c>
      <c r="T476" s="53">
        <f>VLOOKUP(N476,PER_PGLOB,2,FALSE)</f>
        <v>97</v>
      </c>
      <c r="U476" s="49">
        <f t="shared" si="159"/>
        <v>3</v>
      </c>
      <c r="V476" s="49">
        <f t="shared" si="160"/>
        <v>4</v>
      </c>
      <c r="W476" s="49">
        <f t="shared" si="161"/>
        <v>2</v>
      </c>
      <c r="X476" s="49">
        <f t="shared" si="162"/>
        <v>4</v>
      </c>
      <c r="Y476" s="49" t="str">
        <f t="shared" si="163"/>
        <v>B2</v>
      </c>
      <c r="AA476" s="4" t="s">
        <v>263</v>
      </c>
    </row>
    <row r="477" spans="1:27" x14ac:dyDescent="0.25">
      <c r="A477" s="2">
        <v>200074322</v>
      </c>
      <c r="B477" s="2" t="s">
        <v>1330</v>
      </c>
      <c r="C477" s="2" t="s">
        <v>4</v>
      </c>
      <c r="D477" s="50" t="s">
        <v>1331</v>
      </c>
      <c r="E477" s="46" t="s">
        <v>1239</v>
      </c>
      <c r="F477" s="50" t="s">
        <v>2489</v>
      </c>
      <c r="G477" s="39">
        <v>43688</v>
      </c>
      <c r="H477" s="4">
        <v>8439</v>
      </c>
      <c r="I477" s="4">
        <v>173</v>
      </c>
      <c r="J477" s="51">
        <v>214</v>
      </c>
      <c r="K477" s="51">
        <v>111</v>
      </c>
      <c r="L477" s="51">
        <v>189</v>
      </c>
      <c r="M477" s="51">
        <v>240</v>
      </c>
      <c r="N477" s="51">
        <v>189</v>
      </c>
      <c r="O477" s="73">
        <f t="shared" si="169"/>
        <v>55</v>
      </c>
      <c r="P477" s="65">
        <f>VLOOKUP(J477,PER_RC,2,FALSE)</f>
        <v>88</v>
      </c>
      <c r="Q477" s="65">
        <f t="shared" si="168"/>
        <v>12</v>
      </c>
      <c r="R477" s="65">
        <f t="shared" si="158"/>
        <v>34</v>
      </c>
      <c r="S477" s="65">
        <f t="shared" si="164"/>
        <v>47</v>
      </c>
      <c r="T477" s="53">
        <f>VLOOKUP(N477,PER_PGLOB,2,FALSE)</f>
        <v>47</v>
      </c>
      <c r="U477" s="49">
        <f t="shared" si="159"/>
        <v>3</v>
      </c>
      <c r="V477" s="49">
        <f t="shared" si="160"/>
        <v>4</v>
      </c>
      <c r="W477" s="49">
        <f t="shared" si="161"/>
        <v>1</v>
      </c>
      <c r="X477" s="49">
        <f t="shared" si="162"/>
        <v>3</v>
      </c>
      <c r="Y477" s="49" t="str">
        <f t="shared" si="163"/>
        <v>B2</v>
      </c>
      <c r="AA477" s="4" t="s">
        <v>263</v>
      </c>
    </row>
    <row r="478" spans="1:27" x14ac:dyDescent="0.25">
      <c r="A478" s="2">
        <v>200082724</v>
      </c>
      <c r="B478" s="2" t="s">
        <v>1270</v>
      </c>
      <c r="C478" s="2" t="s">
        <v>1271</v>
      </c>
      <c r="D478" s="50" t="s">
        <v>1272</v>
      </c>
      <c r="E478" s="46" t="s">
        <v>1239</v>
      </c>
      <c r="F478" s="50" t="s">
        <v>2489</v>
      </c>
      <c r="G478" s="39">
        <v>43688</v>
      </c>
      <c r="H478" s="4">
        <v>8438</v>
      </c>
      <c r="I478" s="4">
        <v>183</v>
      </c>
      <c r="J478" s="51">
        <v>206</v>
      </c>
      <c r="K478" s="51">
        <v>154</v>
      </c>
      <c r="L478" s="51">
        <v>240</v>
      </c>
      <c r="M478" s="51">
        <v>289</v>
      </c>
      <c r="N478" s="59">
        <v>222</v>
      </c>
      <c r="O478" s="73">
        <f t="shared" si="169"/>
        <v>75</v>
      </c>
      <c r="P478" s="65">
        <f>VLOOKUP(J478,PER_RC,2,FALSE)</f>
        <v>82</v>
      </c>
      <c r="Q478" s="65">
        <f t="shared" si="168"/>
        <v>42</v>
      </c>
      <c r="R478" s="65">
        <f t="shared" si="158"/>
        <v>91</v>
      </c>
      <c r="S478" s="65">
        <f t="shared" si="164"/>
        <v>95</v>
      </c>
      <c r="T478" s="53">
        <f>VLOOKUP(N478,PER_PGLOB,2,FALSE)</f>
        <v>88</v>
      </c>
      <c r="U478" s="49">
        <f t="shared" si="159"/>
        <v>3</v>
      </c>
      <c r="V478" s="49">
        <f t="shared" si="160"/>
        <v>4</v>
      </c>
      <c r="W478" s="49">
        <f t="shared" si="161"/>
        <v>2</v>
      </c>
      <c r="X478" s="49">
        <f t="shared" si="162"/>
        <v>4</v>
      </c>
      <c r="Y478" s="49" t="str">
        <f t="shared" si="163"/>
        <v>B2</v>
      </c>
      <c r="AA478" s="4" t="s">
        <v>263</v>
      </c>
    </row>
    <row r="479" spans="1:27" x14ac:dyDescent="0.25">
      <c r="A479" s="2">
        <v>200070837</v>
      </c>
      <c r="B479" s="2" t="s">
        <v>1273</v>
      </c>
      <c r="C479" s="2" t="s">
        <v>198</v>
      </c>
      <c r="D479" s="50" t="s">
        <v>1274</v>
      </c>
      <c r="E479" s="46" t="s">
        <v>1239</v>
      </c>
      <c r="F479" s="50" t="s">
        <v>2489</v>
      </c>
      <c r="G479" s="39">
        <v>43688</v>
      </c>
      <c r="H479" s="4">
        <v>8438</v>
      </c>
      <c r="I479" s="4">
        <v>139</v>
      </c>
      <c r="J479" s="51">
        <v>214</v>
      </c>
      <c r="K479" s="51">
        <v>129</v>
      </c>
      <c r="L479" s="51">
        <v>197</v>
      </c>
      <c r="M479" s="51">
        <v>240</v>
      </c>
      <c r="N479" s="51">
        <v>195</v>
      </c>
      <c r="O479" s="73">
        <f t="shared" si="169"/>
        <v>28</v>
      </c>
      <c r="P479" s="65">
        <f>VLOOKUP(J479,PER_RC,2,FALSE)</f>
        <v>88</v>
      </c>
      <c r="Q479" s="65">
        <f t="shared" si="168"/>
        <v>20</v>
      </c>
      <c r="R479" s="65">
        <f t="shared" si="158"/>
        <v>45</v>
      </c>
      <c r="S479" s="65">
        <f t="shared" si="164"/>
        <v>47</v>
      </c>
      <c r="T479" s="53">
        <f>VLOOKUP(N479,PER_PGLOB,2,FALSE)</f>
        <v>55</v>
      </c>
      <c r="U479" s="49">
        <f t="shared" si="159"/>
        <v>2</v>
      </c>
      <c r="V479" s="49">
        <f t="shared" si="160"/>
        <v>4</v>
      </c>
      <c r="W479" s="49">
        <f t="shared" si="161"/>
        <v>2</v>
      </c>
      <c r="X479" s="49">
        <f t="shared" si="162"/>
        <v>3</v>
      </c>
      <c r="Y479" s="49" t="str">
        <f t="shared" si="163"/>
        <v>B2</v>
      </c>
      <c r="AA479" s="4" t="s">
        <v>263</v>
      </c>
    </row>
    <row r="480" spans="1:27" x14ac:dyDescent="0.25">
      <c r="A480" s="2">
        <v>200063022</v>
      </c>
      <c r="B480" s="2" t="s">
        <v>1275</v>
      </c>
      <c r="C480" s="2" t="s">
        <v>1276</v>
      </c>
      <c r="D480" s="50" t="s">
        <v>1277</v>
      </c>
      <c r="E480" s="46" t="s">
        <v>1239</v>
      </c>
      <c r="F480" s="50" t="s">
        <v>2489</v>
      </c>
      <c r="G480" s="39">
        <v>43688</v>
      </c>
      <c r="H480" s="4">
        <v>8438</v>
      </c>
      <c r="I480" s="4">
        <v>246</v>
      </c>
      <c r="J480" s="51">
        <v>249</v>
      </c>
      <c r="K480" s="51">
        <v>197</v>
      </c>
      <c r="L480" s="51">
        <v>231</v>
      </c>
      <c r="M480" s="51">
        <v>267</v>
      </c>
      <c r="N480" s="59">
        <v>236</v>
      </c>
      <c r="O480" s="73">
        <f t="shared" si="169"/>
        <v>83</v>
      </c>
      <c r="P480" s="65">
        <v>99</v>
      </c>
      <c r="Q480" s="65">
        <f t="shared" si="168"/>
        <v>84</v>
      </c>
      <c r="R480" s="65">
        <f t="shared" si="158"/>
        <v>85</v>
      </c>
      <c r="S480" s="65">
        <f t="shared" si="164"/>
        <v>76</v>
      </c>
      <c r="T480" s="53">
        <v>97</v>
      </c>
      <c r="U480" s="49">
        <f t="shared" si="159"/>
        <v>4</v>
      </c>
      <c r="V480" s="49">
        <f t="shared" si="160"/>
        <v>4</v>
      </c>
      <c r="W480" s="49">
        <f t="shared" si="161"/>
        <v>3</v>
      </c>
      <c r="X480" s="49">
        <f t="shared" si="162"/>
        <v>4</v>
      </c>
      <c r="Y480" s="49" t="str">
        <f t="shared" si="163"/>
        <v>B2</v>
      </c>
      <c r="AA480" s="4" t="s">
        <v>263</v>
      </c>
    </row>
    <row r="481" spans="1:27" x14ac:dyDescent="0.25">
      <c r="A481" s="2">
        <v>200072845</v>
      </c>
      <c r="B481" s="2" t="s">
        <v>1332</v>
      </c>
      <c r="C481" s="2" t="s">
        <v>1333</v>
      </c>
      <c r="D481" s="50" t="s">
        <v>1334</v>
      </c>
      <c r="E481" s="46" t="s">
        <v>1239</v>
      </c>
      <c r="F481" s="50" t="s">
        <v>2489</v>
      </c>
      <c r="G481" s="39">
        <v>43688</v>
      </c>
      <c r="H481" s="4">
        <v>8439</v>
      </c>
      <c r="I481" s="4">
        <v>175</v>
      </c>
      <c r="J481" s="51">
        <v>171</v>
      </c>
      <c r="K481" s="51">
        <v>189</v>
      </c>
      <c r="L481" s="51">
        <v>206</v>
      </c>
      <c r="M481" s="51">
        <v>164</v>
      </c>
      <c r="N481" s="51">
        <v>183</v>
      </c>
      <c r="O481" s="73">
        <f t="shared" si="169"/>
        <v>59</v>
      </c>
      <c r="P481" s="65">
        <f t="shared" ref="P481:P525" si="170">VLOOKUP(J481,PER_RC,2,FALSE)</f>
        <v>60</v>
      </c>
      <c r="Q481" s="65">
        <f t="shared" si="168"/>
        <v>76</v>
      </c>
      <c r="R481" s="65">
        <f t="shared" si="158"/>
        <v>55</v>
      </c>
      <c r="S481" s="65">
        <f t="shared" si="164"/>
        <v>9</v>
      </c>
      <c r="T481" s="53">
        <f>VLOOKUP(N481,PER_PGLOB,2,FALSE)</f>
        <v>40</v>
      </c>
      <c r="U481" s="49">
        <f t="shared" si="159"/>
        <v>3</v>
      </c>
      <c r="V481" s="49">
        <f t="shared" si="160"/>
        <v>3</v>
      </c>
      <c r="W481" s="49">
        <f t="shared" si="161"/>
        <v>3</v>
      </c>
      <c r="X481" s="49">
        <f t="shared" si="162"/>
        <v>4</v>
      </c>
      <c r="Y481" s="49" t="str">
        <f t="shared" si="163"/>
        <v>A2</v>
      </c>
      <c r="AA481" s="4" t="s">
        <v>263</v>
      </c>
    </row>
    <row r="482" spans="1:27" x14ac:dyDescent="0.25">
      <c r="A482" s="2">
        <v>200073615</v>
      </c>
      <c r="B482" s="2" t="s">
        <v>1278</v>
      </c>
      <c r="C482" s="2" t="s">
        <v>1279</v>
      </c>
      <c r="D482" s="50" t="s">
        <v>1280</v>
      </c>
      <c r="E482" s="46" t="s">
        <v>1239</v>
      </c>
      <c r="F482" s="50" t="s">
        <v>2489</v>
      </c>
      <c r="G482" s="39">
        <v>43688</v>
      </c>
      <c r="H482" s="4">
        <v>8438</v>
      </c>
      <c r="I482" s="4">
        <v>165</v>
      </c>
      <c r="J482" s="51">
        <v>189</v>
      </c>
      <c r="K482" s="51">
        <v>189</v>
      </c>
      <c r="L482" s="51">
        <v>77</v>
      </c>
      <c r="M482" s="51">
        <v>289</v>
      </c>
      <c r="N482" s="59">
        <v>186</v>
      </c>
      <c r="O482" s="73">
        <f t="shared" si="169"/>
        <v>44</v>
      </c>
      <c r="P482" s="65">
        <f t="shared" si="170"/>
        <v>71</v>
      </c>
      <c r="Q482" s="65">
        <f t="shared" si="168"/>
        <v>76</v>
      </c>
      <c r="R482" s="65">
        <v>4</v>
      </c>
      <c r="S482" s="65">
        <f t="shared" si="164"/>
        <v>95</v>
      </c>
      <c r="T482" s="53">
        <f>VLOOKUP(N482,PER_PGLOB,2,FALSE)</f>
        <v>44</v>
      </c>
      <c r="U482" s="49">
        <f t="shared" si="159"/>
        <v>3</v>
      </c>
      <c r="V482" s="49">
        <f t="shared" si="160"/>
        <v>3</v>
      </c>
      <c r="W482" s="49">
        <f t="shared" si="161"/>
        <v>3</v>
      </c>
      <c r="X482" s="49">
        <f t="shared" si="162"/>
        <v>1</v>
      </c>
      <c r="Y482" s="49" t="str">
        <f t="shared" si="163"/>
        <v>B2</v>
      </c>
      <c r="AA482" s="4" t="s">
        <v>263</v>
      </c>
    </row>
    <row r="483" spans="1:27" x14ac:dyDescent="0.25">
      <c r="A483" s="2">
        <v>200072092</v>
      </c>
      <c r="B483" s="2" t="s">
        <v>1281</v>
      </c>
      <c r="C483" s="2" t="s">
        <v>1282</v>
      </c>
      <c r="D483" s="50" t="s">
        <v>1283</v>
      </c>
      <c r="E483" s="46" t="s">
        <v>1239</v>
      </c>
      <c r="F483" s="50" t="s">
        <v>2489</v>
      </c>
      <c r="G483" s="39">
        <v>43688</v>
      </c>
      <c r="H483" s="4">
        <v>8438</v>
      </c>
      <c r="I483" s="4">
        <v>147</v>
      </c>
      <c r="J483" s="51">
        <v>154</v>
      </c>
      <c r="K483" s="51">
        <v>129</v>
      </c>
      <c r="L483" s="51">
        <v>171</v>
      </c>
      <c r="M483" s="51">
        <v>224</v>
      </c>
      <c r="N483" s="51">
        <v>170</v>
      </c>
      <c r="O483" s="73">
        <f t="shared" si="169"/>
        <v>38</v>
      </c>
      <c r="P483" s="65">
        <f t="shared" si="170"/>
        <v>46</v>
      </c>
      <c r="Q483" s="65">
        <f t="shared" si="168"/>
        <v>20</v>
      </c>
      <c r="R483" s="65">
        <f t="shared" ref="R483:R502" si="171">VLOOKUP(L483,PER_CC,2,FALSE)</f>
        <v>21</v>
      </c>
      <c r="S483" s="65">
        <f t="shared" si="164"/>
        <v>34</v>
      </c>
      <c r="T483" s="53">
        <f>VLOOKUP(N483,PER_PGLOB,2,FALSE)</f>
        <v>28</v>
      </c>
      <c r="U483" s="49">
        <f t="shared" si="159"/>
        <v>2</v>
      </c>
      <c r="V483" s="49">
        <f t="shared" si="160"/>
        <v>3</v>
      </c>
      <c r="W483" s="49">
        <f t="shared" si="161"/>
        <v>2</v>
      </c>
      <c r="X483" s="49">
        <f t="shared" si="162"/>
        <v>3</v>
      </c>
      <c r="Y483" s="49" t="str">
        <f t="shared" si="163"/>
        <v>B2</v>
      </c>
      <c r="AA483" s="4" t="s">
        <v>263</v>
      </c>
    </row>
    <row r="484" spans="1:27" x14ac:dyDescent="0.25">
      <c r="A484" s="2">
        <v>200073617</v>
      </c>
      <c r="B484" s="2" t="s">
        <v>1335</v>
      </c>
      <c r="C484" s="2" t="s">
        <v>1068</v>
      </c>
      <c r="D484" s="50" t="s">
        <v>1336</v>
      </c>
      <c r="E484" s="46" t="s">
        <v>1239</v>
      </c>
      <c r="F484" s="50" t="s">
        <v>2489</v>
      </c>
      <c r="G484" s="39">
        <v>43688</v>
      </c>
      <c r="H484" s="4">
        <v>8439</v>
      </c>
      <c r="I484" s="4">
        <v>147</v>
      </c>
      <c r="J484" s="51">
        <v>120</v>
      </c>
      <c r="K484" s="51">
        <v>146</v>
      </c>
      <c r="L484" s="51">
        <v>206</v>
      </c>
      <c r="M484" s="51">
        <v>245</v>
      </c>
      <c r="N484" s="51">
        <v>179</v>
      </c>
      <c r="O484" s="73">
        <f t="shared" si="169"/>
        <v>38</v>
      </c>
      <c r="P484" s="65">
        <f t="shared" si="170"/>
        <v>24</v>
      </c>
      <c r="Q484" s="65">
        <f t="shared" si="168"/>
        <v>32</v>
      </c>
      <c r="R484" s="65">
        <f t="shared" si="171"/>
        <v>55</v>
      </c>
      <c r="S484" s="65">
        <f t="shared" si="164"/>
        <v>52</v>
      </c>
      <c r="T484" s="53">
        <f>VLOOKUP(N484,PER_PGLOB,2,FALSE)</f>
        <v>36</v>
      </c>
      <c r="U484" s="49">
        <f t="shared" si="159"/>
        <v>2</v>
      </c>
      <c r="V484" s="49">
        <f t="shared" si="160"/>
        <v>1</v>
      </c>
      <c r="W484" s="49">
        <f t="shared" si="161"/>
        <v>2</v>
      </c>
      <c r="X484" s="49">
        <f t="shared" si="162"/>
        <v>4</v>
      </c>
      <c r="Y484" s="49" t="str">
        <f t="shared" si="163"/>
        <v>B2</v>
      </c>
      <c r="AA484" s="4" t="s">
        <v>263</v>
      </c>
    </row>
    <row r="485" spans="1:27" x14ac:dyDescent="0.25">
      <c r="A485" s="2">
        <v>200088543</v>
      </c>
      <c r="B485" s="2" t="s">
        <v>1284</v>
      </c>
      <c r="C485" s="2" t="s">
        <v>750</v>
      </c>
      <c r="D485" s="50" t="s">
        <v>1285</v>
      </c>
      <c r="E485" s="46" t="s">
        <v>1239</v>
      </c>
      <c r="F485" s="50" t="s">
        <v>2489</v>
      </c>
      <c r="G485" s="39">
        <v>43688</v>
      </c>
      <c r="H485" s="4">
        <v>8438</v>
      </c>
      <c r="I485" s="4">
        <v>147</v>
      </c>
      <c r="J485" s="51">
        <v>120</v>
      </c>
      <c r="K485" s="51">
        <v>137</v>
      </c>
      <c r="L485" s="51">
        <v>137</v>
      </c>
      <c r="M485" s="51">
        <v>202</v>
      </c>
      <c r="N485" s="51">
        <v>149</v>
      </c>
      <c r="O485" s="73">
        <f t="shared" si="169"/>
        <v>38</v>
      </c>
      <c r="P485" s="65">
        <f t="shared" si="170"/>
        <v>24</v>
      </c>
      <c r="Q485" s="65">
        <f t="shared" si="168"/>
        <v>26</v>
      </c>
      <c r="R485" s="65">
        <f t="shared" si="171"/>
        <v>10</v>
      </c>
      <c r="S485" s="65">
        <f t="shared" si="164"/>
        <v>22</v>
      </c>
      <c r="T485" s="53">
        <v>14</v>
      </c>
      <c r="U485" s="49">
        <f t="shared" si="159"/>
        <v>2</v>
      </c>
      <c r="V485" s="49">
        <f t="shared" si="160"/>
        <v>1</v>
      </c>
      <c r="W485" s="49">
        <f t="shared" si="161"/>
        <v>2</v>
      </c>
      <c r="X485" s="49">
        <f t="shared" si="162"/>
        <v>2</v>
      </c>
      <c r="Y485" s="49" t="str">
        <f t="shared" si="163"/>
        <v>B2</v>
      </c>
      <c r="AA485" s="4" t="s">
        <v>263</v>
      </c>
    </row>
    <row r="486" spans="1:27" x14ac:dyDescent="0.25">
      <c r="A486" s="2">
        <v>200074504</v>
      </c>
      <c r="B486" s="2" t="s">
        <v>1337</v>
      </c>
      <c r="C486" s="2" t="s">
        <v>316</v>
      </c>
      <c r="D486" s="50" t="s">
        <v>1338</v>
      </c>
      <c r="E486" s="46" t="s">
        <v>1239</v>
      </c>
      <c r="F486" s="50" t="s">
        <v>2489</v>
      </c>
      <c r="G486" s="39">
        <v>43688</v>
      </c>
      <c r="H486" s="4">
        <v>8439</v>
      </c>
      <c r="I486" s="4">
        <v>183</v>
      </c>
      <c r="J486" s="51">
        <v>163</v>
      </c>
      <c r="K486" s="51">
        <v>120</v>
      </c>
      <c r="L486" s="51">
        <v>206</v>
      </c>
      <c r="M486" s="51">
        <v>245</v>
      </c>
      <c r="N486" s="51">
        <v>184</v>
      </c>
      <c r="O486" s="73">
        <f t="shared" si="169"/>
        <v>75</v>
      </c>
      <c r="P486" s="65">
        <f t="shared" si="170"/>
        <v>53</v>
      </c>
      <c r="Q486" s="65">
        <f t="shared" si="168"/>
        <v>16</v>
      </c>
      <c r="R486" s="65">
        <f t="shared" si="171"/>
        <v>55</v>
      </c>
      <c r="S486" s="65">
        <f t="shared" si="164"/>
        <v>52</v>
      </c>
      <c r="T486" s="53">
        <f t="shared" ref="T486:T491" si="172">VLOOKUP(N486,PER_PGLOB,2,FALSE)</f>
        <v>41</v>
      </c>
      <c r="U486" s="49">
        <f t="shared" si="159"/>
        <v>3</v>
      </c>
      <c r="V486" s="49">
        <f t="shared" si="160"/>
        <v>3</v>
      </c>
      <c r="W486" s="49">
        <f t="shared" si="161"/>
        <v>1</v>
      </c>
      <c r="X486" s="49">
        <f t="shared" si="162"/>
        <v>4</v>
      </c>
      <c r="Y486" s="49" t="str">
        <f t="shared" si="163"/>
        <v>B2</v>
      </c>
      <c r="AA486" s="4" t="s">
        <v>263</v>
      </c>
    </row>
    <row r="487" spans="1:27" x14ac:dyDescent="0.25">
      <c r="A487" s="2">
        <v>200089200</v>
      </c>
      <c r="B487" s="2" t="s">
        <v>1286</v>
      </c>
      <c r="C487" s="2" t="s">
        <v>1287</v>
      </c>
      <c r="D487" s="50" t="s">
        <v>1288</v>
      </c>
      <c r="E487" s="46" t="s">
        <v>1239</v>
      </c>
      <c r="F487" s="50" t="s">
        <v>2489</v>
      </c>
      <c r="G487" s="39">
        <v>43688</v>
      </c>
      <c r="H487" s="4">
        <v>8438</v>
      </c>
      <c r="I487" s="4">
        <v>133</v>
      </c>
      <c r="J487" s="51">
        <v>223</v>
      </c>
      <c r="K487" s="51">
        <v>171</v>
      </c>
      <c r="L487" s="51">
        <v>231</v>
      </c>
      <c r="M487" s="51">
        <v>262</v>
      </c>
      <c r="N487" s="51">
        <v>222</v>
      </c>
      <c r="O487" s="73">
        <f t="shared" si="169"/>
        <v>21</v>
      </c>
      <c r="P487" s="65">
        <f t="shared" si="170"/>
        <v>92</v>
      </c>
      <c r="Q487" s="65">
        <f t="shared" si="168"/>
        <v>61</v>
      </c>
      <c r="R487" s="65">
        <f t="shared" si="171"/>
        <v>85</v>
      </c>
      <c r="S487" s="65">
        <f t="shared" si="164"/>
        <v>71</v>
      </c>
      <c r="T487" s="53">
        <f t="shared" si="172"/>
        <v>88</v>
      </c>
      <c r="U487" s="49">
        <f t="shared" si="159"/>
        <v>2</v>
      </c>
      <c r="V487" s="49">
        <f t="shared" si="160"/>
        <v>4</v>
      </c>
      <c r="W487" s="49">
        <f t="shared" si="161"/>
        <v>3</v>
      </c>
      <c r="X487" s="49">
        <f t="shared" si="162"/>
        <v>4</v>
      </c>
      <c r="Y487" s="49" t="str">
        <f t="shared" si="163"/>
        <v>B2</v>
      </c>
      <c r="AA487" s="4" t="s">
        <v>263</v>
      </c>
    </row>
    <row r="488" spans="1:27" x14ac:dyDescent="0.25">
      <c r="A488" s="2">
        <v>200072176</v>
      </c>
      <c r="B488" s="2" t="s">
        <v>1289</v>
      </c>
      <c r="C488" s="2" t="s">
        <v>1290</v>
      </c>
      <c r="D488" s="50" t="s">
        <v>1291</v>
      </c>
      <c r="E488" s="46" t="s">
        <v>1239</v>
      </c>
      <c r="F488" s="50" t="s">
        <v>2489</v>
      </c>
      <c r="G488" s="39">
        <v>43688</v>
      </c>
      <c r="H488" s="4">
        <v>8438</v>
      </c>
      <c r="I488" s="4">
        <v>262</v>
      </c>
      <c r="J488" s="51">
        <v>189</v>
      </c>
      <c r="K488" s="51">
        <v>206</v>
      </c>
      <c r="L488" s="51">
        <v>240</v>
      </c>
      <c r="M488" s="51">
        <v>256</v>
      </c>
      <c r="N488" s="51">
        <v>223</v>
      </c>
      <c r="O488" s="73">
        <f t="shared" si="169"/>
        <v>85</v>
      </c>
      <c r="P488" s="65">
        <f t="shared" si="170"/>
        <v>71</v>
      </c>
      <c r="Q488" s="65">
        <f t="shared" si="168"/>
        <v>90</v>
      </c>
      <c r="R488" s="65">
        <f t="shared" si="171"/>
        <v>91</v>
      </c>
      <c r="S488" s="65">
        <f t="shared" si="164"/>
        <v>63</v>
      </c>
      <c r="T488" s="53">
        <f t="shared" si="172"/>
        <v>90</v>
      </c>
      <c r="U488" s="49">
        <f t="shared" si="159"/>
        <v>4</v>
      </c>
      <c r="V488" s="49">
        <f t="shared" si="160"/>
        <v>3</v>
      </c>
      <c r="W488" s="49">
        <f t="shared" si="161"/>
        <v>4</v>
      </c>
      <c r="X488" s="49">
        <f t="shared" si="162"/>
        <v>4</v>
      </c>
      <c r="Y488" s="49" t="str">
        <f t="shared" si="163"/>
        <v>B2</v>
      </c>
      <c r="AA488" s="4" t="s">
        <v>263</v>
      </c>
    </row>
    <row r="489" spans="1:27" x14ac:dyDescent="0.25">
      <c r="A489" s="2">
        <v>200076562</v>
      </c>
      <c r="B489" s="2" t="s">
        <v>1339</v>
      </c>
      <c r="C489" s="2" t="s">
        <v>1340</v>
      </c>
      <c r="D489" s="50" t="s">
        <v>1341</v>
      </c>
      <c r="E489" s="46" t="s">
        <v>1239</v>
      </c>
      <c r="F489" s="50" t="s">
        <v>2489</v>
      </c>
      <c r="G489" s="39">
        <v>43688</v>
      </c>
      <c r="H489" s="4">
        <v>8439</v>
      </c>
      <c r="I489" s="4">
        <v>138</v>
      </c>
      <c r="J489" s="51">
        <v>197</v>
      </c>
      <c r="K489" s="51">
        <v>189</v>
      </c>
      <c r="L489" s="51">
        <v>249</v>
      </c>
      <c r="M489" s="51">
        <v>256</v>
      </c>
      <c r="N489" s="59">
        <v>223</v>
      </c>
      <c r="O489" s="73">
        <v>27</v>
      </c>
      <c r="P489" s="65">
        <f t="shared" si="170"/>
        <v>77</v>
      </c>
      <c r="Q489" s="65">
        <f t="shared" si="168"/>
        <v>76</v>
      </c>
      <c r="R489" s="65">
        <f t="shared" si="171"/>
        <v>94</v>
      </c>
      <c r="S489" s="65">
        <f t="shared" si="164"/>
        <v>63</v>
      </c>
      <c r="T489" s="53">
        <f t="shared" si="172"/>
        <v>90</v>
      </c>
      <c r="U489" s="49">
        <f t="shared" si="159"/>
        <v>2</v>
      </c>
      <c r="V489" s="49">
        <f t="shared" si="160"/>
        <v>3</v>
      </c>
      <c r="W489" s="49">
        <f t="shared" si="161"/>
        <v>3</v>
      </c>
      <c r="X489" s="49">
        <f t="shared" si="162"/>
        <v>4</v>
      </c>
      <c r="Y489" s="49" t="str">
        <f t="shared" si="163"/>
        <v>B2</v>
      </c>
      <c r="AA489" s="4" t="s">
        <v>263</v>
      </c>
    </row>
    <row r="490" spans="1:27" x14ac:dyDescent="0.25">
      <c r="A490" s="2">
        <v>200071550</v>
      </c>
      <c r="B490" s="2" t="s">
        <v>1292</v>
      </c>
      <c r="C490" s="2" t="s">
        <v>432</v>
      </c>
      <c r="D490" s="50" t="s">
        <v>1293</v>
      </c>
      <c r="E490" s="46" t="s">
        <v>1239</v>
      </c>
      <c r="F490" s="50" t="s">
        <v>2489</v>
      </c>
      <c r="G490" s="39">
        <v>43688</v>
      </c>
      <c r="H490" s="4">
        <v>8438</v>
      </c>
      <c r="I490" s="4">
        <v>171</v>
      </c>
      <c r="J490" s="51">
        <v>197</v>
      </c>
      <c r="K490" s="51">
        <v>180</v>
      </c>
      <c r="L490" s="51">
        <v>223</v>
      </c>
      <c r="M490" s="51">
        <v>262</v>
      </c>
      <c r="N490" s="51">
        <v>216</v>
      </c>
      <c r="O490" s="73">
        <f>VLOOKUP(I490,PER_CE,2,FALSE)</f>
        <v>51</v>
      </c>
      <c r="P490" s="65">
        <f t="shared" si="170"/>
        <v>77</v>
      </c>
      <c r="Q490" s="65">
        <f t="shared" si="168"/>
        <v>71</v>
      </c>
      <c r="R490" s="65">
        <f t="shared" si="171"/>
        <v>77</v>
      </c>
      <c r="S490" s="65">
        <f t="shared" si="164"/>
        <v>71</v>
      </c>
      <c r="T490" s="53">
        <f t="shared" si="172"/>
        <v>84</v>
      </c>
      <c r="U490" s="49">
        <f t="shared" si="159"/>
        <v>3</v>
      </c>
      <c r="V490" s="49">
        <f t="shared" si="160"/>
        <v>3</v>
      </c>
      <c r="W490" s="49">
        <f t="shared" si="161"/>
        <v>3</v>
      </c>
      <c r="X490" s="49">
        <f t="shared" si="162"/>
        <v>4</v>
      </c>
      <c r="Y490" s="49" t="str">
        <f t="shared" si="163"/>
        <v>B2</v>
      </c>
      <c r="AA490" s="4" t="s">
        <v>263</v>
      </c>
    </row>
    <row r="491" spans="1:27" x14ac:dyDescent="0.25">
      <c r="A491" s="2">
        <v>200071084</v>
      </c>
      <c r="B491" s="2" t="s">
        <v>1294</v>
      </c>
      <c r="C491" s="2" t="s">
        <v>301</v>
      </c>
      <c r="D491" s="50" t="s">
        <v>1295</v>
      </c>
      <c r="E491" s="46" t="s">
        <v>1239</v>
      </c>
      <c r="F491" s="50" t="s">
        <v>2489</v>
      </c>
      <c r="G491" s="39">
        <v>43688</v>
      </c>
      <c r="H491" s="4">
        <v>8438</v>
      </c>
      <c r="I491" s="4">
        <v>131</v>
      </c>
      <c r="J491" s="51">
        <v>146</v>
      </c>
      <c r="K491" s="51">
        <v>137</v>
      </c>
      <c r="L491" s="51">
        <v>223</v>
      </c>
      <c r="M491" s="51">
        <v>224</v>
      </c>
      <c r="N491" s="51">
        <v>183</v>
      </c>
      <c r="O491" s="73">
        <f>VLOOKUP(I491,PER_CE,2,FALSE)</f>
        <v>16</v>
      </c>
      <c r="P491" s="65">
        <f t="shared" si="170"/>
        <v>40</v>
      </c>
      <c r="Q491" s="65">
        <f t="shared" si="168"/>
        <v>26</v>
      </c>
      <c r="R491" s="65">
        <f t="shared" si="171"/>
        <v>77</v>
      </c>
      <c r="S491" s="65">
        <f t="shared" si="164"/>
        <v>34</v>
      </c>
      <c r="T491" s="53">
        <f t="shared" si="172"/>
        <v>40</v>
      </c>
      <c r="U491" s="49">
        <f t="shared" si="159"/>
        <v>2</v>
      </c>
      <c r="V491" s="49">
        <f t="shared" si="160"/>
        <v>2</v>
      </c>
      <c r="W491" s="49">
        <f t="shared" si="161"/>
        <v>2</v>
      </c>
      <c r="X491" s="49">
        <f t="shared" si="162"/>
        <v>4</v>
      </c>
      <c r="Y491" s="49" t="str">
        <f t="shared" si="163"/>
        <v>B2</v>
      </c>
      <c r="AA491" s="4" t="s">
        <v>263</v>
      </c>
    </row>
    <row r="492" spans="1:27" x14ac:dyDescent="0.25">
      <c r="A492" s="2">
        <v>200075556</v>
      </c>
      <c r="B492" s="2" t="s">
        <v>1342</v>
      </c>
      <c r="C492" s="2" t="s">
        <v>155</v>
      </c>
      <c r="D492" s="50" t="s">
        <v>1343</v>
      </c>
      <c r="E492" s="46" t="s">
        <v>1239</v>
      </c>
      <c r="F492" s="50" t="s">
        <v>2489</v>
      </c>
      <c r="G492" s="39">
        <v>43688</v>
      </c>
      <c r="H492" s="4">
        <v>8439</v>
      </c>
      <c r="I492" s="4">
        <v>133</v>
      </c>
      <c r="J492" s="51">
        <v>206</v>
      </c>
      <c r="K492" s="51">
        <v>180</v>
      </c>
      <c r="L492" s="51">
        <v>231</v>
      </c>
      <c r="M492" s="51">
        <v>267</v>
      </c>
      <c r="N492" s="51">
        <v>221</v>
      </c>
      <c r="O492" s="73">
        <f>VLOOKUP(I492,PER_CE,2,FALSE)</f>
        <v>21</v>
      </c>
      <c r="P492" s="65">
        <f t="shared" si="170"/>
        <v>82</v>
      </c>
      <c r="Q492" s="65">
        <f t="shared" si="168"/>
        <v>71</v>
      </c>
      <c r="R492" s="65">
        <f t="shared" si="171"/>
        <v>85</v>
      </c>
      <c r="S492" s="65">
        <f t="shared" si="164"/>
        <v>76</v>
      </c>
      <c r="T492" s="53">
        <v>88</v>
      </c>
      <c r="U492" s="49">
        <f t="shared" si="159"/>
        <v>2</v>
      </c>
      <c r="V492" s="49">
        <f t="shared" si="160"/>
        <v>4</v>
      </c>
      <c r="W492" s="49">
        <f t="shared" si="161"/>
        <v>3</v>
      </c>
      <c r="X492" s="49">
        <f t="shared" si="162"/>
        <v>4</v>
      </c>
      <c r="Y492" s="49" t="str">
        <f t="shared" si="163"/>
        <v>B2</v>
      </c>
      <c r="AA492" s="4" t="s">
        <v>263</v>
      </c>
    </row>
    <row r="493" spans="1:27" x14ac:dyDescent="0.25">
      <c r="A493" s="2">
        <v>200073839</v>
      </c>
      <c r="B493" s="2" t="s">
        <v>1344</v>
      </c>
      <c r="C493" s="2" t="s">
        <v>1345</v>
      </c>
      <c r="D493" s="50" t="s">
        <v>1346</v>
      </c>
      <c r="E493" s="46" t="s">
        <v>1239</v>
      </c>
      <c r="F493" s="50" t="s">
        <v>2489</v>
      </c>
      <c r="G493" s="39">
        <v>43688</v>
      </c>
      <c r="H493" s="4">
        <v>8439</v>
      </c>
      <c r="I493" s="4">
        <v>135</v>
      </c>
      <c r="J493" s="51">
        <v>206</v>
      </c>
      <c r="K493" s="51">
        <v>137</v>
      </c>
      <c r="L493" s="51">
        <v>197</v>
      </c>
      <c r="M493" s="51">
        <v>191</v>
      </c>
      <c r="N493" s="51">
        <v>183</v>
      </c>
      <c r="O493" s="73">
        <f>VLOOKUP(I493,PER_CE,2,FALSE)</f>
        <v>24</v>
      </c>
      <c r="P493" s="65">
        <f t="shared" si="170"/>
        <v>82</v>
      </c>
      <c r="Q493" s="65">
        <f t="shared" si="168"/>
        <v>26</v>
      </c>
      <c r="R493" s="65">
        <f t="shared" si="171"/>
        <v>45</v>
      </c>
      <c r="S493" s="65">
        <f t="shared" si="164"/>
        <v>17</v>
      </c>
      <c r="T493" s="53">
        <f>VLOOKUP(N493,PER_PGLOB,2,FALSE)</f>
        <v>40</v>
      </c>
      <c r="U493" s="49">
        <f t="shared" si="159"/>
        <v>2</v>
      </c>
      <c r="V493" s="49">
        <f t="shared" si="160"/>
        <v>4</v>
      </c>
      <c r="W493" s="49">
        <f t="shared" si="161"/>
        <v>2</v>
      </c>
      <c r="X493" s="49">
        <f t="shared" si="162"/>
        <v>3</v>
      </c>
      <c r="Y493" s="49" t="str">
        <f t="shared" si="163"/>
        <v>B1</v>
      </c>
      <c r="AA493" s="4" t="s">
        <v>263</v>
      </c>
    </row>
    <row r="494" spans="1:27" x14ac:dyDescent="0.25">
      <c r="A494" s="2">
        <v>200072545</v>
      </c>
      <c r="B494" s="2" t="s">
        <v>1296</v>
      </c>
      <c r="C494" s="2" t="s">
        <v>4</v>
      </c>
      <c r="D494" s="50" t="s">
        <v>1297</v>
      </c>
      <c r="E494" s="46" t="s">
        <v>1239</v>
      </c>
      <c r="F494" s="50" t="s">
        <v>2489</v>
      </c>
      <c r="G494" s="39">
        <v>43688</v>
      </c>
      <c r="H494" s="4">
        <v>8438</v>
      </c>
      <c r="I494" s="4">
        <v>125</v>
      </c>
      <c r="J494" s="51">
        <v>214</v>
      </c>
      <c r="K494" s="51">
        <v>171</v>
      </c>
      <c r="L494" s="51">
        <v>249</v>
      </c>
      <c r="M494" s="51">
        <v>256</v>
      </c>
      <c r="N494" s="51">
        <v>223</v>
      </c>
      <c r="O494" s="73">
        <v>11</v>
      </c>
      <c r="P494" s="65">
        <f t="shared" si="170"/>
        <v>88</v>
      </c>
      <c r="Q494" s="65">
        <f t="shared" si="168"/>
        <v>61</v>
      </c>
      <c r="R494" s="65">
        <f t="shared" si="171"/>
        <v>94</v>
      </c>
      <c r="S494" s="65">
        <f t="shared" si="164"/>
        <v>63</v>
      </c>
      <c r="T494" s="53">
        <f>VLOOKUP(N494,PER_PGLOB,2,FALSE)</f>
        <v>90</v>
      </c>
      <c r="U494" s="49">
        <f t="shared" si="159"/>
        <v>2</v>
      </c>
      <c r="V494" s="49">
        <f t="shared" si="160"/>
        <v>4</v>
      </c>
      <c r="W494" s="49">
        <f t="shared" si="161"/>
        <v>3</v>
      </c>
      <c r="X494" s="49">
        <f t="shared" si="162"/>
        <v>4</v>
      </c>
      <c r="Y494" s="49" t="str">
        <f t="shared" si="163"/>
        <v>B2</v>
      </c>
      <c r="AA494" s="4" t="s">
        <v>263</v>
      </c>
    </row>
    <row r="495" spans="1:27" x14ac:dyDescent="0.25">
      <c r="A495" s="2">
        <v>200055271</v>
      </c>
      <c r="B495" s="2" t="s">
        <v>1347</v>
      </c>
      <c r="C495" s="2" t="s">
        <v>1348</v>
      </c>
      <c r="D495" s="50" t="s">
        <v>1349</v>
      </c>
      <c r="E495" s="46" t="s">
        <v>1239</v>
      </c>
      <c r="F495" s="50" t="s">
        <v>2489</v>
      </c>
      <c r="G495" s="39">
        <v>43688</v>
      </c>
      <c r="H495" s="4">
        <v>8439</v>
      </c>
      <c r="I495" s="4">
        <v>175</v>
      </c>
      <c r="J495" s="51">
        <v>231</v>
      </c>
      <c r="K495" s="51">
        <v>171</v>
      </c>
      <c r="L495" s="51">
        <v>231</v>
      </c>
      <c r="M495" s="51"/>
      <c r="N495" s="59">
        <v>158</v>
      </c>
      <c r="O495" s="73">
        <f>VLOOKUP(I495,PER_CE,2,FALSE)</f>
        <v>59</v>
      </c>
      <c r="P495" s="65">
        <f t="shared" si="170"/>
        <v>95</v>
      </c>
      <c r="Q495" s="65">
        <f t="shared" si="168"/>
        <v>61</v>
      </c>
      <c r="R495" s="65">
        <f t="shared" si="171"/>
        <v>85</v>
      </c>
      <c r="S495" s="65"/>
      <c r="T495" s="53">
        <f>VLOOKUP(N495,PER_PGLOB,2,FALSE)</f>
        <v>19</v>
      </c>
      <c r="U495" s="49">
        <f t="shared" si="159"/>
        <v>3</v>
      </c>
      <c r="V495" s="49">
        <f t="shared" si="160"/>
        <v>4</v>
      </c>
      <c r="W495" s="49">
        <f t="shared" si="161"/>
        <v>3</v>
      </c>
      <c r="X495" s="49">
        <f t="shared" si="162"/>
        <v>4</v>
      </c>
      <c r="Y495" s="49" t="str">
        <f t="shared" si="163"/>
        <v>-A1</v>
      </c>
      <c r="AA495" s="4" t="s">
        <v>263</v>
      </c>
    </row>
    <row r="496" spans="1:27" x14ac:dyDescent="0.25">
      <c r="A496" s="2">
        <v>200063684</v>
      </c>
      <c r="B496" s="2" t="s">
        <v>1298</v>
      </c>
      <c r="C496" s="2" t="s">
        <v>995</v>
      </c>
      <c r="D496" s="50" t="s">
        <v>1299</v>
      </c>
      <c r="E496" s="46" t="s">
        <v>1239</v>
      </c>
      <c r="F496" s="50" t="s">
        <v>2489</v>
      </c>
      <c r="G496" s="39">
        <v>43688</v>
      </c>
      <c r="H496" s="4">
        <v>8438</v>
      </c>
      <c r="I496" s="4">
        <v>216</v>
      </c>
      <c r="J496" s="51">
        <v>146</v>
      </c>
      <c r="K496" s="51">
        <v>163</v>
      </c>
      <c r="L496" s="51">
        <v>206</v>
      </c>
      <c r="M496" s="51">
        <v>245</v>
      </c>
      <c r="N496" s="51">
        <v>190</v>
      </c>
      <c r="O496" s="73">
        <v>79</v>
      </c>
      <c r="P496" s="65">
        <f t="shared" si="170"/>
        <v>40</v>
      </c>
      <c r="Q496" s="65">
        <f t="shared" ref="Q496:Q530" si="173">VLOOKUP(K496,PER_LC,2,FALSE)</f>
        <v>51</v>
      </c>
      <c r="R496" s="65">
        <f t="shared" si="171"/>
        <v>55</v>
      </c>
      <c r="S496" s="65">
        <f t="shared" ref="S496:S510" si="174">VLOOKUP(M496,PER_IGL,2,FALSE)</f>
        <v>52</v>
      </c>
      <c r="T496" s="53">
        <f>VLOOKUP(N496,PER_PGLOB,2,FALSE)</f>
        <v>50</v>
      </c>
      <c r="U496" s="49">
        <f t="shared" si="159"/>
        <v>4</v>
      </c>
      <c r="V496" s="49">
        <f t="shared" si="160"/>
        <v>2</v>
      </c>
      <c r="W496" s="49">
        <f t="shared" si="161"/>
        <v>3</v>
      </c>
      <c r="X496" s="49">
        <f t="shared" si="162"/>
        <v>4</v>
      </c>
      <c r="Y496" s="49" t="str">
        <f t="shared" si="163"/>
        <v>B2</v>
      </c>
      <c r="AA496" s="4" t="s">
        <v>263</v>
      </c>
    </row>
    <row r="497" spans="1:27" x14ac:dyDescent="0.25">
      <c r="A497" s="2">
        <v>200071563</v>
      </c>
      <c r="B497" s="2" t="s">
        <v>1350</v>
      </c>
      <c r="C497" s="2" t="s">
        <v>1351</v>
      </c>
      <c r="D497" s="50" t="s">
        <v>1352</v>
      </c>
      <c r="E497" s="46" t="s">
        <v>1239</v>
      </c>
      <c r="F497" s="50" t="s">
        <v>2489</v>
      </c>
      <c r="G497" s="39">
        <v>43688</v>
      </c>
      <c r="H497" s="4">
        <v>8439</v>
      </c>
      <c r="I497" s="4">
        <v>139</v>
      </c>
      <c r="J497" s="51">
        <v>206</v>
      </c>
      <c r="K497" s="51">
        <v>171</v>
      </c>
      <c r="L497" s="51">
        <v>223</v>
      </c>
      <c r="M497" s="51">
        <v>284</v>
      </c>
      <c r="N497" s="51">
        <v>221</v>
      </c>
      <c r="O497" s="73">
        <f>VLOOKUP(I497,PER_CE,2,FALSE)</f>
        <v>28</v>
      </c>
      <c r="P497" s="65">
        <f t="shared" si="170"/>
        <v>82</v>
      </c>
      <c r="Q497" s="65">
        <f t="shared" si="173"/>
        <v>61</v>
      </c>
      <c r="R497" s="65">
        <f t="shared" si="171"/>
        <v>77</v>
      </c>
      <c r="S497" s="65">
        <f t="shared" si="174"/>
        <v>93</v>
      </c>
      <c r="T497" s="53">
        <v>88</v>
      </c>
      <c r="U497" s="49">
        <f t="shared" si="159"/>
        <v>2</v>
      </c>
      <c r="V497" s="49">
        <f t="shared" si="160"/>
        <v>4</v>
      </c>
      <c r="W497" s="49">
        <f t="shared" si="161"/>
        <v>3</v>
      </c>
      <c r="X497" s="49">
        <f t="shared" si="162"/>
        <v>4</v>
      </c>
      <c r="Y497" s="49" t="str">
        <f t="shared" si="163"/>
        <v>B2</v>
      </c>
      <c r="AA497" s="4" t="s">
        <v>263</v>
      </c>
    </row>
    <row r="498" spans="1:27" x14ac:dyDescent="0.25">
      <c r="A498" s="2">
        <v>200075661</v>
      </c>
      <c r="B498" s="2" t="s">
        <v>1353</v>
      </c>
      <c r="C498" s="2" t="s">
        <v>337</v>
      </c>
      <c r="D498" s="50" t="s">
        <v>1354</v>
      </c>
      <c r="E498" s="46" t="s">
        <v>1239</v>
      </c>
      <c r="F498" s="50" t="s">
        <v>2489</v>
      </c>
      <c r="G498" s="39">
        <v>43688</v>
      </c>
      <c r="H498" s="4">
        <v>8439</v>
      </c>
      <c r="I498" s="4">
        <v>167</v>
      </c>
      <c r="J498" s="51">
        <v>180</v>
      </c>
      <c r="K498" s="51">
        <v>206</v>
      </c>
      <c r="L498" s="51">
        <v>223</v>
      </c>
      <c r="M498" s="51">
        <v>251</v>
      </c>
      <c r="N498" s="51">
        <v>215</v>
      </c>
      <c r="O498" s="73">
        <f>VLOOKUP(I498,PER_CE,2,FALSE)</f>
        <v>46</v>
      </c>
      <c r="P498" s="65">
        <f t="shared" si="170"/>
        <v>67</v>
      </c>
      <c r="Q498" s="65">
        <f t="shared" si="173"/>
        <v>90</v>
      </c>
      <c r="R498" s="65">
        <f t="shared" si="171"/>
        <v>77</v>
      </c>
      <c r="S498" s="65">
        <f t="shared" si="174"/>
        <v>59</v>
      </c>
      <c r="T498" s="53">
        <f>VLOOKUP(N498,PER_PGLOB,2,FALSE)</f>
        <v>83</v>
      </c>
      <c r="U498" s="49">
        <f t="shared" si="159"/>
        <v>3</v>
      </c>
      <c r="V498" s="49">
        <f t="shared" si="160"/>
        <v>3</v>
      </c>
      <c r="W498" s="49">
        <f t="shared" si="161"/>
        <v>4</v>
      </c>
      <c r="X498" s="49">
        <f t="shared" si="162"/>
        <v>4</v>
      </c>
      <c r="Y498" s="49" t="str">
        <f t="shared" si="163"/>
        <v>B2</v>
      </c>
      <c r="AA498" s="4" t="s">
        <v>263</v>
      </c>
    </row>
    <row r="499" spans="1:27" x14ac:dyDescent="0.25">
      <c r="A499" s="2">
        <v>200091204</v>
      </c>
      <c r="B499" s="2" t="s">
        <v>1355</v>
      </c>
      <c r="C499" s="2" t="s">
        <v>1143</v>
      </c>
      <c r="D499" s="50" t="s">
        <v>1356</v>
      </c>
      <c r="E499" s="46" t="s">
        <v>1239</v>
      </c>
      <c r="F499" s="50" t="s">
        <v>2489</v>
      </c>
      <c r="G499" s="39">
        <v>43688</v>
      </c>
      <c r="H499" s="4">
        <v>8439</v>
      </c>
      <c r="I499" s="4">
        <v>53</v>
      </c>
      <c r="J499" s="51">
        <v>214</v>
      </c>
      <c r="K499" s="51">
        <v>197</v>
      </c>
      <c r="L499" s="51">
        <v>257</v>
      </c>
      <c r="M499" s="51">
        <v>284</v>
      </c>
      <c r="N499" s="59">
        <v>238</v>
      </c>
      <c r="O499" s="73">
        <v>5</v>
      </c>
      <c r="P499" s="65">
        <f t="shared" si="170"/>
        <v>88</v>
      </c>
      <c r="Q499" s="65">
        <f t="shared" si="173"/>
        <v>84</v>
      </c>
      <c r="R499" s="65">
        <f t="shared" si="171"/>
        <v>98</v>
      </c>
      <c r="S499" s="65">
        <f t="shared" si="174"/>
        <v>93</v>
      </c>
      <c r="T499" s="53">
        <v>98</v>
      </c>
      <c r="U499" s="49">
        <f t="shared" si="159"/>
        <v>1</v>
      </c>
      <c r="V499" s="49">
        <f t="shared" si="160"/>
        <v>4</v>
      </c>
      <c r="W499" s="49">
        <f t="shared" si="161"/>
        <v>3</v>
      </c>
      <c r="X499" s="49">
        <f t="shared" si="162"/>
        <v>4</v>
      </c>
      <c r="Y499" s="49" t="str">
        <f t="shared" si="163"/>
        <v>B2</v>
      </c>
      <c r="AA499" s="4" t="s">
        <v>263</v>
      </c>
    </row>
    <row r="500" spans="1:27" x14ac:dyDescent="0.25">
      <c r="A500" s="2">
        <v>200076050</v>
      </c>
      <c r="B500" s="2" t="s">
        <v>1357</v>
      </c>
      <c r="C500" s="2" t="s">
        <v>114</v>
      </c>
      <c r="D500" s="50" t="s">
        <v>1358</v>
      </c>
      <c r="E500" s="46" t="s">
        <v>1239</v>
      </c>
      <c r="F500" s="50" t="s">
        <v>2489</v>
      </c>
      <c r="G500" s="39">
        <v>43688</v>
      </c>
      <c r="H500" s="4">
        <v>8439</v>
      </c>
      <c r="I500" s="4">
        <v>135</v>
      </c>
      <c r="J500" s="51">
        <v>189</v>
      </c>
      <c r="K500" s="51">
        <v>154</v>
      </c>
      <c r="L500" s="51">
        <v>197</v>
      </c>
      <c r="M500" s="51">
        <v>284</v>
      </c>
      <c r="N500" s="51">
        <v>206</v>
      </c>
      <c r="O500" s="73">
        <f>VLOOKUP(I500,PER_CE,2,FALSE)</f>
        <v>24</v>
      </c>
      <c r="P500" s="65">
        <f t="shared" si="170"/>
        <v>71</v>
      </c>
      <c r="Q500" s="65">
        <f t="shared" si="173"/>
        <v>42</v>
      </c>
      <c r="R500" s="65">
        <f t="shared" si="171"/>
        <v>45</v>
      </c>
      <c r="S500" s="65">
        <f t="shared" si="174"/>
        <v>93</v>
      </c>
      <c r="T500" s="53">
        <v>73</v>
      </c>
      <c r="U500" s="49">
        <f t="shared" si="159"/>
        <v>2</v>
      </c>
      <c r="V500" s="49">
        <f t="shared" si="160"/>
        <v>3</v>
      </c>
      <c r="W500" s="49">
        <f t="shared" si="161"/>
        <v>2</v>
      </c>
      <c r="X500" s="49">
        <f t="shared" si="162"/>
        <v>3</v>
      </c>
      <c r="Y500" s="49" t="str">
        <f t="shared" si="163"/>
        <v>B2</v>
      </c>
      <c r="AA500" s="4" t="s">
        <v>263</v>
      </c>
    </row>
    <row r="501" spans="1:27" x14ac:dyDescent="0.25">
      <c r="A501" s="2">
        <v>200088045</v>
      </c>
      <c r="B501" s="2" t="s">
        <v>1300</v>
      </c>
      <c r="C501" s="2" t="s">
        <v>114</v>
      </c>
      <c r="D501" s="50" t="s">
        <v>1301</v>
      </c>
      <c r="E501" s="46" t="s">
        <v>1239</v>
      </c>
      <c r="F501" s="50" t="s">
        <v>2489</v>
      </c>
      <c r="G501" s="39">
        <v>43688</v>
      </c>
      <c r="H501" s="4">
        <v>8438</v>
      </c>
      <c r="I501" s="4">
        <v>50</v>
      </c>
      <c r="J501" s="51">
        <v>206</v>
      </c>
      <c r="K501" s="51">
        <v>197</v>
      </c>
      <c r="L501" s="51">
        <v>223</v>
      </c>
      <c r="M501" s="51">
        <v>273</v>
      </c>
      <c r="N501" s="51">
        <v>225</v>
      </c>
      <c r="O501" s="73">
        <v>5</v>
      </c>
      <c r="P501" s="65">
        <f t="shared" si="170"/>
        <v>82</v>
      </c>
      <c r="Q501" s="65">
        <f t="shared" si="173"/>
        <v>84</v>
      </c>
      <c r="R501" s="65">
        <f t="shared" si="171"/>
        <v>77</v>
      </c>
      <c r="S501" s="65">
        <f t="shared" si="174"/>
        <v>85</v>
      </c>
      <c r="T501" s="53">
        <f>VLOOKUP(N501,PER_PGLOB,2,FALSE)</f>
        <v>91</v>
      </c>
      <c r="U501" s="49">
        <f t="shared" si="159"/>
        <v>1</v>
      </c>
      <c r="V501" s="49">
        <f t="shared" si="160"/>
        <v>4</v>
      </c>
      <c r="W501" s="49">
        <f t="shared" si="161"/>
        <v>3</v>
      </c>
      <c r="X501" s="49">
        <f t="shared" si="162"/>
        <v>4</v>
      </c>
      <c r="Y501" s="49" t="str">
        <f t="shared" si="163"/>
        <v>B2</v>
      </c>
      <c r="AA501" s="4" t="s">
        <v>263</v>
      </c>
    </row>
    <row r="502" spans="1:27" x14ac:dyDescent="0.25">
      <c r="A502" s="2">
        <v>200072908</v>
      </c>
      <c r="B502" s="2" t="s">
        <v>1359</v>
      </c>
      <c r="C502" s="2" t="s">
        <v>1360</v>
      </c>
      <c r="D502" s="50" t="s">
        <v>1361</v>
      </c>
      <c r="E502" s="46" t="s">
        <v>1239</v>
      </c>
      <c r="F502" s="50" t="s">
        <v>2489</v>
      </c>
      <c r="G502" s="39">
        <v>43688</v>
      </c>
      <c r="H502" s="4">
        <v>8439</v>
      </c>
      <c r="I502" s="4">
        <v>170</v>
      </c>
      <c r="J502" s="51">
        <v>223</v>
      </c>
      <c r="K502" s="51">
        <v>163</v>
      </c>
      <c r="L502" s="51">
        <v>231</v>
      </c>
      <c r="M502" s="51">
        <v>262</v>
      </c>
      <c r="N502" s="51">
        <v>220</v>
      </c>
      <c r="O502" s="73">
        <f>VLOOKUP(I502,PER_CE,2,FALSE)</f>
        <v>49</v>
      </c>
      <c r="P502" s="65">
        <f t="shared" si="170"/>
        <v>92</v>
      </c>
      <c r="Q502" s="65">
        <f t="shared" si="173"/>
        <v>51</v>
      </c>
      <c r="R502" s="65">
        <f t="shared" si="171"/>
        <v>85</v>
      </c>
      <c r="S502" s="65">
        <f t="shared" si="174"/>
        <v>71</v>
      </c>
      <c r="T502" s="53">
        <f>VLOOKUP(N502,PER_PGLOB,2,FALSE)</f>
        <v>87</v>
      </c>
      <c r="U502" s="49">
        <f t="shared" si="159"/>
        <v>3</v>
      </c>
      <c r="V502" s="49">
        <f t="shared" si="160"/>
        <v>4</v>
      </c>
      <c r="W502" s="49">
        <f t="shared" si="161"/>
        <v>3</v>
      </c>
      <c r="X502" s="49">
        <f t="shared" si="162"/>
        <v>4</v>
      </c>
      <c r="Y502" s="49" t="str">
        <f t="shared" si="163"/>
        <v>B2</v>
      </c>
      <c r="AA502" s="4" t="s">
        <v>263</v>
      </c>
    </row>
    <row r="503" spans="1:27" x14ac:dyDescent="0.25">
      <c r="A503" s="2">
        <v>200059380</v>
      </c>
      <c r="B503" s="2" t="s">
        <v>1302</v>
      </c>
      <c r="C503" s="2" t="s">
        <v>13</v>
      </c>
      <c r="D503" s="50" t="s">
        <v>1303</v>
      </c>
      <c r="E503" s="46" t="s">
        <v>1239</v>
      </c>
      <c r="F503" s="50" t="s">
        <v>2489</v>
      </c>
      <c r="G503" s="39">
        <v>43688</v>
      </c>
      <c r="H503" s="4">
        <v>8438</v>
      </c>
      <c r="I503" s="4">
        <v>63</v>
      </c>
      <c r="J503" s="51">
        <v>197</v>
      </c>
      <c r="K503" s="51">
        <v>86</v>
      </c>
      <c r="L503" s="51">
        <v>77</v>
      </c>
      <c r="M503" s="51">
        <v>267</v>
      </c>
      <c r="N503" s="59">
        <v>157</v>
      </c>
      <c r="O503" s="73">
        <v>6</v>
      </c>
      <c r="P503" s="65">
        <f t="shared" si="170"/>
        <v>77</v>
      </c>
      <c r="Q503" s="65">
        <f t="shared" si="173"/>
        <v>6</v>
      </c>
      <c r="R503" s="65">
        <v>4</v>
      </c>
      <c r="S503" s="65">
        <f t="shared" si="174"/>
        <v>76</v>
      </c>
      <c r="T503" s="53">
        <v>19</v>
      </c>
      <c r="U503" s="49">
        <f t="shared" si="159"/>
        <v>1</v>
      </c>
      <c r="V503" s="49">
        <f t="shared" si="160"/>
        <v>3</v>
      </c>
      <c r="W503" s="49">
        <f t="shared" si="161"/>
        <v>1</v>
      </c>
      <c r="X503" s="49">
        <f t="shared" si="162"/>
        <v>1</v>
      </c>
      <c r="Y503" s="49" t="str">
        <f t="shared" si="163"/>
        <v>B2</v>
      </c>
      <c r="AA503" s="4" t="s">
        <v>263</v>
      </c>
    </row>
    <row r="504" spans="1:27" x14ac:dyDescent="0.25">
      <c r="A504" s="2">
        <v>200074038</v>
      </c>
      <c r="B504" s="2" t="s">
        <v>1304</v>
      </c>
      <c r="C504" s="2" t="s">
        <v>337</v>
      </c>
      <c r="D504" s="50" t="s">
        <v>1305</v>
      </c>
      <c r="E504" s="46" t="s">
        <v>1239</v>
      </c>
      <c r="F504" s="50" t="s">
        <v>2489</v>
      </c>
      <c r="G504" s="39">
        <v>43688</v>
      </c>
      <c r="H504" s="4">
        <v>8438</v>
      </c>
      <c r="I504" s="4">
        <v>171</v>
      </c>
      <c r="J504" s="51">
        <v>206</v>
      </c>
      <c r="K504" s="51">
        <v>154</v>
      </c>
      <c r="L504" s="51">
        <v>206</v>
      </c>
      <c r="M504" s="51">
        <v>245</v>
      </c>
      <c r="N504" s="51">
        <v>203</v>
      </c>
      <c r="O504" s="73">
        <f>VLOOKUP(I504,PER_CE,2,FALSE)</f>
        <v>51</v>
      </c>
      <c r="P504" s="65">
        <f t="shared" si="170"/>
        <v>82</v>
      </c>
      <c r="Q504" s="65">
        <f t="shared" si="173"/>
        <v>42</v>
      </c>
      <c r="R504" s="65">
        <f t="shared" ref="R504:R530" si="175">VLOOKUP(L504,PER_CC,2,FALSE)</f>
        <v>55</v>
      </c>
      <c r="S504" s="65">
        <f t="shared" si="174"/>
        <v>52</v>
      </c>
      <c r="T504" s="53">
        <f>VLOOKUP(N504,PER_PGLOB,2,FALSE)</f>
        <v>68</v>
      </c>
      <c r="U504" s="49">
        <f t="shared" si="159"/>
        <v>3</v>
      </c>
      <c r="V504" s="49">
        <f t="shared" si="160"/>
        <v>4</v>
      </c>
      <c r="W504" s="49">
        <f t="shared" si="161"/>
        <v>2</v>
      </c>
      <c r="X504" s="49">
        <f t="shared" si="162"/>
        <v>4</v>
      </c>
      <c r="Y504" s="49" t="str">
        <f t="shared" si="163"/>
        <v>B2</v>
      </c>
      <c r="AA504" s="4" t="s">
        <v>263</v>
      </c>
    </row>
    <row r="505" spans="1:27" x14ac:dyDescent="0.25">
      <c r="A505" s="2">
        <v>200071407</v>
      </c>
      <c r="B505" s="2" t="s">
        <v>1362</v>
      </c>
      <c r="C505" s="2" t="s">
        <v>995</v>
      </c>
      <c r="D505" s="50" t="s">
        <v>1363</v>
      </c>
      <c r="E505" s="46" t="s">
        <v>1239</v>
      </c>
      <c r="F505" s="50" t="s">
        <v>2489</v>
      </c>
      <c r="G505" s="39">
        <v>43688</v>
      </c>
      <c r="H505" s="4">
        <v>8439</v>
      </c>
      <c r="I505" s="4">
        <v>160</v>
      </c>
      <c r="J505" s="51">
        <v>231</v>
      </c>
      <c r="K505" s="51">
        <v>180</v>
      </c>
      <c r="L505" s="51">
        <v>197</v>
      </c>
      <c r="M505" s="51">
        <v>229</v>
      </c>
      <c r="N505" s="59">
        <v>209</v>
      </c>
      <c r="O505" s="73">
        <v>40</v>
      </c>
      <c r="P505" s="65">
        <f t="shared" si="170"/>
        <v>95</v>
      </c>
      <c r="Q505" s="65">
        <f t="shared" si="173"/>
        <v>71</v>
      </c>
      <c r="R505" s="65">
        <f t="shared" si="175"/>
        <v>45</v>
      </c>
      <c r="S505" s="65">
        <f t="shared" si="174"/>
        <v>37</v>
      </c>
      <c r="T505" s="53">
        <f>VLOOKUP(N505,PER_PGLOB,2,FALSE)</f>
        <v>76</v>
      </c>
      <c r="U505" s="49">
        <f t="shared" si="159"/>
        <v>3</v>
      </c>
      <c r="V505" s="49">
        <f t="shared" si="160"/>
        <v>4</v>
      </c>
      <c r="W505" s="49">
        <f t="shared" si="161"/>
        <v>3</v>
      </c>
      <c r="X505" s="49">
        <f t="shared" si="162"/>
        <v>3</v>
      </c>
      <c r="Y505" s="49" t="str">
        <f t="shared" si="163"/>
        <v>B2</v>
      </c>
      <c r="AA505" s="4" t="s">
        <v>263</v>
      </c>
    </row>
    <row r="506" spans="1:27" x14ac:dyDescent="0.25">
      <c r="A506" s="2">
        <v>200070673</v>
      </c>
      <c r="B506" s="2" t="s">
        <v>1408</v>
      </c>
      <c r="C506" s="2" t="s">
        <v>1409</v>
      </c>
      <c r="D506" s="50" t="s">
        <v>1410</v>
      </c>
      <c r="E506" s="46" t="s">
        <v>1367</v>
      </c>
      <c r="F506" s="50" t="s">
        <v>2489</v>
      </c>
      <c r="G506" s="39">
        <v>43688</v>
      </c>
      <c r="H506" s="4">
        <v>8439</v>
      </c>
      <c r="I506" s="4">
        <v>172</v>
      </c>
      <c r="J506" s="51">
        <v>197</v>
      </c>
      <c r="K506" s="51">
        <v>214</v>
      </c>
      <c r="L506" s="51">
        <v>240</v>
      </c>
      <c r="M506" s="51">
        <v>273</v>
      </c>
      <c r="N506" s="59">
        <v>231</v>
      </c>
      <c r="O506" s="73">
        <f>VLOOKUP(I506,PER_CE,2,FALSE)</f>
        <v>53</v>
      </c>
      <c r="P506" s="65">
        <f t="shared" si="170"/>
        <v>77</v>
      </c>
      <c r="Q506" s="65">
        <f t="shared" si="173"/>
        <v>94</v>
      </c>
      <c r="R506" s="65">
        <f t="shared" si="175"/>
        <v>91</v>
      </c>
      <c r="S506" s="65">
        <f t="shared" si="174"/>
        <v>85</v>
      </c>
      <c r="T506" s="53">
        <f>VLOOKUP(N506,PER_PGLOB,2,FALSE)</f>
        <v>95</v>
      </c>
      <c r="U506" s="49">
        <f t="shared" ref="U506:U569" si="176">VALUE(IF(I506&lt;116,"1",IF(I506&lt;151,"2",IF(I506&lt;186,"3",IF(I506&lt;=300,"4","ERROR")))))</f>
        <v>3</v>
      </c>
      <c r="V506" s="49">
        <f t="shared" ref="V506:V569" si="177">VALUE(IF(J506&lt;126,"1",IF(J506&lt;154,"2",IF(J506&lt;203,"3",IF(J506&lt;=300,"4","ERROR")))))</f>
        <v>3</v>
      </c>
      <c r="W506" s="49">
        <f t="shared" ref="W506:W569" si="178">VALUE(IF(K506&lt;125,"1",IF(K506&lt;158,"2",IF(K506&lt;200,"3",IF(K506&lt;=300,"4","ERROR")))))</f>
        <v>4</v>
      </c>
      <c r="X506" s="49">
        <f t="shared" ref="X506:X569" si="179">VALUE(IF(L506&lt;125,"1",IF(L506&lt;157,"2",IF(L506&lt;200,"3",IF(L506&lt;=300,"4","ERROR")))))</f>
        <v>4</v>
      </c>
      <c r="Y506" s="49" t="str">
        <f t="shared" ref="Y506:Y569" si="180">IF(M506&lt;123,"-A1",IF(M506&lt;146,"A1",IF(M506&lt;171,"A2",IF(M506&lt;200,"B1",IF(M506&lt;=300,"B2","ERROR")))))</f>
        <v>B2</v>
      </c>
      <c r="AA506" s="4" t="s">
        <v>263</v>
      </c>
    </row>
    <row r="507" spans="1:27" x14ac:dyDescent="0.25">
      <c r="A507" s="2">
        <v>200072956</v>
      </c>
      <c r="B507" s="2" t="s">
        <v>1411</v>
      </c>
      <c r="C507" s="2" t="s">
        <v>337</v>
      </c>
      <c r="D507" s="50" t="s">
        <v>1412</v>
      </c>
      <c r="E507" s="46" t="s">
        <v>1367</v>
      </c>
      <c r="F507" s="50" t="s">
        <v>2489</v>
      </c>
      <c r="G507" s="39">
        <v>43688</v>
      </c>
      <c r="H507" s="4">
        <v>8439</v>
      </c>
      <c r="I507" s="4">
        <v>300</v>
      </c>
      <c r="J507" s="51">
        <v>180</v>
      </c>
      <c r="K507" s="51">
        <v>171</v>
      </c>
      <c r="L507" s="51">
        <v>223</v>
      </c>
      <c r="M507" s="51">
        <v>196</v>
      </c>
      <c r="N507" s="59">
        <v>193</v>
      </c>
      <c r="O507" s="73">
        <f>VLOOKUP(I507,PER_CE,2,FALSE)</f>
        <v>99</v>
      </c>
      <c r="P507" s="65">
        <f t="shared" si="170"/>
        <v>67</v>
      </c>
      <c r="Q507" s="65">
        <f t="shared" si="173"/>
        <v>61</v>
      </c>
      <c r="R507" s="65">
        <f t="shared" si="175"/>
        <v>77</v>
      </c>
      <c r="S507" s="65">
        <f t="shared" si="174"/>
        <v>18</v>
      </c>
      <c r="T507" s="53">
        <f>VLOOKUP(N507,PER_PGLOB,2,FALSE)</f>
        <v>53</v>
      </c>
      <c r="U507" s="49">
        <f t="shared" si="176"/>
        <v>4</v>
      </c>
      <c r="V507" s="49">
        <f t="shared" si="177"/>
        <v>3</v>
      </c>
      <c r="W507" s="49">
        <f t="shared" si="178"/>
        <v>3</v>
      </c>
      <c r="X507" s="49">
        <f t="shared" si="179"/>
        <v>4</v>
      </c>
      <c r="Y507" s="49" t="str">
        <f t="shared" si="180"/>
        <v>B1</v>
      </c>
      <c r="AA507" s="4" t="s">
        <v>263</v>
      </c>
    </row>
    <row r="508" spans="1:27" x14ac:dyDescent="0.25">
      <c r="A508" s="2">
        <v>200069741</v>
      </c>
      <c r="B508" s="2" t="s">
        <v>1364</v>
      </c>
      <c r="C508" s="2" t="s">
        <v>1365</v>
      </c>
      <c r="D508" s="50" t="s">
        <v>1366</v>
      </c>
      <c r="E508" s="46" t="s">
        <v>1367</v>
      </c>
      <c r="F508" s="50" t="s">
        <v>2489</v>
      </c>
      <c r="G508" s="39">
        <v>43688</v>
      </c>
      <c r="H508" s="4">
        <v>8438</v>
      </c>
      <c r="I508" s="4">
        <v>181</v>
      </c>
      <c r="J508" s="51">
        <v>214</v>
      </c>
      <c r="K508" s="51">
        <v>154</v>
      </c>
      <c r="L508" s="51">
        <v>223</v>
      </c>
      <c r="M508" s="51">
        <v>251</v>
      </c>
      <c r="N508" s="59">
        <v>211</v>
      </c>
      <c r="O508" s="73">
        <f>VLOOKUP(I508,PER_CE,2,FALSE)</f>
        <v>74</v>
      </c>
      <c r="P508" s="65">
        <f t="shared" si="170"/>
        <v>88</v>
      </c>
      <c r="Q508" s="65">
        <f t="shared" si="173"/>
        <v>42</v>
      </c>
      <c r="R508" s="65">
        <f t="shared" si="175"/>
        <v>77</v>
      </c>
      <c r="S508" s="65">
        <f t="shared" si="174"/>
        <v>59</v>
      </c>
      <c r="T508" s="53">
        <v>79</v>
      </c>
      <c r="U508" s="49">
        <f t="shared" si="176"/>
        <v>3</v>
      </c>
      <c r="V508" s="49">
        <f t="shared" si="177"/>
        <v>4</v>
      </c>
      <c r="W508" s="49">
        <f t="shared" si="178"/>
        <v>2</v>
      </c>
      <c r="X508" s="49">
        <f t="shared" si="179"/>
        <v>4</v>
      </c>
      <c r="Y508" s="49" t="str">
        <f t="shared" si="180"/>
        <v>B2</v>
      </c>
      <c r="AA508" s="4" t="s">
        <v>263</v>
      </c>
    </row>
    <row r="509" spans="1:27" x14ac:dyDescent="0.25">
      <c r="A509" s="2">
        <v>200074862</v>
      </c>
      <c r="B509" s="2" t="s">
        <v>1413</v>
      </c>
      <c r="C509" s="2" t="s">
        <v>1414</v>
      </c>
      <c r="D509" s="50" t="s">
        <v>1415</v>
      </c>
      <c r="E509" s="46" t="s">
        <v>1367</v>
      </c>
      <c r="F509" s="50" t="s">
        <v>2489</v>
      </c>
      <c r="G509" s="39">
        <v>43688</v>
      </c>
      <c r="H509" s="4">
        <v>8439</v>
      </c>
      <c r="I509" s="4">
        <v>282</v>
      </c>
      <c r="J509" s="51">
        <v>103</v>
      </c>
      <c r="K509" s="51">
        <v>137</v>
      </c>
      <c r="L509" s="51">
        <v>223</v>
      </c>
      <c r="M509" s="51">
        <v>213</v>
      </c>
      <c r="N509" s="59">
        <v>169</v>
      </c>
      <c r="O509" s="73">
        <f>VLOOKUP(I509,PER_CE,2,FALSE)</f>
        <v>92</v>
      </c>
      <c r="P509" s="65">
        <f t="shared" si="170"/>
        <v>14</v>
      </c>
      <c r="Q509" s="65">
        <f t="shared" si="173"/>
        <v>26</v>
      </c>
      <c r="R509" s="65">
        <f t="shared" si="175"/>
        <v>77</v>
      </c>
      <c r="S509" s="65">
        <f t="shared" si="174"/>
        <v>27</v>
      </c>
      <c r="T509" s="53">
        <f t="shared" ref="T509:T518" si="181">VLOOKUP(N509,PER_PGLOB,2,FALSE)</f>
        <v>27</v>
      </c>
      <c r="U509" s="49">
        <f t="shared" si="176"/>
        <v>4</v>
      </c>
      <c r="V509" s="49">
        <f t="shared" si="177"/>
        <v>1</v>
      </c>
      <c r="W509" s="49">
        <f t="shared" si="178"/>
        <v>2</v>
      </c>
      <c r="X509" s="49">
        <f t="shared" si="179"/>
        <v>4</v>
      </c>
      <c r="Y509" s="49" t="str">
        <f t="shared" si="180"/>
        <v>B2</v>
      </c>
      <c r="AA509" s="4" t="s">
        <v>263</v>
      </c>
    </row>
    <row r="510" spans="1:27" x14ac:dyDescent="0.25">
      <c r="A510" s="2">
        <v>200071409</v>
      </c>
      <c r="B510" s="2" t="s">
        <v>1368</v>
      </c>
      <c r="C510" s="2" t="s">
        <v>198</v>
      </c>
      <c r="D510" s="50" t="s">
        <v>1369</v>
      </c>
      <c r="E510" s="46" t="s">
        <v>1367</v>
      </c>
      <c r="F510" s="50" t="s">
        <v>2489</v>
      </c>
      <c r="G510" s="39">
        <v>43688</v>
      </c>
      <c r="H510" s="4">
        <v>8438</v>
      </c>
      <c r="I510" s="4">
        <v>166</v>
      </c>
      <c r="J510" s="51">
        <v>214</v>
      </c>
      <c r="K510" s="51">
        <v>180</v>
      </c>
      <c r="L510" s="51">
        <v>249</v>
      </c>
      <c r="M510" s="51">
        <v>295</v>
      </c>
      <c r="N510" s="59">
        <v>235</v>
      </c>
      <c r="O510" s="73">
        <v>45</v>
      </c>
      <c r="P510" s="65">
        <f t="shared" si="170"/>
        <v>88</v>
      </c>
      <c r="Q510" s="65">
        <f t="shared" si="173"/>
        <v>71</v>
      </c>
      <c r="R510" s="65">
        <f t="shared" si="175"/>
        <v>94</v>
      </c>
      <c r="S510" s="65">
        <f t="shared" si="174"/>
        <v>99</v>
      </c>
      <c r="T510" s="53">
        <f t="shared" si="181"/>
        <v>96</v>
      </c>
      <c r="U510" s="49">
        <f t="shared" si="176"/>
        <v>3</v>
      </c>
      <c r="V510" s="49">
        <f t="shared" si="177"/>
        <v>4</v>
      </c>
      <c r="W510" s="49">
        <f t="shared" si="178"/>
        <v>3</v>
      </c>
      <c r="X510" s="49">
        <f t="shared" si="179"/>
        <v>4</v>
      </c>
      <c r="Y510" s="49" t="str">
        <f t="shared" si="180"/>
        <v>B2</v>
      </c>
      <c r="AA510" s="4" t="s">
        <v>263</v>
      </c>
    </row>
    <row r="511" spans="1:27" x14ac:dyDescent="0.25">
      <c r="A511" s="2">
        <v>200073180</v>
      </c>
      <c r="B511" s="2" t="s">
        <v>1416</v>
      </c>
      <c r="C511" s="2" t="s">
        <v>1417</v>
      </c>
      <c r="D511" s="50" t="s">
        <v>1418</v>
      </c>
      <c r="E511" s="46" t="s">
        <v>1367</v>
      </c>
      <c r="F511" s="50" t="s">
        <v>2489</v>
      </c>
      <c r="G511" s="39">
        <v>43688</v>
      </c>
      <c r="H511" s="4">
        <v>8439</v>
      </c>
      <c r="I511" s="4">
        <v>123</v>
      </c>
      <c r="J511" s="51">
        <v>189</v>
      </c>
      <c r="K511" s="51">
        <v>111</v>
      </c>
      <c r="L511" s="51">
        <v>214</v>
      </c>
      <c r="M511" s="51">
        <v>300</v>
      </c>
      <c r="N511" s="59">
        <v>204</v>
      </c>
      <c r="O511" s="73">
        <f t="shared" ref="O511:O519" si="182">VLOOKUP(I511,PER_CE,2,FALSE)</f>
        <v>10</v>
      </c>
      <c r="P511" s="65">
        <f t="shared" si="170"/>
        <v>71</v>
      </c>
      <c r="Q511" s="65">
        <f t="shared" si="173"/>
        <v>12</v>
      </c>
      <c r="R511" s="65">
        <f t="shared" si="175"/>
        <v>66</v>
      </c>
      <c r="S511" s="65">
        <v>100</v>
      </c>
      <c r="T511" s="53">
        <f t="shared" si="181"/>
        <v>69</v>
      </c>
      <c r="U511" s="49">
        <f t="shared" si="176"/>
        <v>2</v>
      </c>
      <c r="V511" s="49">
        <f t="shared" si="177"/>
        <v>3</v>
      </c>
      <c r="W511" s="49">
        <f t="shared" si="178"/>
        <v>1</v>
      </c>
      <c r="X511" s="49">
        <f t="shared" si="179"/>
        <v>4</v>
      </c>
      <c r="Y511" s="49" t="str">
        <f t="shared" si="180"/>
        <v>B2</v>
      </c>
      <c r="AA511" s="4" t="s">
        <v>263</v>
      </c>
    </row>
    <row r="512" spans="1:27" x14ac:dyDescent="0.25">
      <c r="A512" s="2">
        <v>200073198</v>
      </c>
      <c r="B512" s="2" t="s">
        <v>1370</v>
      </c>
      <c r="C512" s="2" t="s">
        <v>362</v>
      </c>
      <c r="D512" s="50" t="s">
        <v>1371</v>
      </c>
      <c r="E512" s="46" t="s">
        <v>1367</v>
      </c>
      <c r="F512" s="50" t="s">
        <v>2489</v>
      </c>
      <c r="G512" s="39">
        <v>43688</v>
      </c>
      <c r="H512" s="4">
        <v>8438</v>
      </c>
      <c r="I512" s="4">
        <v>181</v>
      </c>
      <c r="J512" s="51">
        <v>206</v>
      </c>
      <c r="K512" s="51">
        <v>137</v>
      </c>
      <c r="L512" s="51">
        <v>223</v>
      </c>
      <c r="M512" s="51">
        <v>262</v>
      </c>
      <c r="N512" s="51">
        <v>207</v>
      </c>
      <c r="O512" s="73">
        <f t="shared" si="182"/>
        <v>74</v>
      </c>
      <c r="P512" s="65">
        <f t="shared" si="170"/>
        <v>82</v>
      </c>
      <c r="Q512" s="65">
        <f t="shared" si="173"/>
        <v>26</v>
      </c>
      <c r="R512" s="65">
        <f t="shared" si="175"/>
        <v>77</v>
      </c>
      <c r="S512" s="65">
        <f t="shared" ref="S512:S521" si="183">VLOOKUP(M512,PER_IGL,2,FALSE)</f>
        <v>71</v>
      </c>
      <c r="T512" s="53">
        <f t="shared" si="181"/>
        <v>73</v>
      </c>
      <c r="U512" s="49">
        <f t="shared" si="176"/>
        <v>3</v>
      </c>
      <c r="V512" s="49">
        <f t="shared" si="177"/>
        <v>4</v>
      </c>
      <c r="W512" s="49">
        <f t="shared" si="178"/>
        <v>2</v>
      </c>
      <c r="X512" s="49">
        <f t="shared" si="179"/>
        <v>4</v>
      </c>
      <c r="Y512" s="49" t="str">
        <f t="shared" si="180"/>
        <v>B2</v>
      </c>
      <c r="AA512" s="4" t="s">
        <v>263</v>
      </c>
    </row>
    <row r="513" spans="1:27" x14ac:dyDescent="0.25">
      <c r="A513" s="2">
        <v>200038022</v>
      </c>
      <c r="B513" s="2" t="s">
        <v>1372</v>
      </c>
      <c r="C513" s="2" t="s">
        <v>467</v>
      </c>
      <c r="D513" s="50" t="s">
        <v>1373</v>
      </c>
      <c r="E513" s="46" t="s">
        <v>1367</v>
      </c>
      <c r="F513" s="50" t="s">
        <v>2489</v>
      </c>
      <c r="G513" s="39">
        <v>43688</v>
      </c>
      <c r="H513" s="4">
        <v>8438</v>
      </c>
      <c r="I513" s="4">
        <v>181</v>
      </c>
      <c r="J513" s="51">
        <v>171</v>
      </c>
      <c r="K513" s="51">
        <v>163</v>
      </c>
      <c r="L513" s="51">
        <v>214</v>
      </c>
      <c r="M513" s="51">
        <v>267</v>
      </c>
      <c r="N513" s="51">
        <v>204</v>
      </c>
      <c r="O513" s="73">
        <f t="shared" si="182"/>
        <v>74</v>
      </c>
      <c r="P513" s="65">
        <f t="shared" si="170"/>
        <v>60</v>
      </c>
      <c r="Q513" s="65">
        <f t="shared" si="173"/>
        <v>51</v>
      </c>
      <c r="R513" s="65">
        <f t="shared" si="175"/>
        <v>66</v>
      </c>
      <c r="S513" s="65">
        <f t="shared" si="183"/>
        <v>76</v>
      </c>
      <c r="T513" s="53">
        <f t="shared" si="181"/>
        <v>69</v>
      </c>
      <c r="U513" s="49">
        <f t="shared" si="176"/>
        <v>3</v>
      </c>
      <c r="V513" s="49">
        <f t="shared" si="177"/>
        <v>3</v>
      </c>
      <c r="W513" s="49">
        <f t="shared" si="178"/>
        <v>3</v>
      </c>
      <c r="X513" s="49">
        <f t="shared" si="179"/>
        <v>4</v>
      </c>
      <c r="Y513" s="49" t="str">
        <f t="shared" si="180"/>
        <v>B2</v>
      </c>
      <c r="AA513" s="4" t="s">
        <v>263</v>
      </c>
    </row>
    <row r="514" spans="1:27" x14ac:dyDescent="0.25">
      <c r="A514" s="2">
        <v>200071851</v>
      </c>
      <c r="B514" s="2" t="s">
        <v>1374</v>
      </c>
      <c r="C514" s="2" t="s">
        <v>337</v>
      </c>
      <c r="D514" s="50" t="s">
        <v>1375</v>
      </c>
      <c r="E514" s="46" t="s">
        <v>1367</v>
      </c>
      <c r="F514" s="50" t="s">
        <v>2489</v>
      </c>
      <c r="G514" s="39">
        <v>43688</v>
      </c>
      <c r="H514" s="4">
        <v>8438</v>
      </c>
      <c r="I514" s="4">
        <v>162</v>
      </c>
      <c r="J514" s="51">
        <v>231</v>
      </c>
      <c r="K514" s="51">
        <v>103</v>
      </c>
      <c r="L514" s="51">
        <v>180</v>
      </c>
      <c r="M514" s="51">
        <v>262</v>
      </c>
      <c r="N514" s="59">
        <v>194</v>
      </c>
      <c r="O514" s="73">
        <f t="shared" si="182"/>
        <v>41</v>
      </c>
      <c r="P514" s="65">
        <f t="shared" si="170"/>
        <v>95</v>
      </c>
      <c r="Q514" s="65">
        <f t="shared" si="173"/>
        <v>10</v>
      </c>
      <c r="R514" s="65">
        <f t="shared" si="175"/>
        <v>29</v>
      </c>
      <c r="S514" s="65">
        <f t="shared" si="183"/>
        <v>71</v>
      </c>
      <c r="T514" s="53">
        <f t="shared" si="181"/>
        <v>54</v>
      </c>
      <c r="U514" s="49">
        <f t="shared" si="176"/>
        <v>3</v>
      </c>
      <c r="V514" s="49">
        <f t="shared" si="177"/>
        <v>4</v>
      </c>
      <c r="W514" s="49">
        <f t="shared" si="178"/>
        <v>1</v>
      </c>
      <c r="X514" s="49">
        <f t="shared" si="179"/>
        <v>3</v>
      </c>
      <c r="Y514" s="49" t="str">
        <f t="shared" si="180"/>
        <v>B2</v>
      </c>
      <c r="AA514" s="4" t="s">
        <v>263</v>
      </c>
    </row>
    <row r="515" spans="1:27" x14ac:dyDescent="0.25">
      <c r="A515" s="2">
        <v>200069727</v>
      </c>
      <c r="B515" s="2" t="s">
        <v>1376</v>
      </c>
      <c r="C515" s="2" t="s">
        <v>663</v>
      </c>
      <c r="D515" s="50" t="s">
        <v>1377</v>
      </c>
      <c r="E515" s="46" t="s">
        <v>1367</v>
      </c>
      <c r="F515" s="50" t="s">
        <v>2489</v>
      </c>
      <c r="G515" s="39">
        <v>43688</v>
      </c>
      <c r="H515" s="4">
        <v>8438</v>
      </c>
      <c r="I515" s="4">
        <v>162</v>
      </c>
      <c r="J515" s="51">
        <v>197</v>
      </c>
      <c r="K515" s="51">
        <v>197</v>
      </c>
      <c r="L515" s="51">
        <v>206</v>
      </c>
      <c r="M515" s="51">
        <v>278</v>
      </c>
      <c r="N515" s="51">
        <v>220</v>
      </c>
      <c r="O515" s="73">
        <f t="shared" si="182"/>
        <v>41</v>
      </c>
      <c r="P515" s="65">
        <f t="shared" si="170"/>
        <v>77</v>
      </c>
      <c r="Q515" s="65">
        <f t="shared" si="173"/>
        <v>84</v>
      </c>
      <c r="R515" s="65">
        <f t="shared" si="175"/>
        <v>55</v>
      </c>
      <c r="S515" s="65">
        <f t="shared" si="183"/>
        <v>88</v>
      </c>
      <c r="T515" s="53">
        <f t="shared" si="181"/>
        <v>87</v>
      </c>
      <c r="U515" s="49">
        <f t="shared" si="176"/>
        <v>3</v>
      </c>
      <c r="V515" s="49">
        <f t="shared" si="177"/>
        <v>3</v>
      </c>
      <c r="W515" s="49">
        <f t="shared" si="178"/>
        <v>3</v>
      </c>
      <c r="X515" s="49">
        <f t="shared" si="179"/>
        <v>4</v>
      </c>
      <c r="Y515" s="49" t="str">
        <f t="shared" si="180"/>
        <v>B2</v>
      </c>
      <c r="AA515" s="4" t="s">
        <v>263</v>
      </c>
    </row>
    <row r="516" spans="1:27" x14ac:dyDescent="0.25">
      <c r="A516" s="2">
        <v>200072572</v>
      </c>
      <c r="B516" s="2" t="s">
        <v>1378</v>
      </c>
      <c r="C516" s="2" t="s">
        <v>1379</v>
      </c>
      <c r="D516" s="50" t="s">
        <v>1380</v>
      </c>
      <c r="E516" s="46" t="s">
        <v>1367</v>
      </c>
      <c r="F516" s="50" t="s">
        <v>2489</v>
      </c>
      <c r="G516" s="39">
        <v>43688</v>
      </c>
      <c r="H516" s="4">
        <v>8438</v>
      </c>
      <c r="I516" s="4">
        <v>139</v>
      </c>
      <c r="J516" s="51">
        <v>180</v>
      </c>
      <c r="K516" s="51">
        <v>180</v>
      </c>
      <c r="L516" s="51">
        <v>214</v>
      </c>
      <c r="M516" s="51">
        <v>229</v>
      </c>
      <c r="N516" s="51">
        <v>201</v>
      </c>
      <c r="O516" s="73">
        <f t="shared" si="182"/>
        <v>28</v>
      </c>
      <c r="P516" s="65">
        <f t="shared" si="170"/>
        <v>67</v>
      </c>
      <c r="Q516" s="65">
        <f t="shared" si="173"/>
        <v>71</v>
      </c>
      <c r="R516" s="65">
        <f t="shared" si="175"/>
        <v>66</v>
      </c>
      <c r="S516" s="65">
        <f t="shared" si="183"/>
        <v>37</v>
      </c>
      <c r="T516" s="53">
        <f t="shared" si="181"/>
        <v>65</v>
      </c>
      <c r="U516" s="49">
        <f t="shared" si="176"/>
        <v>2</v>
      </c>
      <c r="V516" s="49">
        <f t="shared" si="177"/>
        <v>3</v>
      </c>
      <c r="W516" s="49">
        <f t="shared" si="178"/>
        <v>3</v>
      </c>
      <c r="X516" s="49">
        <f t="shared" si="179"/>
        <v>4</v>
      </c>
      <c r="Y516" s="49" t="str">
        <f t="shared" si="180"/>
        <v>B2</v>
      </c>
      <c r="AA516" s="4" t="s">
        <v>263</v>
      </c>
    </row>
    <row r="517" spans="1:27" x14ac:dyDescent="0.25">
      <c r="A517" s="2">
        <v>200082726</v>
      </c>
      <c r="B517" s="2" t="s">
        <v>1381</v>
      </c>
      <c r="C517" s="2" t="s">
        <v>8</v>
      </c>
      <c r="D517" s="50" t="s">
        <v>1382</v>
      </c>
      <c r="E517" s="46" t="s">
        <v>1367</v>
      </c>
      <c r="F517" s="50" t="s">
        <v>2489</v>
      </c>
      <c r="G517" s="39">
        <v>43688</v>
      </c>
      <c r="H517" s="4">
        <v>8438</v>
      </c>
      <c r="I517" s="4">
        <v>135</v>
      </c>
      <c r="J517" s="51">
        <v>231</v>
      </c>
      <c r="K517" s="51">
        <v>154</v>
      </c>
      <c r="L517" s="51">
        <v>249</v>
      </c>
      <c r="M517" s="51">
        <v>284</v>
      </c>
      <c r="N517" s="59">
        <v>230</v>
      </c>
      <c r="O517" s="73">
        <f t="shared" si="182"/>
        <v>24</v>
      </c>
      <c r="P517" s="65">
        <f t="shared" si="170"/>
        <v>95</v>
      </c>
      <c r="Q517" s="65">
        <f t="shared" si="173"/>
        <v>42</v>
      </c>
      <c r="R517" s="65">
        <f t="shared" si="175"/>
        <v>94</v>
      </c>
      <c r="S517" s="65">
        <f t="shared" si="183"/>
        <v>93</v>
      </c>
      <c r="T517" s="53">
        <f t="shared" si="181"/>
        <v>94</v>
      </c>
      <c r="U517" s="49">
        <f t="shared" si="176"/>
        <v>2</v>
      </c>
      <c r="V517" s="49">
        <f t="shared" si="177"/>
        <v>4</v>
      </c>
      <c r="W517" s="49">
        <f t="shared" si="178"/>
        <v>2</v>
      </c>
      <c r="X517" s="49">
        <f t="shared" si="179"/>
        <v>4</v>
      </c>
      <c r="Y517" s="49" t="str">
        <f t="shared" si="180"/>
        <v>B2</v>
      </c>
      <c r="AA517" s="4" t="s">
        <v>263</v>
      </c>
    </row>
    <row r="518" spans="1:27" x14ac:dyDescent="0.25">
      <c r="A518" s="2">
        <v>200076598</v>
      </c>
      <c r="B518" s="2" t="s">
        <v>1383</v>
      </c>
      <c r="C518" s="2" t="s">
        <v>301</v>
      </c>
      <c r="D518" s="50" t="s">
        <v>1384</v>
      </c>
      <c r="E518" s="46" t="s">
        <v>1367</v>
      </c>
      <c r="F518" s="50" t="s">
        <v>2489</v>
      </c>
      <c r="G518" s="39">
        <v>43688</v>
      </c>
      <c r="H518" s="4">
        <v>8438</v>
      </c>
      <c r="I518" s="4">
        <v>96</v>
      </c>
      <c r="J518" s="51">
        <v>180</v>
      </c>
      <c r="K518" s="51">
        <v>197</v>
      </c>
      <c r="L518" s="51">
        <v>240</v>
      </c>
      <c r="M518" s="51">
        <v>196</v>
      </c>
      <c r="N518" s="51">
        <v>203</v>
      </c>
      <c r="O518" s="73">
        <f t="shared" si="182"/>
        <v>9</v>
      </c>
      <c r="P518" s="65">
        <f t="shared" si="170"/>
        <v>67</v>
      </c>
      <c r="Q518" s="65">
        <f t="shared" si="173"/>
        <v>84</v>
      </c>
      <c r="R518" s="65">
        <f t="shared" si="175"/>
        <v>91</v>
      </c>
      <c r="S518" s="65">
        <f t="shared" si="183"/>
        <v>18</v>
      </c>
      <c r="T518" s="53">
        <f t="shared" si="181"/>
        <v>68</v>
      </c>
      <c r="U518" s="49">
        <f t="shared" si="176"/>
        <v>1</v>
      </c>
      <c r="V518" s="49">
        <f t="shared" si="177"/>
        <v>3</v>
      </c>
      <c r="W518" s="49">
        <f t="shared" si="178"/>
        <v>3</v>
      </c>
      <c r="X518" s="49">
        <f t="shared" si="179"/>
        <v>4</v>
      </c>
      <c r="Y518" s="49" t="str">
        <f t="shared" si="180"/>
        <v>B1</v>
      </c>
      <c r="AA518" s="4" t="s">
        <v>263</v>
      </c>
    </row>
    <row r="519" spans="1:27" x14ac:dyDescent="0.25">
      <c r="A519" s="2">
        <v>200073225</v>
      </c>
      <c r="B519" s="2" t="s">
        <v>1385</v>
      </c>
      <c r="C519" s="2" t="s">
        <v>459</v>
      </c>
      <c r="D519" s="50" t="s">
        <v>1386</v>
      </c>
      <c r="E519" s="46" t="s">
        <v>1367</v>
      </c>
      <c r="F519" s="50" t="s">
        <v>2489</v>
      </c>
      <c r="G519" s="39">
        <v>43688</v>
      </c>
      <c r="H519" s="4">
        <v>8438</v>
      </c>
      <c r="I519" s="4">
        <v>282</v>
      </c>
      <c r="J519" s="51">
        <v>223</v>
      </c>
      <c r="K519" s="51">
        <v>180</v>
      </c>
      <c r="L519" s="51">
        <v>197</v>
      </c>
      <c r="M519" s="51">
        <v>245</v>
      </c>
      <c r="N519" s="51">
        <v>211</v>
      </c>
      <c r="O519" s="73">
        <f t="shared" si="182"/>
        <v>92</v>
      </c>
      <c r="P519" s="65">
        <f t="shared" si="170"/>
        <v>92</v>
      </c>
      <c r="Q519" s="65">
        <f t="shared" si="173"/>
        <v>71</v>
      </c>
      <c r="R519" s="65">
        <f t="shared" si="175"/>
        <v>45</v>
      </c>
      <c r="S519" s="65">
        <f t="shared" si="183"/>
        <v>52</v>
      </c>
      <c r="T519" s="53">
        <v>79</v>
      </c>
      <c r="U519" s="49">
        <f t="shared" si="176"/>
        <v>4</v>
      </c>
      <c r="V519" s="49">
        <f t="shared" si="177"/>
        <v>4</v>
      </c>
      <c r="W519" s="49">
        <f t="shared" si="178"/>
        <v>3</v>
      </c>
      <c r="X519" s="49">
        <f t="shared" si="179"/>
        <v>3</v>
      </c>
      <c r="Y519" s="49" t="str">
        <f t="shared" si="180"/>
        <v>B2</v>
      </c>
      <c r="AA519" s="4" t="s">
        <v>263</v>
      </c>
    </row>
    <row r="520" spans="1:27" x14ac:dyDescent="0.25">
      <c r="A520" s="2">
        <v>200074630</v>
      </c>
      <c r="B520" s="2" t="s">
        <v>1387</v>
      </c>
      <c r="C520" s="2" t="s">
        <v>1388</v>
      </c>
      <c r="D520" s="50" t="s">
        <v>1389</v>
      </c>
      <c r="E520" s="46" t="s">
        <v>1367</v>
      </c>
      <c r="F520" s="50" t="s">
        <v>2489</v>
      </c>
      <c r="G520" s="39">
        <v>43688</v>
      </c>
      <c r="H520" s="4">
        <v>8438</v>
      </c>
      <c r="I520" s="4">
        <v>145</v>
      </c>
      <c r="J520" s="51">
        <v>214</v>
      </c>
      <c r="K520" s="51">
        <v>154</v>
      </c>
      <c r="L520" s="51">
        <v>206</v>
      </c>
      <c r="M520" s="51">
        <v>273</v>
      </c>
      <c r="N520" s="51">
        <v>212</v>
      </c>
      <c r="O520" s="73">
        <v>37</v>
      </c>
      <c r="P520" s="65">
        <f t="shared" si="170"/>
        <v>88</v>
      </c>
      <c r="Q520" s="65">
        <f t="shared" si="173"/>
        <v>42</v>
      </c>
      <c r="R520" s="65">
        <f t="shared" si="175"/>
        <v>55</v>
      </c>
      <c r="S520" s="65">
        <f t="shared" si="183"/>
        <v>85</v>
      </c>
      <c r="T520" s="53">
        <f>VLOOKUP(N520,PER_PGLOB,2,FALSE)</f>
        <v>79</v>
      </c>
      <c r="U520" s="49">
        <f t="shared" si="176"/>
        <v>2</v>
      </c>
      <c r="V520" s="49">
        <f t="shared" si="177"/>
        <v>4</v>
      </c>
      <c r="W520" s="49">
        <f t="shared" si="178"/>
        <v>2</v>
      </c>
      <c r="X520" s="49">
        <f t="shared" si="179"/>
        <v>4</v>
      </c>
      <c r="Y520" s="49" t="str">
        <f t="shared" si="180"/>
        <v>B2</v>
      </c>
      <c r="AA520" s="4" t="s">
        <v>263</v>
      </c>
    </row>
    <row r="521" spans="1:27" x14ac:dyDescent="0.25">
      <c r="A521" s="2">
        <v>200072846</v>
      </c>
      <c r="B521" s="2" t="s">
        <v>1390</v>
      </c>
      <c r="C521" s="2" t="s">
        <v>5</v>
      </c>
      <c r="D521" s="50" t="s">
        <v>1391</v>
      </c>
      <c r="E521" s="46" t="s">
        <v>1367</v>
      </c>
      <c r="F521" s="50" t="s">
        <v>2489</v>
      </c>
      <c r="G521" s="39">
        <v>43688</v>
      </c>
      <c r="H521" s="4">
        <v>8438</v>
      </c>
      <c r="I521" s="4">
        <v>30</v>
      </c>
      <c r="J521" s="51">
        <v>163</v>
      </c>
      <c r="K521" s="51">
        <v>197</v>
      </c>
      <c r="L521" s="51">
        <v>223</v>
      </c>
      <c r="M521" s="51">
        <v>251</v>
      </c>
      <c r="N521" s="51">
        <v>209</v>
      </c>
      <c r="O521" s="73">
        <v>2</v>
      </c>
      <c r="P521" s="65">
        <f t="shared" si="170"/>
        <v>53</v>
      </c>
      <c r="Q521" s="65">
        <f t="shared" si="173"/>
        <v>84</v>
      </c>
      <c r="R521" s="65">
        <f t="shared" si="175"/>
        <v>77</v>
      </c>
      <c r="S521" s="65">
        <f t="shared" si="183"/>
        <v>59</v>
      </c>
      <c r="T521" s="53">
        <f>VLOOKUP(N521,PER_PGLOB,2,FALSE)</f>
        <v>76</v>
      </c>
      <c r="U521" s="49">
        <f t="shared" si="176"/>
        <v>1</v>
      </c>
      <c r="V521" s="49">
        <f t="shared" si="177"/>
        <v>3</v>
      </c>
      <c r="W521" s="49">
        <f t="shared" si="178"/>
        <v>3</v>
      </c>
      <c r="X521" s="49">
        <f t="shared" si="179"/>
        <v>4</v>
      </c>
      <c r="Y521" s="49" t="str">
        <f t="shared" si="180"/>
        <v>B2</v>
      </c>
      <c r="AA521" s="4" t="s">
        <v>263</v>
      </c>
    </row>
    <row r="522" spans="1:27" x14ac:dyDescent="0.25">
      <c r="A522" s="2">
        <v>200077812</v>
      </c>
      <c r="B522" s="2" t="s">
        <v>1392</v>
      </c>
      <c r="C522" s="2" t="s">
        <v>1393</v>
      </c>
      <c r="D522" s="50" t="s">
        <v>1394</v>
      </c>
      <c r="E522" s="46" t="s">
        <v>1367</v>
      </c>
      <c r="F522" s="50" t="s">
        <v>2489</v>
      </c>
      <c r="G522" s="39">
        <v>43688</v>
      </c>
      <c r="H522" s="4">
        <v>8438</v>
      </c>
      <c r="I522" s="4">
        <v>131</v>
      </c>
      <c r="J522" s="51">
        <v>197</v>
      </c>
      <c r="K522" s="51">
        <v>120</v>
      </c>
      <c r="L522" s="51">
        <v>154</v>
      </c>
      <c r="M522" s="51">
        <v>98</v>
      </c>
      <c r="N522" s="51">
        <v>142</v>
      </c>
      <c r="O522" s="73">
        <f t="shared" ref="O522:O528" si="184">VLOOKUP(I522,PER_CE,2,FALSE)</f>
        <v>16</v>
      </c>
      <c r="P522" s="65">
        <f t="shared" si="170"/>
        <v>77</v>
      </c>
      <c r="Q522" s="65">
        <f t="shared" si="173"/>
        <v>16</v>
      </c>
      <c r="R522" s="65">
        <f t="shared" si="175"/>
        <v>13</v>
      </c>
      <c r="S522" s="65">
        <v>1</v>
      </c>
      <c r="T522" s="53">
        <f>VLOOKUP(N522,PER_PGLOB,2,FALSE)</f>
        <v>11</v>
      </c>
      <c r="U522" s="49">
        <f t="shared" si="176"/>
        <v>2</v>
      </c>
      <c r="V522" s="49">
        <f t="shared" si="177"/>
        <v>3</v>
      </c>
      <c r="W522" s="49">
        <f t="shared" si="178"/>
        <v>1</v>
      </c>
      <c r="X522" s="49">
        <f t="shared" si="179"/>
        <v>2</v>
      </c>
      <c r="Y522" s="49" t="str">
        <f t="shared" si="180"/>
        <v>-A1</v>
      </c>
      <c r="AA522" s="4" t="s">
        <v>263</v>
      </c>
    </row>
    <row r="523" spans="1:27" x14ac:dyDescent="0.25">
      <c r="A523" s="2">
        <v>200071420</v>
      </c>
      <c r="B523" s="2" t="s">
        <v>1395</v>
      </c>
      <c r="C523" s="2" t="s">
        <v>114</v>
      </c>
      <c r="D523" s="50" t="s">
        <v>1396</v>
      </c>
      <c r="E523" s="46" t="s">
        <v>1367</v>
      </c>
      <c r="F523" s="50" t="s">
        <v>2489</v>
      </c>
      <c r="G523" s="39">
        <v>43688</v>
      </c>
      <c r="H523" s="4">
        <v>8438</v>
      </c>
      <c r="I523" s="4">
        <v>185</v>
      </c>
      <c r="J523" s="51">
        <v>214</v>
      </c>
      <c r="K523" s="51">
        <v>146</v>
      </c>
      <c r="L523" s="51">
        <v>214</v>
      </c>
      <c r="M523" s="51">
        <v>284</v>
      </c>
      <c r="N523" s="51">
        <v>215</v>
      </c>
      <c r="O523" s="73">
        <f t="shared" si="184"/>
        <v>78</v>
      </c>
      <c r="P523" s="65">
        <f t="shared" si="170"/>
        <v>88</v>
      </c>
      <c r="Q523" s="65">
        <f t="shared" si="173"/>
        <v>32</v>
      </c>
      <c r="R523" s="65">
        <f t="shared" si="175"/>
        <v>66</v>
      </c>
      <c r="S523" s="65">
        <f>VLOOKUP(M523,PER_IGL,2,FALSE)</f>
        <v>93</v>
      </c>
      <c r="T523" s="53">
        <f>VLOOKUP(N523,PER_PGLOB,2,FALSE)</f>
        <v>83</v>
      </c>
      <c r="U523" s="49">
        <f t="shared" si="176"/>
        <v>3</v>
      </c>
      <c r="V523" s="49">
        <f t="shared" si="177"/>
        <v>4</v>
      </c>
      <c r="W523" s="49">
        <f t="shared" si="178"/>
        <v>2</v>
      </c>
      <c r="X523" s="49">
        <f t="shared" si="179"/>
        <v>4</v>
      </c>
      <c r="Y523" s="49" t="str">
        <f t="shared" si="180"/>
        <v>B2</v>
      </c>
      <c r="AA523" s="4" t="s">
        <v>263</v>
      </c>
    </row>
    <row r="524" spans="1:27" x14ac:dyDescent="0.25">
      <c r="A524" s="2">
        <v>200073695</v>
      </c>
      <c r="B524" s="2" t="s">
        <v>1419</v>
      </c>
      <c r="C524" s="2" t="s">
        <v>4</v>
      </c>
      <c r="D524" s="50" t="s">
        <v>1420</v>
      </c>
      <c r="E524" s="46" t="s">
        <v>1367</v>
      </c>
      <c r="F524" s="50" t="s">
        <v>2489</v>
      </c>
      <c r="G524" s="39">
        <v>43688</v>
      </c>
      <c r="H524" s="4">
        <v>8439</v>
      </c>
      <c r="I524" s="4">
        <v>178</v>
      </c>
      <c r="J524" s="51">
        <v>214</v>
      </c>
      <c r="K524" s="51">
        <v>154</v>
      </c>
      <c r="L524" s="51">
        <v>249</v>
      </c>
      <c r="M524" s="51">
        <v>207</v>
      </c>
      <c r="N524" s="51">
        <v>206</v>
      </c>
      <c r="O524" s="73">
        <f t="shared" si="184"/>
        <v>66</v>
      </c>
      <c r="P524" s="65">
        <f t="shared" si="170"/>
        <v>88</v>
      </c>
      <c r="Q524" s="65">
        <f t="shared" si="173"/>
        <v>42</v>
      </c>
      <c r="R524" s="65">
        <f t="shared" si="175"/>
        <v>94</v>
      </c>
      <c r="S524" s="65">
        <f>VLOOKUP(M524,PER_IGL,2,FALSE)</f>
        <v>24</v>
      </c>
      <c r="T524" s="53">
        <v>73</v>
      </c>
      <c r="U524" s="49">
        <f t="shared" si="176"/>
        <v>3</v>
      </c>
      <c r="V524" s="49">
        <f t="shared" si="177"/>
        <v>4</v>
      </c>
      <c r="W524" s="49">
        <f t="shared" si="178"/>
        <v>2</v>
      </c>
      <c r="X524" s="49">
        <f t="shared" si="179"/>
        <v>4</v>
      </c>
      <c r="Y524" s="49" t="str">
        <f t="shared" si="180"/>
        <v>B2</v>
      </c>
      <c r="AA524" s="4" t="s">
        <v>263</v>
      </c>
    </row>
    <row r="525" spans="1:27" x14ac:dyDescent="0.25">
      <c r="A525" s="2">
        <v>200074200</v>
      </c>
      <c r="B525" s="2" t="s">
        <v>1421</v>
      </c>
      <c r="C525" s="2" t="s">
        <v>1422</v>
      </c>
      <c r="D525" s="50" t="s">
        <v>1423</v>
      </c>
      <c r="E525" s="46" t="s">
        <v>1367</v>
      </c>
      <c r="F525" s="50" t="s">
        <v>2489</v>
      </c>
      <c r="G525" s="39">
        <v>43688</v>
      </c>
      <c r="H525" s="4">
        <v>8439</v>
      </c>
      <c r="I525" s="4">
        <v>178</v>
      </c>
      <c r="J525" s="51">
        <v>223</v>
      </c>
      <c r="K525" s="51">
        <v>146</v>
      </c>
      <c r="L525" s="51">
        <v>214</v>
      </c>
      <c r="M525" s="51">
        <v>147</v>
      </c>
      <c r="N525" s="51">
        <v>183</v>
      </c>
      <c r="O525" s="73">
        <f t="shared" si="184"/>
        <v>66</v>
      </c>
      <c r="P525" s="65">
        <f t="shared" si="170"/>
        <v>92</v>
      </c>
      <c r="Q525" s="65">
        <f t="shared" si="173"/>
        <v>32</v>
      </c>
      <c r="R525" s="65">
        <f t="shared" si="175"/>
        <v>66</v>
      </c>
      <c r="S525" s="65">
        <v>6</v>
      </c>
      <c r="T525" s="53">
        <f>VLOOKUP(N525,PER_PGLOB,2,FALSE)</f>
        <v>40</v>
      </c>
      <c r="U525" s="49">
        <f t="shared" si="176"/>
        <v>3</v>
      </c>
      <c r="V525" s="49">
        <f t="shared" si="177"/>
        <v>4</v>
      </c>
      <c r="W525" s="49">
        <f t="shared" si="178"/>
        <v>2</v>
      </c>
      <c r="X525" s="49">
        <f t="shared" si="179"/>
        <v>4</v>
      </c>
      <c r="Y525" s="49" t="str">
        <f t="shared" si="180"/>
        <v>A2</v>
      </c>
      <c r="AA525" s="4" t="s">
        <v>263</v>
      </c>
    </row>
    <row r="526" spans="1:27" x14ac:dyDescent="0.25">
      <c r="A526" s="2">
        <v>200076301</v>
      </c>
      <c r="B526" s="2" t="s">
        <v>1424</v>
      </c>
      <c r="C526" s="2" t="s">
        <v>3</v>
      </c>
      <c r="D526" s="50" t="s">
        <v>1425</v>
      </c>
      <c r="E526" s="46" t="s">
        <v>1367</v>
      </c>
      <c r="F526" s="50" t="s">
        <v>2489</v>
      </c>
      <c r="G526" s="39">
        <v>43688</v>
      </c>
      <c r="H526" s="4">
        <v>8439</v>
      </c>
      <c r="I526" s="4">
        <v>178</v>
      </c>
      <c r="J526" s="51">
        <v>249</v>
      </c>
      <c r="K526" s="51">
        <v>206</v>
      </c>
      <c r="L526" s="51">
        <v>240</v>
      </c>
      <c r="M526" s="51">
        <v>295</v>
      </c>
      <c r="N526" s="59">
        <v>248</v>
      </c>
      <c r="O526" s="73">
        <f t="shared" si="184"/>
        <v>66</v>
      </c>
      <c r="P526" s="65">
        <v>99</v>
      </c>
      <c r="Q526" s="65">
        <f t="shared" si="173"/>
        <v>90</v>
      </c>
      <c r="R526" s="65">
        <f t="shared" si="175"/>
        <v>91</v>
      </c>
      <c r="S526" s="65">
        <f>VLOOKUP(M526,PER_IGL,2,FALSE)</f>
        <v>99</v>
      </c>
      <c r="T526" s="53">
        <v>100</v>
      </c>
      <c r="U526" s="49">
        <f t="shared" si="176"/>
        <v>3</v>
      </c>
      <c r="V526" s="49">
        <f t="shared" si="177"/>
        <v>4</v>
      </c>
      <c r="W526" s="49">
        <f t="shared" si="178"/>
        <v>4</v>
      </c>
      <c r="X526" s="49">
        <f t="shared" si="179"/>
        <v>4</v>
      </c>
      <c r="Y526" s="49" t="str">
        <f t="shared" si="180"/>
        <v>B2</v>
      </c>
      <c r="AA526" s="4" t="s">
        <v>263</v>
      </c>
    </row>
    <row r="527" spans="1:27" x14ac:dyDescent="0.25">
      <c r="A527" s="2">
        <v>200061519</v>
      </c>
      <c r="B527" s="2" t="s">
        <v>1397</v>
      </c>
      <c r="C527" s="2" t="s">
        <v>663</v>
      </c>
      <c r="D527" s="50" t="s">
        <v>1398</v>
      </c>
      <c r="E527" s="46" t="s">
        <v>1367</v>
      </c>
      <c r="F527" s="50" t="s">
        <v>2489</v>
      </c>
      <c r="G527" s="39">
        <v>43688</v>
      </c>
      <c r="H527" s="4">
        <v>8438</v>
      </c>
      <c r="I527" s="4">
        <v>175</v>
      </c>
      <c r="J527" s="51">
        <v>197</v>
      </c>
      <c r="K527" s="51">
        <v>154</v>
      </c>
      <c r="L527" s="51">
        <v>137</v>
      </c>
      <c r="M527" s="51"/>
      <c r="N527" s="51">
        <v>122</v>
      </c>
      <c r="O527" s="73">
        <f t="shared" si="184"/>
        <v>59</v>
      </c>
      <c r="P527" s="65">
        <f>VLOOKUP(J527,PER_RC,2,FALSE)</f>
        <v>77</v>
      </c>
      <c r="Q527" s="65">
        <f t="shared" si="173"/>
        <v>42</v>
      </c>
      <c r="R527" s="65">
        <f t="shared" si="175"/>
        <v>10</v>
      </c>
      <c r="S527" s="65"/>
      <c r="T527" s="53">
        <v>6</v>
      </c>
      <c r="U527" s="49">
        <f t="shared" si="176"/>
        <v>3</v>
      </c>
      <c r="V527" s="49">
        <f t="shared" si="177"/>
        <v>3</v>
      </c>
      <c r="W527" s="49">
        <f t="shared" si="178"/>
        <v>2</v>
      </c>
      <c r="X527" s="49">
        <f t="shared" si="179"/>
        <v>2</v>
      </c>
      <c r="Y527" s="49" t="str">
        <f t="shared" si="180"/>
        <v>-A1</v>
      </c>
      <c r="AA527" s="4" t="s">
        <v>263</v>
      </c>
    </row>
    <row r="528" spans="1:27" x14ac:dyDescent="0.25">
      <c r="A528" s="2">
        <v>200078148</v>
      </c>
      <c r="B528" s="2" t="s">
        <v>1426</v>
      </c>
      <c r="C528" s="2" t="s">
        <v>114</v>
      </c>
      <c r="D528" s="50" t="s">
        <v>1427</v>
      </c>
      <c r="E528" s="46" t="s">
        <v>1367</v>
      </c>
      <c r="F528" s="50" t="s">
        <v>2489</v>
      </c>
      <c r="G528" s="39">
        <v>43688</v>
      </c>
      <c r="H528" s="4">
        <v>8439</v>
      </c>
      <c r="I528" s="4">
        <v>169</v>
      </c>
      <c r="J528" s="51">
        <v>249</v>
      </c>
      <c r="K528" s="51">
        <v>180</v>
      </c>
      <c r="L528" s="51">
        <v>214</v>
      </c>
      <c r="M528" s="51">
        <v>256</v>
      </c>
      <c r="N528" s="59">
        <v>225</v>
      </c>
      <c r="O528" s="73">
        <f t="shared" si="184"/>
        <v>48</v>
      </c>
      <c r="P528" s="65">
        <v>99</v>
      </c>
      <c r="Q528" s="65">
        <f t="shared" si="173"/>
        <v>71</v>
      </c>
      <c r="R528" s="65">
        <f t="shared" si="175"/>
        <v>66</v>
      </c>
      <c r="S528" s="65">
        <f t="shared" ref="S528:S537" si="185">VLOOKUP(M528,PER_IGL,2,FALSE)</f>
        <v>63</v>
      </c>
      <c r="T528" s="53">
        <f>VLOOKUP(N528,PER_PGLOB,2,FALSE)</f>
        <v>91</v>
      </c>
      <c r="U528" s="49">
        <f t="shared" si="176"/>
        <v>3</v>
      </c>
      <c r="V528" s="49">
        <f t="shared" si="177"/>
        <v>4</v>
      </c>
      <c r="W528" s="49">
        <f t="shared" si="178"/>
        <v>3</v>
      </c>
      <c r="X528" s="49">
        <f t="shared" si="179"/>
        <v>4</v>
      </c>
      <c r="Y528" s="49" t="str">
        <f t="shared" si="180"/>
        <v>B2</v>
      </c>
      <c r="AA528" s="4" t="s">
        <v>263</v>
      </c>
    </row>
    <row r="529" spans="1:27" x14ac:dyDescent="0.25">
      <c r="A529" s="2">
        <v>200074545</v>
      </c>
      <c r="B529" s="2" t="s">
        <v>1399</v>
      </c>
      <c r="C529" s="2" t="s">
        <v>1400</v>
      </c>
      <c r="D529" s="50" t="s">
        <v>1401</v>
      </c>
      <c r="E529" s="46" t="s">
        <v>1367</v>
      </c>
      <c r="F529" s="50" t="s">
        <v>2489</v>
      </c>
      <c r="G529" s="39">
        <v>43688</v>
      </c>
      <c r="H529" s="4">
        <v>8438</v>
      </c>
      <c r="I529" s="4">
        <v>78</v>
      </c>
      <c r="J529" s="51">
        <v>189</v>
      </c>
      <c r="K529" s="51">
        <v>154</v>
      </c>
      <c r="L529" s="51">
        <v>223</v>
      </c>
      <c r="M529" s="51">
        <v>262</v>
      </c>
      <c r="N529" s="51">
        <v>207</v>
      </c>
      <c r="O529" s="73">
        <v>7</v>
      </c>
      <c r="P529" s="65">
        <f t="shared" ref="P529:P549" si="186">VLOOKUP(J529,PER_RC,2,FALSE)</f>
        <v>71</v>
      </c>
      <c r="Q529" s="65">
        <f t="shared" si="173"/>
        <v>42</v>
      </c>
      <c r="R529" s="65">
        <f t="shared" si="175"/>
        <v>77</v>
      </c>
      <c r="S529" s="65">
        <f t="shared" si="185"/>
        <v>71</v>
      </c>
      <c r="T529" s="53">
        <f>VLOOKUP(N529,PER_PGLOB,2,FALSE)</f>
        <v>73</v>
      </c>
      <c r="U529" s="49">
        <f t="shared" si="176"/>
        <v>1</v>
      </c>
      <c r="V529" s="49">
        <f t="shared" si="177"/>
        <v>3</v>
      </c>
      <c r="W529" s="49">
        <f t="shared" si="178"/>
        <v>2</v>
      </c>
      <c r="X529" s="49">
        <f t="shared" si="179"/>
        <v>4</v>
      </c>
      <c r="Y529" s="49" t="str">
        <f t="shared" si="180"/>
        <v>B2</v>
      </c>
      <c r="AA529" s="4" t="s">
        <v>263</v>
      </c>
    </row>
    <row r="530" spans="1:27" x14ac:dyDescent="0.25">
      <c r="A530" s="2">
        <v>200080883</v>
      </c>
      <c r="B530" s="2" t="s">
        <v>1402</v>
      </c>
      <c r="C530" s="2" t="s">
        <v>1318</v>
      </c>
      <c r="D530" s="50" t="s">
        <v>1403</v>
      </c>
      <c r="E530" s="46" t="s">
        <v>1367</v>
      </c>
      <c r="F530" s="50" t="s">
        <v>2489</v>
      </c>
      <c r="G530" s="39">
        <v>43688</v>
      </c>
      <c r="H530" s="4">
        <v>8438</v>
      </c>
      <c r="I530" s="4">
        <v>173</v>
      </c>
      <c r="J530" s="51">
        <v>231</v>
      </c>
      <c r="K530" s="51">
        <v>214</v>
      </c>
      <c r="L530" s="51">
        <v>231</v>
      </c>
      <c r="M530" s="51">
        <v>295</v>
      </c>
      <c r="N530" s="59">
        <v>243</v>
      </c>
      <c r="O530" s="73">
        <f>VLOOKUP(I530,PER_CE,2,FALSE)</f>
        <v>55</v>
      </c>
      <c r="P530" s="65">
        <f t="shared" si="186"/>
        <v>95</v>
      </c>
      <c r="Q530" s="65">
        <f t="shared" si="173"/>
        <v>94</v>
      </c>
      <c r="R530" s="65">
        <f t="shared" si="175"/>
        <v>85</v>
      </c>
      <c r="S530" s="65">
        <f t="shared" si="185"/>
        <v>99</v>
      </c>
      <c r="T530" s="53">
        <v>99</v>
      </c>
      <c r="U530" s="49">
        <f t="shared" si="176"/>
        <v>3</v>
      </c>
      <c r="V530" s="49">
        <f t="shared" si="177"/>
        <v>4</v>
      </c>
      <c r="W530" s="49">
        <f t="shared" si="178"/>
        <v>4</v>
      </c>
      <c r="X530" s="49">
        <f t="shared" si="179"/>
        <v>4</v>
      </c>
      <c r="Y530" s="49" t="str">
        <f t="shared" si="180"/>
        <v>B2</v>
      </c>
      <c r="AA530" s="4" t="s">
        <v>263</v>
      </c>
    </row>
    <row r="531" spans="1:27" x14ac:dyDescent="0.25">
      <c r="A531" s="2">
        <v>200081915</v>
      </c>
      <c r="B531" s="2" t="s">
        <v>1404</v>
      </c>
      <c r="C531" s="2" t="s">
        <v>337</v>
      </c>
      <c r="D531" s="50" t="s">
        <v>1405</v>
      </c>
      <c r="E531" s="46" t="s">
        <v>1367</v>
      </c>
      <c r="F531" s="50" t="s">
        <v>2489</v>
      </c>
      <c r="G531" s="39">
        <v>43688</v>
      </c>
      <c r="H531" s="4">
        <v>8438</v>
      </c>
      <c r="I531" s="4">
        <v>135</v>
      </c>
      <c r="J531" s="51">
        <v>154</v>
      </c>
      <c r="K531" s="51"/>
      <c r="L531" s="51">
        <v>34</v>
      </c>
      <c r="M531" s="51">
        <v>158</v>
      </c>
      <c r="N531" s="59">
        <v>87</v>
      </c>
      <c r="O531" s="73">
        <f>VLOOKUP(I531,PER_CE,2,FALSE)</f>
        <v>24</v>
      </c>
      <c r="P531" s="65">
        <f t="shared" si="186"/>
        <v>46</v>
      </c>
      <c r="Q531" s="65"/>
      <c r="R531" s="65">
        <v>1</v>
      </c>
      <c r="S531" s="65">
        <f t="shared" si="185"/>
        <v>7</v>
      </c>
      <c r="T531" s="53">
        <v>2</v>
      </c>
      <c r="U531" s="49">
        <f t="shared" si="176"/>
        <v>2</v>
      </c>
      <c r="V531" s="49">
        <f t="shared" si="177"/>
        <v>3</v>
      </c>
      <c r="W531" s="49">
        <f t="shared" si="178"/>
        <v>1</v>
      </c>
      <c r="X531" s="49">
        <f t="shared" si="179"/>
        <v>1</v>
      </c>
      <c r="Y531" s="49" t="str">
        <f t="shared" si="180"/>
        <v>A2</v>
      </c>
      <c r="AA531" s="4" t="s">
        <v>263</v>
      </c>
    </row>
    <row r="532" spans="1:27" x14ac:dyDescent="0.25">
      <c r="A532" s="2">
        <v>200076498</v>
      </c>
      <c r="B532" s="2" t="s">
        <v>1406</v>
      </c>
      <c r="C532" s="2" t="s">
        <v>114</v>
      </c>
      <c r="D532" s="50" t="s">
        <v>1407</v>
      </c>
      <c r="E532" s="46" t="s">
        <v>1367</v>
      </c>
      <c r="F532" s="50" t="s">
        <v>2489</v>
      </c>
      <c r="G532" s="39">
        <v>43688</v>
      </c>
      <c r="H532" s="4">
        <v>8438</v>
      </c>
      <c r="I532" s="4">
        <v>133</v>
      </c>
      <c r="J532" s="51">
        <v>154</v>
      </c>
      <c r="K532" s="51">
        <v>77</v>
      </c>
      <c r="L532" s="51">
        <v>137</v>
      </c>
      <c r="M532" s="51">
        <v>158</v>
      </c>
      <c r="N532" s="51">
        <v>132</v>
      </c>
      <c r="O532" s="73">
        <f>VLOOKUP(I532,PER_CE,2,FALSE)</f>
        <v>21</v>
      </c>
      <c r="P532" s="65">
        <f t="shared" si="186"/>
        <v>46</v>
      </c>
      <c r="Q532" s="65">
        <v>5</v>
      </c>
      <c r="R532" s="65">
        <f t="shared" ref="R532:R563" si="187">VLOOKUP(L532,PER_CC,2,FALSE)</f>
        <v>10</v>
      </c>
      <c r="S532" s="65">
        <f t="shared" si="185"/>
        <v>7</v>
      </c>
      <c r="T532" s="53">
        <v>8</v>
      </c>
      <c r="U532" s="49">
        <f t="shared" si="176"/>
        <v>2</v>
      </c>
      <c r="V532" s="49">
        <f t="shared" si="177"/>
        <v>3</v>
      </c>
      <c r="W532" s="49">
        <f t="shared" si="178"/>
        <v>1</v>
      </c>
      <c r="X532" s="49">
        <f t="shared" si="179"/>
        <v>2</v>
      </c>
      <c r="Y532" s="49" t="str">
        <f t="shared" si="180"/>
        <v>A2</v>
      </c>
      <c r="AA532" s="4" t="s">
        <v>263</v>
      </c>
    </row>
    <row r="533" spans="1:27" x14ac:dyDescent="0.25">
      <c r="A533" s="2">
        <v>200075878</v>
      </c>
      <c r="B533" s="2" t="s">
        <v>1428</v>
      </c>
      <c r="C533" s="2" t="s">
        <v>114</v>
      </c>
      <c r="D533" s="50" t="s">
        <v>1429</v>
      </c>
      <c r="E533" s="46" t="s">
        <v>1367</v>
      </c>
      <c r="F533" s="50" t="s">
        <v>2489</v>
      </c>
      <c r="G533" s="39">
        <v>43688</v>
      </c>
      <c r="H533" s="4">
        <v>8439</v>
      </c>
      <c r="I533" s="4">
        <v>171</v>
      </c>
      <c r="J533" s="51">
        <v>197</v>
      </c>
      <c r="K533" s="51">
        <v>180</v>
      </c>
      <c r="L533" s="51">
        <v>214</v>
      </c>
      <c r="M533" s="51">
        <v>245</v>
      </c>
      <c r="N533" s="51">
        <v>209</v>
      </c>
      <c r="O533" s="73">
        <f>VLOOKUP(I533,PER_CE,2,FALSE)</f>
        <v>51</v>
      </c>
      <c r="P533" s="65">
        <f t="shared" si="186"/>
        <v>77</v>
      </c>
      <c r="Q533" s="65">
        <f t="shared" ref="Q533:Q547" si="188">VLOOKUP(K533,PER_LC,2,FALSE)</f>
        <v>71</v>
      </c>
      <c r="R533" s="65">
        <f t="shared" si="187"/>
        <v>66</v>
      </c>
      <c r="S533" s="65">
        <f t="shared" si="185"/>
        <v>52</v>
      </c>
      <c r="T533" s="53">
        <f>VLOOKUP(N533,PER_PGLOB,2,FALSE)</f>
        <v>76</v>
      </c>
      <c r="U533" s="49">
        <f t="shared" si="176"/>
        <v>3</v>
      </c>
      <c r="V533" s="49">
        <f t="shared" si="177"/>
        <v>3</v>
      </c>
      <c r="W533" s="49">
        <f t="shared" si="178"/>
        <v>3</v>
      </c>
      <c r="X533" s="49">
        <f t="shared" si="179"/>
        <v>4</v>
      </c>
      <c r="Y533" s="49" t="str">
        <f t="shared" si="180"/>
        <v>B2</v>
      </c>
      <c r="AA533" s="4" t="s">
        <v>263</v>
      </c>
    </row>
    <row r="534" spans="1:27" x14ac:dyDescent="0.25">
      <c r="A534" s="2">
        <v>200075586</v>
      </c>
      <c r="B534" s="2" t="s">
        <v>1430</v>
      </c>
      <c r="C534" s="2" t="s">
        <v>171</v>
      </c>
      <c r="D534" s="50" t="s">
        <v>1431</v>
      </c>
      <c r="E534" s="46" t="s">
        <v>1367</v>
      </c>
      <c r="F534" s="50" t="s">
        <v>2489</v>
      </c>
      <c r="G534" s="39">
        <v>43688</v>
      </c>
      <c r="H534" s="4">
        <v>8439</v>
      </c>
      <c r="I534" s="4">
        <v>168</v>
      </c>
      <c r="J534" s="51">
        <v>146</v>
      </c>
      <c r="K534" s="51">
        <v>189</v>
      </c>
      <c r="L534" s="51">
        <v>257</v>
      </c>
      <c r="M534" s="51">
        <v>262</v>
      </c>
      <c r="N534" s="59">
        <v>214</v>
      </c>
      <c r="O534" s="73">
        <v>47</v>
      </c>
      <c r="P534" s="65">
        <f t="shared" si="186"/>
        <v>40</v>
      </c>
      <c r="Q534" s="65">
        <f t="shared" si="188"/>
        <v>76</v>
      </c>
      <c r="R534" s="65">
        <f t="shared" si="187"/>
        <v>98</v>
      </c>
      <c r="S534" s="65">
        <f t="shared" si="185"/>
        <v>71</v>
      </c>
      <c r="T534" s="53">
        <f>VLOOKUP(N534,PER_PGLOB,2,FALSE)</f>
        <v>82</v>
      </c>
      <c r="U534" s="49">
        <f t="shared" si="176"/>
        <v>3</v>
      </c>
      <c r="V534" s="49">
        <f t="shared" si="177"/>
        <v>2</v>
      </c>
      <c r="W534" s="49">
        <f t="shared" si="178"/>
        <v>3</v>
      </c>
      <c r="X534" s="49">
        <f t="shared" si="179"/>
        <v>4</v>
      </c>
      <c r="Y534" s="49" t="str">
        <f t="shared" si="180"/>
        <v>B2</v>
      </c>
      <c r="AA534" s="4" t="s">
        <v>263</v>
      </c>
    </row>
    <row r="535" spans="1:27" x14ac:dyDescent="0.25">
      <c r="A535" s="2">
        <v>200073725</v>
      </c>
      <c r="B535" s="2" t="s">
        <v>1439</v>
      </c>
      <c r="C535" s="2" t="s">
        <v>4</v>
      </c>
      <c r="D535" s="50" t="s">
        <v>1440</v>
      </c>
      <c r="E535" s="46" t="s">
        <v>1435</v>
      </c>
      <c r="F535" s="50" t="s">
        <v>2489</v>
      </c>
      <c r="G535" s="39">
        <v>43688</v>
      </c>
      <c r="H535" s="4">
        <v>8438</v>
      </c>
      <c r="I535" s="4">
        <v>300</v>
      </c>
      <c r="J535" s="51">
        <v>214</v>
      </c>
      <c r="K535" s="51">
        <v>189</v>
      </c>
      <c r="L535" s="51">
        <v>223</v>
      </c>
      <c r="M535" s="51">
        <v>267</v>
      </c>
      <c r="N535" s="59">
        <v>223</v>
      </c>
      <c r="O535" s="73">
        <f t="shared" ref="O535:O546" si="189">VLOOKUP(I535,PER_CE,2,FALSE)</f>
        <v>99</v>
      </c>
      <c r="P535" s="65">
        <f t="shared" si="186"/>
        <v>88</v>
      </c>
      <c r="Q535" s="65">
        <f t="shared" si="188"/>
        <v>76</v>
      </c>
      <c r="R535" s="65">
        <f t="shared" si="187"/>
        <v>77</v>
      </c>
      <c r="S535" s="65">
        <f t="shared" si="185"/>
        <v>76</v>
      </c>
      <c r="T535" s="53">
        <f>VLOOKUP(N535,PER_PGLOB,2,FALSE)</f>
        <v>90</v>
      </c>
      <c r="U535" s="49">
        <f t="shared" si="176"/>
        <v>4</v>
      </c>
      <c r="V535" s="49">
        <f t="shared" si="177"/>
        <v>4</v>
      </c>
      <c r="W535" s="49">
        <f t="shared" si="178"/>
        <v>3</v>
      </c>
      <c r="X535" s="49">
        <f t="shared" si="179"/>
        <v>4</v>
      </c>
      <c r="Y535" s="49" t="str">
        <f t="shared" si="180"/>
        <v>B2</v>
      </c>
      <c r="AA535" s="4" t="s">
        <v>263</v>
      </c>
    </row>
    <row r="536" spans="1:27" x14ac:dyDescent="0.25">
      <c r="A536" s="2">
        <v>200037952</v>
      </c>
      <c r="B536" s="2" t="s">
        <v>1441</v>
      </c>
      <c r="C536" s="2" t="s">
        <v>113</v>
      </c>
      <c r="D536" s="50" t="s">
        <v>1442</v>
      </c>
      <c r="E536" s="46" t="s">
        <v>1435</v>
      </c>
      <c r="F536" s="50" t="s">
        <v>2489</v>
      </c>
      <c r="G536" s="39">
        <v>43688</v>
      </c>
      <c r="H536" s="4">
        <v>8438</v>
      </c>
      <c r="I536" s="4">
        <v>300</v>
      </c>
      <c r="J536" s="51">
        <v>171</v>
      </c>
      <c r="K536" s="51">
        <v>197</v>
      </c>
      <c r="L536" s="51">
        <v>171</v>
      </c>
      <c r="M536" s="51">
        <v>267</v>
      </c>
      <c r="N536" s="59">
        <v>202</v>
      </c>
      <c r="O536" s="73">
        <f t="shared" si="189"/>
        <v>99</v>
      </c>
      <c r="P536" s="65">
        <f t="shared" si="186"/>
        <v>60</v>
      </c>
      <c r="Q536" s="65">
        <f t="shared" si="188"/>
        <v>84</v>
      </c>
      <c r="R536" s="65">
        <f t="shared" si="187"/>
        <v>21</v>
      </c>
      <c r="S536" s="65">
        <f t="shared" si="185"/>
        <v>76</v>
      </c>
      <c r="T536" s="53">
        <f>VLOOKUP(N536,PER_PGLOB,2,FALSE)</f>
        <v>66</v>
      </c>
      <c r="U536" s="49">
        <f t="shared" si="176"/>
        <v>4</v>
      </c>
      <c r="V536" s="49">
        <f t="shared" si="177"/>
        <v>3</v>
      </c>
      <c r="W536" s="49">
        <f t="shared" si="178"/>
        <v>3</v>
      </c>
      <c r="X536" s="49">
        <f t="shared" si="179"/>
        <v>3</v>
      </c>
      <c r="Y536" s="49" t="str">
        <f t="shared" si="180"/>
        <v>B2</v>
      </c>
      <c r="AA536" s="4" t="s">
        <v>263</v>
      </c>
    </row>
    <row r="537" spans="1:27" x14ac:dyDescent="0.25">
      <c r="A537" s="2">
        <v>200065953</v>
      </c>
      <c r="B537" s="2" t="s">
        <v>1432</v>
      </c>
      <c r="C537" s="2" t="s">
        <v>1433</v>
      </c>
      <c r="D537" s="50" t="s">
        <v>1434</v>
      </c>
      <c r="E537" s="46" t="s">
        <v>1435</v>
      </c>
      <c r="F537" s="50" t="s">
        <v>2489</v>
      </c>
      <c r="G537" s="39">
        <v>43688</v>
      </c>
      <c r="H537" s="4">
        <v>8438</v>
      </c>
      <c r="I537" s="4">
        <v>282</v>
      </c>
      <c r="J537" s="51">
        <v>223</v>
      </c>
      <c r="K537" s="51">
        <v>197</v>
      </c>
      <c r="L537" s="51">
        <v>214</v>
      </c>
      <c r="M537" s="51">
        <v>278</v>
      </c>
      <c r="N537" s="51">
        <v>228</v>
      </c>
      <c r="O537" s="73">
        <f t="shared" si="189"/>
        <v>92</v>
      </c>
      <c r="P537" s="65">
        <f t="shared" si="186"/>
        <v>92</v>
      </c>
      <c r="Q537" s="65">
        <f t="shared" si="188"/>
        <v>84</v>
      </c>
      <c r="R537" s="65">
        <f t="shared" si="187"/>
        <v>66</v>
      </c>
      <c r="S537" s="65">
        <f t="shared" si="185"/>
        <v>88</v>
      </c>
      <c r="T537" s="53">
        <f>VLOOKUP(N537,PER_PGLOB,2,FALSE)</f>
        <v>93</v>
      </c>
      <c r="U537" s="49">
        <f t="shared" si="176"/>
        <v>4</v>
      </c>
      <c r="V537" s="49">
        <f t="shared" si="177"/>
        <v>4</v>
      </c>
      <c r="W537" s="49">
        <f t="shared" si="178"/>
        <v>3</v>
      </c>
      <c r="X537" s="49">
        <f t="shared" si="179"/>
        <v>4</v>
      </c>
      <c r="Y537" s="49" t="str">
        <f t="shared" si="180"/>
        <v>B2</v>
      </c>
      <c r="AA537" s="4" t="s">
        <v>263</v>
      </c>
    </row>
    <row r="538" spans="1:27" x14ac:dyDescent="0.25">
      <c r="A538" s="2">
        <v>200071624</v>
      </c>
      <c r="B538" s="2" t="s">
        <v>1463</v>
      </c>
      <c r="C538" s="2" t="s">
        <v>1464</v>
      </c>
      <c r="D538" s="50" t="s">
        <v>1465</v>
      </c>
      <c r="E538" s="46" t="s">
        <v>1435</v>
      </c>
      <c r="F538" s="50" t="s">
        <v>2489</v>
      </c>
      <c r="G538" s="39">
        <v>43688</v>
      </c>
      <c r="H538" s="4">
        <v>8439</v>
      </c>
      <c r="I538" s="4">
        <v>181</v>
      </c>
      <c r="J538" s="51">
        <v>137</v>
      </c>
      <c r="K538" s="51">
        <v>129</v>
      </c>
      <c r="L538" s="51">
        <v>171</v>
      </c>
      <c r="M538" s="51">
        <v>169</v>
      </c>
      <c r="N538" s="51">
        <v>152</v>
      </c>
      <c r="O538" s="73">
        <f t="shared" si="189"/>
        <v>74</v>
      </c>
      <c r="P538" s="65">
        <f t="shared" si="186"/>
        <v>33</v>
      </c>
      <c r="Q538" s="65">
        <f t="shared" si="188"/>
        <v>20</v>
      </c>
      <c r="R538" s="65">
        <f t="shared" si="187"/>
        <v>21</v>
      </c>
      <c r="S538" s="65">
        <v>10</v>
      </c>
      <c r="T538" s="53">
        <v>16</v>
      </c>
      <c r="U538" s="49">
        <f t="shared" si="176"/>
        <v>3</v>
      </c>
      <c r="V538" s="49">
        <f t="shared" si="177"/>
        <v>2</v>
      </c>
      <c r="W538" s="49">
        <f t="shared" si="178"/>
        <v>2</v>
      </c>
      <c r="X538" s="49">
        <f t="shared" si="179"/>
        <v>3</v>
      </c>
      <c r="Y538" s="49" t="str">
        <f t="shared" si="180"/>
        <v>A2</v>
      </c>
      <c r="AA538" s="4" t="s">
        <v>263</v>
      </c>
    </row>
    <row r="539" spans="1:27" x14ac:dyDescent="0.25">
      <c r="A539" s="2">
        <v>200073342</v>
      </c>
      <c r="B539" s="2" t="s">
        <v>1443</v>
      </c>
      <c r="C539" s="2" t="s">
        <v>3</v>
      </c>
      <c r="D539" s="50" t="s">
        <v>1444</v>
      </c>
      <c r="E539" s="46" t="s">
        <v>1435</v>
      </c>
      <c r="F539" s="50" t="s">
        <v>2489</v>
      </c>
      <c r="G539" s="39">
        <v>43688</v>
      </c>
      <c r="H539" s="4">
        <v>8438</v>
      </c>
      <c r="I539" s="4">
        <v>300</v>
      </c>
      <c r="J539" s="51">
        <v>214</v>
      </c>
      <c r="K539" s="51">
        <v>189</v>
      </c>
      <c r="L539" s="51">
        <v>240</v>
      </c>
      <c r="M539" s="51">
        <v>284</v>
      </c>
      <c r="N539" s="59">
        <v>232</v>
      </c>
      <c r="O539" s="73">
        <f t="shared" si="189"/>
        <v>99</v>
      </c>
      <c r="P539" s="65">
        <f t="shared" si="186"/>
        <v>88</v>
      </c>
      <c r="Q539" s="65">
        <f t="shared" si="188"/>
        <v>76</v>
      </c>
      <c r="R539" s="65">
        <f t="shared" si="187"/>
        <v>91</v>
      </c>
      <c r="S539" s="65">
        <f t="shared" ref="S539:S577" si="190">VLOOKUP(M539,PER_IGL,2,FALSE)</f>
        <v>93</v>
      </c>
      <c r="T539" s="53">
        <v>96</v>
      </c>
      <c r="U539" s="49">
        <f t="shared" si="176"/>
        <v>4</v>
      </c>
      <c r="V539" s="49">
        <f t="shared" si="177"/>
        <v>4</v>
      </c>
      <c r="W539" s="49">
        <f t="shared" si="178"/>
        <v>3</v>
      </c>
      <c r="X539" s="49">
        <f t="shared" si="179"/>
        <v>4</v>
      </c>
      <c r="Y539" s="49" t="str">
        <f t="shared" si="180"/>
        <v>B2</v>
      </c>
      <c r="AA539" s="4" t="s">
        <v>263</v>
      </c>
    </row>
    <row r="540" spans="1:27" x14ac:dyDescent="0.25">
      <c r="A540" s="2">
        <v>200076549</v>
      </c>
      <c r="B540" s="2" t="s">
        <v>1466</v>
      </c>
      <c r="C540" s="2" t="s">
        <v>1467</v>
      </c>
      <c r="D540" s="50" t="s">
        <v>1468</v>
      </c>
      <c r="E540" s="46" t="s">
        <v>1435</v>
      </c>
      <c r="F540" s="50" t="s">
        <v>2489</v>
      </c>
      <c r="G540" s="39">
        <v>43688</v>
      </c>
      <c r="H540" s="4">
        <v>8439</v>
      </c>
      <c r="I540" s="4">
        <v>282</v>
      </c>
      <c r="J540" s="51">
        <v>240</v>
      </c>
      <c r="K540" s="51">
        <v>146</v>
      </c>
      <c r="L540" s="51">
        <v>249</v>
      </c>
      <c r="M540" s="51">
        <v>273</v>
      </c>
      <c r="N540" s="59">
        <v>227</v>
      </c>
      <c r="O540" s="73">
        <f t="shared" si="189"/>
        <v>92</v>
      </c>
      <c r="P540" s="65">
        <f t="shared" si="186"/>
        <v>98</v>
      </c>
      <c r="Q540" s="65">
        <f t="shared" si="188"/>
        <v>32</v>
      </c>
      <c r="R540" s="65">
        <f t="shared" si="187"/>
        <v>94</v>
      </c>
      <c r="S540" s="65">
        <f t="shared" si="190"/>
        <v>85</v>
      </c>
      <c r="T540" s="53">
        <v>93</v>
      </c>
      <c r="U540" s="49">
        <f t="shared" si="176"/>
        <v>4</v>
      </c>
      <c r="V540" s="49">
        <f t="shared" si="177"/>
        <v>4</v>
      </c>
      <c r="W540" s="49">
        <f t="shared" si="178"/>
        <v>2</v>
      </c>
      <c r="X540" s="49">
        <f t="shared" si="179"/>
        <v>4</v>
      </c>
      <c r="Y540" s="49" t="str">
        <f t="shared" si="180"/>
        <v>B2</v>
      </c>
      <c r="AA540" s="4" t="s">
        <v>263</v>
      </c>
    </row>
    <row r="541" spans="1:27" x14ac:dyDescent="0.25">
      <c r="A541" s="2">
        <v>200071976</v>
      </c>
      <c r="B541" s="2" t="s">
        <v>1469</v>
      </c>
      <c r="C541" s="2" t="s">
        <v>1470</v>
      </c>
      <c r="D541" s="50" t="s">
        <v>1471</v>
      </c>
      <c r="E541" s="46" t="s">
        <v>1435</v>
      </c>
      <c r="F541" s="50" t="s">
        <v>2489</v>
      </c>
      <c r="G541" s="39">
        <v>43688</v>
      </c>
      <c r="H541" s="4">
        <v>8439</v>
      </c>
      <c r="I541" s="4">
        <v>300</v>
      </c>
      <c r="J541" s="51">
        <v>214</v>
      </c>
      <c r="K541" s="51">
        <v>197</v>
      </c>
      <c r="L541" s="51">
        <v>231</v>
      </c>
      <c r="M541" s="51">
        <v>251</v>
      </c>
      <c r="N541" s="59">
        <v>223</v>
      </c>
      <c r="O541" s="73">
        <f t="shared" si="189"/>
        <v>99</v>
      </c>
      <c r="P541" s="65">
        <f t="shared" si="186"/>
        <v>88</v>
      </c>
      <c r="Q541" s="65">
        <f t="shared" si="188"/>
        <v>84</v>
      </c>
      <c r="R541" s="65">
        <f t="shared" si="187"/>
        <v>85</v>
      </c>
      <c r="S541" s="65">
        <f t="shared" si="190"/>
        <v>59</v>
      </c>
      <c r="T541" s="53">
        <f t="shared" ref="T541:T549" si="191">VLOOKUP(N541,PER_PGLOB,2,FALSE)</f>
        <v>90</v>
      </c>
      <c r="U541" s="49">
        <f t="shared" si="176"/>
        <v>4</v>
      </c>
      <c r="V541" s="49">
        <f t="shared" si="177"/>
        <v>4</v>
      </c>
      <c r="W541" s="49">
        <f t="shared" si="178"/>
        <v>3</v>
      </c>
      <c r="X541" s="49">
        <f t="shared" si="179"/>
        <v>4</v>
      </c>
      <c r="Y541" s="49" t="str">
        <f t="shared" si="180"/>
        <v>B2</v>
      </c>
      <c r="AA541" s="4" t="s">
        <v>263</v>
      </c>
    </row>
    <row r="542" spans="1:27" x14ac:dyDescent="0.25">
      <c r="A542" s="2">
        <v>200064015</v>
      </c>
      <c r="B542" s="2" t="s">
        <v>1472</v>
      </c>
      <c r="C542" s="2" t="s">
        <v>527</v>
      </c>
      <c r="D542" s="50" t="s">
        <v>1473</v>
      </c>
      <c r="E542" s="46" t="s">
        <v>1435</v>
      </c>
      <c r="F542" s="50" t="s">
        <v>2489</v>
      </c>
      <c r="G542" s="39">
        <v>43688</v>
      </c>
      <c r="H542" s="4">
        <v>8439</v>
      </c>
      <c r="I542" s="4">
        <v>264</v>
      </c>
      <c r="J542" s="51">
        <v>180</v>
      </c>
      <c r="K542" s="51">
        <v>146</v>
      </c>
      <c r="L542" s="51">
        <v>163</v>
      </c>
      <c r="M542" s="51">
        <v>278</v>
      </c>
      <c r="N542" s="51">
        <v>192</v>
      </c>
      <c r="O542" s="73">
        <f t="shared" si="189"/>
        <v>86</v>
      </c>
      <c r="P542" s="65">
        <f t="shared" si="186"/>
        <v>67</v>
      </c>
      <c r="Q542" s="65">
        <f t="shared" si="188"/>
        <v>32</v>
      </c>
      <c r="R542" s="65">
        <f t="shared" si="187"/>
        <v>16</v>
      </c>
      <c r="S542" s="65">
        <f t="shared" si="190"/>
        <v>88</v>
      </c>
      <c r="T542" s="53">
        <f t="shared" si="191"/>
        <v>51</v>
      </c>
      <c r="U542" s="49">
        <f t="shared" si="176"/>
        <v>4</v>
      </c>
      <c r="V542" s="49">
        <f t="shared" si="177"/>
        <v>3</v>
      </c>
      <c r="W542" s="49">
        <f t="shared" si="178"/>
        <v>2</v>
      </c>
      <c r="X542" s="49">
        <f t="shared" si="179"/>
        <v>3</v>
      </c>
      <c r="Y542" s="49" t="str">
        <f t="shared" si="180"/>
        <v>B2</v>
      </c>
      <c r="AA542" s="4" t="s">
        <v>263</v>
      </c>
    </row>
    <row r="543" spans="1:27" x14ac:dyDescent="0.25">
      <c r="A543" s="2">
        <v>200072821</v>
      </c>
      <c r="B543" s="2" t="s">
        <v>1474</v>
      </c>
      <c r="C543" s="2" t="s">
        <v>337</v>
      </c>
      <c r="D543" s="50" t="s">
        <v>1475</v>
      </c>
      <c r="E543" s="46" t="s">
        <v>1435</v>
      </c>
      <c r="F543" s="50" t="s">
        <v>2489</v>
      </c>
      <c r="G543" s="39">
        <v>43688</v>
      </c>
      <c r="H543" s="4">
        <v>8439</v>
      </c>
      <c r="I543" s="4">
        <v>264</v>
      </c>
      <c r="J543" s="51">
        <v>206</v>
      </c>
      <c r="K543" s="51">
        <v>180</v>
      </c>
      <c r="L543" s="51">
        <v>240</v>
      </c>
      <c r="M543" s="51">
        <v>278</v>
      </c>
      <c r="N543" s="51">
        <v>226</v>
      </c>
      <c r="O543" s="73">
        <f t="shared" si="189"/>
        <v>86</v>
      </c>
      <c r="P543" s="65">
        <f t="shared" si="186"/>
        <v>82</v>
      </c>
      <c r="Q543" s="65">
        <f t="shared" si="188"/>
        <v>71</v>
      </c>
      <c r="R543" s="65">
        <f t="shared" si="187"/>
        <v>91</v>
      </c>
      <c r="S543" s="65">
        <f t="shared" si="190"/>
        <v>88</v>
      </c>
      <c r="T543" s="53">
        <f t="shared" si="191"/>
        <v>92</v>
      </c>
      <c r="U543" s="49">
        <f t="shared" si="176"/>
        <v>4</v>
      </c>
      <c r="V543" s="49">
        <f t="shared" si="177"/>
        <v>4</v>
      </c>
      <c r="W543" s="49">
        <f t="shared" si="178"/>
        <v>3</v>
      </c>
      <c r="X543" s="49">
        <f t="shared" si="179"/>
        <v>4</v>
      </c>
      <c r="Y543" s="49" t="str">
        <f t="shared" si="180"/>
        <v>B2</v>
      </c>
      <c r="AA543" s="4" t="s">
        <v>263</v>
      </c>
    </row>
    <row r="544" spans="1:27" x14ac:dyDescent="0.25">
      <c r="A544" s="2">
        <v>200072055</v>
      </c>
      <c r="B544" s="2" t="s">
        <v>1476</v>
      </c>
      <c r="C544" s="2" t="s">
        <v>1191</v>
      </c>
      <c r="D544" s="50" t="s">
        <v>1477</v>
      </c>
      <c r="E544" s="46" t="s">
        <v>1435</v>
      </c>
      <c r="F544" s="50" t="s">
        <v>2489</v>
      </c>
      <c r="G544" s="39">
        <v>43688</v>
      </c>
      <c r="H544" s="4">
        <v>8439</v>
      </c>
      <c r="I544" s="4">
        <v>141</v>
      </c>
      <c r="J544" s="51">
        <v>214</v>
      </c>
      <c r="K544" s="51">
        <v>146</v>
      </c>
      <c r="L544" s="51">
        <v>223</v>
      </c>
      <c r="M544" s="51">
        <v>256</v>
      </c>
      <c r="N544" s="51">
        <v>210</v>
      </c>
      <c r="O544" s="73">
        <f t="shared" si="189"/>
        <v>31</v>
      </c>
      <c r="P544" s="65">
        <f t="shared" si="186"/>
        <v>88</v>
      </c>
      <c r="Q544" s="65">
        <f t="shared" si="188"/>
        <v>32</v>
      </c>
      <c r="R544" s="65">
        <f t="shared" si="187"/>
        <v>77</v>
      </c>
      <c r="S544" s="65">
        <f t="shared" si="190"/>
        <v>63</v>
      </c>
      <c r="T544" s="53">
        <f t="shared" si="191"/>
        <v>78</v>
      </c>
      <c r="U544" s="49">
        <f t="shared" si="176"/>
        <v>2</v>
      </c>
      <c r="V544" s="49">
        <f t="shared" si="177"/>
        <v>4</v>
      </c>
      <c r="W544" s="49">
        <f t="shared" si="178"/>
        <v>2</v>
      </c>
      <c r="X544" s="49">
        <f t="shared" si="179"/>
        <v>4</v>
      </c>
      <c r="Y544" s="49" t="str">
        <f t="shared" si="180"/>
        <v>B2</v>
      </c>
      <c r="AA544" s="4" t="s">
        <v>263</v>
      </c>
    </row>
    <row r="545" spans="1:27" x14ac:dyDescent="0.25">
      <c r="A545" s="2">
        <v>200074328</v>
      </c>
      <c r="B545" s="2" t="s">
        <v>1478</v>
      </c>
      <c r="C545" s="2" t="s">
        <v>6</v>
      </c>
      <c r="D545" s="50" t="s">
        <v>1479</v>
      </c>
      <c r="E545" s="46" t="s">
        <v>1435</v>
      </c>
      <c r="F545" s="50" t="s">
        <v>2489</v>
      </c>
      <c r="G545" s="39">
        <v>43688</v>
      </c>
      <c r="H545" s="4">
        <v>8439</v>
      </c>
      <c r="I545" s="4">
        <v>147</v>
      </c>
      <c r="J545" s="51">
        <v>180</v>
      </c>
      <c r="K545" s="51">
        <v>163</v>
      </c>
      <c r="L545" s="51">
        <v>197</v>
      </c>
      <c r="M545" s="51">
        <v>245</v>
      </c>
      <c r="N545" s="51">
        <v>196</v>
      </c>
      <c r="O545" s="73">
        <f t="shared" si="189"/>
        <v>38</v>
      </c>
      <c r="P545" s="65">
        <f t="shared" si="186"/>
        <v>67</v>
      </c>
      <c r="Q545" s="65">
        <f t="shared" si="188"/>
        <v>51</v>
      </c>
      <c r="R545" s="65">
        <f t="shared" si="187"/>
        <v>45</v>
      </c>
      <c r="S545" s="65">
        <f t="shared" si="190"/>
        <v>52</v>
      </c>
      <c r="T545" s="53">
        <f t="shared" si="191"/>
        <v>57</v>
      </c>
      <c r="U545" s="49">
        <f t="shared" si="176"/>
        <v>2</v>
      </c>
      <c r="V545" s="49">
        <f t="shared" si="177"/>
        <v>3</v>
      </c>
      <c r="W545" s="49">
        <f t="shared" si="178"/>
        <v>3</v>
      </c>
      <c r="X545" s="49">
        <f t="shared" si="179"/>
        <v>3</v>
      </c>
      <c r="Y545" s="49" t="str">
        <f t="shared" si="180"/>
        <v>B2</v>
      </c>
      <c r="AA545" s="4" t="s">
        <v>263</v>
      </c>
    </row>
    <row r="546" spans="1:27" x14ac:dyDescent="0.25">
      <c r="A546" s="2">
        <v>200073375</v>
      </c>
      <c r="B546" s="2" t="s">
        <v>1480</v>
      </c>
      <c r="C546" s="2" t="s">
        <v>198</v>
      </c>
      <c r="D546" s="50" t="s">
        <v>1481</v>
      </c>
      <c r="E546" s="46" t="s">
        <v>1435</v>
      </c>
      <c r="F546" s="50" t="s">
        <v>2489</v>
      </c>
      <c r="G546" s="39">
        <v>43688</v>
      </c>
      <c r="H546" s="4">
        <v>8439</v>
      </c>
      <c r="I546" s="4">
        <v>173</v>
      </c>
      <c r="J546" s="51">
        <v>146</v>
      </c>
      <c r="K546" s="51">
        <v>137</v>
      </c>
      <c r="L546" s="51">
        <v>214</v>
      </c>
      <c r="M546" s="51">
        <v>207</v>
      </c>
      <c r="N546" s="51">
        <v>176</v>
      </c>
      <c r="O546" s="73">
        <f t="shared" si="189"/>
        <v>55</v>
      </c>
      <c r="P546" s="65">
        <f t="shared" si="186"/>
        <v>40</v>
      </c>
      <c r="Q546" s="65">
        <f t="shared" si="188"/>
        <v>26</v>
      </c>
      <c r="R546" s="65">
        <f t="shared" si="187"/>
        <v>66</v>
      </c>
      <c r="S546" s="65">
        <f t="shared" si="190"/>
        <v>24</v>
      </c>
      <c r="T546" s="53">
        <f t="shared" si="191"/>
        <v>33</v>
      </c>
      <c r="U546" s="49">
        <f t="shared" si="176"/>
        <v>3</v>
      </c>
      <c r="V546" s="49">
        <f t="shared" si="177"/>
        <v>2</v>
      </c>
      <c r="W546" s="49">
        <f t="shared" si="178"/>
        <v>2</v>
      </c>
      <c r="X546" s="49">
        <f t="shared" si="179"/>
        <v>4</v>
      </c>
      <c r="Y546" s="49" t="str">
        <f t="shared" si="180"/>
        <v>B2</v>
      </c>
      <c r="AA546" s="4" t="s">
        <v>263</v>
      </c>
    </row>
    <row r="547" spans="1:27" x14ac:dyDescent="0.25">
      <c r="A547" s="2">
        <v>200073219</v>
      </c>
      <c r="B547" s="2" t="s">
        <v>1482</v>
      </c>
      <c r="C547" s="2" t="s">
        <v>1483</v>
      </c>
      <c r="D547" s="50" t="s">
        <v>1484</v>
      </c>
      <c r="E547" s="46" t="s">
        <v>1435</v>
      </c>
      <c r="F547" s="50" t="s">
        <v>2489</v>
      </c>
      <c r="G547" s="39">
        <v>43688</v>
      </c>
      <c r="H547" s="4">
        <v>8439</v>
      </c>
      <c r="I547" s="4">
        <v>184</v>
      </c>
      <c r="J547" s="51">
        <v>214</v>
      </c>
      <c r="K547" s="51">
        <v>197</v>
      </c>
      <c r="L547" s="51">
        <v>240</v>
      </c>
      <c r="M547" s="51">
        <v>229</v>
      </c>
      <c r="N547" s="51">
        <v>220</v>
      </c>
      <c r="O547" s="73">
        <v>76</v>
      </c>
      <c r="P547" s="65">
        <f t="shared" si="186"/>
        <v>88</v>
      </c>
      <c r="Q547" s="65">
        <f t="shared" si="188"/>
        <v>84</v>
      </c>
      <c r="R547" s="65">
        <f t="shared" si="187"/>
        <v>91</v>
      </c>
      <c r="S547" s="65">
        <f t="shared" si="190"/>
        <v>37</v>
      </c>
      <c r="T547" s="53">
        <f t="shared" si="191"/>
        <v>87</v>
      </c>
      <c r="U547" s="49">
        <f t="shared" si="176"/>
        <v>3</v>
      </c>
      <c r="V547" s="49">
        <f t="shared" si="177"/>
        <v>4</v>
      </c>
      <c r="W547" s="49">
        <f t="shared" si="178"/>
        <v>3</v>
      </c>
      <c r="X547" s="49">
        <f t="shared" si="179"/>
        <v>4</v>
      </c>
      <c r="Y547" s="49" t="str">
        <f t="shared" si="180"/>
        <v>B2</v>
      </c>
      <c r="AA547" s="4" t="s">
        <v>263</v>
      </c>
    </row>
    <row r="548" spans="1:27" x14ac:dyDescent="0.25">
      <c r="A548" s="2">
        <v>200077237</v>
      </c>
      <c r="B548" s="2" t="s">
        <v>1445</v>
      </c>
      <c r="C548" s="2" t="s">
        <v>12</v>
      </c>
      <c r="D548" s="50" t="s">
        <v>1446</v>
      </c>
      <c r="E548" s="46" t="s">
        <v>1435</v>
      </c>
      <c r="F548" s="50" t="s">
        <v>2489</v>
      </c>
      <c r="G548" s="39">
        <v>43688</v>
      </c>
      <c r="H548" s="4">
        <v>8438</v>
      </c>
      <c r="I548" s="4">
        <v>147</v>
      </c>
      <c r="J548" s="51">
        <v>171</v>
      </c>
      <c r="K548" s="51">
        <v>223</v>
      </c>
      <c r="L548" s="51">
        <v>223</v>
      </c>
      <c r="M548" s="51">
        <v>273</v>
      </c>
      <c r="N548" s="59">
        <v>223</v>
      </c>
      <c r="O548" s="73">
        <f t="shared" ref="O548:O558" si="192">VLOOKUP(I548,PER_CE,2,FALSE)</f>
        <v>38</v>
      </c>
      <c r="P548" s="65">
        <f t="shared" si="186"/>
        <v>60</v>
      </c>
      <c r="Q548" s="65">
        <v>97</v>
      </c>
      <c r="R548" s="65">
        <f t="shared" si="187"/>
        <v>77</v>
      </c>
      <c r="S548" s="65">
        <f t="shared" si="190"/>
        <v>85</v>
      </c>
      <c r="T548" s="53">
        <f t="shared" si="191"/>
        <v>90</v>
      </c>
      <c r="U548" s="49">
        <f t="shared" si="176"/>
        <v>2</v>
      </c>
      <c r="V548" s="49">
        <f t="shared" si="177"/>
        <v>3</v>
      </c>
      <c r="W548" s="49">
        <f t="shared" si="178"/>
        <v>4</v>
      </c>
      <c r="X548" s="49">
        <f t="shared" si="179"/>
        <v>4</v>
      </c>
      <c r="Y548" s="49" t="str">
        <f t="shared" si="180"/>
        <v>B2</v>
      </c>
      <c r="AA548" s="4" t="s">
        <v>263</v>
      </c>
    </row>
    <row r="549" spans="1:27" x14ac:dyDescent="0.25">
      <c r="A549" s="2">
        <v>200076580</v>
      </c>
      <c r="B549" s="2" t="s">
        <v>1485</v>
      </c>
      <c r="C549" s="2" t="s">
        <v>198</v>
      </c>
      <c r="D549" s="50" t="s">
        <v>1486</v>
      </c>
      <c r="E549" s="46" t="s">
        <v>1435</v>
      </c>
      <c r="F549" s="50" t="s">
        <v>2489</v>
      </c>
      <c r="G549" s="39">
        <v>43688</v>
      </c>
      <c r="H549" s="4">
        <v>8439</v>
      </c>
      <c r="I549" s="4">
        <v>129</v>
      </c>
      <c r="J549" s="51">
        <v>171</v>
      </c>
      <c r="K549" s="51">
        <v>214</v>
      </c>
      <c r="L549" s="51">
        <v>120</v>
      </c>
      <c r="M549" s="51">
        <v>229</v>
      </c>
      <c r="N549" s="59">
        <v>184</v>
      </c>
      <c r="O549" s="73">
        <f t="shared" si="192"/>
        <v>13</v>
      </c>
      <c r="P549" s="65">
        <f t="shared" si="186"/>
        <v>60</v>
      </c>
      <c r="Q549" s="65">
        <f t="shared" ref="Q549:Q570" si="193">VLOOKUP(K549,PER_LC,2,FALSE)</f>
        <v>94</v>
      </c>
      <c r="R549" s="65">
        <f t="shared" si="187"/>
        <v>8</v>
      </c>
      <c r="S549" s="65">
        <f t="shared" si="190"/>
        <v>37</v>
      </c>
      <c r="T549" s="53">
        <f t="shared" si="191"/>
        <v>41</v>
      </c>
      <c r="U549" s="49">
        <f t="shared" si="176"/>
        <v>2</v>
      </c>
      <c r="V549" s="49">
        <f t="shared" si="177"/>
        <v>3</v>
      </c>
      <c r="W549" s="49">
        <f t="shared" si="178"/>
        <v>4</v>
      </c>
      <c r="X549" s="49">
        <f t="shared" si="179"/>
        <v>1</v>
      </c>
      <c r="Y549" s="49" t="str">
        <f t="shared" si="180"/>
        <v>B2</v>
      </c>
      <c r="AA549" s="4" t="s">
        <v>263</v>
      </c>
    </row>
    <row r="550" spans="1:27" x14ac:dyDescent="0.25">
      <c r="A550" s="2">
        <v>200072129</v>
      </c>
      <c r="B550" s="2" t="s">
        <v>1447</v>
      </c>
      <c r="C550" s="2" t="s">
        <v>6</v>
      </c>
      <c r="D550" s="50" t="s">
        <v>1448</v>
      </c>
      <c r="E550" s="46" t="s">
        <v>1435</v>
      </c>
      <c r="F550" s="50" t="s">
        <v>2489</v>
      </c>
      <c r="G550" s="39">
        <v>43688</v>
      </c>
      <c r="H550" s="4">
        <v>8438</v>
      </c>
      <c r="I550" s="4">
        <v>131</v>
      </c>
      <c r="J550" s="51">
        <v>249</v>
      </c>
      <c r="K550" s="51">
        <v>189</v>
      </c>
      <c r="L550" s="51">
        <v>206</v>
      </c>
      <c r="M550" s="51">
        <v>273</v>
      </c>
      <c r="N550" s="59">
        <v>229</v>
      </c>
      <c r="O550" s="73">
        <f t="shared" si="192"/>
        <v>16</v>
      </c>
      <c r="P550" s="65">
        <v>99</v>
      </c>
      <c r="Q550" s="65">
        <f t="shared" si="193"/>
        <v>76</v>
      </c>
      <c r="R550" s="65">
        <f t="shared" si="187"/>
        <v>55</v>
      </c>
      <c r="S550" s="65">
        <f t="shared" si="190"/>
        <v>85</v>
      </c>
      <c r="T550" s="53">
        <v>94</v>
      </c>
      <c r="U550" s="49">
        <f t="shared" si="176"/>
        <v>2</v>
      </c>
      <c r="V550" s="49">
        <f t="shared" si="177"/>
        <v>4</v>
      </c>
      <c r="W550" s="49">
        <f t="shared" si="178"/>
        <v>3</v>
      </c>
      <c r="X550" s="49">
        <f t="shared" si="179"/>
        <v>4</v>
      </c>
      <c r="Y550" s="49" t="str">
        <f t="shared" si="180"/>
        <v>B2</v>
      </c>
      <c r="AA550" s="4" t="s">
        <v>263</v>
      </c>
    </row>
    <row r="551" spans="1:27" x14ac:dyDescent="0.25">
      <c r="A551" s="2">
        <v>200069235</v>
      </c>
      <c r="B551" s="2" t="s">
        <v>1487</v>
      </c>
      <c r="C551" s="2" t="s">
        <v>8</v>
      </c>
      <c r="D551" s="50" t="s">
        <v>1488</v>
      </c>
      <c r="E551" s="46" t="s">
        <v>1435</v>
      </c>
      <c r="F551" s="50" t="s">
        <v>2489</v>
      </c>
      <c r="G551" s="39">
        <v>43688</v>
      </c>
      <c r="H551" s="4">
        <v>8439</v>
      </c>
      <c r="I551" s="4">
        <v>133</v>
      </c>
      <c r="J551" s="51">
        <v>146</v>
      </c>
      <c r="K551" s="51">
        <v>206</v>
      </c>
      <c r="L551" s="51">
        <v>171</v>
      </c>
      <c r="M551" s="51">
        <v>235</v>
      </c>
      <c r="N551" s="51">
        <v>190</v>
      </c>
      <c r="O551" s="73">
        <f t="shared" si="192"/>
        <v>21</v>
      </c>
      <c r="P551" s="65">
        <f t="shared" ref="P551:P582" si="194">VLOOKUP(J551,PER_RC,2,FALSE)</f>
        <v>40</v>
      </c>
      <c r="Q551" s="65">
        <f t="shared" si="193"/>
        <v>90</v>
      </c>
      <c r="R551" s="65">
        <f t="shared" si="187"/>
        <v>21</v>
      </c>
      <c r="S551" s="65">
        <f t="shared" si="190"/>
        <v>42</v>
      </c>
      <c r="T551" s="53">
        <f>VLOOKUP(N551,PER_PGLOB,2,FALSE)</f>
        <v>50</v>
      </c>
      <c r="U551" s="49">
        <f t="shared" si="176"/>
        <v>2</v>
      </c>
      <c r="V551" s="49">
        <f t="shared" si="177"/>
        <v>2</v>
      </c>
      <c r="W551" s="49">
        <f t="shared" si="178"/>
        <v>4</v>
      </c>
      <c r="X551" s="49">
        <f t="shared" si="179"/>
        <v>3</v>
      </c>
      <c r="Y551" s="49" t="str">
        <f t="shared" si="180"/>
        <v>B2</v>
      </c>
      <c r="AA551" s="4" t="s">
        <v>263</v>
      </c>
    </row>
    <row r="552" spans="1:27" x14ac:dyDescent="0.25">
      <c r="A552" s="2">
        <v>200072463</v>
      </c>
      <c r="B552" s="2" t="s">
        <v>1489</v>
      </c>
      <c r="C552" s="2" t="s">
        <v>424</v>
      </c>
      <c r="D552" s="50" t="s">
        <v>1490</v>
      </c>
      <c r="E552" s="46" t="s">
        <v>1435</v>
      </c>
      <c r="F552" s="50" t="s">
        <v>2489</v>
      </c>
      <c r="G552" s="39">
        <v>43688</v>
      </c>
      <c r="H552" s="4">
        <v>8439</v>
      </c>
      <c r="I552" s="4">
        <v>133</v>
      </c>
      <c r="J552" s="51">
        <v>214</v>
      </c>
      <c r="K552" s="51">
        <v>154</v>
      </c>
      <c r="L552" s="51">
        <v>223</v>
      </c>
      <c r="M552" s="51">
        <v>180</v>
      </c>
      <c r="N552" s="51">
        <v>193</v>
      </c>
      <c r="O552" s="73">
        <f t="shared" si="192"/>
        <v>21</v>
      </c>
      <c r="P552" s="65">
        <f t="shared" si="194"/>
        <v>88</v>
      </c>
      <c r="Q552" s="65">
        <f t="shared" si="193"/>
        <v>42</v>
      </c>
      <c r="R552" s="65">
        <f t="shared" si="187"/>
        <v>77</v>
      </c>
      <c r="S552" s="65">
        <f t="shared" si="190"/>
        <v>13</v>
      </c>
      <c r="T552" s="53">
        <f>VLOOKUP(N552,PER_PGLOB,2,FALSE)</f>
        <v>53</v>
      </c>
      <c r="U552" s="49">
        <f t="shared" si="176"/>
        <v>2</v>
      </c>
      <c r="V552" s="49">
        <f t="shared" si="177"/>
        <v>4</v>
      </c>
      <c r="W552" s="49">
        <f t="shared" si="178"/>
        <v>2</v>
      </c>
      <c r="X552" s="49">
        <f t="shared" si="179"/>
        <v>4</v>
      </c>
      <c r="Y552" s="49" t="str">
        <f t="shared" si="180"/>
        <v>B1</v>
      </c>
      <c r="AA552" s="4" t="s">
        <v>263</v>
      </c>
    </row>
    <row r="553" spans="1:27" x14ac:dyDescent="0.25">
      <c r="A553" s="2">
        <v>200064193</v>
      </c>
      <c r="B553" s="2" t="s">
        <v>1449</v>
      </c>
      <c r="C553" s="2" t="s">
        <v>1191</v>
      </c>
      <c r="D553" s="50" t="s">
        <v>1450</v>
      </c>
      <c r="E553" s="46" t="s">
        <v>1435</v>
      </c>
      <c r="F553" s="50" t="s">
        <v>2489</v>
      </c>
      <c r="G553" s="39">
        <v>43688</v>
      </c>
      <c r="H553" s="4">
        <v>8438</v>
      </c>
      <c r="I553" s="4">
        <v>181</v>
      </c>
      <c r="J553" s="51">
        <v>189</v>
      </c>
      <c r="K553" s="51">
        <v>206</v>
      </c>
      <c r="L553" s="51">
        <v>197</v>
      </c>
      <c r="M553" s="51">
        <v>289</v>
      </c>
      <c r="N553" s="59">
        <v>220</v>
      </c>
      <c r="O553" s="73">
        <f t="shared" si="192"/>
        <v>74</v>
      </c>
      <c r="P553" s="65">
        <f t="shared" si="194"/>
        <v>71</v>
      </c>
      <c r="Q553" s="65">
        <f t="shared" si="193"/>
        <v>90</v>
      </c>
      <c r="R553" s="65">
        <f t="shared" si="187"/>
        <v>45</v>
      </c>
      <c r="S553" s="65">
        <f t="shared" si="190"/>
        <v>95</v>
      </c>
      <c r="T553" s="53">
        <f>VLOOKUP(N553,PER_PGLOB,2,FALSE)</f>
        <v>87</v>
      </c>
      <c r="U553" s="49">
        <f t="shared" si="176"/>
        <v>3</v>
      </c>
      <c r="V553" s="49">
        <f t="shared" si="177"/>
        <v>3</v>
      </c>
      <c r="W553" s="49">
        <f t="shared" si="178"/>
        <v>4</v>
      </c>
      <c r="X553" s="49">
        <f t="shared" si="179"/>
        <v>3</v>
      </c>
      <c r="Y553" s="49" t="str">
        <f t="shared" si="180"/>
        <v>B2</v>
      </c>
      <c r="AA553" s="4" t="s">
        <v>263</v>
      </c>
    </row>
    <row r="554" spans="1:27" x14ac:dyDescent="0.25">
      <c r="A554" s="2">
        <v>200074239</v>
      </c>
      <c r="B554" s="2" t="s">
        <v>1436</v>
      </c>
      <c r="C554" s="2" t="s">
        <v>1437</v>
      </c>
      <c r="D554" s="50" t="s">
        <v>1438</v>
      </c>
      <c r="E554" s="46" t="s">
        <v>1435</v>
      </c>
      <c r="F554" s="50" t="s">
        <v>2489</v>
      </c>
      <c r="G554" s="39">
        <v>43688</v>
      </c>
      <c r="H554" s="4">
        <v>8439</v>
      </c>
      <c r="I554" s="4">
        <v>175</v>
      </c>
      <c r="J554" s="51">
        <v>240</v>
      </c>
      <c r="K554" s="51">
        <v>206</v>
      </c>
      <c r="L554" s="51">
        <v>249</v>
      </c>
      <c r="M554" s="51">
        <v>273</v>
      </c>
      <c r="N554" s="59">
        <v>242</v>
      </c>
      <c r="O554" s="73">
        <f t="shared" si="192"/>
        <v>59</v>
      </c>
      <c r="P554" s="65">
        <f t="shared" si="194"/>
        <v>98</v>
      </c>
      <c r="Q554" s="65">
        <f t="shared" si="193"/>
        <v>90</v>
      </c>
      <c r="R554" s="65">
        <f t="shared" si="187"/>
        <v>94</v>
      </c>
      <c r="S554" s="65">
        <f t="shared" si="190"/>
        <v>85</v>
      </c>
      <c r="T554" s="53">
        <v>99</v>
      </c>
      <c r="U554" s="49">
        <f t="shared" si="176"/>
        <v>3</v>
      </c>
      <c r="V554" s="49">
        <f t="shared" si="177"/>
        <v>4</v>
      </c>
      <c r="W554" s="49">
        <f t="shared" si="178"/>
        <v>4</v>
      </c>
      <c r="X554" s="49">
        <f t="shared" si="179"/>
        <v>4</v>
      </c>
      <c r="Y554" s="49" t="str">
        <f t="shared" si="180"/>
        <v>B2</v>
      </c>
      <c r="AA554" s="4" t="s">
        <v>264</v>
      </c>
    </row>
    <row r="555" spans="1:27" x14ac:dyDescent="0.25">
      <c r="A555" s="2">
        <v>200070925</v>
      </c>
      <c r="B555" s="2" t="s">
        <v>1451</v>
      </c>
      <c r="C555" s="2" t="s">
        <v>1452</v>
      </c>
      <c r="D555" s="50" t="s">
        <v>1453</v>
      </c>
      <c r="E555" s="46" t="s">
        <v>1435</v>
      </c>
      <c r="F555" s="50" t="s">
        <v>2489</v>
      </c>
      <c r="G555" s="39">
        <v>43688</v>
      </c>
      <c r="H555" s="4">
        <v>8438</v>
      </c>
      <c r="I555" s="4">
        <v>175</v>
      </c>
      <c r="J555" s="51">
        <v>180</v>
      </c>
      <c r="K555" s="51">
        <v>154</v>
      </c>
      <c r="L555" s="51">
        <v>163</v>
      </c>
      <c r="M555" s="51">
        <v>240</v>
      </c>
      <c r="N555" s="51">
        <v>184</v>
      </c>
      <c r="O555" s="73">
        <f t="shared" si="192"/>
        <v>59</v>
      </c>
      <c r="P555" s="65">
        <f t="shared" si="194"/>
        <v>67</v>
      </c>
      <c r="Q555" s="65">
        <f t="shared" si="193"/>
        <v>42</v>
      </c>
      <c r="R555" s="65">
        <f t="shared" si="187"/>
        <v>16</v>
      </c>
      <c r="S555" s="65">
        <f t="shared" si="190"/>
        <v>47</v>
      </c>
      <c r="T555" s="53">
        <f t="shared" ref="T555:T563" si="195">VLOOKUP(N555,PER_PGLOB,2,FALSE)</f>
        <v>41</v>
      </c>
      <c r="U555" s="49">
        <f t="shared" si="176"/>
        <v>3</v>
      </c>
      <c r="V555" s="49">
        <f t="shared" si="177"/>
        <v>3</v>
      </c>
      <c r="W555" s="49">
        <f t="shared" si="178"/>
        <v>2</v>
      </c>
      <c r="X555" s="49">
        <f t="shared" si="179"/>
        <v>3</v>
      </c>
      <c r="Y555" s="49" t="str">
        <f t="shared" si="180"/>
        <v>B2</v>
      </c>
      <c r="AA555" s="4" t="s">
        <v>263</v>
      </c>
    </row>
    <row r="556" spans="1:27" x14ac:dyDescent="0.25">
      <c r="A556" s="2">
        <v>200075247</v>
      </c>
      <c r="B556" s="2" t="s">
        <v>1491</v>
      </c>
      <c r="C556" s="2" t="s">
        <v>1492</v>
      </c>
      <c r="D556" s="50" t="s">
        <v>1493</v>
      </c>
      <c r="E556" s="46" t="s">
        <v>1435</v>
      </c>
      <c r="F556" s="50" t="s">
        <v>2489</v>
      </c>
      <c r="G556" s="39">
        <v>43688</v>
      </c>
      <c r="H556" s="4">
        <v>8439</v>
      </c>
      <c r="I556" s="4">
        <v>127</v>
      </c>
      <c r="J556" s="51">
        <v>189</v>
      </c>
      <c r="K556" s="51">
        <v>197</v>
      </c>
      <c r="L556" s="51">
        <v>231</v>
      </c>
      <c r="M556" s="51">
        <v>235</v>
      </c>
      <c r="N556" s="51">
        <v>213</v>
      </c>
      <c r="O556" s="73">
        <f t="shared" si="192"/>
        <v>12</v>
      </c>
      <c r="P556" s="65">
        <f t="shared" si="194"/>
        <v>71</v>
      </c>
      <c r="Q556" s="65">
        <f t="shared" si="193"/>
        <v>84</v>
      </c>
      <c r="R556" s="65">
        <f t="shared" si="187"/>
        <v>85</v>
      </c>
      <c r="S556" s="65">
        <f t="shared" si="190"/>
        <v>42</v>
      </c>
      <c r="T556" s="53">
        <f t="shared" si="195"/>
        <v>81</v>
      </c>
      <c r="U556" s="49">
        <f t="shared" si="176"/>
        <v>2</v>
      </c>
      <c r="V556" s="49">
        <f t="shared" si="177"/>
        <v>3</v>
      </c>
      <c r="W556" s="49">
        <f t="shared" si="178"/>
        <v>3</v>
      </c>
      <c r="X556" s="49">
        <f t="shared" si="179"/>
        <v>4</v>
      </c>
      <c r="Y556" s="49" t="str">
        <f t="shared" si="180"/>
        <v>B2</v>
      </c>
      <c r="AA556" s="4" t="s">
        <v>263</v>
      </c>
    </row>
    <row r="557" spans="1:27" x14ac:dyDescent="0.25">
      <c r="A557" s="2">
        <v>200075475</v>
      </c>
      <c r="B557" s="2" t="s">
        <v>1494</v>
      </c>
      <c r="C557" s="2" t="s">
        <v>5</v>
      </c>
      <c r="D557" s="50" t="s">
        <v>1495</v>
      </c>
      <c r="E557" s="46" t="s">
        <v>1435</v>
      </c>
      <c r="F557" s="50" t="s">
        <v>2489</v>
      </c>
      <c r="G557" s="39">
        <v>43688</v>
      </c>
      <c r="H557" s="4">
        <v>8439</v>
      </c>
      <c r="I557" s="4">
        <v>129</v>
      </c>
      <c r="J557" s="51">
        <v>163</v>
      </c>
      <c r="K557" s="51">
        <v>180</v>
      </c>
      <c r="L557" s="51">
        <v>197</v>
      </c>
      <c r="M557" s="51">
        <v>262</v>
      </c>
      <c r="N557" s="51">
        <v>201</v>
      </c>
      <c r="O557" s="73">
        <f t="shared" si="192"/>
        <v>13</v>
      </c>
      <c r="P557" s="65">
        <f t="shared" si="194"/>
        <v>53</v>
      </c>
      <c r="Q557" s="65">
        <f t="shared" si="193"/>
        <v>71</v>
      </c>
      <c r="R557" s="65">
        <f t="shared" si="187"/>
        <v>45</v>
      </c>
      <c r="S557" s="65">
        <f t="shared" si="190"/>
        <v>71</v>
      </c>
      <c r="T557" s="53">
        <f t="shared" si="195"/>
        <v>65</v>
      </c>
      <c r="U557" s="49">
        <f t="shared" si="176"/>
        <v>2</v>
      </c>
      <c r="V557" s="49">
        <f t="shared" si="177"/>
        <v>3</v>
      </c>
      <c r="W557" s="49">
        <f t="shared" si="178"/>
        <v>3</v>
      </c>
      <c r="X557" s="49">
        <f t="shared" si="179"/>
        <v>3</v>
      </c>
      <c r="Y557" s="49" t="str">
        <f t="shared" si="180"/>
        <v>B2</v>
      </c>
      <c r="AA557" s="4" t="s">
        <v>263</v>
      </c>
    </row>
    <row r="558" spans="1:27" x14ac:dyDescent="0.25">
      <c r="A558" s="2">
        <v>200072697</v>
      </c>
      <c r="B558" s="2" t="s">
        <v>1454</v>
      </c>
      <c r="C558" s="2" t="s">
        <v>1068</v>
      </c>
      <c r="D558" s="50" t="s">
        <v>1455</v>
      </c>
      <c r="E558" s="46" t="s">
        <v>1435</v>
      </c>
      <c r="F558" s="50" t="s">
        <v>2489</v>
      </c>
      <c r="G558" s="39">
        <v>43688</v>
      </c>
      <c r="H558" s="4">
        <v>8438</v>
      </c>
      <c r="I558" s="4">
        <v>133</v>
      </c>
      <c r="J558" s="51">
        <v>206</v>
      </c>
      <c r="K558" s="51">
        <v>180</v>
      </c>
      <c r="L558" s="51">
        <v>206</v>
      </c>
      <c r="M558" s="51">
        <v>256</v>
      </c>
      <c r="N558" s="51">
        <v>212</v>
      </c>
      <c r="O558" s="73">
        <f t="shared" si="192"/>
        <v>21</v>
      </c>
      <c r="P558" s="65">
        <f t="shared" si="194"/>
        <v>82</v>
      </c>
      <c r="Q558" s="65">
        <f t="shared" si="193"/>
        <v>71</v>
      </c>
      <c r="R558" s="65">
        <f t="shared" si="187"/>
        <v>55</v>
      </c>
      <c r="S558" s="65">
        <f t="shared" si="190"/>
        <v>63</v>
      </c>
      <c r="T558" s="53">
        <f t="shared" si="195"/>
        <v>79</v>
      </c>
      <c r="U558" s="49">
        <f t="shared" si="176"/>
        <v>2</v>
      </c>
      <c r="V558" s="49">
        <f t="shared" si="177"/>
        <v>4</v>
      </c>
      <c r="W558" s="49">
        <f t="shared" si="178"/>
        <v>3</v>
      </c>
      <c r="X558" s="49">
        <f t="shared" si="179"/>
        <v>4</v>
      </c>
      <c r="Y558" s="49" t="str">
        <f t="shared" si="180"/>
        <v>B2</v>
      </c>
      <c r="AA558" s="4" t="s">
        <v>263</v>
      </c>
    </row>
    <row r="559" spans="1:27" x14ac:dyDescent="0.25">
      <c r="A559" s="2">
        <v>200073302</v>
      </c>
      <c r="B559" s="2" t="s">
        <v>1496</v>
      </c>
      <c r="C559" s="2" t="s">
        <v>1497</v>
      </c>
      <c r="D559" s="50" t="s">
        <v>1498</v>
      </c>
      <c r="E559" s="46" t="s">
        <v>1435</v>
      </c>
      <c r="F559" s="50" t="s">
        <v>2489</v>
      </c>
      <c r="G559" s="39">
        <v>43688</v>
      </c>
      <c r="H559" s="4">
        <v>8439</v>
      </c>
      <c r="I559" s="4">
        <v>25</v>
      </c>
      <c r="J559" s="51">
        <v>214</v>
      </c>
      <c r="K559" s="51">
        <v>180</v>
      </c>
      <c r="L559" s="51">
        <v>257</v>
      </c>
      <c r="M559" s="51">
        <v>229</v>
      </c>
      <c r="N559" s="59">
        <v>220</v>
      </c>
      <c r="O559" s="73">
        <v>1</v>
      </c>
      <c r="P559" s="65">
        <f t="shared" si="194"/>
        <v>88</v>
      </c>
      <c r="Q559" s="65">
        <f t="shared" si="193"/>
        <v>71</v>
      </c>
      <c r="R559" s="65">
        <f t="shared" si="187"/>
        <v>98</v>
      </c>
      <c r="S559" s="65">
        <f t="shared" si="190"/>
        <v>37</v>
      </c>
      <c r="T559" s="53">
        <f t="shared" si="195"/>
        <v>87</v>
      </c>
      <c r="U559" s="49">
        <f t="shared" si="176"/>
        <v>1</v>
      </c>
      <c r="V559" s="49">
        <f t="shared" si="177"/>
        <v>4</v>
      </c>
      <c r="W559" s="49">
        <f t="shared" si="178"/>
        <v>3</v>
      </c>
      <c r="X559" s="49">
        <f t="shared" si="179"/>
        <v>4</v>
      </c>
      <c r="Y559" s="49" t="str">
        <f t="shared" si="180"/>
        <v>B2</v>
      </c>
      <c r="AA559" s="4" t="s">
        <v>263</v>
      </c>
    </row>
    <row r="560" spans="1:27" x14ac:dyDescent="0.25">
      <c r="A560" s="2">
        <v>200072744</v>
      </c>
      <c r="B560" s="2" t="s">
        <v>1456</v>
      </c>
      <c r="C560" s="2" t="s">
        <v>4</v>
      </c>
      <c r="D560" s="50" t="s">
        <v>1457</v>
      </c>
      <c r="E560" s="46" t="s">
        <v>1435</v>
      </c>
      <c r="F560" s="50" t="s">
        <v>2489</v>
      </c>
      <c r="G560" s="39">
        <v>43688</v>
      </c>
      <c r="H560" s="4">
        <v>8438</v>
      </c>
      <c r="I560" s="4">
        <v>139</v>
      </c>
      <c r="J560" s="51">
        <v>214</v>
      </c>
      <c r="K560" s="51">
        <v>163</v>
      </c>
      <c r="L560" s="51">
        <v>214</v>
      </c>
      <c r="M560" s="51">
        <v>245</v>
      </c>
      <c r="N560" s="51">
        <v>209</v>
      </c>
      <c r="O560" s="73">
        <f t="shared" ref="O560:O566" si="196">VLOOKUP(I560,PER_CE,2,FALSE)</f>
        <v>28</v>
      </c>
      <c r="P560" s="65">
        <f t="shared" si="194"/>
        <v>88</v>
      </c>
      <c r="Q560" s="65">
        <f t="shared" si="193"/>
        <v>51</v>
      </c>
      <c r="R560" s="65">
        <f t="shared" si="187"/>
        <v>66</v>
      </c>
      <c r="S560" s="65">
        <f t="shared" si="190"/>
        <v>52</v>
      </c>
      <c r="T560" s="53">
        <f t="shared" si="195"/>
        <v>76</v>
      </c>
      <c r="U560" s="49">
        <f t="shared" si="176"/>
        <v>2</v>
      </c>
      <c r="V560" s="49">
        <f t="shared" si="177"/>
        <v>4</v>
      </c>
      <c r="W560" s="49">
        <f t="shared" si="178"/>
        <v>3</v>
      </c>
      <c r="X560" s="49">
        <f t="shared" si="179"/>
        <v>4</v>
      </c>
      <c r="Y560" s="49" t="str">
        <f t="shared" si="180"/>
        <v>B2</v>
      </c>
      <c r="AA560" s="4" t="s">
        <v>263</v>
      </c>
    </row>
    <row r="561" spans="1:27" x14ac:dyDescent="0.25">
      <c r="A561" s="2">
        <v>200076324</v>
      </c>
      <c r="B561" s="2" t="s">
        <v>1499</v>
      </c>
      <c r="C561" s="2" t="s">
        <v>3</v>
      </c>
      <c r="D561" s="50" t="s">
        <v>1500</v>
      </c>
      <c r="E561" s="46" t="s">
        <v>1435</v>
      </c>
      <c r="F561" s="50" t="s">
        <v>2489</v>
      </c>
      <c r="G561" s="39">
        <v>43688</v>
      </c>
      <c r="H561" s="4">
        <v>8439</v>
      </c>
      <c r="I561" s="4">
        <v>143</v>
      </c>
      <c r="J561" s="51">
        <v>154</v>
      </c>
      <c r="K561" s="51">
        <v>103</v>
      </c>
      <c r="L561" s="51">
        <v>171</v>
      </c>
      <c r="M561" s="51">
        <v>235</v>
      </c>
      <c r="N561" s="51">
        <v>166</v>
      </c>
      <c r="O561" s="73">
        <f t="shared" si="196"/>
        <v>33</v>
      </c>
      <c r="P561" s="65">
        <f t="shared" si="194"/>
        <v>46</v>
      </c>
      <c r="Q561" s="65">
        <f t="shared" si="193"/>
        <v>10</v>
      </c>
      <c r="R561" s="65">
        <f t="shared" si="187"/>
        <v>21</v>
      </c>
      <c r="S561" s="65">
        <f t="shared" si="190"/>
        <v>42</v>
      </c>
      <c r="T561" s="53">
        <f t="shared" si="195"/>
        <v>25</v>
      </c>
      <c r="U561" s="49">
        <f t="shared" si="176"/>
        <v>2</v>
      </c>
      <c r="V561" s="49">
        <f t="shared" si="177"/>
        <v>3</v>
      </c>
      <c r="W561" s="49">
        <f t="shared" si="178"/>
        <v>1</v>
      </c>
      <c r="X561" s="49">
        <f t="shared" si="179"/>
        <v>3</v>
      </c>
      <c r="Y561" s="49" t="str">
        <f t="shared" si="180"/>
        <v>B2</v>
      </c>
      <c r="AA561" s="4" t="s">
        <v>263</v>
      </c>
    </row>
    <row r="562" spans="1:27" x14ac:dyDescent="0.25">
      <c r="A562" s="2">
        <v>200083002</v>
      </c>
      <c r="B562" s="2" t="s">
        <v>1501</v>
      </c>
      <c r="C562" s="2" t="s">
        <v>1502</v>
      </c>
      <c r="D562" s="50" t="s">
        <v>1503</v>
      </c>
      <c r="E562" s="46" t="s">
        <v>1435</v>
      </c>
      <c r="F562" s="50" t="s">
        <v>2489</v>
      </c>
      <c r="G562" s="39">
        <v>43688</v>
      </c>
      <c r="H562" s="4">
        <v>8439</v>
      </c>
      <c r="I562" s="4">
        <v>178</v>
      </c>
      <c r="J562" s="51">
        <v>189</v>
      </c>
      <c r="K562" s="51">
        <v>171</v>
      </c>
      <c r="L562" s="51">
        <v>180</v>
      </c>
      <c r="M562" s="51">
        <v>262</v>
      </c>
      <c r="N562" s="51">
        <v>201</v>
      </c>
      <c r="O562" s="73">
        <f t="shared" si="196"/>
        <v>66</v>
      </c>
      <c r="P562" s="65">
        <f t="shared" si="194"/>
        <v>71</v>
      </c>
      <c r="Q562" s="65">
        <f t="shared" si="193"/>
        <v>61</v>
      </c>
      <c r="R562" s="65">
        <f t="shared" si="187"/>
        <v>29</v>
      </c>
      <c r="S562" s="65">
        <f t="shared" si="190"/>
        <v>71</v>
      </c>
      <c r="T562" s="53">
        <f t="shared" si="195"/>
        <v>65</v>
      </c>
      <c r="U562" s="49">
        <f t="shared" si="176"/>
        <v>3</v>
      </c>
      <c r="V562" s="49">
        <f t="shared" si="177"/>
        <v>3</v>
      </c>
      <c r="W562" s="49">
        <f t="shared" si="178"/>
        <v>3</v>
      </c>
      <c r="X562" s="49">
        <f t="shared" si="179"/>
        <v>3</v>
      </c>
      <c r="Y562" s="49" t="str">
        <f t="shared" si="180"/>
        <v>B2</v>
      </c>
      <c r="AA562" s="4" t="s">
        <v>263</v>
      </c>
    </row>
    <row r="563" spans="1:27" x14ac:dyDescent="0.25">
      <c r="A563" s="2">
        <v>200082797</v>
      </c>
      <c r="B563" s="2" t="s">
        <v>1458</v>
      </c>
      <c r="C563" s="2" t="s">
        <v>1459</v>
      </c>
      <c r="D563" s="50" t="s">
        <v>1460</v>
      </c>
      <c r="E563" s="46" t="s">
        <v>1435</v>
      </c>
      <c r="F563" s="50" t="s">
        <v>2489</v>
      </c>
      <c r="G563" s="39">
        <v>43688</v>
      </c>
      <c r="H563" s="4">
        <v>8438</v>
      </c>
      <c r="I563" s="4">
        <v>171</v>
      </c>
      <c r="J563" s="51">
        <v>231</v>
      </c>
      <c r="K563" s="51">
        <v>206</v>
      </c>
      <c r="L563" s="51">
        <v>197</v>
      </c>
      <c r="M563" s="51">
        <v>289</v>
      </c>
      <c r="N563" s="59">
        <v>231</v>
      </c>
      <c r="O563" s="73">
        <f t="shared" si="196"/>
        <v>51</v>
      </c>
      <c r="P563" s="65">
        <f t="shared" si="194"/>
        <v>95</v>
      </c>
      <c r="Q563" s="65">
        <f t="shared" si="193"/>
        <v>90</v>
      </c>
      <c r="R563" s="65">
        <f t="shared" si="187"/>
        <v>45</v>
      </c>
      <c r="S563" s="65">
        <f t="shared" si="190"/>
        <v>95</v>
      </c>
      <c r="T563" s="53">
        <f t="shared" si="195"/>
        <v>95</v>
      </c>
      <c r="U563" s="49">
        <f t="shared" si="176"/>
        <v>3</v>
      </c>
      <c r="V563" s="49">
        <f t="shared" si="177"/>
        <v>4</v>
      </c>
      <c r="W563" s="49">
        <f t="shared" si="178"/>
        <v>4</v>
      </c>
      <c r="X563" s="49">
        <f t="shared" si="179"/>
        <v>3</v>
      </c>
      <c r="Y563" s="49" t="str">
        <f t="shared" si="180"/>
        <v>B2</v>
      </c>
      <c r="AA563" s="4" t="s">
        <v>263</v>
      </c>
    </row>
    <row r="564" spans="1:27" x14ac:dyDescent="0.25">
      <c r="A564" s="2">
        <v>200075982</v>
      </c>
      <c r="B564" s="2" t="s">
        <v>1504</v>
      </c>
      <c r="C564" s="2" t="s">
        <v>8</v>
      </c>
      <c r="D564" s="50" t="s">
        <v>1505</v>
      </c>
      <c r="E564" s="46" t="s">
        <v>1435</v>
      </c>
      <c r="F564" s="50" t="s">
        <v>2489</v>
      </c>
      <c r="G564" s="39">
        <v>43688</v>
      </c>
      <c r="H564" s="4">
        <v>8439</v>
      </c>
      <c r="I564" s="4">
        <v>165</v>
      </c>
      <c r="J564" s="51">
        <v>163</v>
      </c>
      <c r="K564" s="51">
        <v>94</v>
      </c>
      <c r="L564" s="51">
        <v>103</v>
      </c>
      <c r="M564" s="51">
        <v>235</v>
      </c>
      <c r="N564" s="51">
        <v>149</v>
      </c>
      <c r="O564" s="73">
        <f t="shared" si="196"/>
        <v>44</v>
      </c>
      <c r="P564" s="65">
        <f t="shared" si="194"/>
        <v>53</v>
      </c>
      <c r="Q564" s="65">
        <f t="shared" si="193"/>
        <v>8</v>
      </c>
      <c r="R564" s="65">
        <v>6</v>
      </c>
      <c r="S564" s="65">
        <f t="shared" si="190"/>
        <v>42</v>
      </c>
      <c r="T564" s="53">
        <v>14</v>
      </c>
      <c r="U564" s="49">
        <f t="shared" si="176"/>
        <v>3</v>
      </c>
      <c r="V564" s="49">
        <f t="shared" si="177"/>
        <v>3</v>
      </c>
      <c r="W564" s="49">
        <f t="shared" si="178"/>
        <v>1</v>
      </c>
      <c r="X564" s="49">
        <f t="shared" si="179"/>
        <v>1</v>
      </c>
      <c r="Y564" s="49" t="str">
        <f t="shared" si="180"/>
        <v>B2</v>
      </c>
      <c r="AA564" s="4" t="s">
        <v>263</v>
      </c>
    </row>
    <row r="565" spans="1:27" x14ac:dyDescent="0.25">
      <c r="A565" s="2">
        <v>200073325</v>
      </c>
      <c r="B565" s="2" t="s">
        <v>1461</v>
      </c>
      <c r="C565" s="2" t="s">
        <v>1115</v>
      </c>
      <c r="D565" s="50" t="s">
        <v>1462</v>
      </c>
      <c r="E565" s="46" t="s">
        <v>1435</v>
      </c>
      <c r="F565" s="50" t="s">
        <v>2489</v>
      </c>
      <c r="G565" s="39">
        <v>43688</v>
      </c>
      <c r="H565" s="4">
        <v>8438</v>
      </c>
      <c r="I565" s="4">
        <v>143</v>
      </c>
      <c r="J565" s="51">
        <v>223</v>
      </c>
      <c r="K565" s="51">
        <v>171</v>
      </c>
      <c r="L565" s="51">
        <v>231</v>
      </c>
      <c r="M565" s="51">
        <v>218</v>
      </c>
      <c r="N565" s="51">
        <v>211</v>
      </c>
      <c r="O565" s="73">
        <f t="shared" si="196"/>
        <v>33</v>
      </c>
      <c r="P565" s="65">
        <f t="shared" si="194"/>
        <v>92</v>
      </c>
      <c r="Q565" s="65">
        <f t="shared" si="193"/>
        <v>61</v>
      </c>
      <c r="R565" s="65">
        <f t="shared" ref="R565:R596" si="197">VLOOKUP(L565,PER_CC,2,FALSE)</f>
        <v>85</v>
      </c>
      <c r="S565" s="65">
        <f t="shared" si="190"/>
        <v>30</v>
      </c>
      <c r="T565" s="53">
        <v>79</v>
      </c>
      <c r="U565" s="49">
        <f t="shared" si="176"/>
        <v>2</v>
      </c>
      <c r="V565" s="49">
        <f t="shared" si="177"/>
        <v>4</v>
      </c>
      <c r="W565" s="49">
        <f t="shared" si="178"/>
        <v>3</v>
      </c>
      <c r="X565" s="49">
        <f t="shared" si="179"/>
        <v>4</v>
      </c>
      <c r="Y565" s="49" t="str">
        <f t="shared" si="180"/>
        <v>B2</v>
      </c>
      <c r="AA565" s="4" t="s">
        <v>263</v>
      </c>
    </row>
    <row r="566" spans="1:27" x14ac:dyDescent="0.25">
      <c r="A566" s="2">
        <v>200082107</v>
      </c>
      <c r="B566" s="2" t="s">
        <v>955</v>
      </c>
      <c r="C566" s="2" t="s">
        <v>1510</v>
      </c>
      <c r="D566" s="50" t="s">
        <v>1511</v>
      </c>
      <c r="E566" s="46" t="s">
        <v>1509</v>
      </c>
      <c r="F566" s="50" t="s">
        <v>2489</v>
      </c>
      <c r="G566" s="39">
        <v>43688</v>
      </c>
      <c r="H566" s="4">
        <v>8438</v>
      </c>
      <c r="I566" s="4">
        <v>246</v>
      </c>
      <c r="J566" s="51">
        <v>146</v>
      </c>
      <c r="K566" s="51">
        <v>163</v>
      </c>
      <c r="L566" s="51">
        <v>163</v>
      </c>
      <c r="M566" s="51">
        <v>273</v>
      </c>
      <c r="N566" s="59">
        <v>186</v>
      </c>
      <c r="O566" s="73">
        <f t="shared" si="196"/>
        <v>83</v>
      </c>
      <c r="P566" s="65">
        <f t="shared" si="194"/>
        <v>40</v>
      </c>
      <c r="Q566" s="65">
        <f t="shared" si="193"/>
        <v>51</v>
      </c>
      <c r="R566" s="65">
        <f t="shared" si="197"/>
        <v>16</v>
      </c>
      <c r="S566" s="65">
        <f t="shared" si="190"/>
        <v>85</v>
      </c>
      <c r="T566" s="53">
        <f t="shared" ref="T566:T575" si="198">VLOOKUP(N566,PER_PGLOB,2,FALSE)</f>
        <v>44</v>
      </c>
      <c r="U566" s="49">
        <f t="shared" si="176"/>
        <v>4</v>
      </c>
      <c r="V566" s="49">
        <f t="shared" si="177"/>
        <v>2</v>
      </c>
      <c r="W566" s="49">
        <f t="shared" si="178"/>
        <v>3</v>
      </c>
      <c r="X566" s="49">
        <f t="shared" si="179"/>
        <v>3</v>
      </c>
      <c r="Y566" s="49" t="str">
        <f t="shared" si="180"/>
        <v>B2</v>
      </c>
      <c r="AA566" s="4" t="s">
        <v>263</v>
      </c>
    </row>
    <row r="567" spans="1:27" x14ac:dyDescent="0.25">
      <c r="A567" s="2">
        <v>200081080</v>
      </c>
      <c r="B567" s="2" t="s">
        <v>1512</v>
      </c>
      <c r="C567" s="2" t="s">
        <v>3</v>
      </c>
      <c r="D567" s="50" t="s">
        <v>1513</v>
      </c>
      <c r="E567" s="46" t="s">
        <v>1509</v>
      </c>
      <c r="F567" s="50" t="s">
        <v>2489</v>
      </c>
      <c r="G567" s="39">
        <v>43688</v>
      </c>
      <c r="H567" s="4">
        <v>8438</v>
      </c>
      <c r="I567" s="4">
        <v>160</v>
      </c>
      <c r="J567" s="51">
        <v>197</v>
      </c>
      <c r="K567" s="51">
        <v>146</v>
      </c>
      <c r="L567" s="51">
        <v>197</v>
      </c>
      <c r="M567" s="51">
        <v>295</v>
      </c>
      <c r="N567" s="59">
        <v>209</v>
      </c>
      <c r="O567" s="73">
        <v>40</v>
      </c>
      <c r="P567" s="65">
        <f t="shared" si="194"/>
        <v>77</v>
      </c>
      <c r="Q567" s="65">
        <f t="shared" si="193"/>
        <v>32</v>
      </c>
      <c r="R567" s="65">
        <f t="shared" si="197"/>
        <v>45</v>
      </c>
      <c r="S567" s="65">
        <f t="shared" si="190"/>
        <v>99</v>
      </c>
      <c r="T567" s="53">
        <f t="shared" si="198"/>
        <v>76</v>
      </c>
      <c r="U567" s="49">
        <f t="shared" si="176"/>
        <v>3</v>
      </c>
      <c r="V567" s="49">
        <f t="shared" si="177"/>
        <v>3</v>
      </c>
      <c r="W567" s="49">
        <f t="shared" si="178"/>
        <v>2</v>
      </c>
      <c r="X567" s="49">
        <f t="shared" si="179"/>
        <v>3</v>
      </c>
      <c r="Y567" s="49" t="str">
        <f t="shared" si="180"/>
        <v>B2</v>
      </c>
      <c r="AA567" s="4" t="s">
        <v>263</v>
      </c>
    </row>
    <row r="568" spans="1:27" x14ac:dyDescent="0.25">
      <c r="A568" s="2">
        <v>200072958</v>
      </c>
      <c r="B568" s="2" t="s">
        <v>1626</v>
      </c>
      <c r="C568" s="2" t="s">
        <v>5</v>
      </c>
      <c r="D568" s="50" t="s">
        <v>1627</v>
      </c>
      <c r="E568" s="46" t="s">
        <v>1509</v>
      </c>
      <c r="F568" s="50" t="s">
        <v>2489</v>
      </c>
      <c r="G568" s="39">
        <v>43688</v>
      </c>
      <c r="H568" s="4">
        <v>8439</v>
      </c>
      <c r="I568" s="4">
        <v>282</v>
      </c>
      <c r="J568" s="51">
        <v>197</v>
      </c>
      <c r="K568" s="51">
        <v>171</v>
      </c>
      <c r="L568" s="51">
        <v>257</v>
      </c>
      <c r="M568" s="51">
        <v>235</v>
      </c>
      <c r="N568" s="59">
        <v>215</v>
      </c>
      <c r="O568" s="73">
        <f>VLOOKUP(I568,PER_CE,2,FALSE)</f>
        <v>92</v>
      </c>
      <c r="P568" s="65">
        <f t="shared" si="194"/>
        <v>77</v>
      </c>
      <c r="Q568" s="65">
        <f t="shared" si="193"/>
        <v>61</v>
      </c>
      <c r="R568" s="65">
        <f t="shared" si="197"/>
        <v>98</v>
      </c>
      <c r="S568" s="65">
        <f t="shared" si="190"/>
        <v>42</v>
      </c>
      <c r="T568" s="53">
        <f t="shared" si="198"/>
        <v>83</v>
      </c>
      <c r="U568" s="49">
        <f t="shared" si="176"/>
        <v>4</v>
      </c>
      <c r="V568" s="49">
        <f t="shared" si="177"/>
        <v>3</v>
      </c>
      <c r="W568" s="49">
        <f t="shared" si="178"/>
        <v>3</v>
      </c>
      <c r="X568" s="49">
        <f t="shared" si="179"/>
        <v>4</v>
      </c>
      <c r="Y568" s="49" t="str">
        <f t="shared" si="180"/>
        <v>B2</v>
      </c>
      <c r="AA568" s="4" t="s">
        <v>263</v>
      </c>
    </row>
    <row r="569" spans="1:27" x14ac:dyDescent="0.25">
      <c r="A569" s="2">
        <v>200073334</v>
      </c>
      <c r="B569" s="2" t="s">
        <v>1413</v>
      </c>
      <c r="C569" s="2" t="s">
        <v>171</v>
      </c>
      <c r="D569" s="50" t="s">
        <v>1514</v>
      </c>
      <c r="E569" s="46" t="s">
        <v>1509</v>
      </c>
      <c r="F569" s="50" t="s">
        <v>2489</v>
      </c>
      <c r="G569" s="39">
        <v>43688</v>
      </c>
      <c r="H569" s="4">
        <v>8438</v>
      </c>
      <c r="I569" s="4">
        <v>282</v>
      </c>
      <c r="J569" s="51">
        <v>163</v>
      </c>
      <c r="K569" s="51">
        <v>154</v>
      </c>
      <c r="L569" s="51">
        <v>231</v>
      </c>
      <c r="M569" s="51">
        <v>158</v>
      </c>
      <c r="N569" s="59">
        <v>177</v>
      </c>
      <c r="O569" s="73">
        <f>VLOOKUP(I569,PER_CE,2,FALSE)</f>
        <v>92</v>
      </c>
      <c r="P569" s="65">
        <f t="shared" si="194"/>
        <v>53</v>
      </c>
      <c r="Q569" s="65">
        <f t="shared" si="193"/>
        <v>42</v>
      </c>
      <c r="R569" s="65">
        <f t="shared" si="197"/>
        <v>85</v>
      </c>
      <c r="S569" s="65">
        <f t="shared" si="190"/>
        <v>7</v>
      </c>
      <c r="T569" s="53">
        <f t="shared" si="198"/>
        <v>34</v>
      </c>
      <c r="U569" s="49">
        <f t="shared" si="176"/>
        <v>4</v>
      </c>
      <c r="V569" s="49">
        <f t="shared" si="177"/>
        <v>3</v>
      </c>
      <c r="W569" s="49">
        <f t="shared" si="178"/>
        <v>2</v>
      </c>
      <c r="X569" s="49">
        <f t="shared" si="179"/>
        <v>4</v>
      </c>
      <c r="Y569" s="49" t="str">
        <f t="shared" si="180"/>
        <v>A2</v>
      </c>
      <c r="AA569" s="4" t="s">
        <v>263</v>
      </c>
    </row>
    <row r="570" spans="1:27" x14ac:dyDescent="0.25">
      <c r="A570" s="2">
        <v>200075828</v>
      </c>
      <c r="B570" s="2" t="s">
        <v>1515</v>
      </c>
      <c r="C570" s="2" t="s">
        <v>1516</v>
      </c>
      <c r="D570" s="50" t="s">
        <v>1517</v>
      </c>
      <c r="E570" s="46" t="s">
        <v>1509</v>
      </c>
      <c r="F570" s="50" t="s">
        <v>2489</v>
      </c>
      <c r="G570" s="39">
        <v>43688</v>
      </c>
      <c r="H570" s="4">
        <v>8438</v>
      </c>
      <c r="I570" s="4">
        <v>300</v>
      </c>
      <c r="J570" s="51">
        <v>163</v>
      </c>
      <c r="K570" s="51">
        <v>154</v>
      </c>
      <c r="L570" s="51">
        <v>180</v>
      </c>
      <c r="M570" s="51">
        <v>245</v>
      </c>
      <c r="N570" s="59">
        <v>186</v>
      </c>
      <c r="O570" s="73">
        <f>VLOOKUP(I570,PER_CE,2,FALSE)</f>
        <v>99</v>
      </c>
      <c r="P570" s="65">
        <f t="shared" si="194"/>
        <v>53</v>
      </c>
      <c r="Q570" s="65">
        <f t="shared" si="193"/>
        <v>42</v>
      </c>
      <c r="R570" s="65">
        <f t="shared" si="197"/>
        <v>29</v>
      </c>
      <c r="S570" s="65">
        <f t="shared" si="190"/>
        <v>52</v>
      </c>
      <c r="T570" s="53">
        <f t="shared" si="198"/>
        <v>44</v>
      </c>
      <c r="U570" s="49">
        <f t="shared" ref="U570:U633" si="199">VALUE(IF(I570&lt;116,"1",IF(I570&lt;151,"2",IF(I570&lt;186,"3",IF(I570&lt;=300,"4","ERROR")))))</f>
        <v>4</v>
      </c>
      <c r="V570" s="49">
        <f t="shared" ref="V570:V633" si="200">VALUE(IF(J570&lt;126,"1",IF(J570&lt;154,"2",IF(J570&lt;203,"3",IF(J570&lt;=300,"4","ERROR")))))</f>
        <v>3</v>
      </c>
      <c r="W570" s="49">
        <f t="shared" ref="W570:W633" si="201">VALUE(IF(K570&lt;125,"1",IF(K570&lt;158,"2",IF(K570&lt;200,"3",IF(K570&lt;=300,"4","ERROR")))))</f>
        <v>2</v>
      </c>
      <c r="X570" s="49">
        <f t="shared" ref="X570:X633" si="202">VALUE(IF(L570&lt;125,"1",IF(L570&lt;157,"2",IF(L570&lt;200,"3",IF(L570&lt;=300,"4","ERROR")))))</f>
        <v>3</v>
      </c>
      <c r="Y570" s="49" t="str">
        <f t="shared" ref="Y570:Y633" si="203">IF(M570&lt;123,"-A1",IF(M570&lt;146,"A1",IF(M570&lt;171,"A2",IF(M570&lt;200,"B1",IF(M570&lt;=300,"B2","ERROR")))))</f>
        <v>B2</v>
      </c>
      <c r="AA570" s="4" t="s">
        <v>263</v>
      </c>
    </row>
    <row r="571" spans="1:27" x14ac:dyDescent="0.25">
      <c r="A571" s="2">
        <v>200073167</v>
      </c>
      <c r="B571" s="2" t="s">
        <v>1628</v>
      </c>
      <c r="C571" s="2" t="s">
        <v>381</v>
      </c>
      <c r="D571" s="50" t="s">
        <v>1629</v>
      </c>
      <c r="E571" s="46" t="s">
        <v>1509</v>
      </c>
      <c r="F571" s="50" t="s">
        <v>2489</v>
      </c>
      <c r="G571" s="39">
        <v>43688</v>
      </c>
      <c r="H571" s="4">
        <v>8439</v>
      </c>
      <c r="I571" s="4">
        <v>15</v>
      </c>
      <c r="J571" s="51">
        <v>129</v>
      </c>
      <c r="K571" s="51">
        <v>223</v>
      </c>
      <c r="L571" s="51">
        <v>223</v>
      </c>
      <c r="M571" s="51">
        <v>273</v>
      </c>
      <c r="N571" s="59">
        <v>212</v>
      </c>
      <c r="O571" s="73">
        <v>1</v>
      </c>
      <c r="P571" s="65">
        <f t="shared" si="194"/>
        <v>27</v>
      </c>
      <c r="Q571" s="65">
        <v>97</v>
      </c>
      <c r="R571" s="65">
        <f t="shared" si="197"/>
        <v>77</v>
      </c>
      <c r="S571" s="65">
        <f t="shared" si="190"/>
        <v>85</v>
      </c>
      <c r="T571" s="53">
        <f t="shared" si="198"/>
        <v>79</v>
      </c>
      <c r="U571" s="49">
        <f t="shared" si="199"/>
        <v>1</v>
      </c>
      <c r="V571" s="49">
        <f t="shared" si="200"/>
        <v>2</v>
      </c>
      <c r="W571" s="49">
        <f t="shared" si="201"/>
        <v>4</v>
      </c>
      <c r="X571" s="49">
        <f t="shared" si="202"/>
        <v>4</v>
      </c>
      <c r="Y571" s="49" t="str">
        <f t="shared" si="203"/>
        <v>B2</v>
      </c>
      <c r="AA571" s="4" t="s">
        <v>263</v>
      </c>
    </row>
    <row r="572" spans="1:27" x14ac:dyDescent="0.25">
      <c r="A572" s="2">
        <v>200073733</v>
      </c>
      <c r="B572" s="2" t="s">
        <v>1518</v>
      </c>
      <c r="C572" s="2" t="s">
        <v>1519</v>
      </c>
      <c r="D572" s="50" t="s">
        <v>1520</v>
      </c>
      <c r="E572" s="46" t="s">
        <v>1509</v>
      </c>
      <c r="F572" s="50" t="s">
        <v>2489</v>
      </c>
      <c r="G572" s="39">
        <v>43688</v>
      </c>
      <c r="H572" s="4">
        <v>8438</v>
      </c>
      <c r="I572" s="4">
        <v>300</v>
      </c>
      <c r="J572" s="51">
        <v>94</v>
      </c>
      <c r="K572" s="51">
        <v>137</v>
      </c>
      <c r="L572" s="51">
        <v>154</v>
      </c>
      <c r="M572" s="51">
        <v>213</v>
      </c>
      <c r="N572" s="59">
        <v>150</v>
      </c>
      <c r="O572" s="73">
        <f t="shared" ref="O572:O587" si="204">VLOOKUP(I572,PER_CE,2,FALSE)</f>
        <v>99</v>
      </c>
      <c r="P572" s="65">
        <f t="shared" si="194"/>
        <v>10</v>
      </c>
      <c r="Q572" s="65">
        <f t="shared" ref="Q572:Q603" si="205">VLOOKUP(K572,PER_LC,2,FALSE)</f>
        <v>26</v>
      </c>
      <c r="R572" s="65">
        <f t="shared" si="197"/>
        <v>13</v>
      </c>
      <c r="S572" s="65">
        <f t="shared" si="190"/>
        <v>27</v>
      </c>
      <c r="T572" s="53">
        <f t="shared" si="198"/>
        <v>14</v>
      </c>
      <c r="U572" s="49">
        <f t="shared" si="199"/>
        <v>4</v>
      </c>
      <c r="V572" s="49">
        <f t="shared" si="200"/>
        <v>1</v>
      </c>
      <c r="W572" s="49">
        <f t="shared" si="201"/>
        <v>2</v>
      </c>
      <c r="X572" s="49">
        <f t="shared" si="202"/>
        <v>2</v>
      </c>
      <c r="Y572" s="49" t="str">
        <f t="shared" si="203"/>
        <v>B2</v>
      </c>
      <c r="AA572" s="4" t="s">
        <v>263</v>
      </c>
    </row>
    <row r="573" spans="1:27" x14ac:dyDescent="0.25">
      <c r="A573" s="2">
        <v>200072999</v>
      </c>
      <c r="B573" s="2" t="s">
        <v>1521</v>
      </c>
      <c r="C573" s="2" t="s">
        <v>5</v>
      </c>
      <c r="D573" s="50" t="s">
        <v>1522</v>
      </c>
      <c r="E573" s="46" t="s">
        <v>1509</v>
      </c>
      <c r="F573" s="50" t="s">
        <v>2489</v>
      </c>
      <c r="G573" s="39">
        <v>43688</v>
      </c>
      <c r="H573" s="4">
        <v>8438</v>
      </c>
      <c r="I573" s="4">
        <v>129</v>
      </c>
      <c r="J573" s="51">
        <v>206</v>
      </c>
      <c r="K573" s="51">
        <v>180</v>
      </c>
      <c r="L573" s="51">
        <v>189</v>
      </c>
      <c r="M573" s="51">
        <v>245</v>
      </c>
      <c r="N573" s="51">
        <v>205</v>
      </c>
      <c r="O573" s="73">
        <f t="shared" si="204"/>
        <v>13</v>
      </c>
      <c r="P573" s="65">
        <f t="shared" si="194"/>
        <v>82</v>
      </c>
      <c r="Q573" s="65">
        <f t="shared" si="205"/>
        <v>71</v>
      </c>
      <c r="R573" s="65">
        <f t="shared" si="197"/>
        <v>34</v>
      </c>
      <c r="S573" s="65">
        <f t="shared" si="190"/>
        <v>52</v>
      </c>
      <c r="T573" s="53">
        <f t="shared" si="198"/>
        <v>72</v>
      </c>
      <c r="U573" s="49">
        <f t="shared" si="199"/>
        <v>2</v>
      </c>
      <c r="V573" s="49">
        <f t="shared" si="200"/>
        <v>4</v>
      </c>
      <c r="W573" s="49">
        <f t="shared" si="201"/>
        <v>3</v>
      </c>
      <c r="X573" s="49">
        <f t="shared" si="202"/>
        <v>3</v>
      </c>
      <c r="Y573" s="49" t="str">
        <f t="shared" si="203"/>
        <v>B2</v>
      </c>
      <c r="AA573" s="4" t="s">
        <v>263</v>
      </c>
    </row>
    <row r="574" spans="1:27" x14ac:dyDescent="0.25">
      <c r="A574" s="2">
        <v>200076731</v>
      </c>
      <c r="B574" s="2" t="s">
        <v>1630</v>
      </c>
      <c r="C574" s="2" t="s">
        <v>1631</v>
      </c>
      <c r="D574" s="50" t="s">
        <v>1632</v>
      </c>
      <c r="E574" s="46" t="s">
        <v>1509</v>
      </c>
      <c r="F574" s="50" t="s">
        <v>2489</v>
      </c>
      <c r="G574" s="39">
        <v>43688</v>
      </c>
      <c r="H574" s="4">
        <v>8439</v>
      </c>
      <c r="I574" s="4">
        <v>300</v>
      </c>
      <c r="J574" s="51">
        <v>197</v>
      </c>
      <c r="K574" s="51">
        <v>154</v>
      </c>
      <c r="L574" s="51">
        <v>231</v>
      </c>
      <c r="M574" s="51">
        <v>256</v>
      </c>
      <c r="N574" s="59">
        <v>210</v>
      </c>
      <c r="O574" s="73">
        <f t="shared" si="204"/>
        <v>99</v>
      </c>
      <c r="P574" s="65">
        <f t="shared" si="194"/>
        <v>77</v>
      </c>
      <c r="Q574" s="65">
        <f t="shared" si="205"/>
        <v>42</v>
      </c>
      <c r="R574" s="65">
        <f t="shared" si="197"/>
        <v>85</v>
      </c>
      <c r="S574" s="65">
        <f t="shared" si="190"/>
        <v>63</v>
      </c>
      <c r="T574" s="53">
        <f t="shared" si="198"/>
        <v>78</v>
      </c>
      <c r="U574" s="49">
        <f t="shared" si="199"/>
        <v>4</v>
      </c>
      <c r="V574" s="49">
        <f t="shared" si="200"/>
        <v>3</v>
      </c>
      <c r="W574" s="49">
        <f t="shared" si="201"/>
        <v>2</v>
      </c>
      <c r="X574" s="49">
        <f t="shared" si="202"/>
        <v>4</v>
      </c>
      <c r="Y574" s="49" t="str">
        <f t="shared" si="203"/>
        <v>B2</v>
      </c>
      <c r="AA574" s="4" t="s">
        <v>263</v>
      </c>
    </row>
    <row r="575" spans="1:27" x14ac:dyDescent="0.25">
      <c r="A575" s="2">
        <v>200082496</v>
      </c>
      <c r="B575" s="2" t="s">
        <v>1523</v>
      </c>
      <c r="C575" s="2" t="s">
        <v>3</v>
      </c>
      <c r="D575" s="50" t="s">
        <v>1524</v>
      </c>
      <c r="E575" s="46" t="s">
        <v>1509</v>
      </c>
      <c r="F575" s="50" t="s">
        <v>2489</v>
      </c>
      <c r="G575" s="39">
        <v>43688</v>
      </c>
      <c r="H575" s="4">
        <v>8438</v>
      </c>
      <c r="I575" s="4">
        <v>246</v>
      </c>
      <c r="J575" s="51">
        <v>137</v>
      </c>
      <c r="K575" s="51">
        <v>154</v>
      </c>
      <c r="L575" s="51">
        <v>197</v>
      </c>
      <c r="M575" s="51">
        <v>284</v>
      </c>
      <c r="N575" s="51">
        <v>193</v>
      </c>
      <c r="O575" s="73">
        <f t="shared" si="204"/>
        <v>83</v>
      </c>
      <c r="P575" s="65">
        <f t="shared" si="194"/>
        <v>33</v>
      </c>
      <c r="Q575" s="65">
        <f t="shared" si="205"/>
        <v>42</v>
      </c>
      <c r="R575" s="65">
        <f t="shared" si="197"/>
        <v>45</v>
      </c>
      <c r="S575" s="65">
        <f t="shared" si="190"/>
        <v>93</v>
      </c>
      <c r="T575" s="53">
        <f t="shared" si="198"/>
        <v>53</v>
      </c>
      <c r="U575" s="49">
        <f t="shared" si="199"/>
        <v>4</v>
      </c>
      <c r="V575" s="49">
        <f t="shared" si="200"/>
        <v>2</v>
      </c>
      <c r="W575" s="49">
        <f t="shared" si="201"/>
        <v>2</v>
      </c>
      <c r="X575" s="49">
        <f t="shared" si="202"/>
        <v>3</v>
      </c>
      <c r="Y575" s="49" t="str">
        <f t="shared" si="203"/>
        <v>B2</v>
      </c>
      <c r="AA575" s="4" t="s">
        <v>263</v>
      </c>
    </row>
    <row r="576" spans="1:27" x14ac:dyDescent="0.25">
      <c r="A576" s="2">
        <v>200076160</v>
      </c>
      <c r="B576" s="2" t="s">
        <v>1633</v>
      </c>
      <c r="C576" s="2" t="s">
        <v>277</v>
      </c>
      <c r="D576" s="50" t="s">
        <v>1634</v>
      </c>
      <c r="E576" s="46" t="s">
        <v>1509</v>
      </c>
      <c r="F576" s="50" t="s">
        <v>2489</v>
      </c>
      <c r="G576" s="39">
        <v>43688</v>
      </c>
      <c r="H576" s="4">
        <v>8439</v>
      </c>
      <c r="I576" s="4">
        <v>246</v>
      </c>
      <c r="J576" s="51">
        <v>240</v>
      </c>
      <c r="K576" s="51">
        <v>189</v>
      </c>
      <c r="L576" s="51">
        <v>249</v>
      </c>
      <c r="M576" s="51">
        <v>278</v>
      </c>
      <c r="N576" s="59">
        <v>239</v>
      </c>
      <c r="O576" s="73">
        <f t="shared" si="204"/>
        <v>83</v>
      </c>
      <c r="P576" s="65">
        <f t="shared" si="194"/>
        <v>98</v>
      </c>
      <c r="Q576" s="65">
        <f t="shared" si="205"/>
        <v>76</v>
      </c>
      <c r="R576" s="65">
        <f t="shared" si="197"/>
        <v>94</v>
      </c>
      <c r="S576" s="65">
        <f t="shared" si="190"/>
        <v>88</v>
      </c>
      <c r="T576" s="53">
        <v>98</v>
      </c>
      <c r="U576" s="49">
        <f t="shared" si="199"/>
        <v>4</v>
      </c>
      <c r="V576" s="49">
        <f t="shared" si="200"/>
        <v>4</v>
      </c>
      <c r="W576" s="49">
        <f t="shared" si="201"/>
        <v>3</v>
      </c>
      <c r="X576" s="49">
        <f t="shared" si="202"/>
        <v>4</v>
      </c>
      <c r="Y576" s="49" t="str">
        <f t="shared" si="203"/>
        <v>B2</v>
      </c>
      <c r="AA576" s="4" t="s">
        <v>263</v>
      </c>
    </row>
    <row r="577" spans="1:27" x14ac:dyDescent="0.25">
      <c r="A577" s="2">
        <v>200074439</v>
      </c>
      <c r="B577" s="2" t="s">
        <v>1525</v>
      </c>
      <c r="C577" s="2" t="s">
        <v>1115</v>
      </c>
      <c r="D577" s="50" t="s">
        <v>1526</v>
      </c>
      <c r="E577" s="46" t="s">
        <v>1509</v>
      </c>
      <c r="F577" s="50" t="s">
        <v>2489</v>
      </c>
      <c r="G577" s="39">
        <v>43688</v>
      </c>
      <c r="H577" s="4">
        <v>8438</v>
      </c>
      <c r="I577" s="4">
        <v>300</v>
      </c>
      <c r="J577" s="51">
        <v>231</v>
      </c>
      <c r="K577" s="51">
        <v>197</v>
      </c>
      <c r="L577" s="51">
        <v>180</v>
      </c>
      <c r="M577" s="51">
        <v>267</v>
      </c>
      <c r="N577" s="59">
        <v>219</v>
      </c>
      <c r="O577" s="73">
        <f t="shared" si="204"/>
        <v>99</v>
      </c>
      <c r="P577" s="65">
        <f t="shared" si="194"/>
        <v>95</v>
      </c>
      <c r="Q577" s="65">
        <f t="shared" si="205"/>
        <v>84</v>
      </c>
      <c r="R577" s="65">
        <f t="shared" si="197"/>
        <v>29</v>
      </c>
      <c r="S577" s="65">
        <f t="shared" si="190"/>
        <v>76</v>
      </c>
      <c r="T577" s="53">
        <f>VLOOKUP(N577,PER_PGLOB,2,FALSE)</f>
        <v>86</v>
      </c>
      <c r="U577" s="49">
        <f t="shared" si="199"/>
        <v>4</v>
      </c>
      <c r="V577" s="49">
        <f t="shared" si="200"/>
        <v>4</v>
      </c>
      <c r="W577" s="49">
        <f t="shared" si="201"/>
        <v>3</v>
      </c>
      <c r="X577" s="49">
        <f t="shared" si="202"/>
        <v>3</v>
      </c>
      <c r="Y577" s="49" t="str">
        <f t="shared" si="203"/>
        <v>B2</v>
      </c>
      <c r="AA577" s="4" t="s">
        <v>263</v>
      </c>
    </row>
    <row r="578" spans="1:27" x14ac:dyDescent="0.25">
      <c r="A578" s="2">
        <v>200072792</v>
      </c>
      <c r="B578" s="2" t="s">
        <v>1527</v>
      </c>
      <c r="C578" s="2" t="s">
        <v>454</v>
      </c>
      <c r="D578" s="50" t="s">
        <v>1528</v>
      </c>
      <c r="E578" s="46" t="s">
        <v>1509</v>
      </c>
      <c r="F578" s="50" t="s">
        <v>2489</v>
      </c>
      <c r="G578" s="39">
        <v>43688</v>
      </c>
      <c r="H578" s="4">
        <v>8438</v>
      </c>
      <c r="I578" s="4">
        <v>282</v>
      </c>
      <c r="J578" s="51">
        <v>214</v>
      </c>
      <c r="K578" s="51">
        <v>129</v>
      </c>
      <c r="L578" s="51">
        <v>120</v>
      </c>
      <c r="M578" s="51"/>
      <c r="N578" s="51">
        <v>116</v>
      </c>
      <c r="O578" s="73">
        <f t="shared" si="204"/>
        <v>92</v>
      </c>
      <c r="P578" s="65">
        <f t="shared" si="194"/>
        <v>88</v>
      </c>
      <c r="Q578" s="65">
        <f t="shared" si="205"/>
        <v>20</v>
      </c>
      <c r="R578" s="65">
        <f t="shared" si="197"/>
        <v>8</v>
      </c>
      <c r="S578" s="65"/>
      <c r="T578" s="53">
        <v>5</v>
      </c>
      <c r="U578" s="49">
        <f t="shared" si="199"/>
        <v>4</v>
      </c>
      <c r="V578" s="49">
        <f t="shared" si="200"/>
        <v>4</v>
      </c>
      <c r="W578" s="49">
        <f t="shared" si="201"/>
        <v>2</v>
      </c>
      <c r="X578" s="49">
        <f t="shared" si="202"/>
        <v>1</v>
      </c>
      <c r="Y578" s="49" t="str">
        <f t="shared" si="203"/>
        <v>-A1</v>
      </c>
      <c r="AA578" s="4" t="s">
        <v>263</v>
      </c>
    </row>
    <row r="579" spans="1:27" x14ac:dyDescent="0.25">
      <c r="A579" s="2">
        <v>200073738</v>
      </c>
      <c r="B579" s="2" t="s">
        <v>1529</v>
      </c>
      <c r="C579" s="2" t="s">
        <v>745</v>
      </c>
      <c r="D579" s="50" t="s">
        <v>1530</v>
      </c>
      <c r="E579" s="46" t="s">
        <v>1509</v>
      </c>
      <c r="F579" s="50" t="s">
        <v>2489</v>
      </c>
      <c r="G579" s="39">
        <v>43688</v>
      </c>
      <c r="H579" s="4">
        <v>8438</v>
      </c>
      <c r="I579" s="4">
        <v>282</v>
      </c>
      <c r="J579" s="51">
        <v>189</v>
      </c>
      <c r="K579" s="51">
        <v>214</v>
      </c>
      <c r="L579" s="51">
        <v>223</v>
      </c>
      <c r="M579" s="51">
        <v>262</v>
      </c>
      <c r="N579" s="59">
        <v>222</v>
      </c>
      <c r="O579" s="73">
        <f t="shared" si="204"/>
        <v>92</v>
      </c>
      <c r="P579" s="65">
        <f t="shared" si="194"/>
        <v>71</v>
      </c>
      <c r="Q579" s="65">
        <f t="shared" si="205"/>
        <v>94</v>
      </c>
      <c r="R579" s="65">
        <f t="shared" si="197"/>
        <v>77</v>
      </c>
      <c r="S579" s="65">
        <f>VLOOKUP(M579,PER_IGL,2,FALSE)</f>
        <v>71</v>
      </c>
      <c r="T579" s="53">
        <f>VLOOKUP(N579,PER_PGLOB,2,FALSE)</f>
        <v>88</v>
      </c>
      <c r="U579" s="49">
        <f t="shared" si="199"/>
        <v>4</v>
      </c>
      <c r="V579" s="49">
        <f t="shared" si="200"/>
        <v>3</v>
      </c>
      <c r="W579" s="49">
        <f t="shared" si="201"/>
        <v>4</v>
      </c>
      <c r="X579" s="49">
        <f t="shared" si="202"/>
        <v>4</v>
      </c>
      <c r="Y579" s="49" t="str">
        <f t="shared" si="203"/>
        <v>B2</v>
      </c>
      <c r="AA579" s="4" t="s">
        <v>263</v>
      </c>
    </row>
    <row r="580" spans="1:27" x14ac:dyDescent="0.25">
      <c r="A580" s="2">
        <v>200069406</v>
      </c>
      <c r="B580" s="2" t="s">
        <v>1635</v>
      </c>
      <c r="C580" s="2" t="s">
        <v>1318</v>
      </c>
      <c r="D580" s="50" t="s">
        <v>1636</v>
      </c>
      <c r="E580" s="46" t="s">
        <v>1509</v>
      </c>
      <c r="F580" s="50" t="s">
        <v>2489</v>
      </c>
      <c r="G580" s="39">
        <v>43688</v>
      </c>
      <c r="H580" s="4">
        <v>8439</v>
      </c>
      <c r="I580" s="4">
        <v>129</v>
      </c>
      <c r="J580" s="51">
        <v>180</v>
      </c>
      <c r="K580" s="51">
        <v>129</v>
      </c>
      <c r="L580" s="51">
        <v>231</v>
      </c>
      <c r="M580" s="51">
        <v>218</v>
      </c>
      <c r="N580" s="51">
        <v>190</v>
      </c>
      <c r="O580" s="73">
        <f t="shared" si="204"/>
        <v>13</v>
      </c>
      <c r="P580" s="65">
        <f t="shared" si="194"/>
        <v>67</v>
      </c>
      <c r="Q580" s="65">
        <f t="shared" si="205"/>
        <v>20</v>
      </c>
      <c r="R580" s="65">
        <f t="shared" si="197"/>
        <v>85</v>
      </c>
      <c r="S580" s="65">
        <f>VLOOKUP(M580,PER_IGL,2,FALSE)</f>
        <v>30</v>
      </c>
      <c r="T580" s="53">
        <f>VLOOKUP(N580,PER_PGLOB,2,FALSE)</f>
        <v>50</v>
      </c>
      <c r="U580" s="49">
        <f t="shared" si="199"/>
        <v>2</v>
      </c>
      <c r="V580" s="49">
        <f t="shared" si="200"/>
        <v>3</v>
      </c>
      <c r="W580" s="49">
        <f t="shared" si="201"/>
        <v>2</v>
      </c>
      <c r="X580" s="49">
        <f t="shared" si="202"/>
        <v>4</v>
      </c>
      <c r="Y580" s="49" t="str">
        <f t="shared" si="203"/>
        <v>B2</v>
      </c>
      <c r="AA580" s="4" t="s">
        <v>263</v>
      </c>
    </row>
    <row r="581" spans="1:27" x14ac:dyDescent="0.25">
      <c r="A581" s="2">
        <v>200074880</v>
      </c>
      <c r="B581" s="2" t="s">
        <v>1531</v>
      </c>
      <c r="C581" s="2" t="s">
        <v>1532</v>
      </c>
      <c r="D581" s="50" t="s">
        <v>1533</v>
      </c>
      <c r="E581" s="46" t="s">
        <v>1509</v>
      </c>
      <c r="F581" s="50" t="s">
        <v>2489</v>
      </c>
      <c r="G581" s="39">
        <v>43688</v>
      </c>
      <c r="H581" s="4">
        <v>8438</v>
      </c>
      <c r="I581" s="4">
        <v>300</v>
      </c>
      <c r="J581" s="51">
        <v>180</v>
      </c>
      <c r="K581" s="51">
        <v>197</v>
      </c>
      <c r="L581" s="51">
        <v>231</v>
      </c>
      <c r="M581" s="51">
        <v>147</v>
      </c>
      <c r="N581" s="59">
        <v>189</v>
      </c>
      <c r="O581" s="73">
        <f t="shared" si="204"/>
        <v>99</v>
      </c>
      <c r="P581" s="65">
        <f t="shared" si="194"/>
        <v>67</v>
      </c>
      <c r="Q581" s="65">
        <f t="shared" si="205"/>
        <v>84</v>
      </c>
      <c r="R581" s="65">
        <f t="shared" si="197"/>
        <v>85</v>
      </c>
      <c r="S581" s="65">
        <v>6</v>
      </c>
      <c r="T581" s="53">
        <f>VLOOKUP(N581,PER_PGLOB,2,FALSE)</f>
        <v>47</v>
      </c>
      <c r="U581" s="49">
        <f t="shared" si="199"/>
        <v>4</v>
      </c>
      <c r="V581" s="49">
        <f t="shared" si="200"/>
        <v>3</v>
      </c>
      <c r="W581" s="49">
        <f t="shared" si="201"/>
        <v>3</v>
      </c>
      <c r="X581" s="49">
        <f t="shared" si="202"/>
        <v>4</v>
      </c>
      <c r="Y581" s="49" t="str">
        <f t="shared" si="203"/>
        <v>A2</v>
      </c>
      <c r="AA581" s="4" t="s">
        <v>263</v>
      </c>
    </row>
    <row r="582" spans="1:27" x14ac:dyDescent="0.25">
      <c r="A582" s="2">
        <v>200073743</v>
      </c>
      <c r="B582" s="2" t="s">
        <v>1637</v>
      </c>
      <c r="C582" s="2" t="s">
        <v>856</v>
      </c>
      <c r="D582" s="50" t="s">
        <v>1638</v>
      </c>
      <c r="E582" s="46" t="s">
        <v>1509</v>
      </c>
      <c r="F582" s="50" t="s">
        <v>2489</v>
      </c>
      <c r="G582" s="39">
        <v>43688</v>
      </c>
      <c r="H582" s="4">
        <v>8439</v>
      </c>
      <c r="I582" s="4">
        <v>282</v>
      </c>
      <c r="J582" s="51">
        <v>231</v>
      </c>
      <c r="K582" s="51">
        <v>189</v>
      </c>
      <c r="L582" s="51">
        <v>240</v>
      </c>
      <c r="M582" s="51">
        <v>278</v>
      </c>
      <c r="N582" s="59">
        <v>235</v>
      </c>
      <c r="O582" s="73">
        <f t="shared" si="204"/>
        <v>92</v>
      </c>
      <c r="P582" s="65">
        <f t="shared" si="194"/>
        <v>95</v>
      </c>
      <c r="Q582" s="65">
        <f t="shared" si="205"/>
        <v>76</v>
      </c>
      <c r="R582" s="65">
        <f t="shared" si="197"/>
        <v>91</v>
      </c>
      <c r="S582" s="65">
        <f t="shared" ref="S582:S603" si="206">VLOOKUP(M582,PER_IGL,2,FALSE)</f>
        <v>88</v>
      </c>
      <c r="T582" s="53">
        <f>VLOOKUP(N582,PER_PGLOB,2,FALSE)</f>
        <v>96</v>
      </c>
      <c r="U582" s="49">
        <f t="shared" si="199"/>
        <v>4</v>
      </c>
      <c r="V582" s="49">
        <f t="shared" si="200"/>
        <v>4</v>
      </c>
      <c r="W582" s="49">
        <f t="shared" si="201"/>
        <v>3</v>
      </c>
      <c r="X582" s="49">
        <f t="shared" si="202"/>
        <v>4</v>
      </c>
      <c r="Y582" s="49" t="str">
        <f t="shared" si="203"/>
        <v>B2</v>
      </c>
      <c r="AA582" s="4" t="s">
        <v>263</v>
      </c>
    </row>
    <row r="583" spans="1:27" x14ac:dyDescent="0.25">
      <c r="A583" s="2">
        <v>200073466</v>
      </c>
      <c r="B583" s="2" t="s">
        <v>1534</v>
      </c>
      <c r="C583" s="2" t="s">
        <v>1535</v>
      </c>
      <c r="D583" s="50" t="s">
        <v>1536</v>
      </c>
      <c r="E583" s="46" t="s">
        <v>1509</v>
      </c>
      <c r="F583" s="50" t="s">
        <v>2489</v>
      </c>
      <c r="G583" s="39">
        <v>43688</v>
      </c>
      <c r="H583" s="4">
        <v>8438</v>
      </c>
      <c r="I583" s="4">
        <v>300</v>
      </c>
      <c r="J583" s="51">
        <v>163</v>
      </c>
      <c r="K583" s="51">
        <v>129</v>
      </c>
      <c r="L583" s="51">
        <v>171</v>
      </c>
      <c r="M583" s="51">
        <v>185</v>
      </c>
      <c r="N583" s="59">
        <v>162</v>
      </c>
      <c r="O583" s="73">
        <f t="shared" si="204"/>
        <v>99</v>
      </c>
      <c r="P583" s="65">
        <f t="shared" ref="P583:P614" si="207">VLOOKUP(J583,PER_RC,2,FALSE)</f>
        <v>53</v>
      </c>
      <c r="Q583" s="65">
        <f t="shared" si="205"/>
        <v>20</v>
      </c>
      <c r="R583" s="65">
        <f t="shared" si="197"/>
        <v>21</v>
      </c>
      <c r="S583" s="65">
        <f t="shared" si="206"/>
        <v>14</v>
      </c>
      <c r="T583" s="53">
        <v>22</v>
      </c>
      <c r="U583" s="49">
        <f t="shared" si="199"/>
        <v>4</v>
      </c>
      <c r="V583" s="49">
        <f t="shared" si="200"/>
        <v>3</v>
      </c>
      <c r="W583" s="49">
        <f t="shared" si="201"/>
        <v>2</v>
      </c>
      <c r="X583" s="49">
        <f t="shared" si="202"/>
        <v>3</v>
      </c>
      <c r="Y583" s="49" t="str">
        <f t="shared" si="203"/>
        <v>B1</v>
      </c>
      <c r="AA583" s="4" t="s">
        <v>263</v>
      </c>
    </row>
    <row r="584" spans="1:27" x14ac:dyDescent="0.25">
      <c r="A584" s="2">
        <v>200053388</v>
      </c>
      <c r="B584" s="2" t="s">
        <v>1639</v>
      </c>
      <c r="C584" s="2" t="s">
        <v>114</v>
      </c>
      <c r="D584" s="50" t="s">
        <v>1640</v>
      </c>
      <c r="E584" s="46" t="s">
        <v>1509</v>
      </c>
      <c r="F584" s="50" t="s">
        <v>2489</v>
      </c>
      <c r="G584" s="39">
        <v>43688</v>
      </c>
      <c r="H584" s="4">
        <v>8439</v>
      </c>
      <c r="I584" s="4">
        <v>300</v>
      </c>
      <c r="J584" s="51">
        <v>223</v>
      </c>
      <c r="K584" s="51">
        <v>120</v>
      </c>
      <c r="L584" s="51">
        <v>180</v>
      </c>
      <c r="M584" s="51">
        <v>278</v>
      </c>
      <c r="N584" s="59">
        <v>200</v>
      </c>
      <c r="O584" s="73">
        <f t="shared" si="204"/>
        <v>99</v>
      </c>
      <c r="P584" s="65">
        <f t="shared" si="207"/>
        <v>92</v>
      </c>
      <c r="Q584" s="65">
        <f t="shared" si="205"/>
        <v>16</v>
      </c>
      <c r="R584" s="65">
        <f t="shared" si="197"/>
        <v>29</v>
      </c>
      <c r="S584" s="65">
        <f t="shared" si="206"/>
        <v>88</v>
      </c>
      <c r="T584" s="53">
        <f t="shared" ref="T584:T597" si="208">VLOOKUP(N584,PER_PGLOB,2,FALSE)</f>
        <v>64</v>
      </c>
      <c r="U584" s="49">
        <f t="shared" si="199"/>
        <v>4</v>
      </c>
      <c r="V584" s="49">
        <f t="shared" si="200"/>
        <v>4</v>
      </c>
      <c r="W584" s="49">
        <f t="shared" si="201"/>
        <v>1</v>
      </c>
      <c r="X584" s="49">
        <f t="shared" si="202"/>
        <v>3</v>
      </c>
      <c r="Y584" s="49" t="str">
        <f t="shared" si="203"/>
        <v>B2</v>
      </c>
      <c r="AA584" s="4" t="s">
        <v>263</v>
      </c>
    </row>
    <row r="585" spans="1:27" x14ac:dyDescent="0.25">
      <c r="A585" s="2">
        <v>200063519</v>
      </c>
      <c r="B585" s="2" t="s">
        <v>1641</v>
      </c>
      <c r="C585" s="2" t="s">
        <v>137</v>
      </c>
      <c r="D585" s="50" t="s">
        <v>1642</v>
      </c>
      <c r="E585" s="46" t="s">
        <v>1509</v>
      </c>
      <c r="F585" s="50" t="s">
        <v>2489</v>
      </c>
      <c r="G585" s="39">
        <v>43688</v>
      </c>
      <c r="H585" s="4">
        <v>8439</v>
      </c>
      <c r="I585" s="4">
        <v>181</v>
      </c>
      <c r="J585" s="51">
        <v>223</v>
      </c>
      <c r="K585" s="51">
        <v>214</v>
      </c>
      <c r="L585" s="51">
        <v>231</v>
      </c>
      <c r="M585" s="51">
        <v>251</v>
      </c>
      <c r="N585" s="59">
        <v>230</v>
      </c>
      <c r="O585" s="73">
        <f t="shared" si="204"/>
        <v>74</v>
      </c>
      <c r="P585" s="65">
        <f t="shared" si="207"/>
        <v>92</v>
      </c>
      <c r="Q585" s="65">
        <f t="shared" si="205"/>
        <v>94</v>
      </c>
      <c r="R585" s="65">
        <f t="shared" si="197"/>
        <v>85</v>
      </c>
      <c r="S585" s="65">
        <f t="shared" si="206"/>
        <v>59</v>
      </c>
      <c r="T585" s="53">
        <f t="shared" si="208"/>
        <v>94</v>
      </c>
      <c r="U585" s="49">
        <f t="shared" si="199"/>
        <v>3</v>
      </c>
      <c r="V585" s="49">
        <f t="shared" si="200"/>
        <v>4</v>
      </c>
      <c r="W585" s="49">
        <f t="shared" si="201"/>
        <v>4</v>
      </c>
      <c r="X585" s="49">
        <f t="shared" si="202"/>
        <v>4</v>
      </c>
      <c r="Y585" s="49" t="str">
        <f t="shared" si="203"/>
        <v>B2</v>
      </c>
      <c r="AA585" s="4" t="s">
        <v>263</v>
      </c>
    </row>
    <row r="586" spans="1:27" x14ac:dyDescent="0.25">
      <c r="A586" s="2">
        <v>200063692</v>
      </c>
      <c r="B586" s="2" t="s">
        <v>1643</v>
      </c>
      <c r="C586" s="2" t="s">
        <v>112</v>
      </c>
      <c r="D586" s="50" t="s">
        <v>1644</v>
      </c>
      <c r="E586" s="46" t="s">
        <v>1509</v>
      </c>
      <c r="F586" s="50" t="s">
        <v>2489</v>
      </c>
      <c r="G586" s="39">
        <v>43688</v>
      </c>
      <c r="H586" s="4">
        <v>8439</v>
      </c>
      <c r="I586" s="4">
        <v>162</v>
      </c>
      <c r="J586" s="51">
        <v>214</v>
      </c>
      <c r="K586" s="51">
        <v>146</v>
      </c>
      <c r="L586" s="51">
        <v>154</v>
      </c>
      <c r="M586" s="51">
        <v>240</v>
      </c>
      <c r="N586" s="51">
        <v>189</v>
      </c>
      <c r="O586" s="73">
        <f t="shared" si="204"/>
        <v>41</v>
      </c>
      <c r="P586" s="65">
        <f t="shared" si="207"/>
        <v>88</v>
      </c>
      <c r="Q586" s="65">
        <f t="shared" si="205"/>
        <v>32</v>
      </c>
      <c r="R586" s="65">
        <f t="shared" si="197"/>
        <v>13</v>
      </c>
      <c r="S586" s="65">
        <f t="shared" si="206"/>
        <v>47</v>
      </c>
      <c r="T586" s="53">
        <f t="shared" si="208"/>
        <v>47</v>
      </c>
      <c r="U586" s="49">
        <f t="shared" si="199"/>
        <v>3</v>
      </c>
      <c r="V586" s="49">
        <f t="shared" si="200"/>
        <v>4</v>
      </c>
      <c r="W586" s="49">
        <f t="shared" si="201"/>
        <v>2</v>
      </c>
      <c r="X586" s="49">
        <f t="shared" si="202"/>
        <v>2</v>
      </c>
      <c r="Y586" s="49" t="str">
        <f t="shared" si="203"/>
        <v>B2</v>
      </c>
      <c r="AA586" s="4" t="s">
        <v>263</v>
      </c>
    </row>
    <row r="587" spans="1:27" x14ac:dyDescent="0.25">
      <c r="A587" s="2">
        <v>200082691</v>
      </c>
      <c r="B587" s="2" t="s">
        <v>1645</v>
      </c>
      <c r="C587" s="2" t="s">
        <v>381</v>
      </c>
      <c r="D587" s="50" t="s">
        <v>1646</v>
      </c>
      <c r="E587" s="46" t="s">
        <v>1509</v>
      </c>
      <c r="F587" s="50" t="s">
        <v>2489</v>
      </c>
      <c r="G587" s="39">
        <v>43688</v>
      </c>
      <c r="H587" s="4">
        <v>8439</v>
      </c>
      <c r="I587" s="4">
        <v>244</v>
      </c>
      <c r="J587" s="51">
        <v>214</v>
      </c>
      <c r="K587" s="51">
        <v>154</v>
      </c>
      <c r="L587" s="51">
        <v>249</v>
      </c>
      <c r="M587" s="51">
        <v>284</v>
      </c>
      <c r="N587" s="51">
        <v>225</v>
      </c>
      <c r="O587" s="73">
        <f t="shared" si="204"/>
        <v>81</v>
      </c>
      <c r="P587" s="65">
        <f t="shared" si="207"/>
        <v>88</v>
      </c>
      <c r="Q587" s="65">
        <f t="shared" si="205"/>
        <v>42</v>
      </c>
      <c r="R587" s="65">
        <f t="shared" si="197"/>
        <v>94</v>
      </c>
      <c r="S587" s="65">
        <f t="shared" si="206"/>
        <v>93</v>
      </c>
      <c r="T587" s="53">
        <f t="shared" si="208"/>
        <v>91</v>
      </c>
      <c r="U587" s="49">
        <f t="shared" si="199"/>
        <v>4</v>
      </c>
      <c r="V587" s="49">
        <f t="shared" si="200"/>
        <v>4</v>
      </c>
      <c r="W587" s="49">
        <f t="shared" si="201"/>
        <v>2</v>
      </c>
      <c r="X587" s="49">
        <f t="shared" si="202"/>
        <v>4</v>
      </c>
      <c r="Y587" s="49" t="str">
        <f t="shared" si="203"/>
        <v>B2</v>
      </c>
      <c r="AA587" s="4" t="s">
        <v>263</v>
      </c>
    </row>
    <row r="588" spans="1:27" x14ac:dyDescent="0.25">
      <c r="A588" s="2">
        <v>200070699</v>
      </c>
      <c r="B588" s="2" t="s">
        <v>1537</v>
      </c>
      <c r="C588" s="2" t="s">
        <v>832</v>
      </c>
      <c r="D588" s="50" t="s">
        <v>1538</v>
      </c>
      <c r="E588" s="46" t="s">
        <v>1509</v>
      </c>
      <c r="F588" s="50" t="s">
        <v>2489</v>
      </c>
      <c r="G588" s="39">
        <v>43688</v>
      </c>
      <c r="H588" s="4">
        <v>8438</v>
      </c>
      <c r="I588" s="4">
        <v>288</v>
      </c>
      <c r="J588" s="51">
        <v>180</v>
      </c>
      <c r="K588" s="51">
        <v>146</v>
      </c>
      <c r="L588" s="51">
        <v>231</v>
      </c>
      <c r="M588" s="51">
        <v>262</v>
      </c>
      <c r="N588" s="51">
        <v>205</v>
      </c>
      <c r="O588" s="73">
        <v>95</v>
      </c>
      <c r="P588" s="65">
        <f t="shared" si="207"/>
        <v>67</v>
      </c>
      <c r="Q588" s="65">
        <f t="shared" si="205"/>
        <v>32</v>
      </c>
      <c r="R588" s="65">
        <f t="shared" si="197"/>
        <v>85</v>
      </c>
      <c r="S588" s="65">
        <f t="shared" si="206"/>
        <v>71</v>
      </c>
      <c r="T588" s="53">
        <f t="shared" si="208"/>
        <v>72</v>
      </c>
      <c r="U588" s="49">
        <f t="shared" si="199"/>
        <v>4</v>
      </c>
      <c r="V588" s="49">
        <f t="shared" si="200"/>
        <v>3</v>
      </c>
      <c r="W588" s="49">
        <f t="shared" si="201"/>
        <v>2</v>
      </c>
      <c r="X588" s="49">
        <f t="shared" si="202"/>
        <v>4</v>
      </c>
      <c r="Y588" s="49" t="str">
        <f t="shared" si="203"/>
        <v>B2</v>
      </c>
      <c r="AA588" s="4" t="s">
        <v>263</v>
      </c>
    </row>
    <row r="589" spans="1:27" x14ac:dyDescent="0.25">
      <c r="A589" s="2">
        <v>200080472</v>
      </c>
      <c r="B589" s="2" t="s">
        <v>1647</v>
      </c>
      <c r="C589" s="2" t="s">
        <v>638</v>
      </c>
      <c r="D589" s="50" t="s">
        <v>1648</v>
      </c>
      <c r="E589" s="46" t="s">
        <v>1509</v>
      </c>
      <c r="F589" s="50" t="s">
        <v>2489</v>
      </c>
      <c r="G589" s="39">
        <v>43688</v>
      </c>
      <c r="H589" s="4">
        <v>8439</v>
      </c>
      <c r="I589" s="4">
        <v>172</v>
      </c>
      <c r="J589" s="51">
        <v>171</v>
      </c>
      <c r="K589" s="51">
        <v>137</v>
      </c>
      <c r="L589" s="51">
        <v>197</v>
      </c>
      <c r="M589" s="51">
        <v>240</v>
      </c>
      <c r="N589" s="51">
        <v>186</v>
      </c>
      <c r="O589" s="73">
        <f t="shared" ref="O589:O621" si="209">VLOOKUP(I589,PER_CE,2,FALSE)</f>
        <v>53</v>
      </c>
      <c r="P589" s="65">
        <f t="shared" si="207"/>
        <v>60</v>
      </c>
      <c r="Q589" s="65">
        <f t="shared" si="205"/>
        <v>26</v>
      </c>
      <c r="R589" s="65">
        <f t="shared" si="197"/>
        <v>45</v>
      </c>
      <c r="S589" s="65">
        <f t="shared" si="206"/>
        <v>47</v>
      </c>
      <c r="T589" s="53">
        <f t="shared" si="208"/>
        <v>44</v>
      </c>
      <c r="U589" s="49">
        <f t="shared" si="199"/>
        <v>3</v>
      </c>
      <c r="V589" s="49">
        <f t="shared" si="200"/>
        <v>3</v>
      </c>
      <c r="W589" s="49">
        <f t="shared" si="201"/>
        <v>2</v>
      </c>
      <c r="X589" s="49">
        <f t="shared" si="202"/>
        <v>3</v>
      </c>
      <c r="Y589" s="49" t="str">
        <f t="shared" si="203"/>
        <v>B2</v>
      </c>
      <c r="AA589" s="4" t="s">
        <v>263</v>
      </c>
    </row>
    <row r="590" spans="1:27" x14ac:dyDescent="0.25">
      <c r="A590" s="2">
        <v>200074619</v>
      </c>
      <c r="B590" s="2" t="s">
        <v>1649</v>
      </c>
      <c r="C590" s="2" t="s">
        <v>198</v>
      </c>
      <c r="D590" s="50" t="s">
        <v>1650</v>
      </c>
      <c r="E590" s="46" t="s">
        <v>1509</v>
      </c>
      <c r="F590" s="50" t="s">
        <v>2489</v>
      </c>
      <c r="G590" s="39">
        <v>43688</v>
      </c>
      <c r="H590" s="4">
        <v>8439</v>
      </c>
      <c r="I590" s="4">
        <v>244</v>
      </c>
      <c r="J590" s="51">
        <v>206</v>
      </c>
      <c r="K590" s="51">
        <v>189</v>
      </c>
      <c r="L590" s="51">
        <v>240</v>
      </c>
      <c r="M590" s="51">
        <v>245</v>
      </c>
      <c r="N590" s="51">
        <v>220</v>
      </c>
      <c r="O590" s="73">
        <f t="shared" si="209"/>
        <v>81</v>
      </c>
      <c r="P590" s="65">
        <f t="shared" si="207"/>
        <v>82</v>
      </c>
      <c r="Q590" s="65">
        <f t="shared" si="205"/>
        <v>76</v>
      </c>
      <c r="R590" s="65">
        <f t="shared" si="197"/>
        <v>91</v>
      </c>
      <c r="S590" s="65">
        <f t="shared" si="206"/>
        <v>52</v>
      </c>
      <c r="T590" s="53">
        <f t="shared" si="208"/>
        <v>87</v>
      </c>
      <c r="U590" s="49">
        <f t="shared" si="199"/>
        <v>4</v>
      </c>
      <c r="V590" s="49">
        <f t="shared" si="200"/>
        <v>4</v>
      </c>
      <c r="W590" s="49">
        <f t="shared" si="201"/>
        <v>3</v>
      </c>
      <c r="X590" s="49">
        <f t="shared" si="202"/>
        <v>4</v>
      </c>
      <c r="Y590" s="49" t="str">
        <f t="shared" si="203"/>
        <v>B2</v>
      </c>
      <c r="AA590" s="4" t="s">
        <v>263</v>
      </c>
    </row>
    <row r="591" spans="1:27" x14ac:dyDescent="0.25">
      <c r="A591" s="2">
        <v>200049899</v>
      </c>
      <c r="B591" s="2" t="s">
        <v>1651</v>
      </c>
      <c r="C591" s="2" t="s">
        <v>1079</v>
      </c>
      <c r="D591" s="50" t="s">
        <v>1652</v>
      </c>
      <c r="E591" s="46" t="s">
        <v>1509</v>
      </c>
      <c r="F591" s="50" t="s">
        <v>2489</v>
      </c>
      <c r="G591" s="39">
        <v>43688</v>
      </c>
      <c r="H591" s="4">
        <v>8439</v>
      </c>
      <c r="I591" s="4">
        <v>174</v>
      </c>
      <c r="J591" s="51">
        <v>180</v>
      </c>
      <c r="K591" s="51">
        <v>197</v>
      </c>
      <c r="L591" s="51">
        <v>180</v>
      </c>
      <c r="M591" s="51">
        <v>224</v>
      </c>
      <c r="N591" s="51">
        <v>195</v>
      </c>
      <c r="O591" s="73">
        <f t="shared" si="209"/>
        <v>56</v>
      </c>
      <c r="P591" s="65">
        <f t="shared" si="207"/>
        <v>67</v>
      </c>
      <c r="Q591" s="65">
        <f t="shared" si="205"/>
        <v>84</v>
      </c>
      <c r="R591" s="65">
        <f t="shared" si="197"/>
        <v>29</v>
      </c>
      <c r="S591" s="65">
        <f t="shared" si="206"/>
        <v>34</v>
      </c>
      <c r="T591" s="53">
        <f t="shared" si="208"/>
        <v>55</v>
      </c>
      <c r="U591" s="49">
        <f t="shared" si="199"/>
        <v>3</v>
      </c>
      <c r="V591" s="49">
        <f t="shared" si="200"/>
        <v>3</v>
      </c>
      <c r="W591" s="49">
        <f t="shared" si="201"/>
        <v>3</v>
      </c>
      <c r="X591" s="49">
        <f t="shared" si="202"/>
        <v>3</v>
      </c>
      <c r="Y591" s="49" t="str">
        <f t="shared" si="203"/>
        <v>B2</v>
      </c>
      <c r="AA591" s="4" t="s">
        <v>263</v>
      </c>
    </row>
    <row r="592" spans="1:27" x14ac:dyDescent="0.25">
      <c r="A592" s="2">
        <v>200077366</v>
      </c>
      <c r="B592" s="2" t="s">
        <v>1539</v>
      </c>
      <c r="C592" s="2" t="s">
        <v>1043</v>
      </c>
      <c r="D592" s="50" t="s">
        <v>1540</v>
      </c>
      <c r="E592" s="46" t="s">
        <v>1509</v>
      </c>
      <c r="F592" s="50" t="s">
        <v>2489</v>
      </c>
      <c r="G592" s="39">
        <v>43688</v>
      </c>
      <c r="H592" s="4">
        <v>8438</v>
      </c>
      <c r="I592" s="4">
        <v>246</v>
      </c>
      <c r="J592" s="51">
        <v>154</v>
      </c>
      <c r="K592" s="51">
        <v>163</v>
      </c>
      <c r="L592" s="51">
        <v>197</v>
      </c>
      <c r="M592" s="51">
        <v>202</v>
      </c>
      <c r="N592" s="51">
        <v>179</v>
      </c>
      <c r="O592" s="73">
        <f t="shared" si="209"/>
        <v>83</v>
      </c>
      <c r="P592" s="65">
        <f t="shared" si="207"/>
        <v>46</v>
      </c>
      <c r="Q592" s="65">
        <f t="shared" si="205"/>
        <v>51</v>
      </c>
      <c r="R592" s="65">
        <f t="shared" si="197"/>
        <v>45</v>
      </c>
      <c r="S592" s="65">
        <f t="shared" si="206"/>
        <v>22</v>
      </c>
      <c r="T592" s="53">
        <f t="shared" si="208"/>
        <v>36</v>
      </c>
      <c r="U592" s="49">
        <f t="shared" si="199"/>
        <v>4</v>
      </c>
      <c r="V592" s="49">
        <f t="shared" si="200"/>
        <v>3</v>
      </c>
      <c r="W592" s="49">
        <f t="shared" si="201"/>
        <v>3</v>
      </c>
      <c r="X592" s="49">
        <f t="shared" si="202"/>
        <v>3</v>
      </c>
      <c r="Y592" s="49" t="str">
        <f t="shared" si="203"/>
        <v>B2</v>
      </c>
      <c r="AA592" s="4" t="s">
        <v>263</v>
      </c>
    </row>
    <row r="593" spans="1:27" x14ac:dyDescent="0.25">
      <c r="A593" s="2">
        <v>200074473</v>
      </c>
      <c r="B593" s="2" t="s">
        <v>1653</v>
      </c>
      <c r="C593" s="2" t="s">
        <v>3</v>
      </c>
      <c r="D593" s="50" t="s">
        <v>1654</v>
      </c>
      <c r="E593" s="46" t="s">
        <v>1509</v>
      </c>
      <c r="F593" s="50" t="s">
        <v>2489</v>
      </c>
      <c r="G593" s="39">
        <v>43688</v>
      </c>
      <c r="H593" s="4">
        <v>8439</v>
      </c>
      <c r="I593" s="4">
        <v>174</v>
      </c>
      <c r="J593" s="51">
        <v>180</v>
      </c>
      <c r="K593" s="51">
        <v>129</v>
      </c>
      <c r="L593" s="51">
        <v>163</v>
      </c>
      <c r="M593" s="51">
        <v>256</v>
      </c>
      <c r="N593" s="51">
        <v>182</v>
      </c>
      <c r="O593" s="73">
        <f t="shared" si="209"/>
        <v>56</v>
      </c>
      <c r="P593" s="65">
        <f t="shared" si="207"/>
        <v>67</v>
      </c>
      <c r="Q593" s="65">
        <f t="shared" si="205"/>
        <v>20</v>
      </c>
      <c r="R593" s="65">
        <f t="shared" si="197"/>
        <v>16</v>
      </c>
      <c r="S593" s="65">
        <f t="shared" si="206"/>
        <v>63</v>
      </c>
      <c r="T593" s="53">
        <f t="shared" si="208"/>
        <v>39</v>
      </c>
      <c r="U593" s="49">
        <f t="shared" si="199"/>
        <v>3</v>
      </c>
      <c r="V593" s="49">
        <f t="shared" si="200"/>
        <v>3</v>
      </c>
      <c r="W593" s="49">
        <f t="shared" si="201"/>
        <v>2</v>
      </c>
      <c r="X593" s="49">
        <f t="shared" si="202"/>
        <v>3</v>
      </c>
      <c r="Y593" s="49" t="str">
        <f t="shared" si="203"/>
        <v>B2</v>
      </c>
      <c r="AA593" s="4" t="s">
        <v>263</v>
      </c>
    </row>
    <row r="594" spans="1:27" x14ac:dyDescent="0.25">
      <c r="A594" s="2">
        <v>200073359</v>
      </c>
      <c r="B594" s="2" t="s">
        <v>1655</v>
      </c>
      <c r="C594" s="2" t="s">
        <v>1351</v>
      </c>
      <c r="D594" s="50" t="s">
        <v>1656</v>
      </c>
      <c r="E594" s="46" t="s">
        <v>1509</v>
      </c>
      <c r="F594" s="50" t="s">
        <v>2489</v>
      </c>
      <c r="G594" s="39">
        <v>43688</v>
      </c>
      <c r="H594" s="4">
        <v>8439</v>
      </c>
      <c r="I594" s="4">
        <v>170</v>
      </c>
      <c r="J594" s="51">
        <v>206</v>
      </c>
      <c r="K594" s="51">
        <v>163</v>
      </c>
      <c r="L594" s="51">
        <v>197</v>
      </c>
      <c r="M594" s="51">
        <v>235</v>
      </c>
      <c r="N594" s="51">
        <v>200</v>
      </c>
      <c r="O594" s="73">
        <f t="shared" si="209"/>
        <v>49</v>
      </c>
      <c r="P594" s="65">
        <f t="shared" si="207"/>
        <v>82</v>
      </c>
      <c r="Q594" s="65">
        <f t="shared" si="205"/>
        <v>51</v>
      </c>
      <c r="R594" s="65">
        <f t="shared" si="197"/>
        <v>45</v>
      </c>
      <c r="S594" s="65">
        <f t="shared" si="206"/>
        <v>42</v>
      </c>
      <c r="T594" s="53">
        <f t="shared" si="208"/>
        <v>64</v>
      </c>
      <c r="U594" s="49">
        <f t="shared" si="199"/>
        <v>3</v>
      </c>
      <c r="V594" s="49">
        <f t="shared" si="200"/>
        <v>4</v>
      </c>
      <c r="W594" s="49">
        <f t="shared" si="201"/>
        <v>3</v>
      </c>
      <c r="X594" s="49">
        <f t="shared" si="202"/>
        <v>3</v>
      </c>
      <c r="Y594" s="49" t="str">
        <f t="shared" si="203"/>
        <v>B2</v>
      </c>
      <c r="AA594" s="4" t="s">
        <v>263</v>
      </c>
    </row>
    <row r="595" spans="1:27" x14ac:dyDescent="0.25">
      <c r="A595" s="2">
        <v>200073488</v>
      </c>
      <c r="B595" s="2" t="s">
        <v>1541</v>
      </c>
      <c r="C595" s="2" t="s">
        <v>1542</v>
      </c>
      <c r="D595" s="50" t="s">
        <v>1543</v>
      </c>
      <c r="E595" s="46" t="s">
        <v>1509</v>
      </c>
      <c r="F595" s="50" t="s">
        <v>2489</v>
      </c>
      <c r="G595" s="39">
        <v>43688</v>
      </c>
      <c r="H595" s="4">
        <v>8438</v>
      </c>
      <c r="I595" s="4">
        <v>181</v>
      </c>
      <c r="J595" s="51">
        <v>214</v>
      </c>
      <c r="K595" s="51">
        <v>163</v>
      </c>
      <c r="L595" s="51">
        <v>223</v>
      </c>
      <c r="M595" s="51">
        <v>196</v>
      </c>
      <c r="N595" s="51">
        <v>199</v>
      </c>
      <c r="O595" s="73">
        <f t="shared" si="209"/>
        <v>74</v>
      </c>
      <c r="P595" s="65">
        <f t="shared" si="207"/>
        <v>88</v>
      </c>
      <c r="Q595" s="65">
        <f t="shared" si="205"/>
        <v>51</v>
      </c>
      <c r="R595" s="65">
        <f t="shared" si="197"/>
        <v>77</v>
      </c>
      <c r="S595" s="65">
        <f t="shared" si="206"/>
        <v>18</v>
      </c>
      <c r="T595" s="53">
        <f t="shared" si="208"/>
        <v>61</v>
      </c>
      <c r="U595" s="49">
        <f t="shared" si="199"/>
        <v>3</v>
      </c>
      <c r="V595" s="49">
        <f t="shared" si="200"/>
        <v>4</v>
      </c>
      <c r="W595" s="49">
        <f t="shared" si="201"/>
        <v>3</v>
      </c>
      <c r="X595" s="49">
        <f t="shared" si="202"/>
        <v>4</v>
      </c>
      <c r="Y595" s="49" t="str">
        <f t="shared" si="203"/>
        <v>B1</v>
      </c>
      <c r="AA595" s="4" t="s">
        <v>263</v>
      </c>
    </row>
    <row r="596" spans="1:27" x14ac:dyDescent="0.25">
      <c r="A596" s="2">
        <v>200072833</v>
      </c>
      <c r="B596" s="2" t="s">
        <v>1657</v>
      </c>
      <c r="C596" s="2" t="s">
        <v>277</v>
      </c>
      <c r="D596" s="50" t="s">
        <v>1658</v>
      </c>
      <c r="E596" s="46" t="s">
        <v>1509</v>
      </c>
      <c r="F596" s="50" t="s">
        <v>2489</v>
      </c>
      <c r="G596" s="39">
        <v>43688</v>
      </c>
      <c r="H596" s="4">
        <v>8439</v>
      </c>
      <c r="I596" s="4">
        <v>183</v>
      </c>
      <c r="J596" s="51">
        <v>197</v>
      </c>
      <c r="K596" s="51">
        <v>154</v>
      </c>
      <c r="L596" s="51">
        <v>180</v>
      </c>
      <c r="M596" s="51">
        <v>185</v>
      </c>
      <c r="N596" s="51">
        <v>179</v>
      </c>
      <c r="O596" s="73">
        <f t="shared" si="209"/>
        <v>75</v>
      </c>
      <c r="P596" s="65">
        <f t="shared" si="207"/>
        <v>77</v>
      </c>
      <c r="Q596" s="65">
        <f t="shared" si="205"/>
        <v>42</v>
      </c>
      <c r="R596" s="65">
        <f t="shared" si="197"/>
        <v>29</v>
      </c>
      <c r="S596" s="65">
        <f t="shared" si="206"/>
        <v>14</v>
      </c>
      <c r="T596" s="53">
        <f t="shared" si="208"/>
        <v>36</v>
      </c>
      <c r="U596" s="49">
        <f t="shared" si="199"/>
        <v>3</v>
      </c>
      <c r="V596" s="49">
        <f t="shared" si="200"/>
        <v>3</v>
      </c>
      <c r="W596" s="49">
        <f t="shared" si="201"/>
        <v>2</v>
      </c>
      <c r="X596" s="49">
        <f t="shared" si="202"/>
        <v>3</v>
      </c>
      <c r="Y596" s="49" t="str">
        <f t="shared" si="203"/>
        <v>B1</v>
      </c>
      <c r="AA596" s="4" t="s">
        <v>263</v>
      </c>
    </row>
    <row r="597" spans="1:27" x14ac:dyDescent="0.25">
      <c r="A597" s="2">
        <v>200073041</v>
      </c>
      <c r="B597" s="2" t="s">
        <v>1072</v>
      </c>
      <c r="C597" s="2" t="s">
        <v>373</v>
      </c>
      <c r="D597" s="50" t="s">
        <v>1544</v>
      </c>
      <c r="E597" s="46" t="s">
        <v>1509</v>
      </c>
      <c r="F597" s="50" t="s">
        <v>2489</v>
      </c>
      <c r="G597" s="39">
        <v>43688</v>
      </c>
      <c r="H597" s="4">
        <v>8438</v>
      </c>
      <c r="I597" s="4">
        <v>167</v>
      </c>
      <c r="J597" s="51">
        <v>223</v>
      </c>
      <c r="K597" s="51">
        <v>171</v>
      </c>
      <c r="L597" s="51">
        <v>197</v>
      </c>
      <c r="M597" s="51">
        <v>213</v>
      </c>
      <c r="N597" s="51">
        <v>201</v>
      </c>
      <c r="O597" s="73">
        <f t="shared" si="209"/>
        <v>46</v>
      </c>
      <c r="P597" s="65">
        <f t="shared" si="207"/>
        <v>92</v>
      </c>
      <c r="Q597" s="65">
        <f t="shared" si="205"/>
        <v>61</v>
      </c>
      <c r="R597" s="65">
        <f t="shared" ref="R597:R628" si="210">VLOOKUP(L597,PER_CC,2,FALSE)</f>
        <v>45</v>
      </c>
      <c r="S597" s="65">
        <f t="shared" si="206"/>
        <v>27</v>
      </c>
      <c r="T597" s="53">
        <f t="shared" si="208"/>
        <v>65</v>
      </c>
      <c r="U597" s="49">
        <f t="shared" si="199"/>
        <v>3</v>
      </c>
      <c r="V597" s="49">
        <f t="shared" si="200"/>
        <v>4</v>
      </c>
      <c r="W597" s="49">
        <f t="shared" si="201"/>
        <v>3</v>
      </c>
      <c r="X597" s="49">
        <f t="shared" si="202"/>
        <v>3</v>
      </c>
      <c r="Y597" s="49" t="str">
        <f t="shared" si="203"/>
        <v>B2</v>
      </c>
      <c r="AA597" s="4" t="s">
        <v>263</v>
      </c>
    </row>
    <row r="598" spans="1:27" x14ac:dyDescent="0.25">
      <c r="A598" s="2">
        <v>200073914</v>
      </c>
      <c r="B598" s="2" t="s">
        <v>1545</v>
      </c>
      <c r="C598" s="2" t="s">
        <v>3</v>
      </c>
      <c r="D598" s="50" t="s">
        <v>1546</v>
      </c>
      <c r="E598" s="46" t="s">
        <v>1509</v>
      </c>
      <c r="F598" s="50" t="s">
        <v>2489</v>
      </c>
      <c r="G598" s="39">
        <v>43688</v>
      </c>
      <c r="H598" s="4">
        <v>8438</v>
      </c>
      <c r="I598" s="4">
        <v>137</v>
      </c>
      <c r="J598" s="51">
        <v>206</v>
      </c>
      <c r="K598" s="51">
        <v>214</v>
      </c>
      <c r="L598" s="51">
        <v>214</v>
      </c>
      <c r="M598" s="51">
        <v>235</v>
      </c>
      <c r="N598" s="59">
        <v>217</v>
      </c>
      <c r="O598" s="73">
        <f t="shared" si="209"/>
        <v>26</v>
      </c>
      <c r="P598" s="65">
        <f t="shared" si="207"/>
        <v>82</v>
      </c>
      <c r="Q598" s="65">
        <f t="shared" si="205"/>
        <v>94</v>
      </c>
      <c r="R598" s="65">
        <f t="shared" si="210"/>
        <v>66</v>
      </c>
      <c r="S598" s="65">
        <f t="shared" si="206"/>
        <v>42</v>
      </c>
      <c r="T598" s="53">
        <v>85</v>
      </c>
      <c r="U598" s="49">
        <f t="shared" si="199"/>
        <v>2</v>
      </c>
      <c r="V598" s="49">
        <f t="shared" si="200"/>
        <v>4</v>
      </c>
      <c r="W598" s="49">
        <f t="shared" si="201"/>
        <v>4</v>
      </c>
      <c r="X598" s="49">
        <f t="shared" si="202"/>
        <v>4</v>
      </c>
      <c r="Y598" s="49" t="str">
        <f t="shared" si="203"/>
        <v>B2</v>
      </c>
      <c r="AA598" s="4" t="s">
        <v>263</v>
      </c>
    </row>
    <row r="599" spans="1:27" x14ac:dyDescent="0.25">
      <c r="A599" s="2">
        <v>200070784</v>
      </c>
      <c r="B599" s="2" t="s">
        <v>1659</v>
      </c>
      <c r="C599" s="2" t="s">
        <v>13</v>
      </c>
      <c r="D599" s="50" t="s">
        <v>1660</v>
      </c>
      <c r="E599" s="46" t="s">
        <v>1509</v>
      </c>
      <c r="F599" s="50" t="s">
        <v>2489</v>
      </c>
      <c r="G599" s="39">
        <v>43688</v>
      </c>
      <c r="H599" s="4">
        <v>8439</v>
      </c>
      <c r="I599" s="4">
        <v>141</v>
      </c>
      <c r="J599" s="51">
        <v>223</v>
      </c>
      <c r="K599" s="51">
        <v>180</v>
      </c>
      <c r="L599" s="51">
        <v>249</v>
      </c>
      <c r="M599" s="51">
        <v>256</v>
      </c>
      <c r="N599" s="59">
        <v>227</v>
      </c>
      <c r="O599" s="73">
        <f t="shared" si="209"/>
        <v>31</v>
      </c>
      <c r="P599" s="65">
        <f t="shared" si="207"/>
        <v>92</v>
      </c>
      <c r="Q599" s="65">
        <f t="shared" si="205"/>
        <v>71</v>
      </c>
      <c r="R599" s="65">
        <f t="shared" si="210"/>
        <v>94</v>
      </c>
      <c r="S599" s="65">
        <f t="shared" si="206"/>
        <v>63</v>
      </c>
      <c r="T599" s="53">
        <v>93</v>
      </c>
      <c r="U599" s="49">
        <f t="shared" si="199"/>
        <v>2</v>
      </c>
      <c r="V599" s="49">
        <f t="shared" si="200"/>
        <v>4</v>
      </c>
      <c r="W599" s="49">
        <f t="shared" si="201"/>
        <v>3</v>
      </c>
      <c r="X599" s="49">
        <f t="shared" si="202"/>
        <v>4</v>
      </c>
      <c r="Y599" s="49" t="str">
        <f t="shared" si="203"/>
        <v>B2</v>
      </c>
      <c r="AA599" s="4" t="s">
        <v>263</v>
      </c>
    </row>
    <row r="600" spans="1:27" x14ac:dyDescent="0.25">
      <c r="A600" s="2">
        <v>200088135</v>
      </c>
      <c r="B600" s="2" t="s">
        <v>1661</v>
      </c>
      <c r="C600" s="2" t="s">
        <v>158</v>
      </c>
      <c r="D600" s="50" t="s">
        <v>1662</v>
      </c>
      <c r="E600" s="46" t="s">
        <v>1509</v>
      </c>
      <c r="F600" s="50" t="s">
        <v>2489</v>
      </c>
      <c r="G600" s="39">
        <v>43688</v>
      </c>
      <c r="H600" s="4">
        <v>8439</v>
      </c>
      <c r="I600" s="4">
        <v>141</v>
      </c>
      <c r="J600" s="51">
        <v>129</v>
      </c>
      <c r="K600" s="51">
        <v>137</v>
      </c>
      <c r="L600" s="51">
        <v>231</v>
      </c>
      <c r="M600" s="51">
        <v>289</v>
      </c>
      <c r="N600" s="59">
        <v>197</v>
      </c>
      <c r="O600" s="73">
        <f t="shared" si="209"/>
        <v>31</v>
      </c>
      <c r="P600" s="65">
        <f t="shared" si="207"/>
        <v>27</v>
      </c>
      <c r="Q600" s="65">
        <f t="shared" si="205"/>
        <v>26</v>
      </c>
      <c r="R600" s="65">
        <f t="shared" si="210"/>
        <v>85</v>
      </c>
      <c r="S600" s="65">
        <f t="shared" si="206"/>
        <v>95</v>
      </c>
      <c r="T600" s="53">
        <f t="shared" ref="T600:T614" si="211">VLOOKUP(N600,PER_PGLOB,2,FALSE)</f>
        <v>58</v>
      </c>
      <c r="U600" s="49">
        <f t="shared" si="199"/>
        <v>2</v>
      </c>
      <c r="V600" s="49">
        <f t="shared" si="200"/>
        <v>2</v>
      </c>
      <c r="W600" s="49">
        <f t="shared" si="201"/>
        <v>2</v>
      </c>
      <c r="X600" s="49">
        <f t="shared" si="202"/>
        <v>4</v>
      </c>
      <c r="Y600" s="49" t="str">
        <f t="shared" si="203"/>
        <v>B2</v>
      </c>
      <c r="AA600" s="4" t="s">
        <v>263</v>
      </c>
    </row>
    <row r="601" spans="1:27" x14ac:dyDescent="0.25">
      <c r="A601" s="2">
        <v>200073055</v>
      </c>
      <c r="B601" s="2" t="s">
        <v>1663</v>
      </c>
      <c r="C601" s="2" t="s">
        <v>429</v>
      </c>
      <c r="D601" s="50" t="s">
        <v>1664</v>
      </c>
      <c r="E601" s="46" t="s">
        <v>1509</v>
      </c>
      <c r="F601" s="50" t="s">
        <v>2489</v>
      </c>
      <c r="G601" s="39">
        <v>43688</v>
      </c>
      <c r="H601" s="4">
        <v>8439</v>
      </c>
      <c r="I601" s="4">
        <v>147</v>
      </c>
      <c r="J601" s="51">
        <v>163</v>
      </c>
      <c r="K601" s="51">
        <v>171</v>
      </c>
      <c r="L601" s="51">
        <v>223</v>
      </c>
      <c r="M601" s="51">
        <v>213</v>
      </c>
      <c r="N601" s="51">
        <v>193</v>
      </c>
      <c r="O601" s="73">
        <f t="shared" si="209"/>
        <v>38</v>
      </c>
      <c r="P601" s="65">
        <f t="shared" si="207"/>
        <v>53</v>
      </c>
      <c r="Q601" s="65">
        <f t="shared" si="205"/>
        <v>61</v>
      </c>
      <c r="R601" s="65">
        <f t="shared" si="210"/>
        <v>77</v>
      </c>
      <c r="S601" s="65">
        <f t="shared" si="206"/>
        <v>27</v>
      </c>
      <c r="T601" s="53">
        <f t="shared" si="211"/>
        <v>53</v>
      </c>
      <c r="U601" s="49">
        <f t="shared" si="199"/>
        <v>2</v>
      </c>
      <c r="V601" s="49">
        <f t="shared" si="200"/>
        <v>3</v>
      </c>
      <c r="W601" s="49">
        <f t="shared" si="201"/>
        <v>3</v>
      </c>
      <c r="X601" s="49">
        <f t="shared" si="202"/>
        <v>4</v>
      </c>
      <c r="Y601" s="49" t="str">
        <f t="shared" si="203"/>
        <v>B2</v>
      </c>
      <c r="AA601" s="4" t="s">
        <v>263</v>
      </c>
    </row>
    <row r="602" spans="1:27" x14ac:dyDescent="0.25">
      <c r="A602" s="2">
        <v>200066879</v>
      </c>
      <c r="B602" s="2" t="s">
        <v>1547</v>
      </c>
      <c r="C602" s="2" t="s">
        <v>1548</v>
      </c>
      <c r="D602" s="50" t="s">
        <v>1549</v>
      </c>
      <c r="E602" s="46" t="s">
        <v>1509</v>
      </c>
      <c r="F602" s="50" t="s">
        <v>2489</v>
      </c>
      <c r="G602" s="39">
        <v>43688</v>
      </c>
      <c r="H602" s="4">
        <v>8438</v>
      </c>
      <c r="I602" s="4">
        <v>147</v>
      </c>
      <c r="J602" s="51">
        <v>180</v>
      </c>
      <c r="K602" s="51">
        <v>171</v>
      </c>
      <c r="L602" s="51">
        <v>231</v>
      </c>
      <c r="M602" s="51">
        <v>273</v>
      </c>
      <c r="N602" s="51">
        <v>214</v>
      </c>
      <c r="O602" s="73">
        <f t="shared" si="209"/>
        <v>38</v>
      </c>
      <c r="P602" s="65">
        <f t="shared" si="207"/>
        <v>67</v>
      </c>
      <c r="Q602" s="65">
        <f t="shared" si="205"/>
        <v>61</v>
      </c>
      <c r="R602" s="65">
        <f t="shared" si="210"/>
        <v>85</v>
      </c>
      <c r="S602" s="65">
        <f t="shared" si="206"/>
        <v>85</v>
      </c>
      <c r="T602" s="53">
        <f t="shared" si="211"/>
        <v>82</v>
      </c>
      <c r="U602" s="49">
        <f t="shared" si="199"/>
        <v>2</v>
      </c>
      <c r="V602" s="49">
        <f t="shared" si="200"/>
        <v>3</v>
      </c>
      <c r="W602" s="49">
        <f t="shared" si="201"/>
        <v>3</v>
      </c>
      <c r="X602" s="49">
        <f t="shared" si="202"/>
        <v>4</v>
      </c>
      <c r="Y602" s="49" t="str">
        <f t="shared" si="203"/>
        <v>B2</v>
      </c>
      <c r="AA602" s="4" t="s">
        <v>263</v>
      </c>
    </row>
    <row r="603" spans="1:27" x14ac:dyDescent="0.25">
      <c r="A603" s="2">
        <v>200081057</v>
      </c>
      <c r="B603" s="2" t="s">
        <v>1665</v>
      </c>
      <c r="C603" s="2" t="s">
        <v>167</v>
      </c>
      <c r="D603" s="50" t="s">
        <v>1666</v>
      </c>
      <c r="E603" s="46" t="s">
        <v>1509</v>
      </c>
      <c r="F603" s="50" t="s">
        <v>2489</v>
      </c>
      <c r="G603" s="39">
        <v>43688</v>
      </c>
      <c r="H603" s="4">
        <v>8439</v>
      </c>
      <c r="I603" s="4">
        <v>165</v>
      </c>
      <c r="J603" s="51">
        <v>197</v>
      </c>
      <c r="K603" s="51">
        <v>120</v>
      </c>
      <c r="L603" s="51">
        <v>111</v>
      </c>
      <c r="M603" s="51">
        <v>262</v>
      </c>
      <c r="N603" s="51">
        <v>173</v>
      </c>
      <c r="O603" s="73">
        <f t="shared" si="209"/>
        <v>44</v>
      </c>
      <c r="P603" s="65">
        <f t="shared" si="207"/>
        <v>77</v>
      </c>
      <c r="Q603" s="65">
        <f t="shared" si="205"/>
        <v>16</v>
      </c>
      <c r="R603" s="65">
        <f t="shared" si="210"/>
        <v>7</v>
      </c>
      <c r="S603" s="65">
        <f t="shared" si="206"/>
        <v>71</v>
      </c>
      <c r="T603" s="53">
        <f t="shared" si="211"/>
        <v>30</v>
      </c>
      <c r="U603" s="49">
        <f t="shared" si="199"/>
        <v>3</v>
      </c>
      <c r="V603" s="49">
        <f t="shared" si="200"/>
        <v>3</v>
      </c>
      <c r="W603" s="49">
        <f t="shared" si="201"/>
        <v>1</v>
      </c>
      <c r="X603" s="49">
        <f t="shared" si="202"/>
        <v>1</v>
      </c>
      <c r="Y603" s="49" t="str">
        <f t="shared" si="203"/>
        <v>B2</v>
      </c>
      <c r="AA603" s="4" t="s">
        <v>263</v>
      </c>
    </row>
    <row r="604" spans="1:27" x14ac:dyDescent="0.25">
      <c r="A604" s="2">
        <v>200072574</v>
      </c>
      <c r="B604" s="2" t="s">
        <v>690</v>
      </c>
      <c r="C604" s="2" t="s">
        <v>1548</v>
      </c>
      <c r="D604" s="50" t="s">
        <v>1550</v>
      </c>
      <c r="E604" s="46" t="s">
        <v>1509</v>
      </c>
      <c r="F604" s="50" t="s">
        <v>2489</v>
      </c>
      <c r="G604" s="39">
        <v>43688</v>
      </c>
      <c r="H604" s="4">
        <v>8438</v>
      </c>
      <c r="I604" s="4">
        <v>147</v>
      </c>
      <c r="J604" s="51">
        <v>120</v>
      </c>
      <c r="K604" s="51">
        <v>189</v>
      </c>
      <c r="L604" s="51">
        <v>214</v>
      </c>
      <c r="M604" s="51">
        <v>153</v>
      </c>
      <c r="N604" s="51">
        <v>169</v>
      </c>
      <c r="O604" s="73">
        <f t="shared" si="209"/>
        <v>38</v>
      </c>
      <c r="P604" s="65">
        <f t="shared" si="207"/>
        <v>24</v>
      </c>
      <c r="Q604" s="65">
        <f t="shared" ref="Q604:Q635" si="212">VLOOKUP(K604,PER_LC,2,FALSE)</f>
        <v>76</v>
      </c>
      <c r="R604" s="65">
        <f t="shared" si="210"/>
        <v>66</v>
      </c>
      <c r="S604" s="65">
        <v>7</v>
      </c>
      <c r="T604" s="53">
        <f t="shared" si="211"/>
        <v>27</v>
      </c>
      <c r="U604" s="49">
        <f t="shared" si="199"/>
        <v>2</v>
      </c>
      <c r="V604" s="49">
        <f t="shared" si="200"/>
        <v>1</v>
      </c>
      <c r="W604" s="49">
        <f t="shared" si="201"/>
        <v>3</v>
      </c>
      <c r="X604" s="49">
        <f t="shared" si="202"/>
        <v>4</v>
      </c>
      <c r="Y604" s="49" t="str">
        <f t="shared" si="203"/>
        <v>A2</v>
      </c>
      <c r="AA604" s="4" t="s">
        <v>263</v>
      </c>
    </row>
    <row r="605" spans="1:27" x14ac:dyDescent="0.25">
      <c r="A605" s="2">
        <v>200074946</v>
      </c>
      <c r="B605" s="2" t="s">
        <v>1551</v>
      </c>
      <c r="C605" s="2" t="s">
        <v>896</v>
      </c>
      <c r="D605" s="50" t="s">
        <v>1552</v>
      </c>
      <c r="E605" s="46" t="s">
        <v>1509</v>
      </c>
      <c r="F605" s="50" t="s">
        <v>2489</v>
      </c>
      <c r="G605" s="39">
        <v>43688</v>
      </c>
      <c r="H605" s="4">
        <v>8438</v>
      </c>
      <c r="I605" s="4">
        <v>165</v>
      </c>
      <c r="J605" s="51">
        <v>214</v>
      </c>
      <c r="K605" s="51">
        <v>180</v>
      </c>
      <c r="L605" s="51">
        <v>214</v>
      </c>
      <c r="M605" s="51">
        <v>245</v>
      </c>
      <c r="N605" s="51">
        <v>213</v>
      </c>
      <c r="O605" s="73">
        <f t="shared" si="209"/>
        <v>44</v>
      </c>
      <c r="P605" s="65">
        <f t="shared" si="207"/>
        <v>88</v>
      </c>
      <c r="Q605" s="65">
        <f t="shared" si="212"/>
        <v>71</v>
      </c>
      <c r="R605" s="65">
        <f t="shared" si="210"/>
        <v>66</v>
      </c>
      <c r="S605" s="65">
        <f t="shared" ref="S605:S614" si="213">VLOOKUP(M605,PER_IGL,2,FALSE)</f>
        <v>52</v>
      </c>
      <c r="T605" s="53">
        <f t="shared" si="211"/>
        <v>81</v>
      </c>
      <c r="U605" s="49">
        <f t="shared" si="199"/>
        <v>3</v>
      </c>
      <c r="V605" s="49">
        <f t="shared" si="200"/>
        <v>4</v>
      </c>
      <c r="W605" s="49">
        <f t="shared" si="201"/>
        <v>3</v>
      </c>
      <c r="X605" s="49">
        <f t="shared" si="202"/>
        <v>4</v>
      </c>
      <c r="Y605" s="49" t="str">
        <f t="shared" si="203"/>
        <v>B2</v>
      </c>
      <c r="AA605" s="4" t="s">
        <v>263</v>
      </c>
    </row>
    <row r="606" spans="1:27" x14ac:dyDescent="0.25">
      <c r="A606" s="2">
        <v>200060837</v>
      </c>
      <c r="B606" s="2" t="s">
        <v>1667</v>
      </c>
      <c r="C606" s="2" t="s">
        <v>1668</v>
      </c>
      <c r="D606" s="50" t="s">
        <v>1669</v>
      </c>
      <c r="E606" s="46" t="s">
        <v>1509</v>
      </c>
      <c r="F606" s="50" t="s">
        <v>2489</v>
      </c>
      <c r="G606" s="39">
        <v>43688</v>
      </c>
      <c r="H606" s="4">
        <v>8439</v>
      </c>
      <c r="I606" s="4">
        <v>165</v>
      </c>
      <c r="J606" s="51">
        <v>180</v>
      </c>
      <c r="K606" s="51">
        <v>137</v>
      </c>
      <c r="L606" s="51">
        <v>197</v>
      </c>
      <c r="M606" s="51">
        <v>262</v>
      </c>
      <c r="N606" s="51">
        <v>194</v>
      </c>
      <c r="O606" s="73">
        <f t="shared" si="209"/>
        <v>44</v>
      </c>
      <c r="P606" s="65">
        <f t="shared" si="207"/>
        <v>67</v>
      </c>
      <c r="Q606" s="65">
        <f t="shared" si="212"/>
        <v>26</v>
      </c>
      <c r="R606" s="65">
        <f t="shared" si="210"/>
        <v>45</v>
      </c>
      <c r="S606" s="65">
        <f t="shared" si="213"/>
        <v>71</v>
      </c>
      <c r="T606" s="53">
        <f t="shared" si="211"/>
        <v>54</v>
      </c>
      <c r="U606" s="49">
        <f t="shared" si="199"/>
        <v>3</v>
      </c>
      <c r="V606" s="49">
        <f t="shared" si="200"/>
        <v>3</v>
      </c>
      <c r="W606" s="49">
        <f t="shared" si="201"/>
        <v>2</v>
      </c>
      <c r="X606" s="49">
        <f t="shared" si="202"/>
        <v>3</v>
      </c>
      <c r="Y606" s="49" t="str">
        <f t="shared" si="203"/>
        <v>B2</v>
      </c>
      <c r="AA606" s="4" t="s">
        <v>263</v>
      </c>
    </row>
    <row r="607" spans="1:27" x14ac:dyDescent="0.25">
      <c r="A607" s="2">
        <v>200071680</v>
      </c>
      <c r="B607" s="2" t="s">
        <v>1670</v>
      </c>
      <c r="C607" s="2" t="s">
        <v>1671</v>
      </c>
      <c r="D607" s="50" t="s">
        <v>1672</v>
      </c>
      <c r="E607" s="46" t="s">
        <v>1509</v>
      </c>
      <c r="F607" s="50" t="s">
        <v>2489</v>
      </c>
      <c r="G607" s="39">
        <v>43688</v>
      </c>
      <c r="H607" s="4">
        <v>8439</v>
      </c>
      <c r="I607" s="4">
        <v>181</v>
      </c>
      <c r="J607" s="51">
        <v>240</v>
      </c>
      <c r="K607" s="51">
        <v>171</v>
      </c>
      <c r="L607" s="51">
        <v>180</v>
      </c>
      <c r="M607" s="51">
        <v>224</v>
      </c>
      <c r="N607" s="59">
        <v>204</v>
      </c>
      <c r="O607" s="73">
        <f t="shared" si="209"/>
        <v>74</v>
      </c>
      <c r="P607" s="65">
        <f t="shared" si="207"/>
        <v>98</v>
      </c>
      <c r="Q607" s="65">
        <f t="shared" si="212"/>
        <v>61</v>
      </c>
      <c r="R607" s="65">
        <f t="shared" si="210"/>
        <v>29</v>
      </c>
      <c r="S607" s="65">
        <f t="shared" si="213"/>
        <v>34</v>
      </c>
      <c r="T607" s="53">
        <f t="shared" si="211"/>
        <v>69</v>
      </c>
      <c r="U607" s="49">
        <f t="shared" si="199"/>
        <v>3</v>
      </c>
      <c r="V607" s="49">
        <f t="shared" si="200"/>
        <v>4</v>
      </c>
      <c r="W607" s="49">
        <f t="shared" si="201"/>
        <v>3</v>
      </c>
      <c r="X607" s="49">
        <f t="shared" si="202"/>
        <v>3</v>
      </c>
      <c r="Y607" s="49" t="str">
        <f t="shared" si="203"/>
        <v>B2</v>
      </c>
      <c r="AA607" s="4" t="s">
        <v>263</v>
      </c>
    </row>
    <row r="608" spans="1:27" x14ac:dyDescent="0.25">
      <c r="A608" s="2">
        <v>200037986</v>
      </c>
      <c r="B608" s="2" t="s">
        <v>1553</v>
      </c>
      <c r="C608" s="2" t="s">
        <v>1554</v>
      </c>
      <c r="D608" s="50" t="s">
        <v>1555</v>
      </c>
      <c r="E608" s="46" t="s">
        <v>1509</v>
      </c>
      <c r="F608" s="50" t="s">
        <v>2489</v>
      </c>
      <c r="G608" s="39">
        <v>43688</v>
      </c>
      <c r="H608" s="4">
        <v>8438</v>
      </c>
      <c r="I608" s="4">
        <v>147</v>
      </c>
      <c r="J608" s="51">
        <v>189</v>
      </c>
      <c r="K608" s="51">
        <v>180</v>
      </c>
      <c r="L608" s="51">
        <v>189</v>
      </c>
      <c r="M608" s="51">
        <v>224</v>
      </c>
      <c r="N608" s="51">
        <v>196</v>
      </c>
      <c r="O608" s="73">
        <f t="shared" si="209"/>
        <v>38</v>
      </c>
      <c r="P608" s="65">
        <f t="shared" si="207"/>
        <v>71</v>
      </c>
      <c r="Q608" s="65">
        <f t="shared" si="212"/>
        <v>71</v>
      </c>
      <c r="R608" s="65">
        <f t="shared" si="210"/>
        <v>34</v>
      </c>
      <c r="S608" s="65">
        <f t="shared" si="213"/>
        <v>34</v>
      </c>
      <c r="T608" s="53">
        <f t="shared" si="211"/>
        <v>57</v>
      </c>
      <c r="U608" s="49">
        <f t="shared" si="199"/>
        <v>2</v>
      </c>
      <c r="V608" s="49">
        <f t="shared" si="200"/>
        <v>3</v>
      </c>
      <c r="W608" s="49">
        <f t="shared" si="201"/>
        <v>3</v>
      </c>
      <c r="X608" s="49">
        <f t="shared" si="202"/>
        <v>3</v>
      </c>
      <c r="Y608" s="49" t="str">
        <f t="shared" si="203"/>
        <v>B2</v>
      </c>
      <c r="AA608" s="4" t="s">
        <v>263</v>
      </c>
    </row>
    <row r="609" spans="1:27" x14ac:dyDescent="0.25">
      <c r="A609" s="2">
        <v>200075848</v>
      </c>
      <c r="B609" s="2" t="s">
        <v>1556</v>
      </c>
      <c r="C609" s="2" t="s">
        <v>1557</v>
      </c>
      <c r="D609" s="50" t="s">
        <v>1558</v>
      </c>
      <c r="E609" s="46" t="s">
        <v>1509</v>
      </c>
      <c r="F609" s="50" t="s">
        <v>2489</v>
      </c>
      <c r="G609" s="39">
        <v>43688</v>
      </c>
      <c r="H609" s="4">
        <v>8438</v>
      </c>
      <c r="I609" s="4">
        <v>131</v>
      </c>
      <c r="J609" s="51">
        <v>189</v>
      </c>
      <c r="K609" s="51">
        <v>163</v>
      </c>
      <c r="L609" s="51">
        <v>189</v>
      </c>
      <c r="M609" s="51">
        <v>267</v>
      </c>
      <c r="N609" s="51">
        <v>202</v>
      </c>
      <c r="O609" s="73">
        <f t="shared" si="209"/>
        <v>16</v>
      </c>
      <c r="P609" s="65">
        <f t="shared" si="207"/>
        <v>71</v>
      </c>
      <c r="Q609" s="65">
        <f t="shared" si="212"/>
        <v>51</v>
      </c>
      <c r="R609" s="65">
        <f t="shared" si="210"/>
        <v>34</v>
      </c>
      <c r="S609" s="65">
        <f t="shared" si="213"/>
        <v>76</v>
      </c>
      <c r="T609" s="53">
        <f t="shared" si="211"/>
        <v>66</v>
      </c>
      <c r="U609" s="49">
        <f t="shared" si="199"/>
        <v>2</v>
      </c>
      <c r="V609" s="49">
        <f t="shared" si="200"/>
        <v>3</v>
      </c>
      <c r="W609" s="49">
        <f t="shared" si="201"/>
        <v>3</v>
      </c>
      <c r="X609" s="49">
        <f t="shared" si="202"/>
        <v>3</v>
      </c>
      <c r="Y609" s="49" t="str">
        <f t="shared" si="203"/>
        <v>B2</v>
      </c>
      <c r="AA609" s="4" t="s">
        <v>263</v>
      </c>
    </row>
    <row r="610" spans="1:27" x14ac:dyDescent="0.25">
      <c r="A610" s="2">
        <v>200074638</v>
      </c>
      <c r="B610" s="2" t="s">
        <v>1673</v>
      </c>
      <c r="C610" s="2" t="s">
        <v>4</v>
      </c>
      <c r="D610" s="50" t="s">
        <v>1674</v>
      </c>
      <c r="E610" s="46" t="s">
        <v>1509</v>
      </c>
      <c r="F610" s="50" t="s">
        <v>2489</v>
      </c>
      <c r="G610" s="39">
        <v>43688</v>
      </c>
      <c r="H610" s="4">
        <v>8439</v>
      </c>
      <c r="I610" s="4">
        <v>129</v>
      </c>
      <c r="J610" s="51">
        <v>163</v>
      </c>
      <c r="K610" s="51">
        <v>129</v>
      </c>
      <c r="L610" s="51">
        <v>171</v>
      </c>
      <c r="M610" s="51">
        <v>229</v>
      </c>
      <c r="N610" s="51">
        <v>173</v>
      </c>
      <c r="O610" s="73">
        <f t="shared" si="209"/>
        <v>13</v>
      </c>
      <c r="P610" s="65">
        <f t="shared" si="207"/>
        <v>53</v>
      </c>
      <c r="Q610" s="65">
        <f t="shared" si="212"/>
        <v>20</v>
      </c>
      <c r="R610" s="65">
        <f t="shared" si="210"/>
        <v>21</v>
      </c>
      <c r="S610" s="65">
        <f t="shared" si="213"/>
        <v>37</v>
      </c>
      <c r="T610" s="53">
        <f t="shared" si="211"/>
        <v>30</v>
      </c>
      <c r="U610" s="49">
        <f t="shared" si="199"/>
        <v>2</v>
      </c>
      <c r="V610" s="49">
        <f t="shared" si="200"/>
        <v>3</v>
      </c>
      <c r="W610" s="49">
        <f t="shared" si="201"/>
        <v>2</v>
      </c>
      <c r="X610" s="49">
        <f t="shared" si="202"/>
        <v>3</v>
      </c>
      <c r="Y610" s="49" t="str">
        <f t="shared" si="203"/>
        <v>B2</v>
      </c>
      <c r="AA610" s="4" t="s">
        <v>263</v>
      </c>
    </row>
    <row r="611" spans="1:27" x14ac:dyDescent="0.25">
      <c r="A611" s="2">
        <v>200074968</v>
      </c>
      <c r="B611" s="2" t="s">
        <v>1675</v>
      </c>
      <c r="C611" s="2" t="s">
        <v>1676</v>
      </c>
      <c r="D611" s="50" t="s">
        <v>1677</v>
      </c>
      <c r="E611" s="46" t="s">
        <v>1509</v>
      </c>
      <c r="F611" s="50" t="s">
        <v>2489</v>
      </c>
      <c r="G611" s="39">
        <v>43688</v>
      </c>
      <c r="H611" s="4">
        <v>8439</v>
      </c>
      <c r="I611" s="4">
        <v>178</v>
      </c>
      <c r="J611" s="51">
        <v>197</v>
      </c>
      <c r="K611" s="51">
        <v>171</v>
      </c>
      <c r="L611" s="51">
        <v>206</v>
      </c>
      <c r="M611" s="51">
        <v>235</v>
      </c>
      <c r="N611" s="51">
        <v>202</v>
      </c>
      <c r="O611" s="73">
        <f t="shared" si="209"/>
        <v>66</v>
      </c>
      <c r="P611" s="65">
        <f t="shared" si="207"/>
        <v>77</v>
      </c>
      <c r="Q611" s="65">
        <f t="shared" si="212"/>
        <v>61</v>
      </c>
      <c r="R611" s="65">
        <f t="shared" si="210"/>
        <v>55</v>
      </c>
      <c r="S611" s="65">
        <f t="shared" si="213"/>
        <v>42</v>
      </c>
      <c r="T611" s="53">
        <f t="shared" si="211"/>
        <v>66</v>
      </c>
      <c r="U611" s="49">
        <f t="shared" si="199"/>
        <v>3</v>
      </c>
      <c r="V611" s="49">
        <f t="shared" si="200"/>
        <v>3</v>
      </c>
      <c r="W611" s="49">
        <f t="shared" si="201"/>
        <v>3</v>
      </c>
      <c r="X611" s="49">
        <f t="shared" si="202"/>
        <v>4</v>
      </c>
      <c r="Y611" s="49" t="str">
        <f t="shared" si="203"/>
        <v>B2</v>
      </c>
      <c r="AA611" s="4" t="s">
        <v>263</v>
      </c>
    </row>
    <row r="612" spans="1:27" x14ac:dyDescent="0.25">
      <c r="A612" s="2">
        <v>200037802</v>
      </c>
      <c r="B612" s="2" t="s">
        <v>1559</v>
      </c>
      <c r="C612" s="2" t="s">
        <v>285</v>
      </c>
      <c r="D612" s="50" t="s">
        <v>1560</v>
      </c>
      <c r="E612" s="46" t="s">
        <v>1509</v>
      </c>
      <c r="F612" s="50" t="s">
        <v>2489</v>
      </c>
      <c r="G612" s="39">
        <v>43688</v>
      </c>
      <c r="H612" s="4">
        <v>8438</v>
      </c>
      <c r="I612" s="4">
        <v>133</v>
      </c>
      <c r="J612" s="51">
        <v>197</v>
      </c>
      <c r="K612" s="51">
        <v>154</v>
      </c>
      <c r="L612" s="51">
        <v>197</v>
      </c>
      <c r="M612" s="51">
        <v>262</v>
      </c>
      <c r="N612" s="51">
        <v>203</v>
      </c>
      <c r="O612" s="73">
        <f t="shared" si="209"/>
        <v>21</v>
      </c>
      <c r="P612" s="65">
        <f t="shared" si="207"/>
        <v>77</v>
      </c>
      <c r="Q612" s="65">
        <f t="shared" si="212"/>
        <v>42</v>
      </c>
      <c r="R612" s="65">
        <f t="shared" si="210"/>
        <v>45</v>
      </c>
      <c r="S612" s="65">
        <f t="shared" si="213"/>
        <v>71</v>
      </c>
      <c r="T612" s="53">
        <f t="shared" si="211"/>
        <v>68</v>
      </c>
      <c r="U612" s="49">
        <f t="shared" si="199"/>
        <v>2</v>
      </c>
      <c r="V612" s="49">
        <f t="shared" si="200"/>
        <v>3</v>
      </c>
      <c r="W612" s="49">
        <f t="shared" si="201"/>
        <v>2</v>
      </c>
      <c r="X612" s="49">
        <f t="shared" si="202"/>
        <v>3</v>
      </c>
      <c r="Y612" s="49" t="str">
        <f t="shared" si="203"/>
        <v>B2</v>
      </c>
      <c r="AA612" s="4" t="s">
        <v>263</v>
      </c>
    </row>
    <row r="613" spans="1:27" x14ac:dyDescent="0.25">
      <c r="A613" s="2">
        <v>200063050</v>
      </c>
      <c r="B613" s="2" t="s">
        <v>1678</v>
      </c>
      <c r="C613" s="2" t="s">
        <v>113</v>
      </c>
      <c r="D613" s="50" t="s">
        <v>1679</v>
      </c>
      <c r="E613" s="46" t="s">
        <v>1509</v>
      </c>
      <c r="F613" s="50" t="s">
        <v>2489</v>
      </c>
      <c r="G613" s="39">
        <v>43688</v>
      </c>
      <c r="H613" s="4">
        <v>8439</v>
      </c>
      <c r="I613" s="4">
        <v>133</v>
      </c>
      <c r="J613" s="51">
        <v>103</v>
      </c>
      <c r="K613" s="51">
        <v>137</v>
      </c>
      <c r="L613" s="51">
        <v>154</v>
      </c>
      <c r="M613" s="51">
        <v>175</v>
      </c>
      <c r="N613" s="51">
        <v>142</v>
      </c>
      <c r="O613" s="73">
        <f t="shared" si="209"/>
        <v>21</v>
      </c>
      <c r="P613" s="65">
        <f t="shared" si="207"/>
        <v>14</v>
      </c>
      <c r="Q613" s="65">
        <f t="shared" si="212"/>
        <v>26</v>
      </c>
      <c r="R613" s="65">
        <f t="shared" si="210"/>
        <v>13</v>
      </c>
      <c r="S613" s="65">
        <f t="shared" si="213"/>
        <v>11</v>
      </c>
      <c r="T613" s="53">
        <f t="shared" si="211"/>
        <v>11</v>
      </c>
      <c r="U613" s="49">
        <f t="shared" si="199"/>
        <v>2</v>
      </c>
      <c r="V613" s="49">
        <f t="shared" si="200"/>
        <v>1</v>
      </c>
      <c r="W613" s="49">
        <f t="shared" si="201"/>
        <v>2</v>
      </c>
      <c r="X613" s="49">
        <f t="shared" si="202"/>
        <v>2</v>
      </c>
      <c r="Y613" s="49" t="str">
        <f t="shared" si="203"/>
        <v>B1</v>
      </c>
      <c r="AA613" s="4" t="s">
        <v>263</v>
      </c>
    </row>
    <row r="614" spans="1:27" x14ac:dyDescent="0.25">
      <c r="A614" s="2">
        <v>200082753</v>
      </c>
      <c r="B614" s="2" t="s">
        <v>1561</v>
      </c>
      <c r="C614" s="2" t="s">
        <v>218</v>
      </c>
      <c r="D614" s="50" t="s">
        <v>1562</v>
      </c>
      <c r="E614" s="46" t="s">
        <v>1509</v>
      </c>
      <c r="F614" s="50" t="s">
        <v>2489</v>
      </c>
      <c r="G614" s="39">
        <v>43688</v>
      </c>
      <c r="H614" s="4">
        <v>8438</v>
      </c>
      <c r="I614" s="4">
        <v>133</v>
      </c>
      <c r="J614" s="51">
        <v>86</v>
      </c>
      <c r="K614" s="51">
        <v>146</v>
      </c>
      <c r="L614" s="51">
        <v>189</v>
      </c>
      <c r="M614" s="51">
        <v>158</v>
      </c>
      <c r="N614" s="51">
        <v>145</v>
      </c>
      <c r="O614" s="73">
        <f t="shared" si="209"/>
        <v>21</v>
      </c>
      <c r="P614" s="65">
        <f t="shared" si="207"/>
        <v>7</v>
      </c>
      <c r="Q614" s="65">
        <f t="shared" si="212"/>
        <v>32</v>
      </c>
      <c r="R614" s="65">
        <f t="shared" si="210"/>
        <v>34</v>
      </c>
      <c r="S614" s="65">
        <f t="shared" si="213"/>
        <v>7</v>
      </c>
      <c r="T614" s="53">
        <f t="shared" si="211"/>
        <v>12</v>
      </c>
      <c r="U614" s="49">
        <f t="shared" si="199"/>
        <v>2</v>
      </c>
      <c r="V614" s="49">
        <f t="shared" si="200"/>
        <v>1</v>
      </c>
      <c r="W614" s="49">
        <f t="shared" si="201"/>
        <v>2</v>
      </c>
      <c r="X614" s="49">
        <f t="shared" si="202"/>
        <v>3</v>
      </c>
      <c r="Y614" s="49" t="str">
        <f t="shared" si="203"/>
        <v>A2</v>
      </c>
      <c r="AA614" s="4" t="s">
        <v>263</v>
      </c>
    </row>
    <row r="615" spans="1:27" x14ac:dyDescent="0.25">
      <c r="A615" s="2">
        <v>200074712</v>
      </c>
      <c r="B615" s="2" t="s">
        <v>1563</v>
      </c>
      <c r="C615" s="2" t="s">
        <v>342</v>
      </c>
      <c r="D615" s="50" t="s">
        <v>1564</v>
      </c>
      <c r="E615" s="46" t="s">
        <v>1509</v>
      </c>
      <c r="F615" s="50" t="s">
        <v>2489</v>
      </c>
      <c r="G615" s="39">
        <v>43688</v>
      </c>
      <c r="H615" s="4">
        <v>8438</v>
      </c>
      <c r="I615" s="4">
        <v>133</v>
      </c>
      <c r="J615" s="51">
        <v>189</v>
      </c>
      <c r="K615" s="51">
        <v>137</v>
      </c>
      <c r="L615" s="51">
        <v>180</v>
      </c>
      <c r="M615" s="51"/>
      <c r="N615" s="51">
        <v>127</v>
      </c>
      <c r="O615" s="73">
        <f t="shared" si="209"/>
        <v>21</v>
      </c>
      <c r="P615" s="65">
        <f t="shared" ref="P615:P646" si="214">VLOOKUP(J615,PER_RC,2,FALSE)</f>
        <v>71</v>
      </c>
      <c r="Q615" s="65">
        <f t="shared" si="212"/>
        <v>26</v>
      </c>
      <c r="R615" s="65">
        <f t="shared" si="210"/>
        <v>29</v>
      </c>
      <c r="S615" s="65"/>
      <c r="T615" s="53">
        <v>7</v>
      </c>
      <c r="U615" s="49">
        <f t="shared" si="199"/>
        <v>2</v>
      </c>
      <c r="V615" s="49">
        <f t="shared" si="200"/>
        <v>3</v>
      </c>
      <c r="W615" s="49">
        <f t="shared" si="201"/>
        <v>2</v>
      </c>
      <c r="X615" s="49">
        <f t="shared" si="202"/>
        <v>3</v>
      </c>
      <c r="Y615" s="49" t="str">
        <f t="shared" si="203"/>
        <v>-A1</v>
      </c>
      <c r="AA615" s="4" t="s">
        <v>263</v>
      </c>
    </row>
    <row r="616" spans="1:27" x14ac:dyDescent="0.25">
      <c r="A616" s="2">
        <v>200074980</v>
      </c>
      <c r="B616" s="2" t="s">
        <v>1565</v>
      </c>
      <c r="C616" s="2" t="s">
        <v>1566</v>
      </c>
      <c r="D616" s="50" t="s">
        <v>1567</v>
      </c>
      <c r="E616" s="46" t="s">
        <v>1509</v>
      </c>
      <c r="F616" s="50" t="s">
        <v>2489</v>
      </c>
      <c r="G616" s="39">
        <v>43688</v>
      </c>
      <c r="H616" s="4">
        <v>8438</v>
      </c>
      <c r="I616" s="4">
        <v>178</v>
      </c>
      <c r="J616" s="51">
        <v>189</v>
      </c>
      <c r="K616" s="51">
        <v>171</v>
      </c>
      <c r="L616" s="51">
        <v>231</v>
      </c>
      <c r="M616" s="51">
        <v>164</v>
      </c>
      <c r="N616" s="51">
        <v>189</v>
      </c>
      <c r="O616" s="73">
        <f t="shared" si="209"/>
        <v>66</v>
      </c>
      <c r="P616" s="65">
        <f t="shared" si="214"/>
        <v>71</v>
      </c>
      <c r="Q616" s="65">
        <f t="shared" si="212"/>
        <v>61</v>
      </c>
      <c r="R616" s="65">
        <f t="shared" si="210"/>
        <v>85</v>
      </c>
      <c r="S616" s="65">
        <f t="shared" ref="S616:S623" si="215">VLOOKUP(M616,PER_IGL,2,FALSE)</f>
        <v>9</v>
      </c>
      <c r="T616" s="53">
        <f t="shared" ref="T616:T631" si="216">VLOOKUP(N616,PER_PGLOB,2,FALSE)</f>
        <v>47</v>
      </c>
      <c r="U616" s="49">
        <f t="shared" si="199"/>
        <v>3</v>
      </c>
      <c r="V616" s="49">
        <f t="shared" si="200"/>
        <v>3</v>
      </c>
      <c r="W616" s="49">
        <f t="shared" si="201"/>
        <v>3</v>
      </c>
      <c r="X616" s="49">
        <f t="shared" si="202"/>
        <v>4</v>
      </c>
      <c r="Y616" s="49" t="str">
        <f t="shared" si="203"/>
        <v>A2</v>
      </c>
      <c r="AA616" s="4" t="s">
        <v>263</v>
      </c>
    </row>
    <row r="617" spans="1:27" x14ac:dyDescent="0.25">
      <c r="A617" s="2">
        <v>200074984</v>
      </c>
      <c r="B617" s="2" t="s">
        <v>1568</v>
      </c>
      <c r="C617" s="2" t="s">
        <v>454</v>
      </c>
      <c r="D617" s="50" t="s">
        <v>1569</v>
      </c>
      <c r="E617" s="46" t="s">
        <v>1509</v>
      </c>
      <c r="F617" s="50" t="s">
        <v>2489</v>
      </c>
      <c r="G617" s="39">
        <v>43688</v>
      </c>
      <c r="H617" s="4">
        <v>8438</v>
      </c>
      <c r="I617" s="4">
        <v>262</v>
      </c>
      <c r="J617" s="51">
        <v>240</v>
      </c>
      <c r="K617" s="51">
        <v>180</v>
      </c>
      <c r="L617" s="51">
        <v>240</v>
      </c>
      <c r="M617" s="51">
        <v>278</v>
      </c>
      <c r="N617" s="59">
        <v>235</v>
      </c>
      <c r="O617" s="73">
        <f t="shared" si="209"/>
        <v>85</v>
      </c>
      <c r="P617" s="65">
        <f t="shared" si="214"/>
        <v>98</v>
      </c>
      <c r="Q617" s="65">
        <f t="shared" si="212"/>
        <v>71</v>
      </c>
      <c r="R617" s="65">
        <f t="shared" si="210"/>
        <v>91</v>
      </c>
      <c r="S617" s="65">
        <f t="shared" si="215"/>
        <v>88</v>
      </c>
      <c r="T617" s="53">
        <f t="shared" si="216"/>
        <v>96</v>
      </c>
      <c r="U617" s="49">
        <f t="shared" si="199"/>
        <v>4</v>
      </c>
      <c r="V617" s="49">
        <f t="shared" si="200"/>
        <v>4</v>
      </c>
      <c r="W617" s="49">
        <f t="shared" si="201"/>
        <v>3</v>
      </c>
      <c r="X617" s="49">
        <f t="shared" si="202"/>
        <v>4</v>
      </c>
      <c r="Y617" s="49" t="str">
        <f t="shared" si="203"/>
        <v>B2</v>
      </c>
      <c r="AA617" s="4" t="s">
        <v>263</v>
      </c>
    </row>
    <row r="618" spans="1:27" x14ac:dyDescent="0.25">
      <c r="A618" s="2">
        <v>200077180</v>
      </c>
      <c r="B618" s="2" t="s">
        <v>1570</v>
      </c>
      <c r="C618" s="2" t="s">
        <v>493</v>
      </c>
      <c r="D618" s="50" t="s">
        <v>1571</v>
      </c>
      <c r="E618" s="46" t="s">
        <v>1509</v>
      </c>
      <c r="F618" s="50" t="s">
        <v>2489</v>
      </c>
      <c r="G618" s="39">
        <v>43688</v>
      </c>
      <c r="H618" s="4">
        <v>8438</v>
      </c>
      <c r="I618" s="4">
        <v>178</v>
      </c>
      <c r="J618" s="51">
        <v>189</v>
      </c>
      <c r="K618" s="51">
        <v>120</v>
      </c>
      <c r="L618" s="51">
        <v>189</v>
      </c>
      <c r="M618" s="51">
        <v>262</v>
      </c>
      <c r="N618" s="51">
        <v>190</v>
      </c>
      <c r="O618" s="73">
        <f t="shared" si="209"/>
        <v>66</v>
      </c>
      <c r="P618" s="65">
        <f t="shared" si="214"/>
        <v>71</v>
      </c>
      <c r="Q618" s="65">
        <f t="shared" si="212"/>
        <v>16</v>
      </c>
      <c r="R618" s="65">
        <f t="shared" si="210"/>
        <v>34</v>
      </c>
      <c r="S618" s="65">
        <f t="shared" si="215"/>
        <v>71</v>
      </c>
      <c r="T618" s="53">
        <f t="shared" si="216"/>
        <v>50</v>
      </c>
      <c r="U618" s="49">
        <f t="shared" si="199"/>
        <v>3</v>
      </c>
      <c r="V618" s="49">
        <f t="shared" si="200"/>
        <v>3</v>
      </c>
      <c r="W618" s="49">
        <f t="shared" si="201"/>
        <v>1</v>
      </c>
      <c r="X618" s="49">
        <f t="shared" si="202"/>
        <v>3</v>
      </c>
      <c r="Y618" s="49" t="str">
        <f t="shared" si="203"/>
        <v>B2</v>
      </c>
      <c r="AA618" s="4" t="s">
        <v>263</v>
      </c>
    </row>
    <row r="619" spans="1:27" x14ac:dyDescent="0.25">
      <c r="A619" s="2">
        <v>200049355</v>
      </c>
      <c r="B619" s="2" t="s">
        <v>1572</v>
      </c>
      <c r="C619" s="2" t="s">
        <v>1573</v>
      </c>
      <c r="D619" s="50" t="s">
        <v>1574</v>
      </c>
      <c r="E619" s="46" t="s">
        <v>1509</v>
      </c>
      <c r="F619" s="50" t="s">
        <v>2489</v>
      </c>
      <c r="G619" s="39">
        <v>43688</v>
      </c>
      <c r="H619" s="4">
        <v>8438</v>
      </c>
      <c r="I619" s="4">
        <v>133</v>
      </c>
      <c r="J619" s="51">
        <v>111</v>
      </c>
      <c r="K619" s="51">
        <v>120</v>
      </c>
      <c r="L619" s="51">
        <v>197</v>
      </c>
      <c r="M619" s="51">
        <v>207</v>
      </c>
      <c r="N619" s="51">
        <v>159</v>
      </c>
      <c r="O619" s="73">
        <f t="shared" si="209"/>
        <v>21</v>
      </c>
      <c r="P619" s="65">
        <f t="shared" si="214"/>
        <v>18</v>
      </c>
      <c r="Q619" s="65">
        <f t="shared" si="212"/>
        <v>16</v>
      </c>
      <c r="R619" s="65">
        <f t="shared" si="210"/>
        <v>45</v>
      </c>
      <c r="S619" s="65">
        <f t="shared" si="215"/>
        <v>24</v>
      </c>
      <c r="T619" s="53">
        <f t="shared" si="216"/>
        <v>20</v>
      </c>
      <c r="U619" s="49">
        <f t="shared" si="199"/>
        <v>2</v>
      </c>
      <c r="V619" s="49">
        <f t="shared" si="200"/>
        <v>1</v>
      </c>
      <c r="W619" s="49">
        <f t="shared" si="201"/>
        <v>1</v>
      </c>
      <c r="X619" s="49">
        <f t="shared" si="202"/>
        <v>3</v>
      </c>
      <c r="Y619" s="49" t="str">
        <f t="shared" si="203"/>
        <v>B2</v>
      </c>
      <c r="AA619" s="4" t="s">
        <v>263</v>
      </c>
    </row>
    <row r="620" spans="1:27" x14ac:dyDescent="0.25">
      <c r="A620" s="2">
        <v>200071714</v>
      </c>
      <c r="B620" s="2" t="s">
        <v>1575</v>
      </c>
      <c r="C620" s="2" t="s">
        <v>1576</v>
      </c>
      <c r="D620" s="50" t="s">
        <v>1577</v>
      </c>
      <c r="E620" s="46" t="s">
        <v>1509</v>
      </c>
      <c r="F620" s="50" t="s">
        <v>2489</v>
      </c>
      <c r="G620" s="39">
        <v>43688</v>
      </c>
      <c r="H620" s="4">
        <v>8438</v>
      </c>
      <c r="I620" s="4">
        <v>127</v>
      </c>
      <c r="J620" s="51">
        <v>163</v>
      </c>
      <c r="K620" s="51">
        <v>103</v>
      </c>
      <c r="L620" s="51">
        <v>163</v>
      </c>
      <c r="M620" s="51">
        <v>224</v>
      </c>
      <c r="N620" s="51">
        <v>163</v>
      </c>
      <c r="O620" s="73">
        <f t="shared" si="209"/>
        <v>12</v>
      </c>
      <c r="P620" s="65">
        <f t="shared" si="214"/>
        <v>53</v>
      </c>
      <c r="Q620" s="65">
        <f t="shared" si="212"/>
        <v>10</v>
      </c>
      <c r="R620" s="65">
        <f t="shared" si="210"/>
        <v>16</v>
      </c>
      <c r="S620" s="65">
        <f t="shared" si="215"/>
        <v>34</v>
      </c>
      <c r="T620" s="53">
        <f t="shared" si="216"/>
        <v>22</v>
      </c>
      <c r="U620" s="49">
        <f t="shared" si="199"/>
        <v>2</v>
      </c>
      <c r="V620" s="49">
        <f t="shared" si="200"/>
        <v>3</v>
      </c>
      <c r="W620" s="49">
        <f t="shared" si="201"/>
        <v>1</v>
      </c>
      <c r="X620" s="49">
        <f t="shared" si="202"/>
        <v>3</v>
      </c>
      <c r="Y620" s="49" t="str">
        <f t="shared" si="203"/>
        <v>B2</v>
      </c>
      <c r="AA620" s="4" t="s">
        <v>263</v>
      </c>
    </row>
    <row r="621" spans="1:27" x14ac:dyDescent="0.25">
      <c r="A621" s="2">
        <v>200082090</v>
      </c>
      <c r="B621" s="2" t="s">
        <v>1680</v>
      </c>
      <c r="C621" s="2" t="s">
        <v>503</v>
      </c>
      <c r="D621" s="50" t="s">
        <v>1681</v>
      </c>
      <c r="E621" s="46" t="s">
        <v>1509</v>
      </c>
      <c r="F621" s="50" t="s">
        <v>2489</v>
      </c>
      <c r="G621" s="39">
        <v>43688</v>
      </c>
      <c r="H621" s="4">
        <v>8439</v>
      </c>
      <c r="I621" s="4">
        <v>175</v>
      </c>
      <c r="J621" s="51">
        <v>180</v>
      </c>
      <c r="K621" s="51">
        <v>180</v>
      </c>
      <c r="L621" s="51">
        <v>206</v>
      </c>
      <c r="M621" s="51">
        <v>284</v>
      </c>
      <c r="N621" s="51">
        <v>213</v>
      </c>
      <c r="O621" s="73">
        <f t="shared" si="209"/>
        <v>59</v>
      </c>
      <c r="P621" s="65">
        <f t="shared" si="214"/>
        <v>67</v>
      </c>
      <c r="Q621" s="65">
        <f t="shared" si="212"/>
        <v>71</v>
      </c>
      <c r="R621" s="65">
        <f t="shared" si="210"/>
        <v>55</v>
      </c>
      <c r="S621" s="65">
        <f t="shared" si="215"/>
        <v>93</v>
      </c>
      <c r="T621" s="53">
        <f t="shared" si="216"/>
        <v>81</v>
      </c>
      <c r="U621" s="49">
        <f t="shared" si="199"/>
        <v>3</v>
      </c>
      <c r="V621" s="49">
        <f t="shared" si="200"/>
        <v>3</v>
      </c>
      <c r="W621" s="49">
        <f t="shared" si="201"/>
        <v>3</v>
      </c>
      <c r="X621" s="49">
        <f t="shared" si="202"/>
        <v>4</v>
      </c>
      <c r="Y621" s="49" t="str">
        <f t="shared" si="203"/>
        <v>B2</v>
      </c>
      <c r="AA621" s="4" t="s">
        <v>263</v>
      </c>
    </row>
    <row r="622" spans="1:27" x14ac:dyDescent="0.25">
      <c r="A622" s="2">
        <v>200073412</v>
      </c>
      <c r="B622" s="2" t="s">
        <v>1578</v>
      </c>
      <c r="C622" s="2" t="s">
        <v>113</v>
      </c>
      <c r="D622" s="50" t="s">
        <v>1579</v>
      </c>
      <c r="E622" s="46" t="s">
        <v>1509</v>
      </c>
      <c r="F622" s="50" t="s">
        <v>2489</v>
      </c>
      <c r="G622" s="39">
        <v>43688</v>
      </c>
      <c r="H622" s="4">
        <v>8438</v>
      </c>
      <c r="I622" s="4">
        <v>176</v>
      </c>
      <c r="J622" s="51">
        <v>180</v>
      </c>
      <c r="K622" s="51">
        <v>154</v>
      </c>
      <c r="L622" s="51">
        <v>231</v>
      </c>
      <c r="M622" s="51">
        <v>267</v>
      </c>
      <c r="N622" s="51">
        <v>208</v>
      </c>
      <c r="O622" s="73">
        <v>60</v>
      </c>
      <c r="P622" s="65">
        <f t="shared" si="214"/>
        <v>67</v>
      </c>
      <c r="Q622" s="65">
        <f t="shared" si="212"/>
        <v>42</v>
      </c>
      <c r="R622" s="65">
        <f t="shared" si="210"/>
        <v>85</v>
      </c>
      <c r="S622" s="65">
        <f t="shared" si="215"/>
        <v>76</v>
      </c>
      <c r="T622" s="53">
        <f t="shared" si="216"/>
        <v>75</v>
      </c>
      <c r="U622" s="49">
        <f t="shared" si="199"/>
        <v>3</v>
      </c>
      <c r="V622" s="49">
        <f t="shared" si="200"/>
        <v>3</v>
      </c>
      <c r="W622" s="49">
        <f t="shared" si="201"/>
        <v>2</v>
      </c>
      <c r="X622" s="49">
        <f t="shared" si="202"/>
        <v>4</v>
      </c>
      <c r="Y622" s="49" t="str">
        <f t="shared" si="203"/>
        <v>B2</v>
      </c>
      <c r="AA622" s="4" t="s">
        <v>263</v>
      </c>
    </row>
    <row r="623" spans="1:27" x14ac:dyDescent="0.25">
      <c r="A623" s="2">
        <v>200072200</v>
      </c>
      <c r="B623" s="2" t="s">
        <v>1682</v>
      </c>
      <c r="C623" s="2" t="s">
        <v>1683</v>
      </c>
      <c r="D623" s="50" t="s">
        <v>1684</v>
      </c>
      <c r="E623" s="46" t="s">
        <v>1509</v>
      </c>
      <c r="F623" s="50" t="s">
        <v>2489</v>
      </c>
      <c r="G623" s="39">
        <v>43688</v>
      </c>
      <c r="H623" s="4">
        <v>8439</v>
      </c>
      <c r="I623" s="4">
        <v>175</v>
      </c>
      <c r="J623" s="51">
        <v>180</v>
      </c>
      <c r="K623" s="51">
        <v>171</v>
      </c>
      <c r="L623" s="51">
        <v>223</v>
      </c>
      <c r="M623" s="51">
        <v>213</v>
      </c>
      <c r="N623" s="51">
        <v>197</v>
      </c>
      <c r="O623" s="73">
        <f t="shared" ref="O623:O630" si="217">VLOOKUP(I623,PER_CE,2,FALSE)</f>
        <v>59</v>
      </c>
      <c r="P623" s="65">
        <f t="shared" si="214"/>
        <v>67</v>
      </c>
      <c r="Q623" s="65">
        <f t="shared" si="212"/>
        <v>61</v>
      </c>
      <c r="R623" s="65">
        <f t="shared" si="210"/>
        <v>77</v>
      </c>
      <c r="S623" s="65">
        <f t="shared" si="215"/>
        <v>27</v>
      </c>
      <c r="T623" s="53">
        <f t="shared" si="216"/>
        <v>58</v>
      </c>
      <c r="U623" s="49">
        <f t="shared" si="199"/>
        <v>3</v>
      </c>
      <c r="V623" s="49">
        <f t="shared" si="200"/>
        <v>3</v>
      </c>
      <c r="W623" s="49">
        <f t="shared" si="201"/>
        <v>3</v>
      </c>
      <c r="X623" s="49">
        <f t="shared" si="202"/>
        <v>4</v>
      </c>
      <c r="Y623" s="49" t="str">
        <f t="shared" si="203"/>
        <v>B2</v>
      </c>
      <c r="AA623" s="4" t="s">
        <v>263</v>
      </c>
    </row>
    <row r="624" spans="1:27" x14ac:dyDescent="0.25">
      <c r="A624" s="2">
        <v>200072202</v>
      </c>
      <c r="B624" s="2" t="s">
        <v>1580</v>
      </c>
      <c r="C624" s="2" t="s">
        <v>301</v>
      </c>
      <c r="D624" s="50" t="s">
        <v>1581</v>
      </c>
      <c r="E624" s="46" t="s">
        <v>1509</v>
      </c>
      <c r="F624" s="50" t="s">
        <v>2489</v>
      </c>
      <c r="G624" s="39">
        <v>43688</v>
      </c>
      <c r="H624" s="4">
        <v>8438</v>
      </c>
      <c r="I624" s="4">
        <v>175</v>
      </c>
      <c r="J624" s="51">
        <v>189</v>
      </c>
      <c r="K624" s="51">
        <v>171</v>
      </c>
      <c r="L624" s="51">
        <v>197</v>
      </c>
      <c r="M624" s="51">
        <v>169</v>
      </c>
      <c r="N624" s="51">
        <v>182</v>
      </c>
      <c r="O624" s="73">
        <f t="shared" si="217"/>
        <v>59</v>
      </c>
      <c r="P624" s="65">
        <f t="shared" si="214"/>
        <v>71</v>
      </c>
      <c r="Q624" s="65">
        <f t="shared" si="212"/>
        <v>61</v>
      </c>
      <c r="R624" s="65">
        <f t="shared" si="210"/>
        <v>45</v>
      </c>
      <c r="S624" s="65">
        <v>10</v>
      </c>
      <c r="T624" s="53">
        <f t="shared" si="216"/>
        <v>39</v>
      </c>
      <c r="U624" s="49">
        <f t="shared" si="199"/>
        <v>3</v>
      </c>
      <c r="V624" s="49">
        <f t="shared" si="200"/>
        <v>3</v>
      </c>
      <c r="W624" s="49">
        <f t="shared" si="201"/>
        <v>3</v>
      </c>
      <c r="X624" s="49">
        <f t="shared" si="202"/>
        <v>3</v>
      </c>
      <c r="Y624" s="49" t="str">
        <f t="shared" si="203"/>
        <v>A2</v>
      </c>
      <c r="AA624" s="4" t="s">
        <v>263</v>
      </c>
    </row>
    <row r="625" spans="1:27" x14ac:dyDescent="0.25">
      <c r="A625" s="2">
        <v>200038909</v>
      </c>
      <c r="B625" s="2" t="s">
        <v>1582</v>
      </c>
      <c r="C625" s="2" t="s">
        <v>1583</v>
      </c>
      <c r="D625" s="50" t="s">
        <v>1584</v>
      </c>
      <c r="E625" s="46" t="s">
        <v>1509</v>
      </c>
      <c r="F625" s="50" t="s">
        <v>2489</v>
      </c>
      <c r="G625" s="39">
        <v>43688</v>
      </c>
      <c r="H625" s="4">
        <v>8438</v>
      </c>
      <c r="I625" s="4">
        <v>226</v>
      </c>
      <c r="J625" s="51">
        <v>180</v>
      </c>
      <c r="K625" s="51">
        <v>180</v>
      </c>
      <c r="L625" s="51">
        <v>206</v>
      </c>
      <c r="M625" s="51">
        <v>245</v>
      </c>
      <c r="N625" s="51">
        <v>203</v>
      </c>
      <c r="O625" s="73">
        <f t="shared" si="217"/>
        <v>80</v>
      </c>
      <c r="P625" s="65">
        <f t="shared" si="214"/>
        <v>67</v>
      </c>
      <c r="Q625" s="65">
        <f t="shared" si="212"/>
        <v>71</v>
      </c>
      <c r="R625" s="65">
        <f t="shared" si="210"/>
        <v>55</v>
      </c>
      <c r="S625" s="65">
        <f t="shared" ref="S625:S651" si="218">VLOOKUP(M625,PER_IGL,2,FALSE)</f>
        <v>52</v>
      </c>
      <c r="T625" s="53">
        <f t="shared" si="216"/>
        <v>68</v>
      </c>
      <c r="U625" s="49">
        <f t="shared" si="199"/>
        <v>4</v>
      </c>
      <c r="V625" s="49">
        <f t="shared" si="200"/>
        <v>3</v>
      </c>
      <c r="W625" s="49">
        <f t="shared" si="201"/>
        <v>3</v>
      </c>
      <c r="X625" s="49">
        <f t="shared" si="202"/>
        <v>4</v>
      </c>
      <c r="Y625" s="49" t="str">
        <f t="shared" si="203"/>
        <v>B2</v>
      </c>
      <c r="AA625" s="4" t="s">
        <v>263</v>
      </c>
    </row>
    <row r="626" spans="1:27" x14ac:dyDescent="0.25">
      <c r="A626" s="2">
        <v>200071720</v>
      </c>
      <c r="B626" s="2" t="s">
        <v>1685</v>
      </c>
      <c r="C626" s="2" t="s">
        <v>1686</v>
      </c>
      <c r="D626" s="50" t="s">
        <v>1687</v>
      </c>
      <c r="E626" s="46" t="s">
        <v>1509</v>
      </c>
      <c r="F626" s="50" t="s">
        <v>2489</v>
      </c>
      <c r="G626" s="39">
        <v>43688</v>
      </c>
      <c r="H626" s="4">
        <v>8439</v>
      </c>
      <c r="I626" s="4">
        <v>226</v>
      </c>
      <c r="J626" s="51">
        <v>206</v>
      </c>
      <c r="K626" s="51">
        <v>180</v>
      </c>
      <c r="L626" s="51">
        <v>206</v>
      </c>
      <c r="M626" s="51">
        <v>267</v>
      </c>
      <c r="N626" s="51">
        <v>215</v>
      </c>
      <c r="O626" s="73">
        <f t="shared" si="217"/>
        <v>80</v>
      </c>
      <c r="P626" s="65">
        <f t="shared" si="214"/>
        <v>82</v>
      </c>
      <c r="Q626" s="65">
        <f t="shared" si="212"/>
        <v>71</v>
      </c>
      <c r="R626" s="65">
        <f t="shared" si="210"/>
        <v>55</v>
      </c>
      <c r="S626" s="65">
        <f t="shared" si="218"/>
        <v>76</v>
      </c>
      <c r="T626" s="53">
        <f t="shared" si="216"/>
        <v>83</v>
      </c>
      <c r="U626" s="49">
        <f t="shared" si="199"/>
        <v>4</v>
      </c>
      <c r="V626" s="49">
        <f t="shared" si="200"/>
        <v>4</v>
      </c>
      <c r="W626" s="49">
        <f t="shared" si="201"/>
        <v>3</v>
      </c>
      <c r="X626" s="49">
        <f t="shared" si="202"/>
        <v>4</v>
      </c>
      <c r="Y626" s="49" t="str">
        <f t="shared" si="203"/>
        <v>B2</v>
      </c>
      <c r="AA626" s="4" t="s">
        <v>263</v>
      </c>
    </row>
    <row r="627" spans="1:27" x14ac:dyDescent="0.25">
      <c r="A627" s="2">
        <v>200063121</v>
      </c>
      <c r="B627" s="2" t="s">
        <v>1585</v>
      </c>
      <c r="C627" s="2" t="s">
        <v>485</v>
      </c>
      <c r="D627" s="50" t="s">
        <v>1586</v>
      </c>
      <c r="E627" s="46" t="s">
        <v>1509</v>
      </c>
      <c r="F627" s="50" t="s">
        <v>2489</v>
      </c>
      <c r="G627" s="39">
        <v>43688</v>
      </c>
      <c r="H627" s="4">
        <v>8438</v>
      </c>
      <c r="I627" s="4">
        <v>141</v>
      </c>
      <c r="J627" s="51">
        <v>154</v>
      </c>
      <c r="K627" s="51">
        <v>180</v>
      </c>
      <c r="L627" s="51">
        <v>197</v>
      </c>
      <c r="M627" s="51">
        <v>251</v>
      </c>
      <c r="N627" s="51">
        <v>196</v>
      </c>
      <c r="O627" s="73">
        <f t="shared" si="217"/>
        <v>31</v>
      </c>
      <c r="P627" s="65">
        <f t="shared" si="214"/>
        <v>46</v>
      </c>
      <c r="Q627" s="65">
        <f t="shared" si="212"/>
        <v>71</v>
      </c>
      <c r="R627" s="65">
        <f t="shared" si="210"/>
        <v>45</v>
      </c>
      <c r="S627" s="65">
        <f t="shared" si="218"/>
        <v>59</v>
      </c>
      <c r="T627" s="53">
        <f t="shared" si="216"/>
        <v>57</v>
      </c>
      <c r="U627" s="49">
        <f t="shared" si="199"/>
        <v>2</v>
      </c>
      <c r="V627" s="49">
        <f t="shared" si="200"/>
        <v>3</v>
      </c>
      <c r="W627" s="49">
        <f t="shared" si="201"/>
        <v>3</v>
      </c>
      <c r="X627" s="49">
        <f t="shared" si="202"/>
        <v>3</v>
      </c>
      <c r="Y627" s="49" t="str">
        <f t="shared" si="203"/>
        <v>B2</v>
      </c>
      <c r="AA627" s="4" t="s">
        <v>263</v>
      </c>
    </row>
    <row r="628" spans="1:27" x14ac:dyDescent="0.25">
      <c r="A628" s="2">
        <v>200073840</v>
      </c>
      <c r="B628" s="2" t="s">
        <v>1587</v>
      </c>
      <c r="C628" s="2" t="s">
        <v>1588</v>
      </c>
      <c r="D628" s="50" t="s">
        <v>1589</v>
      </c>
      <c r="E628" s="46" t="s">
        <v>1509</v>
      </c>
      <c r="F628" s="50" t="s">
        <v>2489</v>
      </c>
      <c r="G628" s="39">
        <v>43688</v>
      </c>
      <c r="H628" s="4">
        <v>8438</v>
      </c>
      <c r="I628" s="4">
        <v>181</v>
      </c>
      <c r="J628" s="51">
        <v>223</v>
      </c>
      <c r="K628" s="51">
        <v>171</v>
      </c>
      <c r="L628" s="51">
        <v>214</v>
      </c>
      <c r="M628" s="51">
        <v>218</v>
      </c>
      <c r="N628" s="51">
        <v>207</v>
      </c>
      <c r="O628" s="73">
        <f t="shared" si="217"/>
        <v>74</v>
      </c>
      <c r="P628" s="65">
        <f t="shared" si="214"/>
        <v>92</v>
      </c>
      <c r="Q628" s="65">
        <f t="shared" si="212"/>
        <v>61</v>
      </c>
      <c r="R628" s="65">
        <f t="shared" si="210"/>
        <v>66</v>
      </c>
      <c r="S628" s="65">
        <f t="shared" si="218"/>
        <v>30</v>
      </c>
      <c r="T628" s="53">
        <f t="shared" si="216"/>
        <v>73</v>
      </c>
      <c r="U628" s="49">
        <f t="shared" si="199"/>
        <v>3</v>
      </c>
      <c r="V628" s="49">
        <f t="shared" si="200"/>
        <v>4</v>
      </c>
      <c r="W628" s="49">
        <f t="shared" si="201"/>
        <v>3</v>
      </c>
      <c r="X628" s="49">
        <f t="shared" si="202"/>
        <v>4</v>
      </c>
      <c r="Y628" s="49" t="str">
        <f t="shared" si="203"/>
        <v>B2</v>
      </c>
      <c r="AA628" s="4" t="s">
        <v>263</v>
      </c>
    </row>
    <row r="629" spans="1:27" x14ac:dyDescent="0.25">
      <c r="A629" s="2">
        <v>200073842</v>
      </c>
      <c r="B629" s="2" t="s">
        <v>1590</v>
      </c>
      <c r="C629" s="2" t="s">
        <v>402</v>
      </c>
      <c r="D629" s="50" t="s">
        <v>1591</v>
      </c>
      <c r="E629" s="46" t="s">
        <v>1509</v>
      </c>
      <c r="F629" s="50" t="s">
        <v>2489</v>
      </c>
      <c r="G629" s="39">
        <v>43688</v>
      </c>
      <c r="H629" s="4">
        <v>8438</v>
      </c>
      <c r="I629" s="4">
        <v>175</v>
      </c>
      <c r="J629" s="51">
        <v>171</v>
      </c>
      <c r="K629" s="51">
        <v>154</v>
      </c>
      <c r="L629" s="51">
        <v>240</v>
      </c>
      <c r="M629" s="51">
        <v>245</v>
      </c>
      <c r="N629" s="51">
        <v>203</v>
      </c>
      <c r="O629" s="73">
        <f t="shared" si="217"/>
        <v>59</v>
      </c>
      <c r="P629" s="65">
        <f t="shared" si="214"/>
        <v>60</v>
      </c>
      <c r="Q629" s="65">
        <f t="shared" si="212"/>
        <v>42</v>
      </c>
      <c r="R629" s="65">
        <f t="shared" ref="R629:R660" si="219">VLOOKUP(L629,PER_CC,2,FALSE)</f>
        <v>91</v>
      </c>
      <c r="S629" s="65">
        <f t="shared" si="218"/>
        <v>52</v>
      </c>
      <c r="T629" s="53">
        <f t="shared" si="216"/>
        <v>68</v>
      </c>
      <c r="U629" s="49">
        <f t="shared" si="199"/>
        <v>3</v>
      </c>
      <c r="V629" s="49">
        <f t="shared" si="200"/>
        <v>3</v>
      </c>
      <c r="W629" s="49">
        <f t="shared" si="201"/>
        <v>2</v>
      </c>
      <c r="X629" s="49">
        <f t="shared" si="202"/>
        <v>4</v>
      </c>
      <c r="Y629" s="49" t="str">
        <f t="shared" si="203"/>
        <v>B2</v>
      </c>
      <c r="AA629" s="4" t="s">
        <v>263</v>
      </c>
    </row>
    <row r="630" spans="1:27" x14ac:dyDescent="0.25">
      <c r="A630" s="2">
        <v>200069032</v>
      </c>
      <c r="B630" s="2" t="s">
        <v>1688</v>
      </c>
      <c r="C630" s="2" t="s">
        <v>381</v>
      </c>
      <c r="D630" s="50" t="s">
        <v>1689</v>
      </c>
      <c r="E630" s="46" t="s">
        <v>1509</v>
      </c>
      <c r="F630" s="50" t="s">
        <v>2489</v>
      </c>
      <c r="G630" s="39">
        <v>43688</v>
      </c>
      <c r="H630" s="4">
        <v>8439</v>
      </c>
      <c r="I630" s="4">
        <v>137</v>
      </c>
      <c r="J630" s="51">
        <v>189</v>
      </c>
      <c r="K630" s="51">
        <v>146</v>
      </c>
      <c r="L630" s="51">
        <v>180</v>
      </c>
      <c r="M630" s="51">
        <v>273</v>
      </c>
      <c r="N630" s="51">
        <v>197</v>
      </c>
      <c r="O630" s="73">
        <f t="shared" si="217"/>
        <v>26</v>
      </c>
      <c r="P630" s="65">
        <f t="shared" si="214"/>
        <v>71</v>
      </c>
      <c r="Q630" s="65">
        <f t="shared" si="212"/>
        <v>32</v>
      </c>
      <c r="R630" s="65">
        <f t="shared" si="219"/>
        <v>29</v>
      </c>
      <c r="S630" s="65">
        <f t="shared" si="218"/>
        <v>85</v>
      </c>
      <c r="T630" s="53">
        <f t="shared" si="216"/>
        <v>58</v>
      </c>
      <c r="U630" s="49">
        <f t="shared" si="199"/>
        <v>2</v>
      </c>
      <c r="V630" s="49">
        <f t="shared" si="200"/>
        <v>3</v>
      </c>
      <c r="W630" s="49">
        <f t="shared" si="201"/>
        <v>2</v>
      </c>
      <c r="X630" s="49">
        <f t="shared" si="202"/>
        <v>3</v>
      </c>
      <c r="Y630" s="49" t="str">
        <f t="shared" si="203"/>
        <v>B2</v>
      </c>
      <c r="AA630" s="4" t="s">
        <v>263</v>
      </c>
    </row>
    <row r="631" spans="1:27" x14ac:dyDescent="0.25">
      <c r="A631" s="2">
        <v>200054183</v>
      </c>
      <c r="B631" s="2" t="s">
        <v>1491</v>
      </c>
      <c r="C631" s="2" t="s">
        <v>3</v>
      </c>
      <c r="D631" s="50" t="s">
        <v>1690</v>
      </c>
      <c r="E631" s="46" t="s">
        <v>1509</v>
      </c>
      <c r="F631" s="50" t="s">
        <v>2489</v>
      </c>
      <c r="G631" s="39">
        <v>43688</v>
      </c>
      <c r="H631" s="4">
        <v>8439</v>
      </c>
      <c r="I631" s="4">
        <v>136</v>
      </c>
      <c r="J631" s="51">
        <v>129</v>
      </c>
      <c r="K631" s="51">
        <v>146</v>
      </c>
      <c r="L631" s="51">
        <v>163</v>
      </c>
      <c r="M631" s="51">
        <v>185</v>
      </c>
      <c r="N631" s="51">
        <v>156</v>
      </c>
      <c r="O631" s="73">
        <v>25</v>
      </c>
      <c r="P631" s="65">
        <f t="shared" si="214"/>
        <v>27</v>
      </c>
      <c r="Q631" s="65">
        <f t="shared" si="212"/>
        <v>32</v>
      </c>
      <c r="R631" s="65">
        <f t="shared" si="219"/>
        <v>16</v>
      </c>
      <c r="S631" s="65">
        <f t="shared" si="218"/>
        <v>14</v>
      </c>
      <c r="T631" s="53">
        <f t="shared" si="216"/>
        <v>18</v>
      </c>
      <c r="U631" s="49">
        <f t="shared" si="199"/>
        <v>2</v>
      </c>
      <c r="V631" s="49">
        <f t="shared" si="200"/>
        <v>2</v>
      </c>
      <c r="W631" s="49">
        <f t="shared" si="201"/>
        <v>2</v>
      </c>
      <c r="X631" s="49">
        <f t="shared" si="202"/>
        <v>3</v>
      </c>
      <c r="Y631" s="49" t="str">
        <f t="shared" si="203"/>
        <v>B1</v>
      </c>
      <c r="AA631" s="4" t="s">
        <v>263</v>
      </c>
    </row>
    <row r="632" spans="1:27" x14ac:dyDescent="0.25">
      <c r="A632" s="2">
        <v>200074375</v>
      </c>
      <c r="B632" s="2" t="s">
        <v>1592</v>
      </c>
      <c r="C632" s="2" t="s">
        <v>799</v>
      </c>
      <c r="D632" s="50" t="s">
        <v>1593</v>
      </c>
      <c r="E632" s="46" t="s">
        <v>1509</v>
      </c>
      <c r="F632" s="50" t="s">
        <v>2489</v>
      </c>
      <c r="G632" s="39">
        <v>43688</v>
      </c>
      <c r="H632" s="4">
        <v>8438</v>
      </c>
      <c r="I632" s="4">
        <v>169</v>
      </c>
      <c r="J632" s="51">
        <v>171</v>
      </c>
      <c r="K632" s="51">
        <v>189</v>
      </c>
      <c r="L632" s="51">
        <v>206</v>
      </c>
      <c r="M632" s="51">
        <v>278</v>
      </c>
      <c r="N632" s="51">
        <v>211</v>
      </c>
      <c r="O632" s="73">
        <f>VLOOKUP(I632,PER_CE,2,FALSE)</f>
        <v>48</v>
      </c>
      <c r="P632" s="65">
        <f t="shared" si="214"/>
        <v>60</v>
      </c>
      <c r="Q632" s="65">
        <f t="shared" si="212"/>
        <v>76</v>
      </c>
      <c r="R632" s="65">
        <f t="shared" si="219"/>
        <v>55</v>
      </c>
      <c r="S632" s="65">
        <f t="shared" si="218"/>
        <v>88</v>
      </c>
      <c r="T632" s="53">
        <v>79</v>
      </c>
      <c r="U632" s="49">
        <f t="shared" si="199"/>
        <v>3</v>
      </c>
      <c r="V632" s="49">
        <f t="shared" si="200"/>
        <v>3</v>
      </c>
      <c r="W632" s="49">
        <f t="shared" si="201"/>
        <v>3</v>
      </c>
      <c r="X632" s="49">
        <f t="shared" si="202"/>
        <v>4</v>
      </c>
      <c r="Y632" s="49" t="str">
        <f t="shared" si="203"/>
        <v>B2</v>
      </c>
      <c r="AA632" s="4" t="s">
        <v>263</v>
      </c>
    </row>
    <row r="633" spans="1:27" x14ac:dyDescent="0.25">
      <c r="A633" s="2">
        <v>200072549</v>
      </c>
      <c r="B633" s="2" t="s">
        <v>1594</v>
      </c>
      <c r="C633" s="2" t="s">
        <v>8</v>
      </c>
      <c r="D633" s="50" t="s">
        <v>1595</v>
      </c>
      <c r="E633" s="46" t="s">
        <v>1509</v>
      </c>
      <c r="F633" s="50" t="s">
        <v>2489</v>
      </c>
      <c r="G633" s="39">
        <v>43688</v>
      </c>
      <c r="H633" s="4">
        <v>8438</v>
      </c>
      <c r="I633" s="4">
        <v>179</v>
      </c>
      <c r="J633" s="51">
        <v>214</v>
      </c>
      <c r="K633" s="51">
        <v>163</v>
      </c>
      <c r="L633" s="51">
        <v>206</v>
      </c>
      <c r="M633" s="51">
        <v>235</v>
      </c>
      <c r="N633" s="51">
        <v>205</v>
      </c>
      <c r="O633" s="73">
        <f>VLOOKUP(I633,PER_CE,2,FALSE)</f>
        <v>68</v>
      </c>
      <c r="P633" s="65">
        <f t="shared" si="214"/>
        <v>88</v>
      </c>
      <c r="Q633" s="65">
        <f t="shared" si="212"/>
        <v>51</v>
      </c>
      <c r="R633" s="65">
        <f t="shared" si="219"/>
        <v>55</v>
      </c>
      <c r="S633" s="65">
        <f t="shared" si="218"/>
        <v>42</v>
      </c>
      <c r="T633" s="53">
        <f t="shared" ref="T633:T638" si="220">VLOOKUP(N633,PER_PGLOB,2,FALSE)</f>
        <v>72</v>
      </c>
      <c r="U633" s="49">
        <f t="shared" si="199"/>
        <v>3</v>
      </c>
      <c r="V633" s="49">
        <f t="shared" si="200"/>
        <v>4</v>
      </c>
      <c r="W633" s="49">
        <f t="shared" si="201"/>
        <v>3</v>
      </c>
      <c r="X633" s="49">
        <f t="shared" si="202"/>
        <v>4</v>
      </c>
      <c r="Y633" s="49" t="str">
        <f t="shared" si="203"/>
        <v>B2</v>
      </c>
      <c r="AA633" s="4" t="s">
        <v>263</v>
      </c>
    </row>
    <row r="634" spans="1:27" x14ac:dyDescent="0.25">
      <c r="A634" s="2">
        <v>200072555</v>
      </c>
      <c r="B634" s="2" t="s">
        <v>1691</v>
      </c>
      <c r="C634" s="2" t="s">
        <v>4</v>
      </c>
      <c r="D634" s="50" t="s">
        <v>1692</v>
      </c>
      <c r="E634" s="46" t="s">
        <v>1509</v>
      </c>
      <c r="F634" s="50" t="s">
        <v>2489</v>
      </c>
      <c r="G634" s="39">
        <v>43688</v>
      </c>
      <c r="H634" s="4">
        <v>8439</v>
      </c>
      <c r="I634" s="4">
        <v>173</v>
      </c>
      <c r="J634" s="51">
        <v>180</v>
      </c>
      <c r="K634" s="51">
        <v>206</v>
      </c>
      <c r="L634" s="51">
        <v>223</v>
      </c>
      <c r="M634" s="51">
        <v>262</v>
      </c>
      <c r="N634" s="51">
        <v>218</v>
      </c>
      <c r="O634" s="73">
        <f>VLOOKUP(I634,PER_CE,2,FALSE)</f>
        <v>55</v>
      </c>
      <c r="P634" s="65">
        <f t="shared" si="214"/>
        <v>67</v>
      </c>
      <c r="Q634" s="65">
        <f t="shared" si="212"/>
        <v>90</v>
      </c>
      <c r="R634" s="65">
        <f t="shared" si="219"/>
        <v>77</v>
      </c>
      <c r="S634" s="65">
        <f t="shared" si="218"/>
        <v>71</v>
      </c>
      <c r="T634" s="53">
        <f t="shared" si="220"/>
        <v>85</v>
      </c>
      <c r="U634" s="49">
        <f t="shared" ref="U634:U697" si="221">VALUE(IF(I634&lt;116,"1",IF(I634&lt;151,"2",IF(I634&lt;186,"3",IF(I634&lt;=300,"4","ERROR")))))</f>
        <v>3</v>
      </c>
      <c r="V634" s="49">
        <f t="shared" ref="V634:V697" si="222">VALUE(IF(J634&lt;126,"1",IF(J634&lt;154,"2",IF(J634&lt;203,"3",IF(J634&lt;=300,"4","ERROR")))))</f>
        <v>3</v>
      </c>
      <c r="W634" s="49">
        <f t="shared" ref="W634:W697" si="223">VALUE(IF(K634&lt;125,"1",IF(K634&lt;158,"2",IF(K634&lt;200,"3",IF(K634&lt;=300,"4","ERROR")))))</f>
        <v>4</v>
      </c>
      <c r="X634" s="49">
        <f t="shared" ref="X634:X697" si="224">VALUE(IF(L634&lt;125,"1",IF(L634&lt;157,"2",IF(L634&lt;200,"3",IF(L634&lt;=300,"4","ERROR")))))</f>
        <v>4</v>
      </c>
      <c r="Y634" s="49" t="str">
        <f t="shared" ref="Y634:Y697" si="225">IF(M634&lt;123,"-A1",IF(M634&lt;146,"A1",IF(M634&lt;171,"A2",IF(M634&lt;200,"B1",IF(M634&lt;=300,"B2","ERROR")))))</f>
        <v>B2</v>
      </c>
      <c r="AA634" s="4" t="s">
        <v>263</v>
      </c>
    </row>
    <row r="635" spans="1:27" x14ac:dyDescent="0.25">
      <c r="A635" s="2">
        <v>200068130</v>
      </c>
      <c r="B635" s="2" t="s">
        <v>1596</v>
      </c>
      <c r="C635" s="2" t="s">
        <v>337</v>
      </c>
      <c r="D635" s="50" t="s">
        <v>1597</v>
      </c>
      <c r="E635" s="46" t="s">
        <v>1509</v>
      </c>
      <c r="F635" s="50" t="s">
        <v>2489</v>
      </c>
      <c r="G635" s="39">
        <v>43688</v>
      </c>
      <c r="H635" s="4">
        <v>8438</v>
      </c>
      <c r="I635" s="4">
        <v>30</v>
      </c>
      <c r="J635" s="51">
        <v>197</v>
      </c>
      <c r="K635" s="51">
        <v>120</v>
      </c>
      <c r="L635" s="51">
        <v>240</v>
      </c>
      <c r="M635" s="51">
        <v>289</v>
      </c>
      <c r="N635" s="59">
        <v>212</v>
      </c>
      <c r="O635" s="73">
        <v>1</v>
      </c>
      <c r="P635" s="65">
        <f t="shared" si="214"/>
        <v>77</v>
      </c>
      <c r="Q635" s="65">
        <f t="shared" si="212"/>
        <v>16</v>
      </c>
      <c r="R635" s="65">
        <f t="shared" si="219"/>
        <v>91</v>
      </c>
      <c r="S635" s="65">
        <f t="shared" si="218"/>
        <v>95</v>
      </c>
      <c r="T635" s="53">
        <f t="shared" si="220"/>
        <v>79</v>
      </c>
      <c r="U635" s="49">
        <f t="shared" si="221"/>
        <v>1</v>
      </c>
      <c r="V635" s="49">
        <f t="shared" si="222"/>
        <v>3</v>
      </c>
      <c r="W635" s="49">
        <f t="shared" si="223"/>
        <v>1</v>
      </c>
      <c r="X635" s="49">
        <f t="shared" si="224"/>
        <v>4</v>
      </c>
      <c r="Y635" s="49" t="str">
        <f t="shared" si="225"/>
        <v>B2</v>
      </c>
      <c r="AA635" s="4" t="s">
        <v>263</v>
      </c>
    </row>
    <row r="636" spans="1:27" x14ac:dyDescent="0.25">
      <c r="A636" s="2">
        <v>200071380</v>
      </c>
      <c r="B636" s="2" t="s">
        <v>1693</v>
      </c>
      <c r="C636" s="2" t="s">
        <v>1694</v>
      </c>
      <c r="D636" s="50" t="s">
        <v>1695</v>
      </c>
      <c r="E636" s="46" t="s">
        <v>1509</v>
      </c>
      <c r="F636" s="50" t="s">
        <v>2489</v>
      </c>
      <c r="G636" s="39">
        <v>43688</v>
      </c>
      <c r="H636" s="4">
        <v>8439</v>
      </c>
      <c r="I636" s="4">
        <v>282</v>
      </c>
      <c r="J636" s="51">
        <v>240</v>
      </c>
      <c r="K636" s="51">
        <v>180</v>
      </c>
      <c r="L636" s="51">
        <v>231</v>
      </c>
      <c r="M636" s="51">
        <v>202</v>
      </c>
      <c r="N636" s="59">
        <v>213</v>
      </c>
      <c r="O636" s="73">
        <f t="shared" ref="O636:O648" si="226">VLOOKUP(I636,PER_CE,2,FALSE)</f>
        <v>92</v>
      </c>
      <c r="P636" s="65">
        <f t="shared" si="214"/>
        <v>98</v>
      </c>
      <c r="Q636" s="65">
        <f t="shared" ref="Q636:Q641" si="227">VLOOKUP(K636,PER_LC,2,FALSE)</f>
        <v>71</v>
      </c>
      <c r="R636" s="65">
        <f t="shared" si="219"/>
        <v>85</v>
      </c>
      <c r="S636" s="65">
        <f t="shared" si="218"/>
        <v>22</v>
      </c>
      <c r="T636" s="53">
        <f t="shared" si="220"/>
        <v>81</v>
      </c>
      <c r="U636" s="49">
        <f t="shared" si="221"/>
        <v>4</v>
      </c>
      <c r="V636" s="49">
        <f t="shared" si="222"/>
        <v>4</v>
      </c>
      <c r="W636" s="49">
        <f t="shared" si="223"/>
        <v>3</v>
      </c>
      <c r="X636" s="49">
        <f t="shared" si="224"/>
        <v>4</v>
      </c>
      <c r="Y636" s="49" t="str">
        <f t="shared" si="225"/>
        <v>B2</v>
      </c>
      <c r="AA636" s="4" t="s">
        <v>263</v>
      </c>
    </row>
    <row r="637" spans="1:27" x14ac:dyDescent="0.25">
      <c r="A637" s="2">
        <v>200072588</v>
      </c>
      <c r="B637" s="2" t="s">
        <v>1598</v>
      </c>
      <c r="C637" s="2" t="s">
        <v>1599</v>
      </c>
      <c r="D637" s="50" t="s">
        <v>1600</v>
      </c>
      <c r="E637" s="46" t="s">
        <v>1509</v>
      </c>
      <c r="F637" s="50" t="s">
        <v>2489</v>
      </c>
      <c r="G637" s="39">
        <v>43688</v>
      </c>
      <c r="H637" s="4">
        <v>8438</v>
      </c>
      <c r="I637" s="4">
        <v>167</v>
      </c>
      <c r="J637" s="51">
        <v>197</v>
      </c>
      <c r="K637" s="51">
        <v>154</v>
      </c>
      <c r="L637" s="51">
        <v>197</v>
      </c>
      <c r="M637" s="51">
        <v>267</v>
      </c>
      <c r="N637" s="51">
        <v>204</v>
      </c>
      <c r="O637" s="73">
        <f t="shared" si="226"/>
        <v>46</v>
      </c>
      <c r="P637" s="65">
        <f t="shared" si="214"/>
        <v>77</v>
      </c>
      <c r="Q637" s="65">
        <f t="shared" si="227"/>
        <v>42</v>
      </c>
      <c r="R637" s="65">
        <f t="shared" si="219"/>
        <v>45</v>
      </c>
      <c r="S637" s="65">
        <f t="shared" si="218"/>
        <v>76</v>
      </c>
      <c r="T637" s="53">
        <f t="shared" si="220"/>
        <v>69</v>
      </c>
      <c r="U637" s="49">
        <f t="shared" si="221"/>
        <v>3</v>
      </c>
      <c r="V637" s="49">
        <f t="shared" si="222"/>
        <v>3</v>
      </c>
      <c r="W637" s="49">
        <f t="shared" si="223"/>
        <v>2</v>
      </c>
      <c r="X637" s="49">
        <f t="shared" si="224"/>
        <v>3</v>
      </c>
      <c r="Y637" s="49" t="str">
        <f t="shared" si="225"/>
        <v>B2</v>
      </c>
      <c r="AA637" s="4" t="s">
        <v>263</v>
      </c>
    </row>
    <row r="638" spans="1:27" x14ac:dyDescent="0.25">
      <c r="A638" s="2">
        <v>200071094</v>
      </c>
      <c r="B638" s="2" t="s">
        <v>1696</v>
      </c>
      <c r="C638" s="2" t="s">
        <v>342</v>
      </c>
      <c r="D638" s="50" t="s">
        <v>1697</v>
      </c>
      <c r="E638" s="46" t="s">
        <v>1509</v>
      </c>
      <c r="F638" s="50" t="s">
        <v>2489</v>
      </c>
      <c r="G638" s="39">
        <v>43688</v>
      </c>
      <c r="H638" s="4">
        <v>8439</v>
      </c>
      <c r="I638" s="4">
        <v>96</v>
      </c>
      <c r="J638" s="51">
        <v>197</v>
      </c>
      <c r="K638" s="51">
        <v>214</v>
      </c>
      <c r="L638" s="51">
        <v>214</v>
      </c>
      <c r="M638" s="51">
        <v>278</v>
      </c>
      <c r="N638" s="59">
        <v>226</v>
      </c>
      <c r="O638" s="73">
        <f t="shared" si="226"/>
        <v>9</v>
      </c>
      <c r="P638" s="65">
        <f t="shared" si="214"/>
        <v>77</v>
      </c>
      <c r="Q638" s="65">
        <f t="shared" si="227"/>
        <v>94</v>
      </c>
      <c r="R638" s="65">
        <f t="shared" si="219"/>
        <v>66</v>
      </c>
      <c r="S638" s="65">
        <f t="shared" si="218"/>
        <v>88</v>
      </c>
      <c r="T638" s="53">
        <f t="shared" si="220"/>
        <v>92</v>
      </c>
      <c r="U638" s="49">
        <f t="shared" si="221"/>
        <v>1</v>
      </c>
      <c r="V638" s="49">
        <f t="shared" si="222"/>
        <v>3</v>
      </c>
      <c r="W638" s="49">
        <f t="shared" si="223"/>
        <v>4</v>
      </c>
      <c r="X638" s="49">
        <f t="shared" si="224"/>
        <v>4</v>
      </c>
      <c r="Y638" s="49" t="str">
        <f t="shared" si="225"/>
        <v>B2</v>
      </c>
      <c r="AA638" s="4" t="s">
        <v>263</v>
      </c>
    </row>
    <row r="639" spans="1:27" x14ac:dyDescent="0.25">
      <c r="A639" s="2">
        <v>200071574</v>
      </c>
      <c r="B639" s="2" t="s">
        <v>1601</v>
      </c>
      <c r="C639" s="2" t="s">
        <v>1602</v>
      </c>
      <c r="D639" s="50" t="s">
        <v>1603</v>
      </c>
      <c r="E639" s="46" t="s">
        <v>1509</v>
      </c>
      <c r="F639" s="50" t="s">
        <v>2489</v>
      </c>
      <c r="G639" s="39">
        <v>43688</v>
      </c>
      <c r="H639" s="4">
        <v>8438</v>
      </c>
      <c r="I639" s="4">
        <v>135</v>
      </c>
      <c r="J639" s="51">
        <v>86</v>
      </c>
      <c r="K639" s="51">
        <v>94</v>
      </c>
      <c r="L639" s="51">
        <v>197</v>
      </c>
      <c r="M639" s="51">
        <v>196</v>
      </c>
      <c r="N639" s="51">
        <v>143</v>
      </c>
      <c r="O639" s="73">
        <f t="shared" si="226"/>
        <v>24</v>
      </c>
      <c r="P639" s="65">
        <f t="shared" si="214"/>
        <v>7</v>
      </c>
      <c r="Q639" s="65">
        <f t="shared" si="227"/>
        <v>8</v>
      </c>
      <c r="R639" s="65">
        <f t="shared" si="219"/>
        <v>45</v>
      </c>
      <c r="S639" s="65">
        <f t="shared" si="218"/>
        <v>18</v>
      </c>
      <c r="T639" s="53">
        <v>12</v>
      </c>
      <c r="U639" s="49">
        <f t="shared" si="221"/>
        <v>2</v>
      </c>
      <c r="V639" s="49">
        <f t="shared" si="222"/>
        <v>1</v>
      </c>
      <c r="W639" s="49">
        <f t="shared" si="223"/>
        <v>1</v>
      </c>
      <c r="X639" s="49">
        <f t="shared" si="224"/>
        <v>3</v>
      </c>
      <c r="Y639" s="49" t="str">
        <f t="shared" si="225"/>
        <v>B1</v>
      </c>
      <c r="AA639" s="4" t="s">
        <v>263</v>
      </c>
    </row>
    <row r="640" spans="1:27" x14ac:dyDescent="0.25">
      <c r="A640" s="2">
        <v>200072290</v>
      </c>
      <c r="B640" s="2" t="s">
        <v>1604</v>
      </c>
      <c r="C640" s="2" t="s">
        <v>1605</v>
      </c>
      <c r="D640" s="50" t="s">
        <v>1606</v>
      </c>
      <c r="E640" s="46" t="s">
        <v>1509</v>
      </c>
      <c r="F640" s="50" t="s">
        <v>2489</v>
      </c>
      <c r="G640" s="39">
        <v>43688</v>
      </c>
      <c r="H640" s="4">
        <v>8438</v>
      </c>
      <c r="I640" s="4">
        <v>133</v>
      </c>
      <c r="J640" s="51">
        <v>223</v>
      </c>
      <c r="K640" s="51">
        <v>189</v>
      </c>
      <c r="L640" s="51">
        <v>214</v>
      </c>
      <c r="M640" s="51">
        <v>256</v>
      </c>
      <c r="N640" s="51">
        <v>221</v>
      </c>
      <c r="O640" s="73">
        <f t="shared" si="226"/>
        <v>21</v>
      </c>
      <c r="P640" s="65">
        <f t="shared" si="214"/>
        <v>92</v>
      </c>
      <c r="Q640" s="65">
        <f t="shared" si="227"/>
        <v>76</v>
      </c>
      <c r="R640" s="65">
        <f t="shared" si="219"/>
        <v>66</v>
      </c>
      <c r="S640" s="65">
        <f t="shared" si="218"/>
        <v>63</v>
      </c>
      <c r="T640" s="53">
        <v>88</v>
      </c>
      <c r="U640" s="49">
        <f t="shared" si="221"/>
        <v>2</v>
      </c>
      <c r="V640" s="49">
        <f t="shared" si="222"/>
        <v>4</v>
      </c>
      <c r="W640" s="49">
        <f t="shared" si="223"/>
        <v>3</v>
      </c>
      <c r="X640" s="49">
        <f t="shared" si="224"/>
        <v>4</v>
      </c>
      <c r="Y640" s="49" t="str">
        <f t="shared" si="225"/>
        <v>B2</v>
      </c>
      <c r="AA640" s="4" t="s">
        <v>263</v>
      </c>
    </row>
    <row r="641" spans="1:27" x14ac:dyDescent="0.25">
      <c r="A641" s="2">
        <v>200074559</v>
      </c>
      <c r="B641" s="2" t="s">
        <v>1607</v>
      </c>
      <c r="C641" s="2" t="s">
        <v>548</v>
      </c>
      <c r="D641" s="50" t="s">
        <v>1608</v>
      </c>
      <c r="E641" s="46" t="s">
        <v>1509</v>
      </c>
      <c r="F641" s="50" t="s">
        <v>2489</v>
      </c>
      <c r="G641" s="39">
        <v>43688</v>
      </c>
      <c r="H641" s="4">
        <v>8438</v>
      </c>
      <c r="I641" s="4">
        <v>35</v>
      </c>
      <c r="J641" s="51">
        <v>197</v>
      </c>
      <c r="K641" s="51">
        <v>137</v>
      </c>
      <c r="L641" s="51">
        <v>197</v>
      </c>
      <c r="M641" s="51">
        <v>256</v>
      </c>
      <c r="N641" s="51">
        <v>197</v>
      </c>
      <c r="O641" s="73">
        <f t="shared" si="226"/>
        <v>2</v>
      </c>
      <c r="P641" s="65">
        <f t="shared" si="214"/>
        <v>77</v>
      </c>
      <c r="Q641" s="65">
        <f t="shared" si="227"/>
        <v>26</v>
      </c>
      <c r="R641" s="65">
        <f t="shared" si="219"/>
        <v>45</v>
      </c>
      <c r="S641" s="65">
        <f t="shared" si="218"/>
        <v>63</v>
      </c>
      <c r="T641" s="53">
        <f t="shared" ref="T641:T646" si="228">VLOOKUP(N641,PER_PGLOB,2,FALSE)</f>
        <v>58</v>
      </c>
      <c r="U641" s="49">
        <f t="shared" si="221"/>
        <v>1</v>
      </c>
      <c r="V641" s="49">
        <f t="shared" si="222"/>
        <v>3</v>
      </c>
      <c r="W641" s="49">
        <f t="shared" si="223"/>
        <v>2</v>
      </c>
      <c r="X641" s="49">
        <f t="shared" si="224"/>
        <v>3</v>
      </c>
      <c r="Y641" s="49" t="str">
        <f t="shared" si="225"/>
        <v>B2</v>
      </c>
      <c r="AA641" s="4" t="s">
        <v>263</v>
      </c>
    </row>
    <row r="642" spans="1:27" x14ac:dyDescent="0.25">
      <c r="A642" s="2">
        <v>200072310</v>
      </c>
      <c r="B642" s="2" t="s">
        <v>1698</v>
      </c>
      <c r="C642" s="2" t="s">
        <v>285</v>
      </c>
      <c r="D642" s="50" t="s">
        <v>1699</v>
      </c>
      <c r="E642" s="46" t="s">
        <v>1509</v>
      </c>
      <c r="F642" s="50" t="s">
        <v>2489</v>
      </c>
      <c r="G642" s="39">
        <v>43688</v>
      </c>
      <c r="H642" s="4">
        <v>8439</v>
      </c>
      <c r="I642" s="4">
        <v>143</v>
      </c>
      <c r="J642" s="51">
        <v>163</v>
      </c>
      <c r="K642" s="51"/>
      <c r="L642" s="51">
        <v>189</v>
      </c>
      <c r="M642" s="51">
        <v>229</v>
      </c>
      <c r="N642" s="51">
        <v>145</v>
      </c>
      <c r="O642" s="73">
        <f t="shared" si="226"/>
        <v>33</v>
      </c>
      <c r="P642" s="65">
        <f t="shared" si="214"/>
        <v>53</v>
      </c>
      <c r="Q642" s="65"/>
      <c r="R642" s="65">
        <f t="shared" si="219"/>
        <v>34</v>
      </c>
      <c r="S642" s="65">
        <f t="shared" si="218"/>
        <v>37</v>
      </c>
      <c r="T642" s="53">
        <f t="shared" si="228"/>
        <v>12</v>
      </c>
      <c r="U642" s="49">
        <f t="shared" si="221"/>
        <v>2</v>
      </c>
      <c r="V642" s="49">
        <f t="shared" si="222"/>
        <v>3</v>
      </c>
      <c r="W642" s="49">
        <f t="shared" si="223"/>
        <v>1</v>
      </c>
      <c r="X642" s="49">
        <f t="shared" si="224"/>
        <v>3</v>
      </c>
      <c r="Y642" s="49" t="str">
        <f t="shared" si="225"/>
        <v>B2</v>
      </c>
      <c r="AA642" s="4" t="s">
        <v>263</v>
      </c>
    </row>
    <row r="643" spans="1:27" x14ac:dyDescent="0.25">
      <c r="A643" s="2">
        <v>200053328</v>
      </c>
      <c r="B643" s="2" t="s">
        <v>1700</v>
      </c>
      <c r="C643" s="2" t="s">
        <v>260</v>
      </c>
      <c r="D643" s="50" t="s">
        <v>1701</v>
      </c>
      <c r="E643" s="46" t="s">
        <v>1509</v>
      </c>
      <c r="F643" s="50" t="s">
        <v>2489</v>
      </c>
      <c r="G643" s="39">
        <v>43688</v>
      </c>
      <c r="H643" s="4">
        <v>8439</v>
      </c>
      <c r="I643" s="4">
        <v>171</v>
      </c>
      <c r="J643" s="51">
        <v>223</v>
      </c>
      <c r="K643" s="51">
        <v>137</v>
      </c>
      <c r="L643" s="51">
        <v>197</v>
      </c>
      <c r="M643" s="51">
        <v>240</v>
      </c>
      <c r="N643" s="51">
        <v>199</v>
      </c>
      <c r="O643" s="73">
        <f t="shared" si="226"/>
        <v>51</v>
      </c>
      <c r="P643" s="65">
        <f t="shared" si="214"/>
        <v>92</v>
      </c>
      <c r="Q643" s="65">
        <f t="shared" ref="Q643:Q674" si="229">VLOOKUP(K643,PER_LC,2,FALSE)</f>
        <v>26</v>
      </c>
      <c r="R643" s="65">
        <f t="shared" si="219"/>
        <v>45</v>
      </c>
      <c r="S643" s="65">
        <f t="shared" si="218"/>
        <v>47</v>
      </c>
      <c r="T643" s="53">
        <f t="shared" si="228"/>
        <v>61</v>
      </c>
      <c r="U643" s="49">
        <f t="shared" si="221"/>
        <v>3</v>
      </c>
      <c r="V643" s="49">
        <f t="shared" si="222"/>
        <v>4</v>
      </c>
      <c r="W643" s="49">
        <f t="shared" si="223"/>
        <v>2</v>
      </c>
      <c r="X643" s="49">
        <f t="shared" si="224"/>
        <v>3</v>
      </c>
      <c r="Y643" s="49" t="str">
        <f t="shared" si="225"/>
        <v>B2</v>
      </c>
      <c r="AA643" s="4" t="s">
        <v>263</v>
      </c>
    </row>
    <row r="644" spans="1:27" x14ac:dyDescent="0.25">
      <c r="A644" s="2">
        <v>200072321</v>
      </c>
      <c r="B644" s="2" t="s">
        <v>1702</v>
      </c>
      <c r="C644" s="2" t="s">
        <v>1279</v>
      </c>
      <c r="D644" s="50" t="s">
        <v>1703</v>
      </c>
      <c r="E644" s="46" t="s">
        <v>1509</v>
      </c>
      <c r="F644" s="50" t="s">
        <v>2489</v>
      </c>
      <c r="G644" s="39">
        <v>43688</v>
      </c>
      <c r="H644" s="4">
        <v>8439</v>
      </c>
      <c r="I644" s="4">
        <v>165</v>
      </c>
      <c r="J644" s="51">
        <v>137</v>
      </c>
      <c r="K644" s="51">
        <v>171</v>
      </c>
      <c r="L644" s="51">
        <v>189</v>
      </c>
      <c r="M644" s="51">
        <v>158</v>
      </c>
      <c r="N644" s="51">
        <v>164</v>
      </c>
      <c r="O644" s="73">
        <f t="shared" si="226"/>
        <v>44</v>
      </c>
      <c r="P644" s="65">
        <f t="shared" si="214"/>
        <v>33</v>
      </c>
      <c r="Q644" s="65">
        <f t="shared" si="229"/>
        <v>61</v>
      </c>
      <c r="R644" s="65">
        <f t="shared" si="219"/>
        <v>34</v>
      </c>
      <c r="S644" s="65">
        <f t="shared" si="218"/>
        <v>7</v>
      </c>
      <c r="T644" s="53">
        <f t="shared" si="228"/>
        <v>23</v>
      </c>
      <c r="U644" s="49">
        <f t="shared" si="221"/>
        <v>3</v>
      </c>
      <c r="V644" s="49">
        <f t="shared" si="222"/>
        <v>2</v>
      </c>
      <c r="W644" s="49">
        <f t="shared" si="223"/>
        <v>3</v>
      </c>
      <c r="X644" s="49">
        <f t="shared" si="224"/>
        <v>3</v>
      </c>
      <c r="Y644" s="49" t="str">
        <f t="shared" si="225"/>
        <v>A2</v>
      </c>
      <c r="AA644" s="4" t="s">
        <v>263</v>
      </c>
    </row>
    <row r="645" spans="1:27" x14ac:dyDescent="0.25">
      <c r="A645" s="2">
        <v>200072716</v>
      </c>
      <c r="B645" s="2" t="s">
        <v>1704</v>
      </c>
      <c r="C645" s="2" t="s">
        <v>337</v>
      </c>
      <c r="D645" s="50" t="s">
        <v>1705</v>
      </c>
      <c r="E645" s="46" t="s">
        <v>1509</v>
      </c>
      <c r="F645" s="50" t="s">
        <v>2489</v>
      </c>
      <c r="G645" s="39">
        <v>43688</v>
      </c>
      <c r="H645" s="4">
        <v>8439</v>
      </c>
      <c r="I645" s="4">
        <v>135</v>
      </c>
      <c r="J645" s="51">
        <v>137</v>
      </c>
      <c r="K645" s="51">
        <v>171</v>
      </c>
      <c r="L645" s="51">
        <v>206</v>
      </c>
      <c r="M645" s="51">
        <v>262</v>
      </c>
      <c r="N645" s="51">
        <v>194</v>
      </c>
      <c r="O645" s="73">
        <f t="shared" si="226"/>
        <v>24</v>
      </c>
      <c r="P645" s="65">
        <f t="shared" si="214"/>
        <v>33</v>
      </c>
      <c r="Q645" s="65">
        <f t="shared" si="229"/>
        <v>61</v>
      </c>
      <c r="R645" s="65">
        <f t="shared" si="219"/>
        <v>55</v>
      </c>
      <c r="S645" s="65">
        <f t="shared" si="218"/>
        <v>71</v>
      </c>
      <c r="T645" s="53">
        <f t="shared" si="228"/>
        <v>54</v>
      </c>
      <c r="U645" s="49">
        <f t="shared" si="221"/>
        <v>2</v>
      </c>
      <c r="V645" s="49">
        <f t="shared" si="222"/>
        <v>2</v>
      </c>
      <c r="W645" s="49">
        <f t="shared" si="223"/>
        <v>3</v>
      </c>
      <c r="X645" s="49">
        <f t="shared" si="224"/>
        <v>4</v>
      </c>
      <c r="Y645" s="49" t="str">
        <f t="shared" si="225"/>
        <v>B2</v>
      </c>
      <c r="AA645" s="4" t="s">
        <v>263</v>
      </c>
    </row>
    <row r="646" spans="1:27" x14ac:dyDescent="0.25">
      <c r="A646" s="2">
        <v>200076501</v>
      </c>
      <c r="B646" s="2" t="s">
        <v>1609</v>
      </c>
      <c r="C646" s="2" t="s">
        <v>381</v>
      </c>
      <c r="D646" s="50" t="s">
        <v>1610</v>
      </c>
      <c r="E646" s="46" t="s">
        <v>1509</v>
      </c>
      <c r="F646" s="50" t="s">
        <v>2489</v>
      </c>
      <c r="G646" s="39">
        <v>43688</v>
      </c>
      <c r="H646" s="4">
        <v>8438</v>
      </c>
      <c r="I646" s="4">
        <v>167</v>
      </c>
      <c r="J646" s="51">
        <v>206</v>
      </c>
      <c r="K646" s="51">
        <v>154</v>
      </c>
      <c r="L646" s="51">
        <v>223</v>
      </c>
      <c r="M646" s="51">
        <v>224</v>
      </c>
      <c r="N646" s="51">
        <v>202</v>
      </c>
      <c r="O646" s="73">
        <f t="shared" si="226"/>
        <v>46</v>
      </c>
      <c r="P646" s="65">
        <f t="shared" si="214"/>
        <v>82</v>
      </c>
      <c r="Q646" s="65">
        <f t="shared" si="229"/>
        <v>42</v>
      </c>
      <c r="R646" s="65">
        <f t="shared" si="219"/>
        <v>77</v>
      </c>
      <c r="S646" s="65">
        <f t="shared" si="218"/>
        <v>34</v>
      </c>
      <c r="T646" s="53">
        <f t="shared" si="228"/>
        <v>66</v>
      </c>
      <c r="U646" s="49">
        <f t="shared" si="221"/>
        <v>3</v>
      </c>
      <c r="V646" s="49">
        <f t="shared" si="222"/>
        <v>4</v>
      </c>
      <c r="W646" s="49">
        <f t="shared" si="223"/>
        <v>2</v>
      </c>
      <c r="X646" s="49">
        <f t="shared" si="224"/>
        <v>4</v>
      </c>
      <c r="Y646" s="49" t="str">
        <f t="shared" si="225"/>
        <v>B2</v>
      </c>
      <c r="AA646" s="4" t="s">
        <v>263</v>
      </c>
    </row>
    <row r="647" spans="1:27" x14ac:dyDescent="0.25">
      <c r="A647" s="2">
        <v>200071588</v>
      </c>
      <c r="B647" s="2" t="s">
        <v>1611</v>
      </c>
      <c r="C647" s="2" t="s">
        <v>1612</v>
      </c>
      <c r="D647" s="50" t="s">
        <v>1613</v>
      </c>
      <c r="E647" s="46" t="s">
        <v>1509</v>
      </c>
      <c r="F647" s="50" t="s">
        <v>2489</v>
      </c>
      <c r="G647" s="39">
        <v>43688</v>
      </c>
      <c r="H647" s="4">
        <v>8438</v>
      </c>
      <c r="I647" s="4">
        <v>169</v>
      </c>
      <c r="J647" s="51">
        <v>180</v>
      </c>
      <c r="K647" s="51">
        <v>171</v>
      </c>
      <c r="L647" s="51">
        <v>197</v>
      </c>
      <c r="M647" s="51">
        <v>295</v>
      </c>
      <c r="N647" s="59">
        <v>211</v>
      </c>
      <c r="O647" s="73">
        <f t="shared" si="226"/>
        <v>48</v>
      </c>
      <c r="P647" s="65">
        <f t="shared" ref="P647:P656" si="230">VLOOKUP(J647,PER_RC,2,FALSE)</f>
        <v>67</v>
      </c>
      <c r="Q647" s="65">
        <f t="shared" si="229"/>
        <v>61</v>
      </c>
      <c r="R647" s="65">
        <f t="shared" si="219"/>
        <v>45</v>
      </c>
      <c r="S647" s="65">
        <f t="shared" si="218"/>
        <v>99</v>
      </c>
      <c r="T647" s="53">
        <v>79</v>
      </c>
      <c r="U647" s="49">
        <f t="shared" si="221"/>
        <v>3</v>
      </c>
      <c r="V647" s="49">
        <f t="shared" si="222"/>
        <v>3</v>
      </c>
      <c r="W647" s="49">
        <f t="shared" si="223"/>
        <v>3</v>
      </c>
      <c r="X647" s="49">
        <f t="shared" si="224"/>
        <v>3</v>
      </c>
      <c r="Y647" s="49" t="str">
        <f t="shared" si="225"/>
        <v>B2</v>
      </c>
      <c r="AA647" s="4" t="s">
        <v>263</v>
      </c>
    </row>
    <row r="648" spans="1:27" x14ac:dyDescent="0.25">
      <c r="A648" s="2">
        <v>200072935</v>
      </c>
      <c r="B648" s="2" t="s">
        <v>1506</v>
      </c>
      <c r="C648" s="2" t="s">
        <v>1507</v>
      </c>
      <c r="D648" s="50" t="s">
        <v>1508</v>
      </c>
      <c r="E648" s="46" t="s">
        <v>1509</v>
      </c>
      <c r="F648" s="50" t="s">
        <v>2489</v>
      </c>
      <c r="G648" s="39">
        <v>43688</v>
      </c>
      <c r="H648" s="4">
        <v>8439</v>
      </c>
      <c r="I648" s="4">
        <v>167</v>
      </c>
      <c r="J648" s="51">
        <v>214</v>
      </c>
      <c r="K648" s="51">
        <v>180</v>
      </c>
      <c r="L648" s="51">
        <v>206</v>
      </c>
      <c r="M648" s="51">
        <v>207</v>
      </c>
      <c r="N648" s="51">
        <v>202</v>
      </c>
      <c r="O648" s="73">
        <f t="shared" si="226"/>
        <v>46</v>
      </c>
      <c r="P648" s="65">
        <f t="shared" si="230"/>
        <v>88</v>
      </c>
      <c r="Q648" s="65">
        <f t="shared" si="229"/>
        <v>71</v>
      </c>
      <c r="R648" s="65">
        <f t="shared" si="219"/>
        <v>55</v>
      </c>
      <c r="S648" s="65">
        <f t="shared" si="218"/>
        <v>24</v>
      </c>
      <c r="T648" s="53">
        <f>VLOOKUP(N648,PER_PGLOB,2,FALSE)</f>
        <v>66</v>
      </c>
      <c r="U648" s="49">
        <f t="shared" si="221"/>
        <v>3</v>
      </c>
      <c r="V648" s="49">
        <f t="shared" si="222"/>
        <v>4</v>
      </c>
      <c r="W648" s="49">
        <f t="shared" si="223"/>
        <v>3</v>
      </c>
      <c r="X648" s="49">
        <f t="shared" si="224"/>
        <v>4</v>
      </c>
      <c r="Y648" s="49" t="str">
        <f t="shared" si="225"/>
        <v>B2</v>
      </c>
      <c r="AA648" s="4" t="s">
        <v>263</v>
      </c>
    </row>
    <row r="649" spans="1:27" x14ac:dyDescent="0.25">
      <c r="A649" s="2">
        <v>200073648</v>
      </c>
      <c r="B649" s="2" t="s">
        <v>1614</v>
      </c>
      <c r="C649" s="2" t="s">
        <v>1615</v>
      </c>
      <c r="D649" s="50" t="s">
        <v>1616</v>
      </c>
      <c r="E649" s="46" t="s">
        <v>1509</v>
      </c>
      <c r="F649" s="50" t="s">
        <v>2489</v>
      </c>
      <c r="G649" s="39">
        <v>43688</v>
      </c>
      <c r="H649" s="4">
        <v>8438</v>
      </c>
      <c r="I649" s="4">
        <v>166</v>
      </c>
      <c r="J649" s="51">
        <v>189</v>
      </c>
      <c r="K649" s="51">
        <v>180</v>
      </c>
      <c r="L649" s="51">
        <v>231</v>
      </c>
      <c r="M649" s="51">
        <v>218</v>
      </c>
      <c r="N649" s="51">
        <v>205</v>
      </c>
      <c r="O649" s="73">
        <v>45</v>
      </c>
      <c r="P649" s="65">
        <f t="shared" si="230"/>
        <v>71</v>
      </c>
      <c r="Q649" s="65">
        <f t="shared" si="229"/>
        <v>71</v>
      </c>
      <c r="R649" s="65">
        <f t="shared" si="219"/>
        <v>85</v>
      </c>
      <c r="S649" s="65">
        <f t="shared" si="218"/>
        <v>30</v>
      </c>
      <c r="T649" s="53">
        <f>VLOOKUP(N649,PER_PGLOB,2,FALSE)</f>
        <v>72</v>
      </c>
      <c r="U649" s="49">
        <f t="shared" si="221"/>
        <v>3</v>
      </c>
      <c r="V649" s="49">
        <f t="shared" si="222"/>
        <v>3</v>
      </c>
      <c r="W649" s="49">
        <f t="shared" si="223"/>
        <v>3</v>
      </c>
      <c r="X649" s="49">
        <f t="shared" si="224"/>
        <v>4</v>
      </c>
      <c r="Y649" s="49" t="str">
        <f t="shared" si="225"/>
        <v>B2</v>
      </c>
      <c r="AA649" s="4" t="s">
        <v>263</v>
      </c>
    </row>
    <row r="650" spans="1:27" x14ac:dyDescent="0.25">
      <c r="A650" s="2">
        <v>200064042</v>
      </c>
      <c r="B650" s="2" t="s">
        <v>1706</v>
      </c>
      <c r="C650" s="2" t="s">
        <v>1707</v>
      </c>
      <c r="D650" s="50" t="s">
        <v>1708</v>
      </c>
      <c r="E650" s="46" t="s">
        <v>1509</v>
      </c>
      <c r="F650" s="50" t="s">
        <v>2489</v>
      </c>
      <c r="G650" s="39">
        <v>43688</v>
      </c>
      <c r="H650" s="4">
        <v>8439</v>
      </c>
      <c r="I650" s="4">
        <v>171</v>
      </c>
      <c r="J650" s="51">
        <v>154</v>
      </c>
      <c r="K650" s="51">
        <v>163</v>
      </c>
      <c r="L650" s="51">
        <v>231</v>
      </c>
      <c r="M650" s="51">
        <v>284</v>
      </c>
      <c r="N650" s="51">
        <v>208</v>
      </c>
      <c r="O650" s="73">
        <f>VLOOKUP(I650,PER_CE,2,FALSE)</f>
        <v>51</v>
      </c>
      <c r="P650" s="65">
        <f t="shared" si="230"/>
        <v>46</v>
      </c>
      <c r="Q650" s="65">
        <f t="shared" si="229"/>
        <v>51</v>
      </c>
      <c r="R650" s="65">
        <f t="shared" si="219"/>
        <v>85</v>
      </c>
      <c r="S650" s="65">
        <f t="shared" si="218"/>
        <v>93</v>
      </c>
      <c r="T650" s="53">
        <f>VLOOKUP(N650,PER_PGLOB,2,FALSE)</f>
        <v>75</v>
      </c>
      <c r="U650" s="49">
        <f t="shared" si="221"/>
        <v>3</v>
      </c>
      <c r="V650" s="49">
        <f t="shared" si="222"/>
        <v>3</v>
      </c>
      <c r="W650" s="49">
        <f t="shared" si="223"/>
        <v>3</v>
      </c>
      <c r="X650" s="49">
        <f t="shared" si="224"/>
        <v>4</v>
      </c>
      <c r="Y650" s="49" t="str">
        <f t="shared" si="225"/>
        <v>B2</v>
      </c>
      <c r="AA650" s="4" t="s">
        <v>263</v>
      </c>
    </row>
    <row r="651" spans="1:27" x14ac:dyDescent="0.25">
      <c r="A651" s="2">
        <v>200061588</v>
      </c>
      <c r="B651" s="2" t="s">
        <v>1709</v>
      </c>
      <c r="C651" s="2" t="s">
        <v>1194</v>
      </c>
      <c r="D651" s="50" t="s">
        <v>1710</v>
      </c>
      <c r="E651" s="46" t="s">
        <v>1509</v>
      </c>
      <c r="F651" s="50" t="s">
        <v>2489</v>
      </c>
      <c r="G651" s="39">
        <v>43688</v>
      </c>
      <c r="H651" s="4">
        <v>8439</v>
      </c>
      <c r="I651" s="4">
        <v>130</v>
      </c>
      <c r="J651" s="51">
        <v>206</v>
      </c>
      <c r="K651" s="51">
        <v>154</v>
      </c>
      <c r="L651" s="51">
        <v>189</v>
      </c>
      <c r="M651" s="51">
        <v>245</v>
      </c>
      <c r="N651" s="51">
        <v>199</v>
      </c>
      <c r="O651" s="73">
        <v>15</v>
      </c>
      <c r="P651" s="65">
        <f t="shared" si="230"/>
        <v>82</v>
      </c>
      <c r="Q651" s="65">
        <f t="shared" si="229"/>
        <v>42</v>
      </c>
      <c r="R651" s="65">
        <f t="shared" si="219"/>
        <v>34</v>
      </c>
      <c r="S651" s="65">
        <f t="shared" si="218"/>
        <v>52</v>
      </c>
      <c r="T651" s="53">
        <f>VLOOKUP(N651,PER_PGLOB,2,FALSE)</f>
        <v>61</v>
      </c>
      <c r="U651" s="49">
        <f t="shared" si="221"/>
        <v>2</v>
      </c>
      <c r="V651" s="49">
        <f t="shared" si="222"/>
        <v>4</v>
      </c>
      <c r="W651" s="49">
        <f t="shared" si="223"/>
        <v>2</v>
      </c>
      <c r="X651" s="49">
        <f t="shared" si="224"/>
        <v>3</v>
      </c>
      <c r="Y651" s="49" t="str">
        <f t="shared" si="225"/>
        <v>B2</v>
      </c>
      <c r="AA651" s="4" t="s">
        <v>263</v>
      </c>
    </row>
    <row r="652" spans="1:27" x14ac:dyDescent="0.25">
      <c r="A652" s="2">
        <v>200074282</v>
      </c>
      <c r="B652" s="2" t="s">
        <v>1617</v>
      </c>
      <c r="C652" s="2" t="s">
        <v>1618</v>
      </c>
      <c r="D652" s="50" t="s">
        <v>1619</v>
      </c>
      <c r="E652" s="46" t="s">
        <v>1509</v>
      </c>
      <c r="F652" s="50" t="s">
        <v>2489</v>
      </c>
      <c r="G652" s="39">
        <v>43688</v>
      </c>
      <c r="H652" s="4">
        <v>8438</v>
      </c>
      <c r="I652" s="4">
        <v>35</v>
      </c>
      <c r="J652" s="51">
        <v>86</v>
      </c>
      <c r="K652" s="51">
        <v>129</v>
      </c>
      <c r="L652" s="51">
        <v>171</v>
      </c>
      <c r="M652" s="51"/>
      <c r="N652" s="51">
        <v>97</v>
      </c>
      <c r="O652" s="73">
        <f>VLOOKUP(I652,PER_CE,2,FALSE)</f>
        <v>2</v>
      </c>
      <c r="P652" s="65">
        <f t="shared" si="230"/>
        <v>7</v>
      </c>
      <c r="Q652" s="65">
        <f t="shared" si="229"/>
        <v>20</v>
      </c>
      <c r="R652" s="65">
        <f t="shared" si="219"/>
        <v>21</v>
      </c>
      <c r="S652" s="65"/>
      <c r="T652" s="53">
        <v>3</v>
      </c>
      <c r="U652" s="49">
        <f t="shared" si="221"/>
        <v>1</v>
      </c>
      <c r="V652" s="49">
        <f t="shared" si="222"/>
        <v>1</v>
      </c>
      <c r="W652" s="49">
        <f t="shared" si="223"/>
        <v>2</v>
      </c>
      <c r="X652" s="49">
        <f t="shared" si="224"/>
        <v>3</v>
      </c>
      <c r="Y652" s="49" t="str">
        <f t="shared" si="225"/>
        <v>-A1</v>
      </c>
      <c r="AA652" s="4" t="s">
        <v>263</v>
      </c>
    </row>
    <row r="653" spans="1:27" x14ac:dyDescent="0.25">
      <c r="A653" s="2">
        <v>200076687</v>
      </c>
      <c r="B653" s="2" t="s">
        <v>1003</v>
      </c>
      <c r="C653" s="2" t="s">
        <v>1620</v>
      </c>
      <c r="D653" s="50" t="s">
        <v>1621</v>
      </c>
      <c r="E653" s="46" t="s">
        <v>1509</v>
      </c>
      <c r="F653" s="50" t="s">
        <v>2489</v>
      </c>
      <c r="G653" s="39">
        <v>43688</v>
      </c>
      <c r="H653" s="4">
        <v>8438</v>
      </c>
      <c r="I653" s="4">
        <v>264</v>
      </c>
      <c r="J653" s="51">
        <v>146</v>
      </c>
      <c r="K653" s="51">
        <v>180</v>
      </c>
      <c r="L653" s="51">
        <v>223</v>
      </c>
      <c r="M653" s="51">
        <v>180</v>
      </c>
      <c r="N653" s="51">
        <v>182</v>
      </c>
      <c r="O653" s="73">
        <f>VLOOKUP(I653,PER_CE,2,FALSE)</f>
        <v>86</v>
      </c>
      <c r="P653" s="65">
        <f t="shared" si="230"/>
        <v>40</v>
      </c>
      <c r="Q653" s="65">
        <f t="shared" si="229"/>
        <v>71</v>
      </c>
      <c r="R653" s="65">
        <f t="shared" si="219"/>
        <v>77</v>
      </c>
      <c r="S653" s="65">
        <f t="shared" ref="S653:S684" si="231">VLOOKUP(M653,PER_IGL,2,FALSE)</f>
        <v>13</v>
      </c>
      <c r="T653" s="53">
        <f>VLOOKUP(N653,PER_PGLOB,2,FALSE)</f>
        <v>39</v>
      </c>
      <c r="U653" s="49">
        <f t="shared" si="221"/>
        <v>4</v>
      </c>
      <c r="V653" s="49">
        <f t="shared" si="222"/>
        <v>2</v>
      </c>
      <c r="W653" s="49">
        <f t="shared" si="223"/>
        <v>3</v>
      </c>
      <c r="X653" s="49">
        <f t="shared" si="224"/>
        <v>4</v>
      </c>
      <c r="Y653" s="49" t="str">
        <f t="shared" si="225"/>
        <v>B1</v>
      </c>
      <c r="AA653" s="4" t="s">
        <v>263</v>
      </c>
    </row>
    <row r="654" spans="1:27" x14ac:dyDescent="0.25">
      <c r="A654" s="2">
        <v>200065757</v>
      </c>
      <c r="B654" s="2" t="s">
        <v>1711</v>
      </c>
      <c r="C654" s="2" t="s">
        <v>4</v>
      </c>
      <c r="D654" s="50" t="s">
        <v>1712</v>
      </c>
      <c r="E654" s="46" t="s">
        <v>1509</v>
      </c>
      <c r="F654" s="50" t="s">
        <v>2489</v>
      </c>
      <c r="G654" s="39">
        <v>43688</v>
      </c>
      <c r="H654" s="4">
        <v>8439</v>
      </c>
      <c r="I654" s="4">
        <v>78</v>
      </c>
      <c r="J654" s="51">
        <v>146</v>
      </c>
      <c r="K654" s="51">
        <v>120</v>
      </c>
      <c r="L654" s="51">
        <v>120</v>
      </c>
      <c r="M654" s="51">
        <v>273</v>
      </c>
      <c r="N654" s="51">
        <v>165</v>
      </c>
      <c r="O654" s="73">
        <v>7</v>
      </c>
      <c r="P654" s="65">
        <f t="shared" si="230"/>
        <v>40</v>
      </c>
      <c r="Q654" s="65">
        <f t="shared" si="229"/>
        <v>16</v>
      </c>
      <c r="R654" s="65">
        <f t="shared" si="219"/>
        <v>8</v>
      </c>
      <c r="S654" s="65">
        <f t="shared" si="231"/>
        <v>85</v>
      </c>
      <c r="T654" s="53">
        <f>VLOOKUP(N654,PER_PGLOB,2,FALSE)</f>
        <v>24</v>
      </c>
      <c r="U654" s="49">
        <f t="shared" si="221"/>
        <v>1</v>
      </c>
      <c r="V654" s="49">
        <f t="shared" si="222"/>
        <v>2</v>
      </c>
      <c r="W654" s="49">
        <f t="shared" si="223"/>
        <v>1</v>
      </c>
      <c r="X654" s="49">
        <f t="shared" si="224"/>
        <v>1</v>
      </c>
      <c r="Y654" s="49" t="str">
        <f t="shared" si="225"/>
        <v>B2</v>
      </c>
      <c r="AA654" s="4" t="s">
        <v>263</v>
      </c>
    </row>
    <row r="655" spans="1:27" x14ac:dyDescent="0.25">
      <c r="A655" s="2">
        <v>200075822</v>
      </c>
      <c r="B655" s="2" t="s">
        <v>1622</v>
      </c>
      <c r="C655" s="2" t="s">
        <v>3</v>
      </c>
      <c r="D655" s="50" t="s">
        <v>1623</v>
      </c>
      <c r="E655" s="46" t="s">
        <v>1509</v>
      </c>
      <c r="F655" s="50" t="s">
        <v>2489</v>
      </c>
      <c r="G655" s="39">
        <v>43688</v>
      </c>
      <c r="H655" s="4">
        <v>8438</v>
      </c>
      <c r="I655" s="4">
        <v>170</v>
      </c>
      <c r="J655" s="51">
        <v>146</v>
      </c>
      <c r="K655" s="51">
        <v>171</v>
      </c>
      <c r="L655" s="51">
        <v>240</v>
      </c>
      <c r="M655" s="51">
        <v>202</v>
      </c>
      <c r="N655" s="51">
        <v>190</v>
      </c>
      <c r="O655" s="73">
        <f>VLOOKUP(I655,PER_CE,2,FALSE)</f>
        <v>49</v>
      </c>
      <c r="P655" s="65">
        <f t="shared" si="230"/>
        <v>40</v>
      </c>
      <c r="Q655" s="65">
        <f t="shared" si="229"/>
        <v>61</v>
      </c>
      <c r="R655" s="65">
        <f t="shared" si="219"/>
        <v>91</v>
      </c>
      <c r="S655" s="65">
        <f t="shared" si="231"/>
        <v>22</v>
      </c>
      <c r="T655" s="53">
        <f>VLOOKUP(N655,PER_PGLOB,2,FALSE)</f>
        <v>50</v>
      </c>
      <c r="U655" s="49">
        <f t="shared" si="221"/>
        <v>3</v>
      </c>
      <c r="V655" s="49">
        <f t="shared" si="222"/>
        <v>2</v>
      </c>
      <c r="W655" s="49">
        <f t="shared" si="223"/>
        <v>3</v>
      </c>
      <c r="X655" s="49">
        <f t="shared" si="224"/>
        <v>4</v>
      </c>
      <c r="Y655" s="49" t="str">
        <f t="shared" si="225"/>
        <v>B2</v>
      </c>
      <c r="AA655" s="4" t="s">
        <v>263</v>
      </c>
    </row>
    <row r="656" spans="1:27" x14ac:dyDescent="0.25">
      <c r="A656" s="2">
        <v>200073879</v>
      </c>
      <c r="B656" s="2" t="s">
        <v>1624</v>
      </c>
      <c r="C656" s="2" t="s">
        <v>204</v>
      </c>
      <c r="D656" s="50" t="s">
        <v>1625</v>
      </c>
      <c r="E656" s="46" t="s">
        <v>1509</v>
      </c>
      <c r="F656" s="50" t="s">
        <v>2489</v>
      </c>
      <c r="G656" s="39">
        <v>43688</v>
      </c>
      <c r="H656" s="4">
        <v>8438</v>
      </c>
      <c r="I656" s="4">
        <v>158</v>
      </c>
      <c r="J656" s="51">
        <v>240</v>
      </c>
      <c r="K656" s="51">
        <v>137</v>
      </c>
      <c r="L656" s="51">
        <v>240</v>
      </c>
      <c r="M656" s="51">
        <v>229</v>
      </c>
      <c r="N656" s="59">
        <v>212</v>
      </c>
      <c r="O656" s="73">
        <v>39</v>
      </c>
      <c r="P656" s="65">
        <f t="shared" si="230"/>
        <v>98</v>
      </c>
      <c r="Q656" s="65">
        <f t="shared" si="229"/>
        <v>26</v>
      </c>
      <c r="R656" s="65">
        <f t="shared" si="219"/>
        <v>91</v>
      </c>
      <c r="S656" s="65">
        <f t="shared" si="231"/>
        <v>37</v>
      </c>
      <c r="T656" s="53">
        <f>VLOOKUP(N656,PER_PGLOB,2,FALSE)</f>
        <v>79</v>
      </c>
      <c r="U656" s="49">
        <f t="shared" si="221"/>
        <v>3</v>
      </c>
      <c r="V656" s="49">
        <f t="shared" si="222"/>
        <v>4</v>
      </c>
      <c r="W656" s="49">
        <f t="shared" si="223"/>
        <v>2</v>
      </c>
      <c r="X656" s="49">
        <f t="shared" si="224"/>
        <v>4</v>
      </c>
      <c r="Y656" s="49" t="str">
        <f t="shared" si="225"/>
        <v>B2</v>
      </c>
      <c r="AA656" s="4" t="s">
        <v>263</v>
      </c>
    </row>
    <row r="657" spans="1:27" x14ac:dyDescent="0.25">
      <c r="A657" s="2">
        <v>200080361</v>
      </c>
      <c r="B657" s="2" t="s">
        <v>1716</v>
      </c>
      <c r="C657" s="2" t="s">
        <v>114</v>
      </c>
      <c r="D657" s="50" t="s">
        <v>1717</v>
      </c>
      <c r="E657" s="46" t="s">
        <v>1715</v>
      </c>
      <c r="F657" s="50" t="s">
        <v>2489</v>
      </c>
      <c r="G657" s="39">
        <v>43688</v>
      </c>
      <c r="H657" s="4">
        <v>8438</v>
      </c>
      <c r="I657" s="4">
        <v>181</v>
      </c>
      <c r="J657" s="51">
        <v>249</v>
      </c>
      <c r="K657" s="51">
        <v>163</v>
      </c>
      <c r="L657" s="51">
        <v>231</v>
      </c>
      <c r="M657" s="51">
        <v>295</v>
      </c>
      <c r="N657" s="59">
        <v>235</v>
      </c>
      <c r="O657" s="73">
        <f>VLOOKUP(I657,PER_CE,2,FALSE)</f>
        <v>74</v>
      </c>
      <c r="P657" s="65">
        <v>99</v>
      </c>
      <c r="Q657" s="65">
        <f t="shared" si="229"/>
        <v>51</v>
      </c>
      <c r="R657" s="65">
        <f t="shared" si="219"/>
        <v>85</v>
      </c>
      <c r="S657" s="65">
        <f t="shared" si="231"/>
        <v>99</v>
      </c>
      <c r="T657" s="53">
        <f>VLOOKUP(N657,PER_PGLOB,2,FALSE)</f>
        <v>96</v>
      </c>
      <c r="U657" s="49">
        <f t="shared" si="221"/>
        <v>3</v>
      </c>
      <c r="V657" s="49">
        <f t="shared" si="222"/>
        <v>4</v>
      </c>
      <c r="W657" s="49">
        <f t="shared" si="223"/>
        <v>3</v>
      </c>
      <c r="X657" s="49">
        <f t="shared" si="224"/>
        <v>4</v>
      </c>
      <c r="Y657" s="49" t="str">
        <f t="shared" si="225"/>
        <v>B2</v>
      </c>
      <c r="AA657" s="4" t="s">
        <v>263</v>
      </c>
    </row>
    <row r="658" spans="1:27" x14ac:dyDescent="0.25">
      <c r="A658" s="2">
        <v>200076357</v>
      </c>
      <c r="B658" s="2" t="s">
        <v>1718</v>
      </c>
      <c r="C658" s="2" t="s">
        <v>301</v>
      </c>
      <c r="D658" s="50" t="s">
        <v>1719</v>
      </c>
      <c r="E658" s="46" t="s">
        <v>1715</v>
      </c>
      <c r="F658" s="50" t="s">
        <v>2489</v>
      </c>
      <c r="G658" s="39">
        <v>43688</v>
      </c>
      <c r="H658" s="4">
        <v>8438</v>
      </c>
      <c r="I658" s="4">
        <v>300</v>
      </c>
      <c r="J658" s="51">
        <v>206</v>
      </c>
      <c r="K658" s="51">
        <v>163</v>
      </c>
      <c r="L658" s="51">
        <v>240</v>
      </c>
      <c r="M658" s="51">
        <v>235</v>
      </c>
      <c r="N658" s="59">
        <v>211</v>
      </c>
      <c r="O658" s="73">
        <f>VLOOKUP(I658,PER_CE,2,FALSE)</f>
        <v>99</v>
      </c>
      <c r="P658" s="65">
        <f t="shared" ref="P658:P676" si="232">VLOOKUP(J658,PER_RC,2,FALSE)</f>
        <v>82</v>
      </c>
      <c r="Q658" s="65">
        <f t="shared" si="229"/>
        <v>51</v>
      </c>
      <c r="R658" s="65">
        <f t="shared" si="219"/>
        <v>91</v>
      </c>
      <c r="S658" s="65">
        <f t="shared" si="231"/>
        <v>42</v>
      </c>
      <c r="T658" s="53">
        <v>79</v>
      </c>
      <c r="U658" s="49">
        <f t="shared" si="221"/>
        <v>4</v>
      </c>
      <c r="V658" s="49">
        <f t="shared" si="222"/>
        <v>4</v>
      </c>
      <c r="W658" s="49">
        <f t="shared" si="223"/>
        <v>3</v>
      </c>
      <c r="X658" s="49">
        <f t="shared" si="224"/>
        <v>4</v>
      </c>
      <c r="Y658" s="49" t="str">
        <f t="shared" si="225"/>
        <v>B2</v>
      </c>
      <c r="AA658" s="4" t="s">
        <v>263</v>
      </c>
    </row>
    <row r="659" spans="1:27" x14ac:dyDescent="0.25">
      <c r="A659" s="2">
        <v>200072765</v>
      </c>
      <c r="B659" s="2" t="s">
        <v>1790</v>
      </c>
      <c r="C659" s="2" t="s">
        <v>750</v>
      </c>
      <c r="D659" s="50" t="s">
        <v>1791</v>
      </c>
      <c r="E659" s="46" t="s">
        <v>1715</v>
      </c>
      <c r="F659" s="50" t="s">
        <v>2489</v>
      </c>
      <c r="G659" s="39">
        <v>43688</v>
      </c>
      <c r="H659" s="4">
        <v>8439</v>
      </c>
      <c r="I659" s="4">
        <v>160</v>
      </c>
      <c r="J659" s="51">
        <v>163</v>
      </c>
      <c r="K659" s="51">
        <v>154</v>
      </c>
      <c r="L659" s="51">
        <v>214</v>
      </c>
      <c r="M659" s="51">
        <v>262</v>
      </c>
      <c r="N659" s="59">
        <v>198</v>
      </c>
      <c r="O659" s="73">
        <v>40</v>
      </c>
      <c r="P659" s="65">
        <f t="shared" si="232"/>
        <v>53</v>
      </c>
      <c r="Q659" s="65">
        <f t="shared" si="229"/>
        <v>42</v>
      </c>
      <c r="R659" s="65">
        <f t="shared" si="219"/>
        <v>66</v>
      </c>
      <c r="S659" s="65">
        <f t="shared" si="231"/>
        <v>71</v>
      </c>
      <c r="T659" s="53">
        <f t="shared" ref="T659:T664" si="233">VLOOKUP(N659,PER_PGLOB,2,FALSE)</f>
        <v>60</v>
      </c>
      <c r="U659" s="49">
        <f t="shared" si="221"/>
        <v>3</v>
      </c>
      <c r="V659" s="49">
        <f t="shared" si="222"/>
        <v>3</v>
      </c>
      <c r="W659" s="49">
        <f t="shared" si="223"/>
        <v>2</v>
      </c>
      <c r="X659" s="49">
        <f t="shared" si="224"/>
        <v>4</v>
      </c>
      <c r="Y659" s="49" t="str">
        <f t="shared" si="225"/>
        <v>B2</v>
      </c>
      <c r="AA659" s="4" t="s">
        <v>263</v>
      </c>
    </row>
    <row r="660" spans="1:27" x14ac:dyDescent="0.25">
      <c r="A660" s="2">
        <v>200074115</v>
      </c>
      <c r="B660" s="2" t="s">
        <v>1792</v>
      </c>
      <c r="C660" s="2" t="s">
        <v>288</v>
      </c>
      <c r="D660" s="50" t="s">
        <v>1793</v>
      </c>
      <c r="E660" s="46" t="s">
        <v>1715</v>
      </c>
      <c r="F660" s="50" t="s">
        <v>2489</v>
      </c>
      <c r="G660" s="39">
        <v>43688</v>
      </c>
      <c r="H660" s="4">
        <v>8439</v>
      </c>
      <c r="I660" s="4">
        <v>147</v>
      </c>
      <c r="J660" s="51">
        <v>189</v>
      </c>
      <c r="K660" s="51">
        <v>197</v>
      </c>
      <c r="L660" s="51">
        <v>180</v>
      </c>
      <c r="M660" s="51">
        <v>235</v>
      </c>
      <c r="N660" s="51">
        <v>200</v>
      </c>
      <c r="O660" s="73">
        <f>VLOOKUP(I660,PER_CE,2,FALSE)</f>
        <v>38</v>
      </c>
      <c r="P660" s="65">
        <f t="shared" si="232"/>
        <v>71</v>
      </c>
      <c r="Q660" s="65">
        <f t="shared" si="229"/>
        <v>84</v>
      </c>
      <c r="R660" s="65">
        <f t="shared" si="219"/>
        <v>29</v>
      </c>
      <c r="S660" s="65">
        <f t="shared" si="231"/>
        <v>42</v>
      </c>
      <c r="T660" s="53">
        <f t="shared" si="233"/>
        <v>64</v>
      </c>
      <c r="U660" s="49">
        <f t="shared" si="221"/>
        <v>2</v>
      </c>
      <c r="V660" s="49">
        <f t="shared" si="222"/>
        <v>3</v>
      </c>
      <c r="W660" s="49">
        <f t="shared" si="223"/>
        <v>3</v>
      </c>
      <c r="X660" s="49">
        <f t="shared" si="224"/>
        <v>3</v>
      </c>
      <c r="Y660" s="49" t="str">
        <f t="shared" si="225"/>
        <v>B2</v>
      </c>
      <c r="AA660" s="4" t="s">
        <v>263</v>
      </c>
    </row>
    <row r="661" spans="1:27" x14ac:dyDescent="0.25">
      <c r="A661" s="2">
        <v>200071937</v>
      </c>
      <c r="B661" s="2" t="s">
        <v>1794</v>
      </c>
      <c r="C661" s="2" t="s">
        <v>1795</v>
      </c>
      <c r="D661" s="50" t="s">
        <v>1796</v>
      </c>
      <c r="E661" s="46" t="s">
        <v>1715</v>
      </c>
      <c r="F661" s="50" t="s">
        <v>2489</v>
      </c>
      <c r="G661" s="39">
        <v>43688</v>
      </c>
      <c r="H661" s="4">
        <v>8439</v>
      </c>
      <c r="I661" s="4">
        <v>300</v>
      </c>
      <c r="J661" s="51">
        <v>240</v>
      </c>
      <c r="K661" s="51">
        <v>180</v>
      </c>
      <c r="L661" s="51">
        <v>240</v>
      </c>
      <c r="M661" s="51">
        <v>278</v>
      </c>
      <c r="N661" s="59">
        <v>235</v>
      </c>
      <c r="O661" s="73">
        <f>VLOOKUP(I661,PER_CE,2,FALSE)</f>
        <v>99</v>
      </c>
      <c r="P661" s="65">
        <f t="shared" si="232"/>
        <v>98</v>
      </c>
      <c r="Q661" s="65">
        <f t="shared" si="229"/>
        <v>71</v>
      </c>
      <c r="R661" s="65">
        <f t="shared" ref="R661:R692" si="234">VLOOKUP(L661,PER_CC,2,FALSE)</f>
        <v>91</v>
      </c>
      <c r="S661" s="65">
        <f t="shared" si="231"/>
        <v>88</v>
      </c>
      <c r="T661" s="53">
        <f t="shared" si="233"/>
        <v>96</v>
      </c>
      <c r="U661" s="49">
        <f t="shared" si="221"/>
        <v>4</v>
      </c>
      <c r="V661" s="49">
        <f t="shared" si="222"/>
        <v>4</v>
      </c>
      <c r="W661" s="49">
        <f t="shared" si="223"/>
        <v>3</v>
      </c>
      <c r="X661" s="49">
        <f t="shared" si="224"/>
        <v>4</v>
      </c>
      <c r="Y661" s="49" t="str">
        <f t="shared" si="225"/>
        <v>B2</v>
      </c>
      <c r="AA661" s="4" t="s">
        <v>263</v>
      </c>
    </row>
    <row r="662" spans="1:27" x14ac:dyDescent="0.25">
      <c r="A662" s="2">
        <v>200071159</v>
      </c>
      <c r="B662" s="2" t="s">
        <v>1797</v>
      </c>
      <c r="C662" s="2" t="s">
        <v>1798</v>
      </c>
      <c r="D662" s="50" t="s">
        <v>1799</v>
      </c>
      <c r="E662" s="46" t="s">
        <v>1715</v>
      </c>
      <c r="F662" s="50" t="s">
        <v>2489</v>
      </c>
      <c r="G662" s="39">
        <v>43688</v>
      </c>
      <c r="H662" s="4">
        <v>8439</v>
      </c>
      <c r="I662" s="4">
        <v>181</v>
      </c>
      <c r="J662" s="51">
        <v>223</v>
      </c>
      <c r="K662" s="51">
        <v>129</v>
      </c>
      <c r="L662" s="51">
        <v>189</v>
      </c>
      <c r="M662" s="51">
        <v>278</v>
      </c>
      <c r="N662" s="51">
        <v>205</v>
      </c>
      <c r="O662" s="73">
        <f>VLOOKUP(I662,PER_CE,2,FALSE)</f>
        <v>74</v>
      </c>
      <c r="P662" s="65">
        <f t="shared" si="232"/>
        <v>92</v>
      </c>
      <c r="Q662" s="65">
        <f t="shared" si="229"/>
        <v>20</v>
      </c>
      <c r="R662" s="65">
        <f t="shared" si="234"/>
        <v>34</v>
      </c>
      <c r="S662" s="65">
        <f t="shared" si="231"/>
        <v>88</v>
      </c>
      <c r="T662" s="53">
        <f t="shared" si="233"/>
        <v>72</v>
      </c>
      <c r="U662" s="49">
        <f t="shared" si="221"/>
        <v>3</v>
      </c>
      <c r="V662" s="49">
        <f t="shared" si="222"/>
        <v>4</v>
      </c>
      <c r="W662" s="49">
        <f t="shared" si="223"/>
        <v>2</v>
      </c>
      <c r="X662" s="49">
        <f t="shared" si="224"/>
        <v>3</v>
      </c>
      <c r="Y662" s="49" t="str">
        <f t="shared" si="225"/>
        <v>B2</v>
      </c>
      <c r="AA662" s="4" t="s">
        <v>263</v>
      </c>
    </row>
    <row r="663" spans="1:27" x14ac:dyDescent="0.25">
      <c r="A663" s="2">
        <v>200073595</v>
      </c>
      <c r="B663" s="2" t="s">
        <v>1800</v>
      </c>
      <c r="C663" s="2" t="s">
        <v>1801</v>
      </c>
      <c r="D663" s="50" t="s">
        <v>1802</v>
      </c>
      <c r="E663" s="46" t="s">
        <v>1715</v>
      </c>
      <c r="F663" s="50" t="s">
        <v>2489</v>
      </c>
      <c r="G663" s="39">
        <v>43688</v>
      </c>
      <c r="H663" s="4">
        <v>8439</v>
      </c>
      <c r="I663" s="4">
        <v>78</v>
      </c>
      <c r="J663" s="51">
        <v>171</v>
      </c>
      <c r="K663" s="51">
        <v>137</v>
      </c>
      <c r="L663" s="51">
        <v>154</v>
      </c>
      <c r="M663" s="51">
        <v>202</v>
      </c>
      <c r="N663" s="51">
        <v>166</v>
      </c>
      <c r="O663" s="73">
        <v>7</v>
      </c>
      <c r="P663" s="65">
        <f t="shared" si="232"/>
        <v>60</v>
      </c>
      <c r="Q663" s="65">
        <f t="shared" si="229"/>
        <v>26</v>
      </c>
      <c r="R663" s="65">
        <f t="shared" si="234"/>
        <v>13</v>
      </c>
      <c r="S663" s="65">
        <f t="shared" si="231"/>
        <v>22</v>
      </c>
      <c r="T663" s="53">
        <f t="shared" si="233"/>
        <v>25</v>
      </c>
      <c r="U663" s="49">
        <f t="shared" si="221"/>
        <v>1</v>
      </c>
      <c r="V663" s="49">
        <f t="shared" si="222"/>
        <v>3</v>
      </c>
      <c r="W663" s="49">
        <f t="shared" si="223"/>
        <v>2</v>
      </c>
      <c r="X663" s="49">
        <f t="shared" si="224"/>
        <v>2</v>
      </c>
      <c r="Y663" s="49" t="str">
        <f t="shared" si="225"/>
        <v>B2</v>
      </c>
      <c r="AA663" s="4" t="s">
        <v>263</v>
      </c>
    </row>
    <row r="664" spans="1:27" x14ac:dyDescent="0.25">
      <c r="A664" s="2">
        <v>200076172</v>
      </c>
      <c r="B664" s="2" t="s">
        <v>1720</v>
      </c>
      <c r="C664" s="2" t="s">
        <v>1721</v>
      </c>
      <c r="D664" s="50" t="s">
        <v>1722</v>
      </c>
      <c r="E664" s="46" t="s">
        <v>1715</v>
      </c>
      <c r="F664" s="50" t="s">
        <v>2489</v>
      </c>
      <c r="G664" s="39">
        <v>43688</v>
      </c>
      <c r="H664" s="4">
        <v>8438</v>
      </c>
      <c r="I664" s="4">
        <v>181</v>
      </c>
      <c r="J664" s="51">
        <v>223</v>
      </c>
      <c r="K664" s="51">
        <v>171</v>
      </c>
      <c r="L664" s="51">
        <v>231</v>
      </c>
      <c r="M664" s="51">
        <v>273</v>
      </c>
      <c r="N664" s="51">
        <v>225</v>
      </c>
      <c r="O664" s="73">
        <f>VLOOKUP(I664,PER_CE,2,FALSE)</f>
        <v>74</v>
      </c>
      <c r="P664" s="65">
        <f t="shared" si="232"/>
        <v>92</v>
      </c>
      <c r="Q664" s="65">
        <f t="shared" si="229"/>
        <v>61</v>
      </c>
      <c r="R664" s="65">
        <f t="shared" si="234"/>
        <v>85</v>
      </c>
      <c r="S664" s="65">
        <f t="shared" si="231"/>
        <v>85</v>
      </c>
      <c r="T664" s="53">
        <f t="shared" si="233"/>
        <v>91</v>
      </c>
      <c r="U664" s="49">
        <f t="shared" si="221"/>
        <v>3</v>
      </c>
      <c r="V664" s="49">
        <f t="shared" si="222"/>
        <v>4</v>
      </c>
      <c r="W664" s="49">
        <f t="shared" si="223"/>
        <v>3</v>
      </c>
      <c r="X664" s="49">
        <f t="shared" si="224"/>
        <v>4</v>
      </c>
      <c r="Y664" s="49" t="str">
        <f t="shared" si="225"/>
        <v>B2</v>
      </c>
      <c r="AA664" s="4" t="s">
        <v>263</v>
      </c>
    </row>
    <row r="665" spans="1:27" x14ac:dyDescent="0.25">
      <c r="A665" s="2">
        <v>200063137</v>
      </c>
      <c r="B665" s="2" t="s">
        <v>1803</v>
      </c>
      <c r="C665" s="2" t="s">
        <v>112</v>
      </c>
      <c r="D665" s="50" t="s">
        <v>1804</v>
      </c>
      <c r="E665" s="46" t="s">
        <v>1715</v>
      </c>
      <c r="F665" s="50" t="s">
        <v>2489</v>
      </c>
      <c r="G665" s="39">
        <v>43688</v>
      </c>
      <c r="H665" s="4">
        <v>8439</v>
      </c>
      <c r="I665" s="4">
        <v>300</v>
      </c>
      <c r="J665" s="51">
        <v>103</v>
      </c>
      <c r="K665" s="51">
        <v>129</v>
      </c>
      <c r="L665" s="51">
        <v>137</v>
      </c>
      <c r="M665" s="51">
        <v>175</v>
      </c>
      <c r="N665" s="59">
        <v>136</v>
      </c>
      <c r="O665" s="73">
        <f>VLOOKUP(I665,PER_CE,2,FALSE)</f>
        <v>99</v>
      </c>
      <c r="P665" s="65">
        <f t="shared" si="232"/>
        <v>14</v>
      </c>
      <c r="Q665" s="65">
        <f t="shared" si="229"/>
        <v>20</v>
      </c>
      <c r="R665" s="65">
        <f t="shared" si="234"/>
        <v>10</v>
      </c>
      <c r="S665" s="65">
        <f t="shared" si="231"/>
        <v>11</v>
      </c>
      <c r="T665" s="53">
        <v>10</v>
      </c>
      <c r="U665" s="49">
        <f t="shared" si="221"/>
        <v>4</v>
      </c>
      <c r="V665" s="49">
        <f t="shared" si="222"/>
        <v>1</v>
      </c>
      <c r="W665" s="49">
        <f t="shared" si="223"/>
        <v>2</v>
      </c>
      <c r="X665" s="49">
        <f t="shared" si="224"/>
        <v>2</v>
      </c>
      <c r="Y665" s="49" t="str">
        <f t="shared" si="225"/>
        <v>B1</v>
      </c>
      <c r="AA665" s="4" t="s">
        <v>263</v>
      </c>
    </row>
    <row r="666" spans="1:27" x14ac:dyDescent="0.25">
      <c r="A666" s="2">
        <v>200071323</v>
      </c>
      <c r="B666" s="2" t="s">
        <v>1805</v>
      </c>
      <c r="C666" s="2" t="s">
        <v>114</v>
      </c>
      <c r="D666" s="50" t="s">
        <v>1806</v>
      </c>
      <c r="E666" s="46" t="s">
        <v>1715</v>
      </c>
      <c r="F666" s="50" t="s">
        <v>2489</v>
      </c>
      <c r="G666" s="39">
        <v>43688</v>
      </c>
      <c r="H666" s="4">
        <v>8439</v>
      </c>
      <c r="I666" s="4">
        <v>300</v>
      </c>
      <c r="J666" s="51">
        <v>206</v>
      </c>
      <c r="K666" s="51">
        <v>120</v>
      </c>
      <c r="L666" s="51">
        <v>231</v>
      </c>
      <c r="M666" s="51">
        <v>207</v>
      </c>
      <c r="N666" s="59">
        <v>191</v>
      </c>
      <c r="O666" s="73">
        <f>VLOOKUP(I666,PER_CE,2,FALSE)</f>
        <v>99</v>
      </c>
      <c r="P666" s="65">
        <f t="shared" si="232"/>
        <v>82</v>
      </c>
      <c r="Q666" s="65">
        <f t="shared" si="229"/>
        <v>16</v>
      </c>
      <c r="R666" s="65">
        <f t="shared" si="234"/>
        <v>85</v>
      </c>
      <c r="S666" s="65">
        <f t="shared" si="231"/>
        <v>24</v>
      </c>
      <c r="T666" s="53">
        <v>51</v>
      </c>
      <c r="U666" s="49">
        <f t="shared" si="221"/>
        <v>4</v>
      </c>
      <c r="V666" s="49">
        <f t="shared" si="222"/>
        <v>4</v>
      </c>
      <c r="W666" s="49">
        <f t="shared" si="223"/>
        <v>1</v>
      </c>
      <c r="X666" s="49">
        <f t="shared" si="224"/>
        <v>4</v>
      </c>
      <c r="Y666" s="49" t="str">
        <f t="shared" si="225"/>
        <v>B2</v>
      </c>
      <c r="AA666" s="4" t="s">
        <v>263</v>
      </c>
    </row>
    <row r="667" spans="1:27" x14ac:dyDescent="0.25">
      <c r="A667" s="2">
        <v>200076744</v>
      </c>
      <c r="B667" s="2" t="s">
        <v>1807</v>
      </c>
      <c r="C667" s="2" t="s">
        <v>995</v>
      </c>
      <c r="D667" s="50" t="s">
        <v>1808</v>
      </c>
      <c r="E667" s="46" t="s">
        <v>1715</v>
      </c>
      <c r="F667" s="50" t="s">
        <v>2489</v>
      </c>
      <c r="G667" s="39">
        <v>43688</v>
      </c>
      <c r="H667" s="4">
        <v>8439</v>
      </c>
      <c r="I667" s="4">
        <v>181</v>
      </c>
      <c r="J667" s="51">
        <v>223</v>
      </c>
      <c r="K667" s="51">
        <v>154</v>
      </c>
      <c r="L667" s="51">
        <v>137</v>
      </c>
      <c r="M667" s="51">
        <v>251</v>
      </c>
      <c r="N667" s="51">
        <v>191</v>
      </c>
      <c r="O667" s="73">
        <f>VLOOKUP(I667,PER_CE,2,FALSE)</f>
        <v>74</v>
      </c>
      <c r="P667" s="65">
        <f t="shared" si="232"/>
        <v>92</v>
      </c>
      <c r="Q667" s="65">
        <f t="shared" si="229"/>
        <v>42</v>
      </c>
      <c r="R667" s="65">
        <f t="shared" si="234"/>
        <v>10</v>
      </c>
      <c r="S667" s="65">
        <f t="shared" si="231"/>
        <v>59</v>
      </c>
      <c r="T667" s="53">
        <v>51</v>
      </c>
      <c r="U667" s="49">
        <f t="shared" si="221"/>
        <v>3</v>
      </c>
      <c r="V667" s="49">
        <f t="shared" si="222"/>
        <v>4</v>
      </c>
      <c r="W667" s="49">
        <f t="shared" si="223"/>
        <v>2</v>
      </c>
      <c r="X667" s="49">
        <f t="shared" si="224"/>
        <v>2</v>
      </c>
      <c r="Y667" s="49" t="str">
        <f t="shared" si="225"/>
        <v>B2</v>
      </c>
      <c r="AA667" s="4" t="s">
        <v>263</v>
      </c>
    </row>
    <row r="668" spans="1:27" x14ac:dyDescent="0.25">
      <c r="A668" s="2">
        <v>200072809</v>
      </c>
      <c r="B668" s="2" t="s">
        <v>1809</v>
      </c>
      <c r="C668" s="2" t="s">
        <v>1810</v>
      </c>
      <c r="D668" s="50" t="s">
        <v>1811</v>
      </c>
      <c r="E668" s="46" t="s">
        <v>1715</v>
      </c>
      <c r="F668" s="50" t="s">
        <v>2489</v>
      </c>
      <c r="G668" s="39">
        <v>43688</v>
      </c>
      <c r="H668" s="4">
        <v>8439</v>
      </c>
      <c r="I668" s="4">
        <v>15</v>
      </c>
      <c r="J668" s="51">
        <v>223</v>
      </c>
      <c r="K668" s="51">
        <v>197</v>
      </c>
      <c r="L668" s="51">
        <v>189</v>
      </c>
      <c r="M668" s="51">
        <v>251</v>
      </c>
      <c r="N668" s="51">
        <v>215</v>
      </c>
      <c r="O668" s="73">
        <v>1</v>
      </c>
      <c r="P668" s="65">
        <f t="shared" si="232"/>
        <v>92</v>
      </c>
      <c r="Q668" s="65">
        <f t="shared" si="229"/>
        <v>84</v>
      </c>
      <c r="R668" s="65">
        <f t="shared" si="234"/>
        <v>34</v>
      </c>
      <c r="S668" s="65">
        <f t="shared" si="231"/>
        <v>59</v>
      </c>
      <c r="T668" s="53">
        <f t="shared" ref="T668:T679" si="235">VLOOKUP(N668,PER_PGLOB,2,FALSE)</f>
        <v>83</v>
      </c>
      <c r="U668" s="49">
        <f t="shared" si="221"/>
        <v>1</v>
      </c>
      <c r="V668" s="49">
        <f t="shared" si="222"/>
        <v>4</v>
      </c>
      <c r="W668" s="49">
        <f t="shared" si="223"/>
        <v>3</v>
      </c>
      <c r="X668" s="49">
        <f t="shared" si="224"/>
        <v>3</v>
      </c>
      <c r="Y668" s="49" t="str">
        <f t="shared" si="225"/>
        <v>B2</v>
      </c>
      <c r="AA668" s="4" t="s">
        <v>263</v>
      </c>
    </row>
    <row r="669" spans="1:27" x14ac:dyDescent="0.25">
      <c r="A669" s="2">
        <v>200071640</v>
      </c>
      <c r="B669" s="2" t="s">
        <v>1723</v>
      </c>
      <c r="C669" s="2" t="s">
        <v>1724</v>
      </c>
      <c r="D669" s="50" t="s">
        <v>1725</v>
      </c>
      <c r="E669" s="46" t="s">
        <v>1715</v>
      </c>
      <c r="F669" s="50" t="s">
        <v>2489</v>
      </c>
      <c r="G669" s="39">
        <v>43688</v>
      </c>
      <c r="H669" s="4">
        <v>8438</v>
      </c>
      <c r="I669" s="4">
        <v>282</v>
      </c>
      <c r="J669" s="51">
        <v>206</v>
      </c>
      <c r="K669" s="51">
        <v>120</v>
      </c>
      <c r="L669" s="51">
        <v>206</v>
      </c>
      <c r="M669" s="51">
        <v>273</v>
      </c>
      <c r="N669" s="51">
        <v>201</v>
      </c>
      <c r="O669" s="73">
        <f t="shared" ref="O669:O711" si="236">VLOOKUP(I669,PER_CE,2,FALSE)</f>
        <v>92</v>
      </c>
      <c r="P669" s="65">
        <f t="shared" si="232"/>
        <v>82</v>
      </c>
      <c r="Q669" s="65">
        <f t="shared" si="229"/>
        <v>16</v>
      </c>
      <c r="R669" s="65">
        <f t="shared" si="234"/>
        <v>55</v>
      </c>
      <c r="S669" s="65">
        <f t="shared" si="231"/>
        <v>85</v>
      </c>
      <c r="T669" s="53">
        <f t="shared" si="235"/>
        <v>65</v>
      </c>
      <c r="U669" s="49">
        <f t="shared" si="221"/>
        <v>4</v>
      </c>
      <c r="V669" s="49">
        <f t="shared" si="222"/>
        <v>4</v>
      </c>
      <c r="W669" s="49">
        <f t="shared" si="223"/>
        <v>1</v>
      </c>
      <c r="X669" s="49">
        <f t="shared" si="224"/>
        <v>4</v>
      </c>
      <c r="Y669" s="49" t="str">
        <f t="shared" si="225"/>
        <v>B2</v>
      </c>
      <c r="AA669" s="4" t="s">
        <v>263</v>
      </c>
    </row>
    <row r="670" spans="1:27" x14ac:dyDescent="0.25">
      <c r="A670" s="2">
        <v>200074459</v>
      </c>
      <c r="B670" s="2" t="s">
        <v>1726</v>
      </c>
      <c r="C670" s="2" t="s">
        <v>1727</v>
      </c>
      <c r="D670" s="50" t="s">
        <v>1728</v>
      </c>
      <c r="E670" s="46" t="s">
        <v>1715</v>
      </c>
      <c r="F670" s="50" t="s">
        <v>2489</v>
      </c>
      <c r="G670" s="39">
        <v>43688</v>
      </c>
      <c r="H670" s="4">
        <v>8438</v>
      </c>
      <c r="I670" s="4">
        <v>244</v>
      </c>
      <c r="J670" s="51">
        <v>197</v>
      </c>
      <c r="K670" s="51">
        <v>206</v>
      </c>
      <c r="L670" s="51">
        <v>223</v>
      </c>
      <c r="M670" s="51">
        <v>262</v>
      </c>
      <c r="N670" s="51">
        <v>222</v>
      </c>
      <c r="O670" s="73">
        <f t="shared" si="236"/>
        <v>81</v>
      </c>
      <c r="P670" s="65">
        <f t="shared" si="232"/>
        <v>77</v>
      </c>
      <c r="Q670" s="65">
        <f t="shared" si="229"/>
        <v>90</v>
      </c>
      <c r="R670" s="65">
        <f t="shared" si="234"/>
        <v>77</v>
      </c>
      <c r="S670" s="65">
        <f t="shared" si="231"/>
        <v>71</v>
      </c>
      <c r="T670" s="53">
        <f t="shared" si="235"/>
        <v>88</v>
      </c>
      <c r="U670" s="49">
        <f t="shared" si="221"/>
        <v>4</v>
      </c>
      <c r="V670" s="49">
        <f t="shared" si="222"/>
        <v>3</v>
      </c>
      <c r="W670" s="49">
        <f t="shared" si="223"/>
        <v>4</v>
      </c>
      <c r="X670" s="49">
        <f t="shared" si="224"/>
        <v>4</v>
      </c>
      <c r="Y670" s="49" t="str">
        <f t="shared" si="225"/>
        <v>B2</v>
      </c>
      <c r="AA670" s="4" t="s">
        <v>263</v>
      </c>
    </row>
    <row r="671" spans="1:27" x14ac:dyDescent="0.25">
      <c r="A671" s="2">
        <v>200072005</v>
      </c>
      <c r="B671" s="2" t="s">
        <v>1729</v>
      </c>
      <c r="C671" s="2" t="s">
        <v>1730</v>
      </c>
      <c r="D671" s="50" t="s">
        <v>1731</v>
      </c>
      <c r="E671" s="46" t="s">
        <v>1715</v>
      </c>
      <c r="F671" s="50" t="s">
        <v>2489</v>
      </c>
      <c r="G671" s="39">
        <v>43688</v>
      </c>
      <c r="H671" s="4">
        <v>8438</v>
      </c>
      <c r="I671" s="4">
        <v>139</v>
      </c>
      <c r="J671" s="51">
        <v>214</v>
      </c>
      <c r="K671" s="51">
        <v>171</v>
      </c>
      <c r="L671" s="51">
        <v>206</v>
      </c>
      <c r="M671" s="51">
        <v>224</v>
      </c>
      <c r="N671" s="51">
        <v>204</v>
      </c>
      <c r="O671" s="73">
        <f t="shared" si="236"/>
        <v>28</v>
      </c>
      <c r="P671" s="65">
        <f t="shared" si="232"/>
        <v>88</v>
      </c>
      <c r="Q671" s="65">
        <f t="shared" si="229"/>
        <v>61</v>
      </c>
      <c r="R671" s="65">
        <f t="shared" si="234"/>
        <v>55</v>
      </c>
      <c r="S671" s="65">
        <f t="shared" si="231"/>
        <v>34</v>
      </c>
      <c r="T671" s="53">
        <f t="shared" si="235"/>
        <v>69</v>
      </c>
      <c r="U671" s="49">
        <f t="shared" si="221"/>
        <v>2</v>
      </c>
      <c r="V671" s="49">
        <f t="shared" si="222"/>
        <v>4</v>
      </c>
      <c r="W671" s="49">
        <f t="shared" si="223"/>
        <v>3</v>
      </c>
      <c r="X671" s="49">
        <f t="shared" si="224"/>
        <v>4</v>
      </c>
      <c r="Y671" s="49" t="str">
        <f t="shared" si="225"/>
        <v>B2</v>
      </c>
      <c r="AA671" s="4" t="s">
        <v>263</v>
      </c>
    </row>
    <row r="672" spans="1:27" x14ac:dyDescent="0.25">
      <c r="A672" s="2">
        <v>200071470</v>
      </c>
      <c r="B672" s="2" t="s">
        <v>1732</v>
      </c>
      <c r="C672" s="2" t="s">
        <v>1733</v>
      </c>
      <c r="D672" s="50" t="s">
        <v>1734</v>
      </c>
      <c r="E672" s="46" t="s">
        <v>1715</v>
      </c>
      <c r="F672" s="50" t="s">
        <v>2489</v>
      </c>
      <c r="G672" s="39">
        <v>43688</v>
      </c>
      <c r="H672" s="4">
        <v>8438</v>
      </c>
      <c r="I672" s="4">
        <v>162</v>
      </c>
      <c r="J672" s="51">
        <v>137</v>
      </c>
      <c r="K672" s="51">
        <v>129</v>
      </c>
      <c r="L672" s="51">
        <v>206</v>
      </c>
      <c r="M672" s="51">
        <v>229</v>
      </c>
      <c r="N672" s="51">
        <v>175</v>
      </c>
      <c r="O672" s="73">
        <f t="shared" si="236"/>
        <v>41</v>
      </c>
      <c r="P672" s="65">
        <f t="shared" si="232"/>
        <v>33</v>
      </c>
      <c r="Q672" s="65">
        <f t="shared" si="229"/>
        <v>20</v>
      </c>
      <c r="R672" s="65">
        <f t="shared" si="234"/>
        <v>55</v>
      </c>
      <c r="S672" s="65">
        <f t="shared" si="231"/>
        <v>37</v>
      </c>
      <c r="T672" s="53">
        <f t="shared" si="235"/>
        <v>32</v>
      </c>
      <c r="U672" s="49">
        <f t="shared" si="221"/>
        <v>3</v>
      </c>
      <c r="V672" s="49">
        <f t="shared" si="222"/>
        <v>2</v>
      </c>
      <c r="W672" s="49">
        <f t="shared" si="223"/>
        <v>2</v>
      </c>
      <c r="X672" s="49">
        <f t="shared" si="224"/>
        <v>4</v>
      </c>
      <c r="Y672" s="49" t="str">
        <f t="shared" si="225"/>
        <v>B2</v>
      </c>
      <c r="AA672" s="4" t="s">
        <v>263</v>
      </c>
    </row>
    <row r="673" spans="1:27" x14ac:dyDescent="0.25">
      <c r="A673" s="2">
        <v>200073581</v>
      </c>
      <c r="B673" s="2" t="s">
        <v>1812</v>
      </c>
      <c r="C673" s="2" t="s">
        <v>750</v>
      </c>
      <c r="D673" s="50" t="s">
        <v>1813</v>
      </c>
      <c r="E673" s="46" t="s">
        <v>1715</v>
      </c>
      <c r="F673" s="50" t="s">
        <v>2489</v>
      </c>
      <c r="G673" s="39">
        <v>43688</v>
      </c>
      <c r="H673" s="4">
        <v>8439</v>
      </c>
      <c r="I673" s="4">
        <v>162</v>
      </c>
      <c r="J673" s="51">
        <v>171</v>
      </c>
      <c r="K673" s="51">
        <v>154</v>
      </c>
      <c r="L673" s="51">
        <v>206</v>
      </c>
      <c r="M673" s="51">
        <v>256</v>
      </c>
      <c r="N673" s="51">
        <v>197</v>
      </c>
      <c r="O673" s="73">
        <f t="shared" si="236"/>
        <v>41</v>
      </c>
      <c r="P673" s="65">
        <f t="shared" si="232"/>
        <v>60</v>
      </c>
      <c r="Q673" s="65">
        <f t="shared" si="229"/>
        <v>42</v>
      </c>
      <c r="R673" s="65">
        <f t="shared" si="234"/>
        <v>55</v>
      </c>
      <c r="S673" s="65">
        <f t="shared" si="231"/>
        <v>63</v>
      </c>
      <c r="T673" s="53">
        <f t="shared" si="235"/>
        <v>58</v>
      </c>
      <c r="U673" s="49">
        <f t="shared" si="221"/>
        <v>3</v>
      </c>
      <c r="V673" s="49">
        <f t="shared" si="222"/>
        <v>3</v>
      </c>
      <c r="W673" s="49">
        <f t="shared" si="223"/>
        <v>2</v>
      </c>
      <c r="X673" s="49">
        <f t="shared" si="224"/>
        <v>4</v>
      </c>
      <c r="Y673" s="49" t="str">
        <f t="shared" si="225"/>
        <v>B2</v>
      </c>
      <c r="AA673" s="4" t="s">
        <v>263</v>
      </c>
    </row>
    <row r="674" spans="1:27" x14ac:dyDescent="0.25">
      <c r="A674" s="2">
        <v>200081912</v>
      </c>
      <c r="B674" s="2" t="s">
        <v>1814</v>
      </c>
      <c r="C674" s="2" t="s">
        <v>527</v>
      </c>
      <c r="D674" s="50" t="s">
        <v>1815</v>
      </c>
      <c r="E674" s="46" t="s">
        <v>1715</v>
      </c>
      <c r="F674" s="50" t="s">
        <v>2489</v>
      </c>
      <c r="G674" s="39">
        <v>43688</v>
      </c>
      <c r="H674" s="4">
        <v>8439</v>
      </c>
      <c r="I674" s="4">
        <v>172</v>
      </c>
      <c r="J674" s="51">
        <v>189</v>
      </c>
      <c r="K674" s="51">
        <v>163</v>
      </c>
      <c r="L674" s="51">
        <v>189</v>
      </c>
      <c r="M674" s="51">
        <v>278</v>
      </c>
      <c r="N674" s="51">
        <v>205</v>
      </c>
      <c r="O674" s="73">
        <f t="shared" si="236"/>
        <v>53</v>
      </c>
      <c r="P674" s="65">
        <f t="shared" si="232"/>
        <v>71</v>
      </c>
      <c r="Q674" s="65">
        <f t="shared" si="229"/>
        <v>51</v>
      </c>
      <c r="R674" s="65">
        <f t="shared" si="234"/>
        <v>34</v>
      </c>
      <c r="S674" s="65">
        <f t="shared" si="231"/>
        <v>88</v>
      </c>
      <c r="T674" s="53">
        <f t="shared" si="235"/>
        <v>72</v>
      </c>
      <c r="U674" s="49">
        <f t="shared" si="221"/>
        <v>3</v>
      </c>
      <c r="V674" s="49">
        <f t="shared" si="222"/>
        <v>3</v>
      </c>
      <c r="W674" s="49">
        <f t="shared" si="223"/>
        <v>3</v>
      </c>
      <c r="X674" s="49">
        <f t="shared" si="224"/>
        <v>3</v>
      </c>
      <c r="Y674" s="49" t="str">
        <f t="shared" si="225"/>
        <v>B2</v>
      </c>
      <c r="AA674" s="4" t="s">
        <v>263</v>
      </c>
    </row>
    <row r="675" spans="1:27" x14ac:dyDescent="0.25">
      <c r="A675" s="2">
        <v>200074911</v>
      </c>
      <c r="B675" s="2" t="s">
        <v>1735</v>
      </c>
      <c r="C675" s="2" t="s">
        <v>750</v>
      </c>
      <c r="D675" s="50" t="s">
        <v>1736</v>
      </c>
      <c r="E675" s="46" t="s">
        <v>1715</v>
      </c>
      <c r="F675" s="50" t="s">
        <v>2489</v>
      </c>
      <c r="G675" s="39">
        <v>43688</v>
      </c>
      <c r="H675" s="4">
        <v>8438</v>
      </c>
      <c r="I675" s="4">
        <v>123</v>
      </c>
      <c r="J675" s="51">
        <v>206</v>
      </c>
      <c r="K675" s="51">
        <v>146</v>
      </c>
      <c r="L675" s="51">
        <v>214</v>
      </c>
      <c r="M675" s="51">
        <v>229</v>
      </c>
      <c r="N675" s="51">
        <v>199</v>
      </c>
      <c r="O675" s="73">
        <f t="shared" si="236"/>
        <v>10</v>
      </c>
      <c r="P675" s="65">
        <f t="shared" si="232"/>
        <v>82</v>
      </c>
      <c r="Q675" s="65">
        <f t="shared" ref="Q675:Q708" si="237">VLOOKUP(K675,PER_LC,2,FALSE)</f>
        <v>32</v>
      </c>
      <c r="R675" s="65">
        <f t="shared" si="234"/>
        <v>66</v>
      </c>
      <c r="S675" s="65">
        <f t="shared" si="231"/>
        <v>37</v>
      </c>
      <c r="T675" s="53">
        <f t="shared" si="235"/>
        <v>61</v>
      </c>
      <c r="U675" s="49">
        <f t="shared" si="221"/>
        <v>2</v>
      </c>
      <c r="V675" s="49">
        <f t="shared" si="222"/>
        <v>4</v>
      </c>
      <c r="W675" s="49">
        <f t="shared" si="223"/>
        <v>2</v>
      </c>
      <c r="X675" s="49">
        <f t="shared" si="224"/>
        <v>4</v>
      </c>
      <c r="Y675" s="49" t="str">
        <f t="shared" si="225"/>
        <v>B2</v>
      </c>
      <c r="AA675" s="4" t="s">
        <v>263</v>
      </c>
    </row>
    <row r="676" spans="1:27" x14ac:dyDescent="0.25">
      <c r="A676" s="2">
        <v>200071654</v>
      </c>
      <c r="B676" s="2" t="s">
        <v>1737</v>
      </c>
      <c r="C676" s="2" t="s">
        <v>1738</v>
      </c>
      <c r="D676" s="50" t="s">
        <v>1739</v>
      </c>
      <c r="E676" s="46" t="s">
        <v>1715</v>
      </c>
      <c r="F676" s="50" t="s">
        <v>2489</v>
      </c>
      <c r="G676" s="39">
        <v>43688</v>
      </c>
      <c r="H676" s="4">
        <v>8438</v>
      </c>
      <c r="I676" s="4">
        <v>246</v>
      </c>
      <c r="J676" s="51">
        <v>231</v>
      </c>
      <c r="K676" s="51">
        <v>197</v>
      </c>
      <c r="L676" s="51">
        <v>171</v>
      </c>
      <c r="M676" s="51">
        <v>278</v>
      </c>
      <c r="N676" s="59">
        <v>219</v>
      </c>
      <c r="O676" s="73">
        <f t="shared" si="236"/>
        <v>83</v>
      </c>
      <c r="P676" s="65">
        <f t="shared" si="232"/>
        <v>95</v>
      </c>
      <c r="Q676" s="65">
        <f t="shared" si="237"/>
        <v>84</v>
      </c>
      <c r="R676" s="65">
        <f t="shared" si="234"/>
        <v>21</v>
      </c>
      <c r="S676" s="65">
        <f t="shared" si="231"/>
        <v>88</v>
      </c>
      <c r="T676" s="53">
        <f t="shared" si="235"/>
        <v>86</v>
      </c>
      <c r="U676" s="49">
        <f t="shared" si="221"/>
        <v>4</v>
      </c>
      <c r="V676" s="49">
        <f t="shared" si="222"/>
        <v>4</v>
      </c>
      <c r="W676" s="49">
        <f t="shared" si="223"/>
        <v>3</v>
      </c>
      <c r="X676" s="49">
        <f t="shared" si="224"/>
        <v>3</v>
      </c>
      <c r="Y676" s="49" t="str">
        <f t="shared" si="225"/>
        <v>B2</v>
      </c>
      <c r="AA676" s="4" t="s">
        <v>263</v>
      </c>
    </row>
    <row r="677" spans="1:27" x14ac:dyDescent="0.25">
      <c r="A677" s="2">
        <v>200064391</v>
      </c>
      <c r="B677" s="2" t="s">
        <v>1816</v>
      </c>
      <c r="C677" s="2" t="s">
        <v>301</v>
      </c>
      <c r="D677" s="50" t="s">
        <v>1817</v>
      </c>
      <c r="E677" s="46" t="s">
        <v>1715</v>
      </c>
      <c r="F677" s="50" t="s">
        <v>2489</v>
      </c>
      <c r="G677" s="39">
        <v>43688</v>
      </c>
      <c r="H677" s="4">
        <v>8439</v>
      </c>
      <c r="I677" s="4">
        <v>173</v>
      </c>
      <c r="J677" s="51">
        <v>249</v>
      </c>
      <c r="K677" s="51">
        <v>180</v>
      </c>
      <c r="L677" s="51">
        <v>189</v>
      </c>
      <c r="M677" s="51">
        <v>202</v>
      </c>
      <c r="N677" s="59">
        <v>205</v>
      </c>
      <c r="O677" s="73">
        <f t="shared" si="236"/>
        <v>55</v>
      </c>
      <c r="P677" s="65">
        <v>99</v>
      </c>
      <c r="Q677" s="65">
        <f t="shared" si="237"/>
        <v>71</v>
      </c>
      <c r="R677" s="65">
        <f t="shared" si="234"/>
        <v>34</v>
      </c>
      <c r="S677" s="65">
        <f t="shared" si="231"/>
        <v>22</v>
      </c>
      <c r="T677" s="53">
        <f t="shared" si="235"/>
        <v>72</v>
      </c>
      <c r="U677" s="49">
        <f t="shared" si="221"/>
        <v>3</v>
      </c>
      <c r="V677" s="49">
        <f t="shared" si="222"/>
        <v>4</v>
      </c>
      <c r="W677" s="49">
        <f t="shared" si="223"/>
        <v>3</v>
      </c>
      <c r="X677" s="49">
        <f t="shared" si="224"/>
        <v>3</v>
      </c>
      <c r="Y677" s="49" t="str">
        <f t="shared" si="225"/>
        <v>B2</v>
      </c>
      <c r="AA677" s="4" t="s">
        <v>263</v>
      </c>
    </row>
    <row r="678" spans="1:27" x14ac:dyDescent="0.25">
      <c r="A678" s="2">
        <v>200063139</v>
      </c>
      <c r="B678" s="2" t="s">
        <v>1818</v>
      </c>
      <c r="C678" s="2" t="s">
        <v>8</v>
      </c>
      <c r="D678" s="50" t="s">
        <v>1819</v>
      </c>
      <c r="E678" s="46" t="s">
        <v>1715</v>
      </c>
      <c r="F678" s="50" t="s">
        <v>2489</v>
      </c>
      <c r="G678" s="39">
        <v>43688</v>
      </c>
      <c r="H678" s="4">
        <v>8439</v>
      </c>
      <c r="I678" s="4">
        <v>133</v>
      </c>
      <c r="J678" s="51">
        <v>189</v>
      </c>
      <c r="K678" s="51">
        <v>94</v>
      </c>
      <c r="L678" s="51">
        <v>206</v>
      </c>
      <c r="M678" s="51">
        <v>256</v>
      </c>
      <c r="N678" s="51">
        <v>186</v>
      </c>
      <c r="O678" s="73">
        <f t="shared" si="236"/>
        <v>21</v>
      </c>
      <c r="P678" s="65">
        <f t="shared" ref="P678:P684" si="238">VLOOKUP(J678,PER_RC,2,FALSE)</f>
        <v>71</v>
      </c>
      <c r="Q678" s="65">
        <f t="shared" si="237"/>
        <v>8</v>
      </c>
      <c r="R678" s="65">
        <f t="shared" si="234"/>
        <v>55</v>
      </c>
      <c r="S678" s="65">
        <f t="shared" si="231"/>
        <v>63</v>
      </c>
      <c r="T678" s="53">
        <f t="shared" si="235"/>
        <v>44</v>
      </c>
      <c r="U678" s="49">
        <f t="shared" si="221"/>
        <v>2</v>
      </c>
      <c r="V678" s="49">
        <f t="shared" si="222"/>
        <v>3</v>
      </c>
      <c r="W678" s="49">
        <f t="shared" si="223"/>
        <v>1</v>
      </c>
      <c r="X678" s="49">
        <f t="shared" si="224"/>
        <v>4</v>
      </c>
      <c r="Y678" s="49" t="str">
        <f t="shared" si="225"/>
        <v>B2</v>
      </c>
      <c r="AA678" s="4" t="s">
        <v>263</v>
      </c>
    </row>
    <row r="679" spans="1:27" x14ac:dyDescent="0.25">
      <c r="A679" s="2">
        <v>200073212</v>
      </c>
      <c r="B679" s="2" t="s">
        <v>1740</v>
      </c>
      <c r="C679" s="2" t="s">
        <v>1741</v>
      </c>
      <c r="D679" s="50" t="s">
        <v>1742</v>
      </c>
      <c r="E679" s="46" t="s">
        <v>1715</v>
      </c>
      <c r="F679" s="50" t="s">
        <v>2489</v>
      </c>
      <c r="G679" s="39">
        <v>43688</v>
      </c>
      <c r="H679" s="4">
        <v>8438</v>
      </c>
      <c r="I679" s="4">
        <v>133</v>
      </c>
      <c r="J679" s="51">
        <v>163</v>
      </c>
      <c r="K679" s="51">
        <v>137</v>
      </c>
      <c r="L679" s="51">
        <v>189</v>
      </c>
      <c r="M679" s="51">
        <v>240</v>
      </c>
      <c r="N679" s="51">
        <v>182</v>
      </c>
      <c r="O679" s="73">
        <f t="shared" si="236"/>
        <v>21</v>
      </c>
      <c r="P679" s="65">
        <f t="shared" si="238"/>
        <v>53</v>
      </c>
      <c r="Q679" s="65">
        <f t="shared" si="237"/>
        <v>26</v>
      </c>
      <c r="R679" s="65">
        <f t="shared" si="234"/>
        <v>34</v>
      </c>
      <c r="S679" s="65">
        <f t="shared" si="231"/>
        <v>47</v>
      </c>
      <c r="T679" s="53">
        <f t="shared" si="235"/>
        <v>39</v>
      </c>
      <c r="U679" s="49">
        <f t="shared" si="221"/>
        <v>2</v>
      </c>
      <c r="V679" s="49">
        <f t="shared" si="222"/>
        <v>3</v>
      </c>
      <c r="W679" s="49">
        <f t="shared" si="223"/>
        <v>2</v>
      </c>
      <c r="X679" s="49">
        <f t="shared" si="224"/>
        <v>3</v>
      </c>
      <c r="Y679" s="49" t="str">
        <f t="shared" si="225"/>
        <v>B2</v>
      </c>
      <c r="AA679" s="4" t="s">
        <v>263</v>
      </c>
    </row>
    <row r="680" spans="1:27" x14ac:dyDescent="0.25">
      <c r="A680" s="2">
        <v>200070208</v>
      </c>
      <c r="B680" s="2" t="s">
        <v>1820</v>
      </c>
      <c r="C680" s="2" t="s">
        <v>1821</v>
      </c>
      <c r="D680" s="50" t="s">
        <v>1822</v>
      </c>
      <c r="E680" s="46" t="s">
        <v>1715</v>
      </c>
      <c r="F680" s="50" t="s">
        <v>2489</v>
      </c>
      <c r="G680" s="39">
        <v>43688</v>
      </c>
      <c r="H680" s="4">
        <v>8439</v>
      </c>
      <c r="I680" s="4">
        <v>139</v>
      </c>
      <c r="J680" s="51">
        <v>223</v>
      </c>
      <c r="K680" s="51">
        <v>180</v>
      </c>
      <c r="L680" s="51">
        <v>197</v>
      </c>
      <c r="M680" s="51">
        <v>295</v>
      </c>
      <c r="N680" s="59">
        <v>224</v>
      </c>
      <c r="O680" s="73">
        <f t="shared" si="236"/>
        <v>28</v>
      </c>
      <c r="P680" s="65">
        <f t="shared" si="238"/>
        <v>92</v>
      </c>
      <c r="Q680" s="65">
        <f t="shared" si="237"/>
        <v>71</v>
      </c>
      <c r="R680" s="65">
        <f t="shared" si="234"/>
        <v>45</v>
      </c>
      <c r="S680" s="65">
        <f t="shared" si="231"/>
        <v>99</v>
      </c>
      <c r="T680" s="53">
        <v>91</v>
      </c>
      <c r="U680" s="49">
        <f t="shared" si="221"/>
        <v>2</v>
      </c>
      <c r="V680" s="49">
        <f t="shared" si="222"/>
        <v>4</v>
      </c>
      <c r="W680" s="49">
        <f t="shared" si="223"/>
        <v>3</v>
      </c>
      <c r="X680" s="49">
        <f t="shared" si="224"/>
        <v>3</v>
      </c>
      <c r="Y680" s="49" t="str">
        <f t="shared" si="225"/>
        <v>B2</v>
      </c>
      <c r="AA680" s="4" t="s">
        <v>263</v>
      </c>
    </row>
    <row r="681" spans="1:27" x14ac:dyDescent="0.25">
      <c r="A681" s="2">
        <v>200073911</v>
      </c>
      <c r="B681" s="2" t="s">
        <v>1743</v>
      </c>
      <c r="C681" s="2" t="s">
        <v>381</v>
      </c>
      <c r="D681" s="50" t="s">
        <v>1744</v>
      </c>
      <c r="E681" s="46" t="s">
        <v>1715</v>
      </c>
      <c r="F681" s="50" t="s">
        <v>2489</v>
      </c>
      <c r="G681" s="39">
        <v>43688</v>
      </c>
      <c r="H681" s="4">
        <v>8438</v>
      </c>
      <c r="I681" s="4">
        <v>171</v>
      </c>
      <c r="J681" s="51">
        <v>154</v>
      </c>
      <c r="K681" s="51">
        <v>171</v>
      </c>
      <c r="L681" s="51">
        <v>223</v>
      </c>
      <c r="M681" s="51">
        <v>207</v>
      </c>
      <c r="N681" s="51">
        <v>189</v>
      </c>
      <c r="O681" s="73">
        <f t="shared" si="236"/>
        <v>51</v>
      </c>
      <c r="P681" s="65">
        <f t="shared" si="238"/>
        <v>46</v>
      </c>
      <c r="Q681" s="65">
        <f t="shared" si="237"/>
        <v>61</v>
      </c>
      <c r="R681" s="65">
        <f t="shared" si="234"/>
        <v>77</v>
      </c>
      <c r="S681" s="65">
        <f t="shared" si="231"/>
        <v>24</v>
      </c>
      <c r="T681" s="53">
        <f>VLOOKUP(N681,PER_PGLOB,2,FALSE)</f>
        <v>47</v>
      </c>
      <c r="U681" s="49">
        <f t="shared" si="221"/>
        <v>3</v>
      </c>
      <c r="V681" s="49">
        <f t="shared" si="222"/>
        <v>3</v>
      </c>
      <c r="W681" s="49">
        <f t="shared" si="223"/>
        <v>3</v>
      </c>
      <c r="X681" s="49">
        <f t="shared" si="224"/>
        <v>4</v>
      </c>
      <c r="Y681" s="49" t="str">
        <f t="shared" si="225"/>
        <v>B2</v>
      </c>
      <c r="AA681" s="4" t="s">
        <v>263</v>
      </c>
    </row>
    <row r="682" spans="1:27" x14ac:dyDescent="0.25">
      <c r="A682" s="2">
        <v>200073216</v>
      </c>
      <c r="B682" s="2" t="s">
        <v>1745</v>
      </c>
      <c r="C682" s="2" t="s">
        <v>1746</v>
      </c>
      <c r="D682" s="50" t="s">
        <v>1747</v>
      </c>
      <c r="E682" s="46" t="s">
        <v>1715</v>
      </c>
      <c r="F682" s="50" t="s">
        <v>2489</v>
      </c>
      <c r="G682" s="39">
        <v>43688</v>
      </c>
      <c r="H682" s="4">
        <v>8438</v>
      </c>
      <c r="I682" s="4">
        <v>147</v>
      </c>
      <c r="J682" s="51">
        <v>163</v>
      </c>
      <c r="K682" s="51">
        <v>111</v>
      </c>
      <c r="L682" s="51">
        <v>223</v>
      </c>
      <c r="M682" s="51">
        <v>235</v>
      </c>
      <c r="N682" s="51">
        <v>183</v>
      </c>
      <c r="O682" s="73">
        <f t="shared" si="236"/>
        <v>38</v>
      </c>
      <c r="P682" s="65">
        <f t="shared" si="238"/>
        <v>53</v>
      </c>
      <c r="Q682" s="65">
        <f t="shared" si="237"/>
        <v>12</v>
      </c>
      <c r="R682" s="65">
        <f t="shared" si="234"/>
        <v>77</v>
      </c>
      <c r="S682" s="65">
        <f t="shared" si="231"/>
        <v>42</v>
      </c>
      <c r="T682" s="53">
        <f>VLOOKUP(N682,PER_PGLOB,2,FALSE)</f>
        <v>40</v>
      </c>
      <c r="U682" s="49">
        <f t="shared" si="221"/>
        <v>2</v>
      </c>
      <c r="V682" s="49">
        <f t="shared" si="222"/>
        <v>3</v>
      </c>
      <c r="W682" s="49">
        <f t="shared" si="223"/>
        <v>1</v>
      </c>
      <c r="X682" s="49">
        <f t="shared" si="224"/>
        <v>4</v>
      </c>
      <c r="Y682" s="49" t="str">
        <f t="shared" si="225"/>
        <v>B2</v>
      </c>
      <c r="AA682" s="4" t="s">
        <v>263</v>
      </c>
    </row>
    <row r="683" spans="1:27" x14ac:dyDescent="0.25">
      <c r="A683" s="2">
        <v>200072411</v>
      </c>
      <c r="B683" s="2" t="s">
        <v>1823</v>
      </c>
      <c r="C683" s="2" t="s">
        <v>1191</v>
      </c>
      <c r="D683" s="50" t="s">
        <v>1824</v>
      </c>
      <c r="E683" s="46" t="s">
        <v>1715</v>
      </c>
      <c r="F683" s="50" t="s">
        <v>2489</v>
      </c>
      <c r="G683" s="39">
        <v>43688</v>
      </c>
      <c r="H683" s="4">
        <v>8439</v>
      </c>
      <c r="I683" s="4">
        <v>181</v>
      </c>
      <c r="J683" s="51">
        <v>231</v>
      </c>
      <c r="K683" s="51">
        <v>171</v>
      </c>
      <c r="L683" s="51">
        <v>231</v>
      </c>
      <c r="M683" s="51">
        <v>207</v>
      </c>
      <c r="N683" s="51">
        <v>210</v>
      </c>
      <c r="O683" s="73">
        <f t="shared" si="236"/>
        <v>74</v>
      </c>
      <c r="P683" s="65">
        <f t="shared" si="238"/>
        <v>95</v>
      </c>
      <c r="Q683" s="65">
        <f t="shared" si="237"/>
        <v>61</v>
      </c>
      <c r="R683" s="65">
        <f t="shared" si="234"/>
        <v>85</v>
      </c>
      <c r="S683" s="65">
        <f t="shared" si="231"/>
        <v>24</v>
      </c>
      <c r="T683" s="53">
        <f>VLOOKUP(N683,PER_PGLOB,2,FALSE)</f>
        <v>78</v>
      </c>
      <c r="U683" s="49">
        <f t="shared" si="221"/>
        <v>3</v>
      </c>
      <c r="V683" s="49">
        <f t="shared" si="222"/>
        <v>4</v>
      </c>
      <c r="W683" s="49">
        <f t="shared" si="223"/>
        <v>3</v>
      </c>
      <c r="X683" s="49">
        <f t="shared" si="224"/>
        <v>4</v>
      </c>
      <c r="Y683" s="49" t="str">
        <f t="shared" si="225"/>
        <v>B2</v>
      </c>
      <c r="AA683" s="4" t="s">
        <v>263</v>
      </c>
    </row>
    <row r="684" spans="1:27" x14ac:dyDescent="0.25">
      <c r="A684" s="2">
        <v>200063296</v>
      </c>
      <c r="B684" s="2" t="s">
        <v>1748</v>
      </c>
      <c r="C684" s="2" t="s">
        <v>301</v>
      </c>
      <c r="D684" s="50" t="s">
        <v>1749</v>
      </c>
      <c r="E684" s="46" t="s">
        <v>1715</v>
      </c>
      <c r="F684" s="50" t="s">
        <v>2489</v>
      </c>
      <c r="G684" s="39">
        <v>43688</v>
      </c>
      <c r="H684" s="4">
        <v>8438</v>
      </c>
      <c r="I684" s="4">
        <v>175</v>
      </c>
      <c r="J684" s="51">
        <v>206</v>
      </c>
      <c r="K684" s="51">
        <v>180</v>
      </c>
      <c r="L684" s="51">
        <v>137</v>
      </c>
      <c r="M684" s="51">
        <v>284</v>
      </c>
      <c r="N684" s="51">
        <v>202</v>
      </c>
      <c r="O684" s="73">
        <f t="shared" si="236"/>
        <v>59</v>
      </c>
      <c r="P684" s="65">
        <f t="shared" si="238"/>
        <v>82</v>
      </c>
      <c r="Q684" s="65">
        <f t="shared" si="237"/>
        <v>71</v>
      </c>
      <c r="R684" s="65">
        <f t="shared" si="234"/>
        <v>10</v>
      </c>
      <c r="S684" s="65">
        <f t="shared" si="231"/>
        <v>93</v>
      </c>
      <c r="T684" s="53">
        <f>VLOOKUP(N684,PER_PGLOB,2,FALSE)</f>
        <v>66</v>
      </c>
      <c r="U684" s="49">
        <f t="shared" si="221"/>
        <v>3</v>
      </c>
      <c r="V684" s="49">
        <f t="shared" si="222"/>
        <v>4</v>
      </c>
      <c r="W684" s="49">
        <f t="shared" si="223"/>
        <v>3</v>
      </c>
      <c r="X684" s="49">
        <f t="shared" si="224"/>
        <v>2</v>
      </c>
      <c r="Y684" s="49" t="str">
        <f t="shared" si="225"/>
        <v>B2</v>
      </c>
      <c r="AA684" s="4" t="s">
        <v>263</v>
      </c>
    </row>
    <row r="685" spans="1:27" x14ac:dyDescent="0.25">
      <c r="A685" s="2">
        <v>200073218</v>
      </c>
      <c r="B685" s="2" t="s">
        <v>1748</v>
      </c>
      <c r="C685" s="2" t="s">
        <v>1738</v>
      </c>
      <c r="D685" s="50" t="s">
        <v>1825</v>
      </c>
      <c r="E685" s="46" t="s">
        <v>1715</v>
      </c>
      <c r="F685" s="50" t="s">
        <v>2489</v>
      </c>
      <c r="G685" s="39">
        <v>43688</v>
      </c>
      <c r="H685" s="4">
        <v>8439</v>
      </c>
      <c r="I685" s="4">
        <v>143</v>
      </c>
      <c r="J685" s="51">
        <v>249</v>
      </c>
      <c r="K685" s="51">
        <v>154</v>
      </c>
      <c r="L685" s="51">
        <v>249</v>
      </c>
      <c r="M685" s="51">
        <v>256</v>
      </c>
      <c r="N685" s="59">
        <v>227</v>
      </c>
      <c r="O685" s="73">
        <f t="shared" si="236"/>
        <v>33</v>
      </c>
      <c r="P685" s="65">
        <v>99</v>
      </c>
      <c r="Q685" s="65">
        <f t="shared" si="237"/>
        <v>42</v>
      </c>
      <c r="R685" s="65">
        <f t="shared" si="234"/>
        <v>94</v>
      </c>
      <c r="S685" s="65">
        <f t="shared" ref="S685:S710" si="239">VLOOKUP(M685,PER_IGL,2,FALSE)</f>
        <v>63</v>
      </c>
      <c r="T685" s="53">
        <v>93</v>
      </c>
      <c r="U685" s="49">
        <f t="shared" si="221"/>
        <v>2</v>
      </c>
      <c r="V685" s="49">
        <f t="shared" si="222"/>
        <v>4</v>
      </c>
      <c r="W685" s="49">
        <f t="shared" si="223"/>
        <v>2</v>
      </c>
      <c r="X685" s="49">
        <f t="shared" si="224"/>
        <v>4</v>
      </c>
      <c r="Y685" s="49" t="str">
        <f t="shared" si="225"/>
        <v>B2</v>
      </c>
      <c r="AA685" s="4" t="s">
        <v>263</v>
      </c>
    </row>
    <row r="686" spans="1:27" x14ac:dyDescent="0.25">
      <c r="A686" s="2">
        <v>200042865</v>
      </c>
      <c r="B686" s="2" t="s">
        <v>1750</v>
      </c>
      <c r="C686" s="2" t="s">
        <v>1185</v>
      </c>
      <c r="D686" s="50" t="s">
        <v>1751</v>
      </c>
      <c r="E686" s="46" t="s">
        <v>1715</v>
      </c>
      <c r="F686" s="50" t="s">
        <v>2489</v>
      </c>
      <c r="G686" s="39">
        <v>43688</v>
      </c>
      <c r="H686" s="4">
        <v>8438</v>
      </c>
      <c r="I686" s="4">
        <v>147</v>
      </c>
      <c r="J686" s="51">
        <v>231</v>
      </c>
      <c r="K686" s="51">
        <v>214</v>
      </c>
      <c r="L686" s="51">
        <v>249</v>
      </c>
      <c r="M686" s="51">
        <v>191</v>
      </c>
      <c r="N686" s="59">
        <v>221</v>
      </c>
      <c r="O686" s="73">
        <f t="shared" si="236"/>
        <v>38</v>
      </c>
      <c r="P686" s="65">
        <f t="shared" ref="P686:P717" si="240">VLOOKUP(J686,PER_RC,2,FALSE)</f>
        <v>95</v>
      </c>
      <c r="Q686" s="65">
        <f t="shared" si="237"/>
        <v>94</v>
      </c>
      <c r="R686" s="65">
        <f t="shared" si="234"/>
        <v>94</v>
      </c>
      <c r="S686" s="65">
        <f t="shared" si="239"/>
        <v>17</v>
      </c>
      <c r="T686" s="53">
        <v>88</v>
      </c>
      <c r="U686" s="49">
        <f t="shared" si="221"/>
        <v>2</v>
      </c>
      <c r="V686" s="49">
        <f t="shared" si="222"/>
        <v>4</v>
      </c>
      <c r="W686" s="49">
        <f t="shared" si="223"/>
        <v>4</v>
      </c>
      <c r="X686" s="49">
        <f t="shared" si="224"/>
        <v>4</v>
      </c>
      <c r="Y686" s="49" t="str">
        <f t="shared" si="225"/>
        <v>B1</v>
      </c>
      <c r="AA686" s="4" t="s">
        <v>263</v>
      </c>
    </row>
    <row r="687" spans="1:27" x14ac:dyDescent="0.25">
      <c r="A687" s="2">
        <v>200072843</v>
      </c>
      <c r="B687" s="2" t="s">
        <v>1752</v>
      </c>
      <c r="C687" s="2" t="s">
        <v>1753</v>
      </c>
      <c r="D687" s="50" t="s">
        <v>1754</v>
      </c>
      <c r="E687" s="46" t="s">
        <v>1715</v>
      </c>
      <c r="F687" s="50" t="s">
        <v>2489</v>
      </c>
      <c r="G687" s="39">
        <v>43688</v>
      </c>
      <c r="H687" s="4">
        <v>8438</v>
      </c>
      <c r="I687" s="4">
        <v>177</v>
      </c>
      <c r="J687" s="51">
        <v>231</v>
      </c>
      <c r="K687" s="51">
        <v>154</v>
      </c>
      <c r="L687" s="51">
        <v>240</v>
      </c>
      <c r="M687" s="51">
        <v>251</v>
      </c>
      <c r="N687" s="51">
        <v>219</v>
      </c>
      <c r="O687" s="73">
        <f t="shared" si="236"/>
        <v>61</v>
      </c>
      <c r="P687" s="65">
        <f t="shared" si="240"/>
        <v>95</v>
      </c>
      <c r="Q687" s="65">
        <f t="shared" si="237"/>
        <v>42</v>
      </c>
      <c r="R687" s="65">
        <f t="shared" si="234"/>
        <v>91</v>
      </c>
      <c r="S687" s="65">
        <f t="shared" si="239"/>
        <v>59</v>
      </c>
      <c r="T687" s="53">
        <f>VLOOKUP(N687,PER_PGLOB,2,FALSE)</f>
        <v>86</v>
      </c>
      <c r="U687" s="49">
        <f t="shared" si="221"/>
        <v>3</v>
      </c>
      <c r="V687" s="49">
        <f t="shared" si="222"/>
        <v>4</v>
      </c>
      <c r="W687" s="49">
        <f t="shared" si="223"/>
        <v>2</v>
      </c>
      <c r="X687" s="49">
        <f t="shared" si="224"/>
        <v>4</v>
      </c>
      <c r="Y687" s="49" t="str">
        <f t="shared" si="225"/>
        <v>B2</v>
      </c>
      <c r="AA687" s="4" t="s">
        <v>263</v>
      </c>
    </row>
    <row r="688" spans="1:27" x14ac:dyDescent="0.25">
      <c r="A688" s="2">
        <v>200061157</v>
      </c>
      <c r="B688" s="2" t="s">
        <v>1826</v>
      </c>
      <c r="C688" s="2" t="s">
        <v>381</v>
      </c>
      <c r="D688" s="50" t="s">
        <v>1827</v>
      </c>
      <c r="E688" s="46" t="s">
        <v>1715</v>
      </c>
      <c r="F688" s="50" t="s">
        <v>2489</v>
      </c>
      <c r="G688" s="39">
        <v>43688</v>
      </c>
      <c r="H688" s="4">
        <v>8439</v>
      </c>
      <c r="I688" s="4">
        <v>165</v>
      </c>
      <c r="J688" s="51">
        <v>189</v>
      </c>
      <c r="K688" s="51">
        <v>163</v>
      </c>
      <c r="L688" s="51">
        <v>171</v>
      </c>
      <c r="M688" s="51">
        <v>278</v>
      </c>
      <c r="N688" s="51">
        <v>200</v>
      </c>
      <c r="O688" s="73">
        <f t="shared" si="236"/>
        <v>44</v>
      </c>
      <c r="P688" s="65">
        <f t="shared" si="240"/>
        <v>71</v>
      </c>
      <c r="Q688" s="65">
        <f t="shared" si="237"/>
        <v>51</v>
      </c>
      <c r="R688" s="65">
        <f t="shared" si="234"/>
        <v>21</v>
      </c>
      <c r="S688" s="65">
        <f t="shared" si="239"/>
        <v>88</v>
      </c>
      <c r="T688" s="53">
        <f>VLOOKUP(N688,PER_PGLOB,2,FALSE)</f>
        <v>64</v>
      </c>
      <c r="U688" s="49">
        <f t="shared" si="221"/>
        <v>3</v>
      </c>
      <c r="V688" s="49">
        <f t="shared" si="222"/>
        <v>3</v>
      </c>
      <c r="W688" s="49">
        <f t="shared" si="223"/>
        <v>3</v>
      </c>
      <c r="X688" s="49">
        <f t="shared" si="224"/>
        <v>3</v>
      </c>
      <c r="Y688" s="49" t="str">
        <f t="shared" si="225"/>
        <v>B2</v>
      </c>
      <c r="AA688" s="4" t="s">
        <v>263</v>
      </c>
    </row>
    <row r="689" spans="1:27" x14ac:dyDescent="0.25">
      <c r="A689" s="2">
        <v>200073232</v>
      </c>
      <c r="B689" s="2" t="s">
        <v>1828</v>
      </c>
      <c r="C689" s="2" t="s">
        <v>1829</v>
      </c>
      <c r="D689" s="50" t="s">
        <v>1830</v>
      </c>
      <c r="E689" s="46" t="s">
        <v>1715</v>
      </c>
      <c r="F689" s="50" t="s">
        <v>2489</v>
      </c>
      <c r="G689" s="39">
        <v>43688</v>
      </c>
      <c r="H689" s="4">
        <v>8439</v>
      </c>
      <c r="I689" s="4">
        <v>175</v>
      </c>
      <c r="J689" s="51">
        <v>180</v>
      </c>
      <c r="K689" s="51">
        <v>189</v>
      </c>
      <c r="L689" s="51">
        <v>206</v>
      </c>
      <c r="M689" s="51">
        <v>202</v>
      </c>
      <c r="N689" s="51">
        <v>194</v>
      </c>
      <c r="O689" s="73">
        <f t="shared" si="236"/>
        <v>59</v>
      </c>
      <c r="P689" s="65">
        <f t="shared" si="240"/>
        <v>67</v>
      </c>
      <c r="Q689" s="65">
        <f t="shared" si="237"/>
        <v>76</v>
      </c>
      <c r="R689" s="65">
        <f t="shared" si="234"/>
        <v>55</v>
      </c>
      <c r="S689" s="65">
        <f t="shared" si="239"/>
        <v>22</v>
      </c>
      <c r="T689" s="53">
        <f>VLOOKUP(N689,PER_PGLOB,2,FALSE)</f>
        <v>54</v>
      </c>
      <c r="U689" s="49">
        <f t="shared" si="221"/>
        <v>3</v>
      </c>
      <c r="V689" s="49">
        <f t="shared" si="222"/>
        <v>3</v>
      </c>
      <c r="W689" s="49">
        <f t="shared" si="223"/>
        <v>3</v>
      </c>
      <c r="X689" s="49">
        <f t="shared" si="224"/>
        <v>4</v>
      </c>
      <c r="Y689" s="49" t="str">
        <f t="shared" si="225"/>
        <v>B2</v>
      </c>
      <c r="AA689" s="4" t="s">
        <v>263</v>
      </c>
    </row>
    <row r="690" spans="1:27" x14ac:dyDescent="0.25">
      <c r="A690" s="2">
        <v>200071353</v>
      </c>
      <c r="B690" s="2" t="s">
        <v>1755</v>
      </c>
      <c r="C690" s="2" t="s">
        <v>114</v>
      </c>
      <c r="D690" s="50" t="s">
        <v>1756</v>
      </c>
      <c r="E690" s="46" t="s">
        <v>1715</v>
      </c>
      <c r="F690" s="50" t="s">
        <v>2489</v>
      </c>
      <c r="G690" s="39">
        <v>43688</v>
      </c>
      <c r="H690" s="4">
        <v>8438</v>
      </c>
      <c r="I690" s="4">
        <v>147</v>
      </c>
      <c r="J690" s="51">
        <v>197</v>
      </c>
      <c r="K690" s="51">
        <v>163</v>
      </c>
      <c r="L690" s="51">
        <v>223</v>
      </c>
      <c r="M690" s="51">
        <v>284</v>
      </c>
      <c r="N690" s="51">
        <v>217</v>
      </c>
      <c r="O690" s="73">
        <f t="shared" si="236"/>
        <v>38</v>
      </c>
      <c r="P690" s="65">
        <f t="shared" si="240"/>
        <v>77</v>
      </c>
      <c r="Q690" s="65">
        <f t="shared" si="237"/>
        <v>51</v>
      </c>
      <c r="R690" s="65">
        <f t="shared" si="234"/>
        <v>77</v>
      </c>
      <c r="S690" s="65">
        <f t="shared" si="239"/>
        <v>93</v>
      </c>
      <c r="T690" s="53">
        <v>85</v>
      </c>
      <c r="U690" s="49">
        <f t="shared" si="221"/>
        <v>2</v>
      </c>
      <c r="V690" s="49">
        <f t="shared" si="222"/>
        <v>3</v>
      </c>
      <c r="W690" s="49">
        <f t="shared" si="223"/>
        <v>3</v>
      </c>
      <c r="X690" s="49">
        <f t="shared" si="224"/>
        <v>4</v>
      </c>
      <c r="Y690" s="49" t="str">
        <f t="shared" si="225"/>
        <v>B2</v>
      </c>
      <c r="AA690" s="4" t="s">
        <v>263</v>
      </c>
    </row>
    <row r="691" spans="1:27" x14ac:dyDescent="0.25">
      <c r="A691" s="2">
        <v>200071030</v>
      </c>
      <c r="B691" s="2" t="s">
        <v>1757</v>
      </c>
      <c r="C691" s="2" t="s">
        <v>750</v>
      </c>
      <c r="D691" s="50" t="s">
        <v>1758</v>
      </c>
      <c r="E691" s="46" t="s">
        <v>1715</v>
      </c>
      <c r="F691" s="50" t="s">
        <v>2489</v>
      </c>
      <c r="G691" s="39">
        <v>43688</v>
      </c>
      <c r="H691" s="4">
        <v>8438</v>
      </c>
      <c r="I691" s="4">
        <v>131</v>
      </c>
      <c r="J691" s="51">
        <v>240</v>
      </c>
      <c r="K691" s="51">
        <v>171</v>
      </c>
      <c r="L691" s="51">
        <v>189</v>
      </c>
      <c r="M691" s="51">
        <v>273</v>
      </c>
      <c r="N691" s="59">
        <v>218</v>
      </c>
      <c r="O691" s="73">
        <f t="shared" si="236"/>
        <v>16</v>
      </c>
      <c r="P691" s="65">
        <f t="shared" si="240"/>
        <v>98</v>
      </c>
      <c r="Q691" s="65">
        <f t="shared" si="237"/>
        <v>61</v>
      </c>
      <c r="R691" s="65">
        <f t="shared" si="234"/>
        <v>34</v>
      </c>
      <c r="S691" s="65">
        <f t="shared" si="239"/>
        <v>85</v>
      </c>
      <c r="T691" s="53">
        <f t="shared" ref="T691:T719" si="241">VLOOKUP(N691,PER_PGLOB,2,FALSE)</f>
        <v>85</v>
      </c>
      <c r="U691" s="49">
        <f t="shared" si="221"/>
        <v>2</v>
      </c>
      <c r="V691" s="49">
        <f t="shared" si="222"/>
        <v>4</v>
      </c>
      <c r="W691" s="49">
        <f t="shared" si="223"/>
        <v>3</v>
      </c>
      <c r="X691" s="49">
        <f t="shared" si="224"/>
        <v>3</v>
      </c>
      <c r="Y691" s="49" t="str">
        <f t="shared" si="225"/>
        <v>B2</v>
      </c>
      <c r="AA691" s="4" t="s">
        <v>263</v>
      </c>
    </row>
    <row r="692" spans="1:27" x14ac:dyDescent="0.25">
      <c r="A692" s="2">
        <v>200066295</v>
      </c>
      <c r="B692" s="2" t="s">
        <v>1759</v>
      </c>
      <c r="C692" s="2" t="s">
        <v>324</v>
      </c>
      <c r="D692" s="50" t="s">
        <v>1760</v>
      </c>
      <c r="E692" s="46" t="s">
        <v>1715</v>
      </c>
      <c r="F692" s="50" t="s">
        <v>2489</v>
      </c>
      <c r="G692" s="39">
        <v>43688</v>
      </c>
      <c r="H692" s="4">
        <v>8438</v>
      </c>
      <c r="I692" s="4">
        <v>147</v>
      </c>
      <c r="J692" s="51">
        <v>214</v>
      </c>
      <c r="K692" s="51">
        <v>197</v>
      </c>
      <c r="L692" s="51">
        <v>231</v>
      </c>
      <c r="M692" s="51">
        <v>278</v>
      </c>
      <c r="N692" s="59">
        <v>230</v>
      </c>
      <c r="O692" s="73">
        <f t="shared" si="236"/>
        <v>38</v>
      </c>
      <c r="P692" s="65">
        <f t="shared" si="240"/>
        <v>88</v>
      </c>
      <c r="Q692" s="65">
        <f t="shared" si="237"/>
        <v>84</v>
      </c>
      <c r="R692" s="65">
        <f t="shared" si="234"/>
        <v>85</v>
      </c>
      <c r="S692" s="65">
        <f t="shared" si="239"/>
        <v>88</v>
      </c>
      <c r="T692" s="53">
        <f t="shared" si="241"/>
        <v>94</v>
      </c>
      <c r="U692" s="49">
        <f t="shared" si="221"/>
        <v>2</v>
      </c>
      <c r="V692" s="49">
        <f t="shared" si="222"/>
        <v>4</v>
      </c>
      <c r="W692" s="49">
        <f t="shared" si="223"/>
        <v>3</v>
      </c>
      <c r="X692" s="49">
        <f t="shared" si="224"/>
        <v>4</v>
      </c>
      <c r="Y692" s="49" t="str">
        <f t="shared" si="225"/>
        <v>B2</v>
      </c>
      <c r="AA692" s="4" t="s">
        <v>263</v>
      </c>
    </row>
    <row r="693" spans="1:27" x14ac:dyDescent="0.25">
      <c r="A693" s="2">
        <v>200072861</v>
      </c>
      <c r="B693" s="2" t="s">
        <v>1831</v>
      </c>
      <c r="C693" s="2" t="s">
        <v>1832</v>
      </c>
      <c r="D693" s="50" t="s">
        <v>1833</v>
      </c>
      <c r="E693" s="46" t="s">
        <v>1715</v>
      </c>
      <c r="F693" s="50" t="s">
        <v>2489</v>
      </c>
      <c r="G693" s="39">
        <v>43688</v>
      </c>
      <c r="H693" s="4">
        <v>8439</v>
      </c>
      <c r="I693" s="4">
        <v>133</v>
      </c>
      <c r="J693" s="51">
        <v>214</v>
      </c>
      <c r="K693" s="51">
        <v>111</v>
      </c>
      <c r="L693" s="51">
        <v>197</v>
      </c>
      <c r="M693" s="51">
        <v>256</v>
      </c>
      <c r="N693" s="51">
        <v>195</v>
      </c>
      <c r="O693" s="73">
        <f t="shared" si="236"/>
        <v>21</v>
      </c>
      <c r="P693" s="65">
        <f t="shared" si="240"/>
        <v>88</v>
      </c>
      <c r="Q693" s="65">
        <f t="shared" si="237"/>
        <v>12</v>
      </c>
      <c r="R693" s="65">
        <f t="shared" ref="R693:R724" si="242">VLOOKUP(L693,PER_CC,2,FALSE)</f>
        <v>45</v>
      </c>
      <c r="S693" s="65">
        <f t="shared" si="239"/>
        <v>63</v>
      </c>
      <c r="T693" s="53">
        <f t="shared" si="241"/>
        <v>55</v>
      </c>
      <c r="U693" s="49">
        <f t="shared" si="221"/>
        <v>2</v>
      </c>
      <c r="V693" s="49">
        <f t="shared" si="222"/>
        <v>4</v>
      </c>
      <c r="W693" s="49">
        <f t="shared" si="223"/>
        <v>1</v>
      </c>
      <c r="X693" s="49">
        <f t="shared" si="224"/>
        <v>3</v>
      </c>
      <c r="Y693" s="49" t="str">
        <f t="shared" si="225"/>
        <v>B2</v>
      </c>
      <c r="AA693" s="4" t="s">
        <v>263</v>
      </c>
    </row>
    <row r="694" spans="1:27" x14ac:dyDescent="0.25">
      <c r="A694" s="2">
        <v>200073395</v>
      </c>
      <c r="B694" s="2" t="s">
        <v>1834</v>
      </c>
      <c r="C694" s="2" t="s">
        <v>1835</v>
      </c>
      <c r="D694" s="50" t="s">
        <v>1836</v>
      </c>
      <c r="E694" s="46" t="s">
        <v>1715</v>
      </c>
      <c r="F694" s="50" t="s">
        <v>2489</v>
      </c>
      <c r="G694" s="39">
        <v>43688</v>
      </c>
      <c r="H694" s="4">
        <v>8439</v>
      </c>
      <c r="I694" s="4">
        <v>133</v>
      </c>
      <c r="J694" s="51">
        <v>163</v>
      </c>
      <c r="K694" s="51">
        <v>154</v>
      </c>
      <c r="L694" s="51">
        <v>189</v>
      </c>
      <c r="M694" s="51">
        <v>262</v>
      </c>
      <c r="N694" s="51">
        <v>192</v>
      </c>
      <c r="O694" s="73">
        <f t="shared" si="236"/>
        <v>21</v>
      </c>
      <c r="P694" s="65">
        <f t="shared" si="240"/>
        <v>53</v>
      </c>
      <c r="Q694" s="65">
        <f t="shared" si="237"/>
        <v>42</v>
      </c>
      <c r="R694" s="65">
        <f t="shared" si="242"/>
        <v>34</v>
      </c>
      <c r="S694" s="65">
        <f t="shared" si="239"/>
        <v>71</v>
      </c>
      <c r="T694" s="53">
        <f t="shared" si="241"/>
        <v>51</v>
      </c>
      <c r="U694" s="49">
        <f t="shared" si="221"/>
        <v>2</v>
      </c>
      <c r="V694" s="49">
        <f t="shared" si="222"/>
        <v>3</v>
      </c>
      <c r="W694" s="49">
        <f t="shared" si="223"/>
        <v>2</v>
      </c>
      <c r="X694" s="49">
        <f t="shared" si="224"/>
        <v>3</v>
      </c>
      <c r="Y694" s="49" t="str">
        <f t="shared" si="225"/>
        <v>B2</v>
      </c>
      <c r="AA694" s="4" t="s">
        <v>263</v>
      </c>
    </row>
    <row r="695" spans="1:27" x14ac:dyDescent="0.25">
      <c r="A695" s="2">
        <v>200076031</v>
      </c>
      <c r="B695" s="2" t="s">
        <v>1713</v>
      </c>
      <c r="C695" s="2" t="s">
        <v>381</v>
      </c>
      <c r="D695" s="50" t="s">
        <v>1714</v>
      </c>
      <c r="E695" s="46" t="s">
        <v>1715</v>
      </c>
      <c r="F695" s="50" t="s">
        <v>2489</v>
      </c>
      <c r="G695" s="39">
        <v>43688</v>
      </c>
      <c r="H695" s="4">
        <v>8438</v>
      </c>
      <c r="I695" s="4">
        <v>262</v>
      </c>
      <c r="J695" s="51">
        <v>180</v>
      </c>
      <c r="K695" s="51">
        <v>163</v>
      </c>
      <c r="L695" s="51">
        <v>206</v>
      </c>
      <c r="M695" s="51">
        <v>262</v>
      </c>
      <c r="N695" s="51">
        <v>203</v>
      </c>
      <c r="O695" s="73">
        <f t="shared" si="236"/>
        <v>85</v>
      </c>
      <c r="P695" s="65">
        <f t="shared" si="240"/>
        <v>67</v>
      </c>
      <c r="Q695" s="65">
        <f t="shared" si="237"/>
        <v>51</v>
      </c>
      <c r="R695" s="65">
        <f t="shared" si="242"/>
        <v>55</v>
      </c>
      <c r="S695" s="65">
        <f t="shared" si="239"/>
        <v>71</v>
      </c>
      <c r="T695" s="53">
        <f t="shared" si="241"/>
        <v>68</v>
      </c>
      <c r="U695" s="49">
        <f t="shared" si="221"/>
        <v>4</v>
      </c>
      <c r="V695" s="49">
        <f t="shared" si="222"/>
        <v>3</v>
      </c>
      <c r="W695" s="49">
        <f t="shared" si="223"/>
        <v>3</v>
      </c>
      <c r="X695" s="49">
        <f t="shared" si="224"/>
        <v>4</v>
      </c>
      <c r="Y695" s="49" t="str">
        <f t="shared" si="225"/>
        <v>B2</v>
      </c>
      <c r="AA695" s="4" t="s">
        <v>263</v>
      </c>
    </row>
    <row r="696" spans="1:27" x14ac:dyDescent="0.25">
      <c r="A696" s="2">
        <v>200071223</v>
      </c>
      <c r="B696" s="2" t="s">
        <v>1761</v>
      </c>
      <c r="C696" s="2" t="s">
        <v>1762</v>
      </c>
      <c r="D696" s="50" t="s">
        <v>1763</v>
      </c>
      <c r="E696" s="46" t="s">
        <v>1715</v>
      </c>
      <c r="F696" s="50" t="s">
        <v>2489</v>
      </c>
      <c r="G696" s="39">
        <v>43688</v>
      </c>
      <c r="H696" s="4">
        <v>8438</v>
      </c>
      <c r="I696" s="4">
        <v>133</v>
      </c>
      <c r="J696" s="51">
        <v>223</v>
      </c>
      <c r="K696" s="51">
        <v>171</v>
      </c>
      <c r="L696" s="51">
        <v>197</v>
      </c>
      <c r="M696" s="51">
        <v>218</v>
      </c>
      <c r="N696" s="51">
        <v>202</v>
      </c>
      <c r="O696" s="73">
        <f t="shared" si="236"/>
        <v>21</v>
      </c>
      <c r="P696" s="65">
        <f t="shared" si="240"/>
        <v>92</v>
      </c>
      <c r="Q696" s="65">
        <f t="shared" si="237"/>
        <v>61</v>
      </c>
      <c r="R696" s="65">
        <f t="shared" si="242"/>
        <v>45</v>
      </c>
      <c r="S696" s="65">
        <f t="shared" si="239"/>
        <v>30</v>
      </c>
      <c r="T696" s="53">
        <f t="shared" si="241"/>
        <v>66</v>
      </c>
      <c r="U696" s="49">
        <f t="shared" si="221"/>
        <v>2</v>
      </c>
      <c r="V696" s="49">
        <f t="shared" si="222"/>
        <v>4</v>
      </c>
      <c r="W696" s="49">
        <f t="shared" si="223"/>
        <v>3</v>
      </c>
      <c r="X696" s="49">
        <f t="shared" si="224"/>
        <v>3</v>
      </c>
      <c r="Y696" s="49" t="str">
        <f t="shared" si="225"/>
        <v>B2</v>
      </c>
      <c r="AA696" s="4" t="s">
        <v>263</v>
      </c>
    </row>
    <row r="697" spans="1:27" x14ac:dyDescent="0.25">
      <c r="A697" s="2">
        <v>200043544</v>
      </c>
      <c r="B697" s="2" t="s">
        <v>1837</v>
      </c>
      <c r="C697" s="2" t="s">
        <v>277</v>
      </c>
      <c r="D697" s="50" t="s">
        <v>1838</v>
      </c>
      <c r="E697" s="46" t="s">
        <v>1715</v>
      </c>
      <c r="F697" s="50" t="s">
        <v>2489</v>
      </c>
      <c r="G697" s="39">
        <v>43688</v>
      </c>
      <c r="H697" s="4">
        <v>8439</v>
      </c>
      <c r="I697" s="4">
        <v>133</v>
      </c>
      <c r="J697" s="51">
        <v>137</v>
      </c>
      <c r="K697" s="51">
        <v>103</v>
      </c>
      <c r="L697" s="51">
        <v>171</v>
      </c>
      <c r="M697" s="51">
        <v>191</v>
      </c>
      <c r="N697" s="51">
        <v>151</v>
      </c>
      <c r="O697" s="73">
        <f t="shared" si="236"/>
        <v>21</v>
      </c>
      <c r="P697" s="65">
        <f t="shared" si="240"/>
        <v>33</v>
      </c>
      <c r="Q697" s="65">
        <f t="shared" si="237"/>
        <v>10</v>
      </c>
      <c r="R697" s="65">
        <f t="shared" si="242"/>
        <v>21</v>
      </c>
      <c r="S697" s="65">
        <f t="shared" si="239"/>
        <v>17</v>
      </c>
      <c r="T697" s="53">
        <f t="shared" si="241"/>
        <v>15</v>
      </c>
      <c r="U697" s="49">
        <f t="shared" si="221"/>
        <v>2</v>
      </c>
      <c r="V697" s="49">
        <f t="shared" si="222"/>
        <v>2</v>
      </c>
      <c r="W697" s="49">
        <f t="shared" si="223"/>
        <v>1</v>
      </c>
      <c r="X697" s="49">
        <f t="shared" si="224"/>
        <v>3</v>
      </c>
      <c r="Y697" s="49" t="str">
        <f t="shared" si="225"/>
        <v>B1</v>
      </c>
      <c r="AA697" s="4" t="s">
        <v>263</v>
      </c>
    </row>
    <row r="698" spans="1:27" x14ac:dyDescent="0.25">
      <c r="A698" s="2">
        <v>200073400</v>
      </c>
      <c r="B698" s="2" t="s">
        <v>1839</v>
      </c>
      <c r="C698" s="2" t="s">
        <v>114</v>
      </c>
      <c r="D698" s="50" t="s">
        <v>1840</v>
      </c>
      <c r="E698" s="46" t="s">
        <v>1715</v>
      </c>
      <c r="F698" s="50" t="s">
        <v>2489</v>
      </c>
      <c r="G698" s="39">
        <v>43688</v>
      </c>
      <c r="H698" s="4">
        <v>8439</v>
      </c>
      <c r="I698" s="4">
        <v>178</v>
      </c>
      <c r="J698" s="51">
        <v>214</v>
      </c>
      <c r="K698" s="51">
        <v>146</v>
      </c>
      <c r="L698" s="51">
        <v>231</v>
      </c>
      <c r="M698" s="51">
        <v>273</v>
      </c>
      <c r="N698" s="51">
        <v>216</v>
      </c>
      <c r="O698" s="73">
        <f t="shared" si="236"/>
        <v>66</v>
      </c>
      <c r="P698" s="65">
        <f t="shared" si="240"/>
        <v>88</v>
      </c>
      <c r="Q698" s="65">
        <f t="shared" si="237"/>
        <v>32</v>
      </c>
      <c r="R698" s="65">
        <f t="shared" si="242"/>
        <v>85</v>
      </c>
      <c r="S698" s="65">
        <f t="shared" si="239"/>
        <v>85</v>
      </c>
      <c r="T698" s="53">
        <f t="shared" si="241"/>
        <v>84</v>
      </c>
      <c r="U698" s="49">
        <f t="shared" ref="U698:U761" si="243">VALUE(IF(I698&lt;116,"1",IF(I698&lt;151,"2",IF(I698&lt;186,"3",IF(I698&lt;=300,"4","ERROR")))))</f>
        <v>3</v>
      </c>
      <c r="V698" s="49">
        <f t="shared" ref="V698:V761" si="244">VALUE(IF(J698&lt;126,"1",IF(J698&lt;154,"2",IF(J698&lt;203,"3",IF(J698&lt;=300,"4","ERROR")))))</f>
        <v>4</v>
      </c>
      <c r="W698" s="49">
        <f t="shared" ref="W698:W761" si="245">VALUE(IF(K698&lt;125,"1",IF(K698&lt;158,"2",IF(K698&lt;200,"3",IF(K698&lt;=300,"4","ERROR")))))</f>
        <v>2</v>
      </c>
      <c r="X698" s="49">
        <f t="shared" ref="X698:X761" si="246">VALUE(IF(L698&lt;125,"1",IF(L698&lt;157,"2",IF(L698&lt;200,"3",IF(L698&lt;=300,"4","ERROR")))))</f>
        <v>4</v>
      </c>
      <c r="Y698" s="49" t="str">
        <f t="shared" ref="Y698:Y761" si="247">IF(M698&lt;123,"-A1",IF(M698&lt;146,"A1",IF(M698&lt;171,"A2",IF(M698&lt;200,"B1",IF(M698&lt;=300,"B2","ERROR")))))</f>
        <v>B2</v>
      </c>
      <c r="AA698" s="4" t="s">
        <v>263</v>
      </c>
    </row>
    <row r="699" spans="1:27" x14ac:dyDescent="0.25">
      <c r="A699" s="2">
        <v>200075136</v>
      </c>
      <c r="B699" s="2" t="s">
        <v>1764</v>
      </c>
      <c r="C699" s="2" t="s">
        <v>301</v>
      </c>
      <c r="D699" s="50" t="s">
        <v>1765</v>
      </c>
      <c r="E699" s="46" t="s">
        <v>1715</v>
      </c>
      <c r="F699" s="50" t="s">
        <v>2489</v>
      </c>
      <c r="G699" s="39">
        <v>43688</v>
      </c>
      <c r="H699" s="4">
        <v>8438</v>
      </c>
      <c r="I699" s="4">
        <v>178</v>
      </c>
      <c r="J699" s="51">
        <v>154</v>
      </c>
      <c r="K699" s="51">
        <v>154</v>
      </c>
      <c r="L699" s="51">
        <v>180</v>
      </c>
      <c r="M699" s="51">
        <v>240</v>
      </c>
      <c r="N699" s="51">
        <v>182</v>
      </c>
      <c r="O699" s="73">
        <f t="shared" si="236"/>
        <v>66</v>
      </c>
      <c r="P699" s="65">
        <f t="shared" si="240"/>
        <v>46</v>
      </c>
      <c r="Q699" s="65">
        <f t="shared" si="237"/>
        <v>42</v>
      </c>
      <c r="R699" s="65">
        <f t="shared" si="242"/>
        <v>29</v>
      </c>
      <c r="S699" s="65">
        <f t="shared" si="239"/>
        <v>47</v>
      </c>
      <c r="T699" s="53">
        <f t="shared" si="241"/>
        <v>39</v>
      </c>
      <c r="U699" s="49">
        <f t="shared" si="243"/>
        <v>3</v>
      </c>
      <c r="V699" s="49">
        <f t="shared" si="244"/>
        <v>3</v>
      </c>
      <c r="W699" s="49">
        <f t="shared" si="245"/>
        <v>2</v>
      </c>
      <c r="X699" s="49">
        <f t="shared" si="246"/>
        <v>3</v>
      </c>
      <c r="Y699" s="49" t="str">
        <f t="shared" si="247"/>
        <v>B2</v>
      </c>
      <c r="AA699" s="4" t="s">
        <v>263</v>
      </c>
    </row>
    <row r="700" spans="1:27" x14ac:dyDescent="0.25">
      <c r="A700" s="2">
        <v>200070850</v>
      </c>
      <c r="B700" s="2" t="s">
        <v>1841</v>
      </c>
      <c r="C700" s="2" t="s">
        <v>1842</v>
      </c>
      <c r="D700" s="50" t="s">
        <v>1843</v>
      </c>
      <c r="E700" s="46" t="s">
        <v>1715</v>
      </c>
      <c r="F700" s="50" t="s">
        <v>2489</v>
      </c>
      <c r="G700" s="39">
        <v>43688</v>
      </c>
      <c r="H700" s="4">
        <v>8439</v>
      </c>
      <c r="I700" s="4">
        <v>133</v>
      </c>
      <c r="J700" s="51">
        <v>223</v>
      </c>
      <c r="K700" s="51">
        <v>120</v>
      </c>
      <c r="L700" s="51">
        <v>240</v>
      </c>
      <c r="M700" s="51">
        <v>256</v>
      </c>
      <c r="N700" s="51">
        <v>210</v>
      </c>
      <c r="O700" s="73">
        <f t="shared" si="236"/>
        <v>21</v>
      </c>
      <c r="P700" s="65">
        <f t="shared" si="240"/>
        <v>92</v>
      </c>
      <c r="Q700" s="65">
        <f t="shared" si="237"/>
        <v>16</v>
      </c>
      <c r="R700" s="65">
        <f t="shared" si="242"/>
        <v>91</v>
      </c>
      <c r="S700" s="65">
        <f t="shared" si="239"/>
        <v>63</v>
      </c>
      <c r="T700" s="53">
        <f t="shared" si="241"/>
        <v>78</v>
      </c>
      <c r="U700" s="49">
        <f t="shared" si="243"/>
        <v>2</v>
      </c>
      <c r="V700" s="49">
        <f t="shared" si="244"/>
        <v>4</v>
      </c>
      <c r="W700" s="49">
        <f t="shared" si="245"/>
        <v>1</v>
      </c>
      <c r="X700" s="49">
        <f t="shared" si="246"/>
        <v>4</v>
      </c>
      <c r="Y700" s="49" t="str">
        <f t="shared" si="247"/>
        <v>B2</v>
      </c>
      <c r="AA700" s="4" t="s">
        <v>263</v>
      </c>
    </row>
    <row r="701" spans="1:27" x14ac:dyDescent="0.25">
      <c r="A701" s="2">
        <v>200077183</v>
      </c>
      <c r="B701" s="2" t="s">
        <v>1766</v>
      </c>
      <c r="C701" s="2" t="s">
        <v>1767</v>
      </c>
      <c r="D701" s="50" t="s">
        <v>1768</v>
      </c>
      <c r="E701" s="46" t="s">
        <v>1715</v>
      </c>
      <c r="F701" s="50" t="s">
        <v>2489</v>
      </c>
      <c r="G701" s="39">
        <v>43688</v>
      </c>
      <c r="H701" s="4">
        <v>8438</v>
      </c>
      <c r="I701" s="4">
        <v>178</v>
      </c>
      <c r="J701" s="51">
        <v>146</v>
      </c>
      <c r="K701" s="51">
        <v>163</v>
      </c>
      <c r="L701" s="51">
        <v>189</v>
      </c>
      <c r="M701" s="51">
        <v>136</v>
      </c>
      <c r="N701" s="51">
        <v>159</v>
      </c>
      <c r="O701" s="73">
        <f t="shared" si="236"/>
        <v>66</v>
      </c>
      <c r="P701" s="65">
        <f t="shared" si="240"/>
        <v>40</v>
      </c>
      <c r="Q701" s="65">
        <f t="shared" si="237"/>
        <v>51</v>
      </c>
      <c r="R701" s="65">
        <f t="shared" si="242"/>
        <v>34</v>
      </c>
      <c r="S701" s="65">
        <f t="shared" si="239"/>
        <v>4</v>
      </c>
      <c r="T701" s="53">
        <f t="shared" si="241"/>
        <v>20</v>
      </c>
      <c r="U701" s="49">
        <f t="shared" si="243"/>
        <v>3</v>
      </c>
      <c r="V701" s="49">
        <f t="shared" si="244"/>
        <v>2</v>
      </c>
      <c r="W701" s="49">
        <f t="shared" si="245"/>
        <v>3</v>
      </c>
      <c r="X701" s="49">
        <f t="shared" si="246"/>
        <v>3</v>
      </c>
      <c r="Y701" s="49" t="str">
        <f t="shared" si="247"/>
        <v>A1</v>
      </c>
      <c r="AA701" s="4" t="s">
        <v>263</v>
      </c>
    </row>
    <row r="702" spans="1:27" x14ac:dyDescent="0.25">
      <c r="A702" s="2">
        <v>200071543</v>
      </c>
      <c r="B702" s="2" t="s">
        <v>1844</v>
      </c>
      <c r="C702" s="2" t="s">
        <v>1845</v>
      </c>
      <c r="D702" s="50" t="s">
        <v>1846</v>
      </c>
      <c r="E702" s="46" t="s">
        <v>1715</v>
      </c>
      <c r="F702" s="50" t="s">
        <v>2489</v>
      </c>
      <c r="G702" s="39">
        <v>43688</v>
      </c>
      <c r="H702" s="4">
        <v>8439</v>
      </c>
      <c r="I702" s="4">
        <v>178</v>
      </c>
      <c r="J702" s="51">
        <v>180</v>
      </c>
      <c r="K702" s="51">
        <v>129</v>
      </c>
      <c r="L702" s="51">
        <v>240</v>
      </c>
      <c r="M702" s="51">
        <v>218</v>
      </c>
      <c r="N702" s="51">
        <v>192</v>
      </c>
      <c r="O702" s="73">
        <f t="shared" si="236"/>
        <v>66</v>
      </c>
      <c r="P702" s="65">
        <f t="shared" si="240"/>
        <v>67</v>
      </c>
      <c r="Q702" s="65">
        <f t="shared" si="237"/>
        <v>20</v>
      </c>
      <c r="R702" s="65">
        <f t="shared" si="242"/>
        <v>91</v>
      </c>
      <c r="S702" s="65">
        <f t="shared" si="239"/>
        <v>30</v>
      </c>
      <c r="T702" s="53">
        <f t="shared" si="241"/>
        <v>51</v>
      </c>
      <c r="U702" s="49">
        <f t="shared" si="243"/>
        <v>3</v>
      </c>
      <c r="V702" s="49">
        <f t="shared" si="244"/>
        <v>3</v>
      </c>
      <c r="W702" s="49">
        <f t="shared" si="245"/>
        <v>2</v>
      </c>
      <c r="X702" s="49">
        <f t="shared" si="246"/>
        <v>4</v>
      </c>
      <c r="Y702" s="49" t="str">
        <f t="shared" si="247"/>
        <v>B2</v>
      </c>
      <c r="AA702" s="4" t="s">
        <v>263</v>
      </c>
    </row>
    <row r="703" spans="1:27" x14ac:dyDescent="0.25">
      <c r="A703" s="2">
        <v>200071229</v>
      </c>
      <c r="B703" s="2" t="s">
        <v>1769</v>
      </c>
      <c r="C703" s="2" t="s">
        <v>432</v>
      </c>
      <c r="D703" s="50" t="s">
        <v>1770</v>
      </c>
      <c r="E703" s="46" t="s">
        <v>1715</v>
      </c>
      <c r="F703" s="50" t="s">
        <v>2489</v>
      </c>
      <c r="G703" s="39">
        <v>43688</v>
      </c>
      <c r="H703" s="4">
        <v>8438</v>
      </c>
      <c r="I703" s="4">
        <v>178</v>
      </c>
      <c r="J703" s="51">
        <v>231</v>
      </c>
      <c r="K703" s="51">
        <v>180</v>
      </c>
      <c r="L703" s="51">
        <v>197</v>
      </c>
      <c r="M703" s="51">
        <v>245</v>
      </c>
      <c r="N703" s="51">
        <v>213</v>
      </c>
      <c r="O703" s="73">
        <f t="shared" si="236"/>
        <v>66</v>
      </c>
      <c r="P703" s="65">
        <f t="shared" si="240"/>
        <v>95</v>
      </c>
      <c r="Q703" s="65">
        <f t="shared" si="237"/>
        <v>71</v>
      </c>
      <c r="R703" s="65">
        <f t="shared" si="242"/>
        <v>45</v>
      </c>
      <c r="S703" s="65">
        <f t="shared" si="239"/>
        <v>52</v>
      </c>
      <c r="T703" s="53">
        <f t="shared" si="241"/>
        <v>81</v>
      </c>
      <c r="U703" s="49">
        <f t="shared" si="243"/>
        <v>3</v>
      </c>
      <c r="V703" s="49">
        <f t="shared" si="244"/>
        <v>4</v>
      </c>
      <c r="W703" s="49">
        <f t="shared" si="245"/>
        <v>3</v>
      </c>
      <c r="X703" s="49">
        <f t="shared" si="246"/>
        <v>3</v>
      </c>
      <c r="Y703" s="49" t="str">
        <f t="shared" si="247"/>
        <v>B2</v>
      </c>
      <c r="AA703" s="4" t="s">
        <v>263</v>
      </c>
    </row>
    <row r="704" spans="1:27" x14ac:dyDescent="0.25">
      <c r="A704" s="2">
        <v>200078272</v>
      </c>
      <c r="B704" s="2" t="s">
        <v>1847</v>
      </c>
      <c r="C704" s="2" t="s">
        <v>112</v>
      </c>
      <c r="D704" s="50" t="s">
        <v>1848</v>
      </c>
      <c r="E704" s="46" t="s">
        <v>1715</v>
      </c>
      <c r="F704" s="50" t="s">
        <v>2489</v>
      </c>
      <c r="G704" s="39">
        <v>43688</v>
      </c>
      <c r="H704" s="4">
        <v>8439</v>
      </c>
      <c r="I704" s="4">
        <v>178</v>
      </c>
      <c r="J704" s="51">
        <v>129</v>
      </c>
      <c r="K704" s="51">
        <v>180</v>
      </c>
      <c r="L704" s="51">
        <v>197</v>
      </c>
      <c r="M704" s="51">
        <v>267</v>
      </c>
      <c r="N704" s="51">
        <v>193</v>
      </c>
      <c r="O704" s="73">
        <f t="shared" si="236"/>
        <v>66</v>
      </c>
      <c r="P704" s="65">
        <f t="shared" si="240"/>
        <v>27</v>
      </c>
      <c r="Q704" s="65">
        <f t="shared" si="237"/>
        <v>71</v>
      </c>
      <c r="R704" s="65">
        <f t="shared" si="242"/>
        <v>45</v>
      </c>
      <c r="S704" s="65">
        <f t="shared" si="239"/>
        <v>76</v>
      </c>
      <c r="T704" s="53">
        <f t="shared" si="241"/>
        <v>53</v>
      </c>
      <c r="U704" s="49">
        <f t="shared" si="243"/>
        <v>3</v>
      </c>
      <c r="V704" s="49">
        <f t="shared" si="244"/>
        <v>2</v>
      </c>
      <c r="W704" s="49">
        <f t="shared" si="245"/>
        <v>3</v>
      </c>
      <c r="X704" s="49">
        <f t="shared" si="246"/>
        <v>3</v>
      </c>
      <c r="Y704" s="49" t="str">
        <f t="shared" si="247"/>
        <v>B2</v>
      </c>
      <c r="AA704" s="4" t="s">
        <v>263</v>
      </c>
    </row>
    <row r="705" spans="1:27" x14ac:dyDescent="0.25">
      <c r="A705" s="2">
        <v>200075553</v>
      </c>
      <c r="B705" s="2" t="s">
        <v>1771</v>
      </c>
      <c r="C705" s="2" t="s">
        <v>1772</v>
      </c>
      <c r="D705" s="50" t="s">
        <v>1773</v>
      </c>
      <c r="E705" s="46" t="s">
        <v>1715</v>
      </c>
      <c r="F705" s="50" t="s">
        <v>2489</v>
      </c>
      <c r="G705" s="39">
        <v>43688</v>
      </c>
      <c r="H705" s="4">
        <v>8438</v>
      </c>
      <c r="I705" s="4">
        <v>165</v>
      </c>
      <c r="J705" s="51">
        <v>197</v>
      </c>
      <c r="K705" s="51">
        <v>197</v>
      </c>
      <c r="L705" s="51">
        <v>197</v>
      </c>
      <c r="M705" s="51">
        <v>256</v>
      </c>
      <c r="N705" s="51">
        <v>212</v>
      </c>
      <c r="O705" s="73">
        <f t="shared" si="236"/>
        <v>44</v>
      </c>
      <c r="P705" s="65">
        <f t="shared" si="240"/>
        <v>77</v>
      </c>
      <c r="Q705" s="65">
        <f t="shared" si="237"/>
        <v>84</v>
      </c>
      <c r="R705" s="65">
        <f t="shared" si="242"/>
        <v>45</v>
      </c>
      <c r="S705" s="65">
        <f t="shared" si="239"/>
        <v>63</v>
      </c>
      <c r="T705" s="53">
        <f t="shared" si="241"/>
        <v>79</v>
      </c>
      <c r="U705" s="49">
        <f t="shared" si="243"/>
        <v>3</v>
      </c>
      <c r="V705" s="49">
        <f t="shared" si="244"/>
        <v>3</v>
      </c>
      <c r="W705" s="49">
        <f t="shared" si="245"/>
        <v>3</v>
      </c>
      <c r="X705" s="49">
        <f t="shared" si="246"/>
        <v>3</v>
      </c>
      <c r="Y705" s="49" t="str">
        <f t="shared" si="247"/>
        <v>B2</v>
      </c>
      <c r="AA705" s="4" t="s">
        <v>263</v>
      </c>
    </row>
    <row r="706" spans="1:27" x14ac:dyDescent="0.25">
      <c r="A706" s="2">
        <v>200075379</v>
      </c>
      <c r="B706" s="2" t="s">
        <v>1849</v>
      </c>
      <c r="C706" s="2" t="s">
        <v>1850</v>
      </c>
      <c r="D706" s="50" t="s">
        <v>1851</v>
      </c>
      <c r="E706" s="46" t="s">
        <v>1715</v>
      </c>
      <c r="F706" s="50" t="s">
        <v>2489</v>
      </c>
      <c r="G706" s="39">
        <v>43688</v>
      </c>
      <c r="H706" s="4">
        <v>8439</v>
      </c>
      <c r="I706" s="4">
        <v>135</v>
      </c>
      <c r="J706" s="51">
        <v>231</v>
      </c>
      <c r="K706" s="51">
        <v>154</v>
      </c>
      <c r="L706" s="51">
        <v>214</v>
      </c>
      <c r="M706" s="51">
        <v>207</v>
      </c>
      <c r="N706" s="51">
        <v>202</v>
      </c>
      <c r="O706" s="73">
        <f t="shared" si="236"/>
        <v>24</v>
      </c>
      <c r="P706" s="65">
        <f t="shared" si="240"/>
        <v>95</v>
      </c>
      <c r="Q706" s="65">
        <f t="shared" si="237"/>
        <v>42</v>
      </c>
      <c r="R706" s="65">
        <f t="shared" si="242"/>
        <v>66</v>
      </c>
      <c r="S706" s="65">
        <f t="shared" si="239"/>
        <v>24</v>
      </c>
      <c r="T706" s="53">
        <f t="shared" si="241"/>
        <v>66</v>
      </c>
      <c r="U706" s="49">
        <f t="shared" si="243"/>
        <v>2</v>
      </c>
      <c r="V706" s="49">
        <f t="shared" si="244"/>
        <v>4</v>
      </c>
      <c r="W706" s="49">
        <f t="shared" si="245"/>
        <v>2</v>
      </c>
      <c r="X706" s="49">
        <f t="shared" si="246"/>
        <v>4</v>
      </c>
      <c r="Y706" s="49" t="str">
        <f t="shared" si="247"/>
        <v>B2</v>
      </c>
      <c r="AA706" s="4" t="s">
        <v>263</v>
      </c>
    </row>
    <row r="707" spans="1:27" x14ac:dyDescent="0.25">
      <c r="A707" s="2">
        <v>200073524</v>
      </c>
      <c r="B707" s="2" t="s">
        <v>1852</v>
      </c>
      <c r="C707" s="2" t="s">
        <v>1853</v>
      </c>
      <c r="D707" s="50" t="s">
        <v>1854</v>
      </c>
      <c r="E707" s="46" t="s">
        <v>1715</v>
      </c>
      <c r="F707" s="50" t="s">
        <v>2489</v>
      </c>
      <c r="G707" s="39">
        <v>43688</v>
      </c>
      <c r="H707" s="4">
        <v>8439</v>
      </c>
      <c r="I707" s="4">
        <v>127</v>
      </c>
      <c r="J707" s="51">
        <v>154</v>
      </c>
      <c r="K707" s="51">
        <v>206</v>
      </c>
      <c r="L707" s="51">
        <v>197</v>
      </c>
      <c r="M707" s="51">
        <v>224</v>
      </c>
      <c r="N707" s="51">
        <v>195</v>
      </c>
      <c r="O707" s="73">
        <f t="shared" si="236"/>
        <v>12</v>
      </c>
      <c r="P707" s="65">
        <f t="shared" si="240"/>
        <v>46</v>
      </c>
      <c r="Q707" s="65">
        <f t="shared" si="237"/>
        <v>90</v>
      </c>
      <c r="R707" s="65">
        <f t="shared" si="242"/>
        <v>45</v>
      </c>
      <c r="S707" s="65">
        <f t="shared" si="239"/>
        <v>34</v>
      </c>
      <c r="T707" s="53">
        <f t="shared" si="241"/>
        <v>55</v>
      </c>
      <c r="U707" s="49">
        <f t="shared" si="243"/>
        <v>2</v>
      </c>
      <c r="V707" s="49">
        <f t="shared" si="244"/>
        <v>3</v>
      </c>
      <c r="W707" s="49">
        <f t="shared" si="245"/>
        <v>4</v>
      </c>
      <c r="X707" s="49">
        <f t="shared" si="246"/>
        <v>3</v>
      </c>
      <c r="Y707" s="49" t="str">
        <f t="shared" si="247"/>
        <v>B2</v>
      </c>
      <c r="AA707" s="4" t="s">
        <v>263</v>
      </c>
    </row>
    <row r="708" spans="1:27" x14ac:dyDescent="0.25">
      <c r="A708" s="2">
        <v>200073088</v>
      </c>
      <c r="B708" s="2" t="s">
        <v>1855</v>
      </c>
      <c r="C708" s="2" t="s">
        <v>1191</v>
      </c>
      <c r="D708" s="50" t="s">
        <v>1856</v>
      </c>
      <c r="E708" s="46" t="s">
        <v>1715</v>
      </c>
      <c r="F708" s="50" t="s">
        <v>2489</v>
      </c>
      <c r="G708" s="39">
        <v>43688</v>
      </c>
      <c r="H708" s="4">
        <v>8439</v>
      </c>
      <c r="I708" s="4">
        <v>173</v>
      </c>
      <c r="J708" s="51">
        <v>154</v>
      </c>
      <c r="K708" s="51">
        <v>171</v>
      </c>
      <c r="L708" s="51">
        <v>240</v>
      </c>
      <c r="M708" s="51">
        <v>229</v>
      </c>
      <c r="N708" s="51">
        <v>199</v>
      </c>
      <c r="O708" s="73">
        <f t="shared" si="236"/>
        <v>55</v>
      </c>
      <c r="P708" s="65">
        <f t="shared" si="240"/>
        <v>46</v>
      </c>
      <c r="Q708" s="65">
        <f t="shared" si="237"/>
        <v>61</v>
      </c>
      <c r="R708" s="65">
        <f t="shared" si="242"/>
        <v>91</v>
      </c>
      <c r="S708" s="65">
        <f t="shared" si="239"/>
        <v>37</v>
      </c>
      <c r="T708" s="53">
        <f t="shared" si="241"/>
        <v>61</v>
      </c>
      <c r="U708" s="49">
        <f t="shared" si="243"/>
        <v>3</v>
      </c>
      <c r="V708" s="49">
        <f t="shared" si="244"/>
        <v>3</v>
      </c>
      <c r="W708" s="49">
        <f t="shared" si="245"/>
        <v>3</v>
      </c>
      <c r="X708" s="49">
        <f t="shared" si="246"/>
        <v>4</v>
      </c>
      <c r="Y708" s="49" t="str">
        <f t="shared" si="247"/>
        <v>B2</v>
      </c>
      <c r="AA708" s="4" t="s">
        <v>263</v>
      </c>
    </row>
    <row r="709" spans="1:27" x14ac:dyDescent="0.25">
      <c r="A709" s="2">
        <v>200071037</v>
      </c>
      <c r="B709" s="2" t="s">
        <v>1774</v>
      </c>
      <c r="C709" s="2" t="s">
        <v>373</v>
      </c>
      <c r="D709" s="50" t="s">
        <v>1775</v>
      </c>
      <c r="E709" s="46" t="s">
        <v>1715</v>
      </c>
      <c r="F709" s="50" t="s">
        <v>2489</v>
      </c>
      <c r="G709" s="39">
        <v>43688</v>
      </c>
      <c r="H709" s="4">
        <v>8438</v>
      </c>
      <c r="I709" s="4">
        <v>133</v>
      </c>
      <c r="J709" s="51">
        <v>163</v>
      </c>
      <c r="K709" s="51">
        <v>77</v>
      </c>
      <c r="L709" s="51">
        <v>223</v>
      </c>
      <c r="M709" s="51">
        <v>262</v>
      </c>
      <c r="N709" s="51">
        <v>181</v>
      </c>
      <c r="O709" s="73">
        <f t="shared" si="236"/>
        <v>21</v>
      </c>
      <c r="P709" s="65">
        <f t="shared" si="240"/>
        <v>53</v>
      </c>
      <c r="Q709" s="65">
        <v>5</v>
      </c>
      <c r="R709" s="65">
        <f t="shared" si="242"/>
        <v>77</v>
      </c>
      <c r="S709" s="65">
        <f t="shared" si="239"/>
        <v>71</v>
      </c>
      <c r="T709" s="53">
        <f t="shared" si="241"/>
        <v>38</v>
      </c>
      <c r="U709" s="49">
        <f t="shared" si="243"/>
        <v>2</v>
      </c>
      <c r="V709" s="49">
        <f t="shared" si="244"/>
        <v>3</v>
      </c>
      <c r="W709" s="49">
        <f t="shared" si="245"/>
        <v>1</v>
      </c>
      <c r="X709" s="49">
        <f t="shared" si="246"/>
        <v>4</v>
      </c>
      <c r="Y709" s="49" t="str">
        <f t="shared" si="247"/>
        <v>B2</v>
      </c>
      <c r="AA709" s="4" t="s">
        <v>263</v>
      </c>
    </row>
    <row r="710" spans="1:27" x14ac:dyDescent="0.25">
      <c r="A710" s="2">
        <v>200076237</v>
      </c>
      <c r="B710" s="2" t="s">
        <v>1857</v>
      </c>
      <c r="C710" s="2" t="s">
        <v>1858</v>
      </c>
      <c r="D710" s="50" t="s">
        <v>1859</v>
      </c>
      <c r="E710" s="46" t="s">
        <v>1715</v>
      </c>
      <c r="F710" s="50" t="s">
        <v>2489</v>
      </c>
      <c r="G710" s="39">
        <v>43688</v>
      </c>
      <c r="H710" s="4">
        <v>8439</v>
      </c>
      <c r="I710" s="4">
        <v>137</v>
      </c>
      <c r="J710" s="51">
        <v>206</v>
      </c>
      <c r="K710" s="51">
        <v>180</v>
      </c>
      <c r="L710" s="51">
        <v>180</v>
      </c>
      <c r="M710" s="51">
        <v>229</v>
      </c>
      <c r="N710" s="51">
        <v>199</v>
      </c>
      <c r="O710" s="73">
        <f t="shared" si="236"/>
        <v>26</v>
      </c>
      <c r="P710" s="65">
        <f t="shared" si="240"/>
        <v>82</v>
      </c>
      <c r="Q710" s="65">
        <f>VLOOKUP(K710,PER_LC,2,FALSE)</f>
        <v>71</v>
      </c>
      <c r="R710" s="65">
        <f t="shared" si="242"/>
        <v>29</v>
      </c>
      <c r="S710" s="65">
        <f t="shared" si="239"/>
        <v>37</v>
      </c>
      <c r="T710" s="53">
        <f t="shared" si="241"/>
        <v>61</v>
      </c>
      <c r="U710" s="49">
        <f t="shared" si="243"/>
        <v>2</v>
      </c>
      <c r="V710" s="49">
        <f t="shared" si="244"/>
        <v>4</v>
      </c>
      <c r="W710" s="49">
        <f t="shared" si="245"/>
        <v>3</v>
      </c>
      <c r="X710" s="49">
        <f t="shared" si="246"/>
        <v>3</v>
      </c>
      <c r="Y710" s="49" t="str">
        <f t="shared" si="247"/>
        <v>B2</v>
      </c>
      <c r="AA710" s="4" t="s">
        <v>263</v>
      </c>
    </row>
    <row r="711" spans="1:27" x14ac:dyDescent="0.25">
      <c r="A711" s="2">
        <v>200070801</v>
      </c>
      <c r="B711" s="2" t="s">
        <v>1860</v>
      </c>
      <c r="C711" s="2" t="s">
        <v>1861</v>
      </c>
      <c r="D711" s="50" t="s">
        <v>1862</v>
      </c>
      <c r="E711" s="46" t="s">
        <v>1715</v>
      </c>
      <c r="F711" s="50" t="s">
        <v>2489</v>
      </c>
      <c r="G711" s="39">
        <v>43688</v>
      </c>
      <c r="H711" s="4">
        <v>8439</v>
      </c>
      <c r="I711" s="4">
        <v>175</v>
      </c>
      <c r="J711" s="51">
        <v>163</v>
      </c>
      <c r="K711" s="51">
        <v>180</v>
      </c>
      <c r="L711" s="51">
        <v>240</v>
      </c>
      <c r="M711" s="51">
        <v>169</v>
      </c>
      <c r="N711" s="51">
        <v>188</v>
      </c>
      <c r="O711" s="73">
        <f t="shared" si="236"/>
        <v>59</v>
      </c>
      <c r="P711" s="65">
        <f t="shared" si="240"/>
        <v>53</v>
      </c>
      <c r="Q711" s="65">
        <f>VLOOKUP(K711,PER_LC,2,FALSE)</f>
        <v>71</v>
      </c>
      <c r="R711" s="65">
        <f t="shared" si="242"/>
        <v>91</v>
      </c>
      <c r="S711" s="65">
        <v>10</v>
      </c>
      <c r="T711" s="53">
        <f t="shared" si="241"/>
        <v>46</v>
      </c>
      <c r="U711" s="49">
        <f t="shared" si="243"/>
        <v>3</v>
      </c>
      <c r="V711" s="49">
        <f t="shared" si="244"/>
        <v>3</v>
      </c>
      <c r="W711" s="49">
        <f t="shared" si="245"/>
        <v>3</v>
      </c>
      <c r="X711" s="49">
        <f t="shared" si="246"/>
        <v>4</v>
      </c>
      <c r="Y711" s="49" t="str">
        <f t="shared" si="247"/>
        <v>A2</v>
      </c>
      <c r="AA711" s="4" t="s">
        <v>263</v>
      </c>
    </row>
    <row r="712" spans="1:27" x14ac:dyDescent="0.25">
      <c r="A712" s="2">
        <v>200061669</v>
      </c>
      <c r="B712" s="2" t="s">
        <v>1863</v>
      </c>
      <c r="C712" s="2" t="s">
        <v>1864</v>
      </c>
      <c r="D712" s="50" t="s">
        <v>1865</v>
      </c>
      <c r="E712" s="46" t="s">
        <v>1715</v>
      </c>
      <c r="F712" s="50" t="s">
        <v>2489</v>
      </c>
      <c r="G712" s="39">
        <v>43688</v>
      </c>
      <c r="H712" s="4">
        <v>8439</v>
      </c>
      <c r="I712" s="4">
        <v>201</v>
      </c>
      <c r="J712" s="51">
        <v>214</v>
      </c>
      <c r="K712" s="51">
        <v>189</v>
      </c>
      <c r="L712" s="51">
        <v>223</v>
      </c>
      <c r="M712" s="51">
        <v>245</v>
      </c>
      <c r="N712" s="51">
        <v>218</v>
      </c>
      <c r="O712" s="73">
        <v>79</v>
      </c>
      <c r="P712" s="65">
        <f t="shared" si="240"/>
        <v>88</v>
      </c>
      <c r="Q712" s="65">
        <f>VLOOKUP(K712,PER_LC,2,FALSE)</f>
        <v>76</v>
      </c>
      <c r="R712" s="65">
        <f t="shared" si="242"/>
        <v>77</v>
      </c>
      <c r="S712" s="65">
        <f t="shared" ref="S712:S727" si="248">VLOOKUP(M712,PER_IGL,2,FALSE)</f>
        <v>52</v>
      </c>
      <c r="T712" s="53">
        <f t="shared" si="241"/>
        <v>85</v>
      </c>
      <c r="U712" s="49">
        <f t="shared" si="243"/>
        <v>4</v>
      </c>
      <c r="V712" s="49">
        <f t="shared" si="244"/>
        <v>4</v>
      </c>
      <c r="W712" s="49">
        <f t="shared" si="245"/>
        <v>3</v>
      </c>
      <c r="X712" s="49">
        <f t="shared" si="246"/>
        <v>4</v>
      </c>
      <c r="Y712" s="49" t="str">
        <f t="shared" si="247"/>
        <v>B2</v>
      </c>
      <c r="AA712" s="4" t="s">
        <v>263</v>
      </c>
    </row>
    <row r="713" spans="1:27" x14ac:dyDescent="0.25">
      <c r="A713" s="2">
        <v>200074834</v>
      </c>
      <c r="B713" s="2" t="s">
        <v>1776</v>
      </c>
      <c r="C713" s="2" t="s">
        <v>114</v>
      </c>
      <c r="D713" s="50" t="s">
        <v>1777</v>
      </c>
      <c r="E713" s="46" t="s">
        <v>1715</v>
      </c>
      <c r="F713" s="50" t="s">
        <v>2489</v>
      </c>
      <c r="G713" s="39">
        <v>43688</v>
      </c>
      <c r="H713" s="4">
        <v>8438</v>
      </c>
      <c r="I713" s="4">
        <v>58</v>
      </c>
      <c r="J713" s="51">
        <v>214</v>
      </c>
      <c r="K713" s="51">
        <v>189</v>
      </c>
      <c r="L713" s="51">
        <v>197</v>
      </c>
      <c r="M713" s="51">
        <v>273</v>
      </c>
      <c r="N713" s="51">
        <v>218</v>
      </c>
      <c r="O713" s="73">
        <v>5</v>
      </c>
      <c r="P713" s="65">
        <f t="shared" si="240"/>
        <v>88</v>
      </c>
      <c r="Q713" s="65">
        <f>VLOOKUP(K713,PER_LC,2,FALSE)</f>
        <v>76</v>
      </c>
      <c r="R713" s="65">
        <f t="shared" si="242"/>
        <v>45</v>
      </c>
      <c r="S713" s="65">
        <f t="shared" si="248"/>
        <v>85</v>
      </c>
      <c r="T713" s="53">
        <f t="shared" si="241"/>
        <v>85</v>
      </c>
      <c r="U713" s="49">
        <f t="shared" si="243"/>
        <v>1</v>
      </c>
      <c r="V713" s="49">
        <f t="shared" si="244"/>
        <v>4</v>
      </c>
      <c r="W713" s="49">
        <f t="shared" si="245"/>
        <v>3</v>
      </c>
      <c r="X713" s="49">
        <f t="shared" si="246"/>
        <v>3</v>
      </c>
      <c r="Y713" s="49" t="str">
        <f t="shared" si="247"/>
        <v>B2</v>
      </c>
      <c r="AA713" s="4" t="s">
        <v>263</v>
      </c>
    </row>
    <row r="714" spans="1:27" x14ac:dyDescent="0.25">
      <c r="A714" s="2">
        <v>200074836</v>
      </c>
      <c r="B714" s="2" t="s">
        <v>1778</v>
      </c>
      <c r="C714" s="2" t="s">
        <v>1779</v>
      </c>
      <c r="D714" s="50" t="s">
        <v>1780</v>
      </c>
      <c r="E714" s="46" t="s">
        <v>1715</v>
      </c>
      <c r="F714" s="50" t="s">
        <v>2489</v>
      </c>
      <c r="G714" s="39">
        <v>43688</v>
      </c>
      <c r="H714" s="4">
        <v>8438</v>
      </c>
      <c r="I714" s="4">
        <v>177</v>
      </c>
      <c r="J714" s="51">
        <v>206</v>
      </c>
      <c r="K714" s="51">
        <v>231</v>
      </c>
      <c r="L714" s="51">
        <v>197</v>
      </c>
      <c r="M714" s="51">
        <v>196</v>
      </c>
      <c r="N714" s="59">
        <v>208</v>
      </c>
      <c r="O714" s="73">
        <f t="shared" ref="O714:O719" si="249">VLOOKUP(I714,PER_CE,2,FALSE)</f>
        <v>61</v>
      </c>
      <c r="P714" s="65">
        <f t="shared" si="240"/>
        <v>82</v>
      </c>
      <c r="Q714" s="65">
        <v>99</v>
      </c>
      <c r="R714" s="65">
        <f t="shared" si="242"/>
        <v>45</v>
      </c>
      <c r="S714" s="65">
        <f t="shared" si="248"/>
        <v>18</v>
      </c>
      <c r="T714" s="53">
        <f t="shared" si="241"/>
        <v>75</v>
      </c>
      <c r="U714" s="49">
        <f t="shared" si="243"/>
        <v>3</v>
      </c>
      <c r="V714" s="49">
        <f t="shared" si="244"/>
        <v>4</v>
      </c>
      <c r="W714" s="49">
        <f t="shared" si="245"/>
        <v>4</v>
      </c>
      <c r="X714" s="49">
        <f t="shared" si="246"/>
        <v>3</v>
      </c>
      <c r="Y714" s="49" t="str">
        <f t="shared" si="247"/>
        <v>B1</v>
      </c>
      <c r="AA714" s="4" t="s">
        <v>263</v>
      </c>
    </row>
    <row r="715" spans="1:27" x14ac:dyDescent="0.25">
      <c r="A715" s="2">
        <v>200081076</v>
      </c>
      <c r="B715" s="2" t="s">
        <v>1866</v>
      </c>
      <c r="C715" s="2" t="s">
        <v>1784</v>
      </c>
      <c r="D715" s="50" t="s">
        <v>1867</v>
      </c>
      <c r="E715" s="46" t="s">
        <v>1715</v>
      </c>
      <c r="F715" s="50" t="s">
        <v>2489</v>
      </c>
      <c r="G715" s="39">
        <v>43688</v>
      </c>
      <c r="H715" s="4">
        <v>8439</v>
      </c>
      <c r="I715" s="4">
        <v>131</v>
      </c>
      <c r="J715" s="51">
        <v>154</v>
      </c>
      <c r="K715" s="51">
        <v>129</v>
      </c>
      <c r="L715" s="51">
        <v>189</v>
      </c>
      <c r="M715" s="51">
        <v>289</v>
      </c>
      <c r="N715" s="59">
        <v>190</v>
      </c>
      <c r="O715" s="73">
        <f t="shared" si="249"/>
        <v>16</v>
      </c>
      <c r="P715" s="65">
        <f t="shared" si="240"/>
        <v>46</v>
      </c>
      <c r="Q715" s="65">
        <f t="shared" ref="Q715:Q746" si="250">VLOOKUP(K715,PER_LC,2,FALSE)</f>
        <v>20</v>
      </c>
      <c r="R715" s="65">
        <f t="shared" si="242"/>
        <v>34</v>
      </c>
      <c r="S715" s="65">
        <f t="shared" si="248"/>
        <v>95</v>
      </c>
      <c r="T715" s="53">
        <f t="shared" si="241"/>
        <v>50</v>
      </c>
      <c r="U715" s="49">
        <f t="shared" si="243"/>
        <v>2</v>
      </c>
      <c r="V715" s="49">
        <f t="shared" si="244"/>
        <v>3</v>
      </c>
      <c r="W715" s="49">
        <f t="shared" si="245"/>
        <v>2</v>
      </c>
      <c r="X715" s="49">
        <f t="shared" si="246"/>
        <v>3</v>
      </c>
      <c r="Y715" s="49" t="str">
        <f t="shared" si="247"/>
        <v>B2</v>
      </c>
      <c r="AA715" s="4" t="s">
        <v>263</v>
      </c>
    </row>
    <row r="716" spans="1:27" x14ac:dyDescent="0.25">
      <c r="A716" s="2">
        <v>200087405</v>
      </c>
      <c r="B716" s="2" t="s">
        <v>1868</v>
      </c>
      <c r="C716" s="2" t="s">
        <v>171</v>
      </c>
      <c r="D716" s="50" t="s">
        <v>1869</v>
      </c>
      <c r="E716" s="46" t="s">
        <v>1715</v>
      </c>
      <c r="F716" s="50" t="s">
        <v>2489</v>
      </c>
      <c r="G716" s="39">
        <v>43688</v>
      </c>
      <c r="H716" s="4">
        <v>8439</v>
      </c>
      <c r="I716" s="4">
        <v>172</v>
      </c>
      <c r="J716" s="51">
        <v>137</v>
      </c>
      <c r="K716" s="51">
        <v>180</v>
      </c>
      <c r="L716" s="51">
        <v>197</v>
      </c>
      <c r="M716" s="51">
        <v>262</v>
      </c>
      <c r="N716" s="51">
        <v>194</v>
      </c>
      <c r="O716" s="73">
        <f t="shared" si="249"/>
        <v>53</v>
      </c>
      <c r="P716" s="65">
        <f t="shared" si="240"/>
        <v>33</v>
      </c>
      <c r="Q716" s="65">
        <f t="shared" si="250"/>
        <v>71</v>
      </c>
      <c r="R716" s="65">
        <f t="shared" si="242"/>
        <v>45</v>
      </c>
      <c r="S716" s="65">
        <f t="shared" si="248"/>
        <v>71</v>
      </c>
      <c r="T716" s="53">
        <f t="shared" si="241"/>
        <v>54</v>
      </c>
      <c r="U716" s="49">
        <f t="shared" si="243"/>
        <v>3</v>
      </c>
      <c r="V716" s="49">
        <f t="shared" si="244"/>
        <v>2</v>
      </c>
      <c r="W716" s="49">
        <f t="shared" si="245"/>
        <v>3</v>
      </c>
      <c r="X716" s="49">
        <f t="shared" si="246"/>
        <v>3</v>
      </c>
      <c r="Y716" s="49" t="str">
        <f t="shared" si="247"/>
        <v>B2</v>
      </c>
      <c r="AA716" s="4" t="s">
        <v>263</v>
      </c>
    </row>
    <row r="717" spans="1:27" x14ac:dyDescent="0.25">
      <c r="A717" s="2">
        <v>200074267</v>
      </c>
      <c r="B717" s="2" t="s">
        <v>1781</v>
      </c>
      <c r="C717" s="2" t="s">
        <v>1326</v>
      </c>
      <c r="D717" s="50" t="s">
        <v>1782</v>
      </c>
      <c r="E717" s="46" t="s">
        <v>1715</v>
      </c>
      <c r="F717" s="50" t="s">
        <v>2489</v>
      </c>
      <c r="G717" s="39">
        <v>43688</v>
      </c>
      <c r="H717" s="4">
        <v>8438</v>
      </c>
      <c r="I717" s="4">
        <v>169</v>
      </c>
      <c r="J717" s="51">
        <v>146</v>
      </c>
      <c r="K717" s="51">
        <v>146</v>
      </c>
      <c r="L717" s="51">
        <v>214</v>
      </c>
      <c r="M717" s="51">
        <v>245</v>
      </c>
      <c r="N717" s="51">
        <v>188</v>
      </c>
      <c r="O717" s="73">
        <f t="shared" si="249"/>
        <v>48</v>
      </c>
      <c r="P717" s="65">
        <f t="shared" si="240"/>
        <v>40</v>
      </c>
      <c r="Q717" s="65">
        <f t="shared" si="250"/>
        <v>32</v>
      </c>
      <c r="R717" s="65">
        <f t="shared" si="242"/>
        <v>66</v>
      </c>
      <c r="S717" s="65">
        <f t="shared" si="248"/>
        <v>52</v>
      </c>
      <c r="T717" s="53">
        <f t="shared" si="241"/>
        <v>46</v>
      </c>
      <c r="U717" s="49">
        <f t="shared" si="243"/>
        <v>3</v>
      </c>
      <c r="V717" s="49">
        <f t="shared" si="244"/>
        <v>2</v>
      </c>
      <c r="W717" s="49">
        <f t="shared" si="245"/>
        <v>2</v>
      </c>
      <c r="X717" s="49">
        <f t="shared" si="246"/>
        <v>4</v>
      </c>
      <c r="Y717" s="49" t="str">
        <f t="shared" si="247"/>
        <v>B2</v>
      </c>
      <c r="AA717" s="4" t="s">
        <v>263</v>
      </c>
    </row>
    <row r="718" spans="1:27" x14ac:dyDescent="0.25">
      <c r="A718" s="2">
        <v>200074009</v>
      </c>
      <c r="B718" s="2" t="s">
        <v>1783</v>
      </c>
      <c r="C718" s="2" t="s">
        <v>1784</v>
      </c>
      <c r="D718" s="50" t="s">
        <v>1785</v>
      </c>
      <c r="E718" s="46" t="s">
        <v>1715</v>
      </c>
      <c r="F718" s="50" t="s">
        <v>2489</v>
      </c>
      <c r="G718" s="39">
        <v>43688</v>
      </c>
      <c r="H718" s="4">
        <v>8438</v>
      </c>
      <c r="I718" s="4">
        <v>165</v>
      </c>
      <c r="J718" s="51">
        <v>137</v>
      </c>
      <c r="K718" s="51">
        <v>163</v>
      </c>
      <c r="L718" s="51">
        <v>197</v>
      </c>
      <c r="M718" s="51">
        <v>213</v>
      </c>
      <c r="N718" s="51">
        <v>178</v>
      </c>
      <c r="O718" s="73">
        <f t="shared" si="249"/>
        <v>44</v>
      </c>
      <c r="P718" s="65">
        <f t="shared" ref="P718:P745" si="251">VLOOKUP(J718,PER_RC,2,FALSE)</f>
        <v>33</v>
      </c>
      <c r="Q718" s="65">
        <f t="shared" si="250"/>
        <v>51</v>
      </c>
      <c r="R718" s="65">
        <f t="shared" si="242"/>
        <v>45</v>
      </c>
      <c r="S718" s="65">
        <f t="shared" si="248"/>
        <v>27</v>
      </c>
      <c r="T718" s="53">
        <f t="shared" si="241"/>
        <v>35</v>
      </c>
      <c r="U718" s="49">
        <f t="shared" si="243"/>
        <v>3</v>
      </c>
      <c r="V718" s="49">
        <f t="shared" si="244"/>
        <v>2</v>
      </c>
      <c r="W718" s="49">
        <f t="shared" si="245"/>
        <v>3</v>
      </c>
      <c r="X718" s="49">
        <f t="shared" si="246"/>
        <v>3</v>
      </c>
      <c r="Y718" s="49" t="str">
        <f t="shared" si="247"/>
        <v>B2</v>
      </c>
      <c r="AA718" s="4" t="s">
        <v>263</v>
      </c>
    </row>
    <row r="719" spans="1:27" x14ac:dyDescent="0.25">
      <c r="A719" s="2">
        <v>200072305</v>
      </c>
      <c r="B719" s="2" t="s">
        <v>1870</v>
      </c>
      <c r="C719" s="2" t="s">
        <v>1871</v>
      </c>
      <c r="D719" s="50" t="s">
        <v>1872</v>
      </c>
      <c r="E719" s="46" t="s">
        <v>1715</v>
      </c>
      <c r="F719" s="50" t="s">
        <v>2489</v>
      </c>
      <c r="G719" s="39">
        <v>43688</v>
      </c>
      <c r="H719" s="4">
        <v>8439</v>
      </c>
      <c r="I719" s="4">
        <v>175</v>
      </c>
      <c r="J719" s="51">
        <v>240</v>
      </c>
      <c r="K719" s="51">
        <v>189</v>
      </c>
      <c r="L719" s="51">
        <v>214</v>
      </c>
      <c r="M719" s="51">
        <v>262</v>
      </c>
      <c r="N719" s="59">
        <v>226</v>
      </c>
      <c r="O719" s="73">
        <f t="shared" si="249"/>
        <v>59</v>
      </c>
      <c r="P719" s="65">
        <f t="shared" si="251"/>
        <v>98</v>
      </c>
      <c r="Q719" s="65">
        <f t="shared" si="250"/>
        <v>76</v>
      </c>
      <c r="R719" s="65">
        <f t="shared" si="242"/>
        <v>66</v>
      </c>
      <c r="S719" s="65">
        <f t="shared" si="248"/>
        <v>71</v>
      </c>
      <c r="T719" s="53">
        <f t="shared" si="241"/>
        <v>92</v>
      </c>
      <c r="U719" s="49">
        <f t="shared" si="243"/>
        <v>3</v>
      </c>
      <c r="V719" s="49">
        <f t="shared" si="244"/>
        <v>4</v>
      </c>
      <c r="W719" s="49">
        <f t="shared" si="245"/>
        <v>3</v>
      </c>
      <c r="X719" s="49">
        <f t="shared" si="246"/>
        <v>4</v>
      </c>
      <c r="Y719" s="49" t="str">
        <f t="shared" si="247"/>
        <v>B2</v>
      </c>
      <c r="AA719" s="4" t="s">
        <v>263</v>
      </c>
    </row>
    <row r="720" spans="1:27" x14ac:dyDescent="0.25">
      <c r="A720" s="2">
        <v>200076814</v>
      </c>
      <c r="B720" s="2" t="s">
        <v>1786</v>
      </c>
      <c r="C720" s="2" t="s">
        <v>155</v>
      </c>
      <c r="D720" s="50" t="s">
        <v>1787</v>
      </c>
      <c r="E720" s="46" t="s">
        <v>1715</v>
      </c>
      <c r="F720" s="50" t="s">
        <v>2489</v>
      </c>
      <c r="G720" s="39">
        <v>43688</v>
      </c>
      <c r="H720" s="4">
        <v>8438</v>
      </c>
      <c r="I720" s="4">
        <v>25</v>
      </c>
      <c r="J720" s="51">
        <v>154</v>
      </c>
      <c r="K720" s="51">
        <v>171</v>
      </c>
      <c r="L720" s="51">
        <v>223</v>
      </c>
      <c r="M720" s="51">
        <v>136</v>
      </c>
      <c r="N720" s="51">
        <v>171</v>
      </c>
      <c r="O720" s="73">
        <v>1</v>
      </c>
      <c r="P720" s="65">
        <f t="shared" si="251"/>
        <v>46</v>
      </c>
      <c r="Q720" s="65">
        <f t="shared" si="250"/>
        <v>61</v>
      </c>
      <c r="R720" s="65">
        <f t="shared" si="242"/>
        <v>77</v>
      </c>
      <c r="S720" s="65">
        <f t="shared" si="248"/>
        <v>4</v>
      </c>
      <c r="T720" s="53">
        <v>29</v>
      </c>
      <c r="U720" s="49">
        <f t="shared" si="243"/>
        <v>1</v>
      </c>
      <c r="V720" s="49">
        <f t="shared" si="244"/>
        <v>3</v>
      </c>
      <c r="W720" s="49">
        <f t="shared" si="245"/>
        <v>3</v>
      </c>
      <c r="X720" s="49">
        <f t="shared" si="246"/>
        <v>4</v>
      </c>
      <c r="Y720" s="49" t="str">
        <f t="shared" si="247"/>
        <v>A1</v>
      </c>
      <c r="AA720" s="4" t="s">
        <v>263</v>
      </c>
    </row>
    <row r="721" spans="1:27" x14ac:dyDescent="0.25">
      <c r="A721" s="2">
        <v>200078195</v>
      </c>
      <c r="B721" s="2" t="s">
        <v>1788</v>
      </c>
      <c r="C721" s="2" t="s">
        <v>454</v>
      </c>
      <c r="D721" s="50" t="s">
        <v>1789</v>
      </c>
      <c r="E721" s="46" t="s">
        <v>1715</v>
      </c>
      <c r="F721" s="50" t="s">
        <v>2489</v>
      </c>
      <c r="G721" s="39">
        <v>43688</v>
      </c>
      <c r="H721" s="4">
        <v>8438</v>
      </c>
      <c r="I721" s="4">
        <v>145</v>
      </c>
      <c r="J721" s="51">
        <v>94</v>
      </c>
      <c r="K721" s="51">
        <v>111</v>
      </c>
      <c r="L721" s="51">
        <v>171</v>
      </c>
      <c r="M721" s="51">
        <v>235</v>
      </c>
      <c r="N721" s="51">
        <v>153</v>
      </c>
      <c r="O721" s="73">
        <v>37</v>
      </c>
      <c r="P721" s="65">
        <f t="shared" si="251"/>
        <v>10</v>
      </c>
      <c r="Q721" s="65">
        <f t="shared" si="250"/>
        <v>12</v>
      </c>
      <c r="R721" s="65">
        <f t="shared" si="242"/>
        <v>21</v>
      </c>
      <c r="S721" s="65">
        <f t="shared" si="248"/>
        <v>42</v>
      </c>
      <c r="T721" s="53">
        <f>VLOOKUP(N721,PER_PGLOB,2,FALSE)</f>
        <v>16</v>
      </c>
      <c r="U721" s="49">
        <f t="shared" si="243"/>
        <v>2</v>
      </c>
      <c r="V721" s="49">
        <f t="shared" si="244"/>
        <v>1</v>
      </c>
      <c r="W721" s="49">
        <f t="shared" si="245"/>
        <v>1</v>
      </c>
      <c r="X721" s="49">
        <f t="shared" si="246"/>
        <v>3</v>
      </c>
      <c r="Y721" s="49" t="str">
        <f t="shared" si="247"/>
        <v>B2</v>
      </c>
      <c r="AA721" s="4" t="s">
        <v>263</v>
      </c>
    </row>
    <row r="722" spans="1:27" x14ac:dyDescent="0.25">
      <c r="A722" s="2">
        <v>200070652</v>
      </c>
      <c r="B722" s="2" t="s">
        <v>1873</v>
      </c>
      <c r="C722" s="2" t="s">
        <v>1143</v>
      </c>
      <c r="D722" s="50" t="s">
        <v>1874</v>
      </c>
      <c r="E722" s="46" t="s">
        <v>1715</v>
      </c>
      <c r="F722" s="50" t="s">
        <v>2489</v>
      </c>
      <c r="G722" s="39">
        <v>43688</v>
      </c>
      <c r="H722" s="4">
        <v>8439</v>
      </c>
      <c r="I722" s="4">
        <v>165</v>
      </c>
      <c r="J722" s="51">
        <v>163</v>
      </c>
      <c r="K722" s="51">
        <v>146</v>
      </c>
      <c r="L722" s="51">
        <v>154</v>
      </c>
      <c r="M722" s="51">
        <v>218</v>
      </c>
      <c r="N722" s="51">
        <v>170</v>
      </c>
      <c r="O722" s="73">
        <f t="shared" ref="O722:O731" si="252">VLOOKUP(I722,PER_CE,2,FALSE)</f>
        <v>44</v>
      </c>
      <c r="P722" s="65">
        <f t="shared" si="251"/>
        <v>53</v>
      </c>
      <c r="Q722" s="65">
        <f t="shared" si="250"/>
        <v>32</v>
      </c>
      <c r="R722" s="65">
        <f t="shared" si="242"/>
        <v>13</v>
      </c>
      <c r="S722" s="65">
        <f t="shared" si="248"/>
        <v>30</v>
      </c>
      <c r="T722" s="53">
        <f>VLOOKUP(N722,PER_PGLOB,2,FALSE)</f>
        <v>28</v>
      </c>
      <c r="U722" s="49">
        <f t="shared" si="243"/>
        <v>3</v>
      </c>
      <c r="V722" s="49">
        <f t="shared" si="244"/>
        <v>3</v>
      </c>
      <c r="W722" s="49">
        <f t="shared" si="245"/>
        <v>2</v>
      </c>
      <c r="X722" s="49">
        <f t="shared" si="246"/>
        <v>2</v>
      </c>
      <c r="Y722" s="49" t="str">
        <f t="shared" si="247"/>
        <v>B2</v>
      </c>
      <c r="AA722" s="4" t="s">
        <v>263</v>
      </c>
    </row>
    <row r="723" spans="1:27" x14ac:dyDescent="0.25">
      <c r="A723" s="2">
        <v>200075687</v>
      </c>
      <c r="B723" s="2" t="s">
        <v>1875</v>
      </c>
      <c r="C723" s="2" t="s">
        <v>1876</v>
      </c>
      <c r="D723" s="50" t="s">
        <v>1877</v>
      </c>
      <c r="E723" s="46" t="s">
        <v>1715</v>
      </c>
      <c r="F723" s="50" t="s">
        <v>2489</v>
      </c>
      <c r="G723" s="39">
        <v>43688</v>
      </c>
      <c r="H723" s="4">
        <v>8439</v>
      </c>
      <c r="I723" s="4">
        <v>141</v>
      </c>
      <c r="J723" s="51">
        <v>206</v>
      </c>
      <c r="K723" s="51">
        <v>129</v>
      </c>
      <c r="L723" s="51">
        <v>197</v>
      </c>
      <c r="M723" s="51">
        <v>251</v>
      </c>
      <c r="N723" s="51">
        <v>196</v>
      </c>
      <c r="O723" s="73">
        <f t="shared" si="252"/>
        <v>31</v>
      </c>
      <c r="P723" s="65">
        <f t="shared" si="251"/>
        <v>82</v>
      </c>
      <c r="Q723" s="65">
        <f t="shared" si="250"/>
        <v>20</v>
      </c>
      <c r="R723" s="65">
        <f t="shared" si="242"/>
        <v>45</v>
      </c>
      <c r="S723" s="65">
        <f t="shared" si="248"/>
        <v>59</v>
      </c>
      <c r="T723" s="53">
        <f>VLOOKUP(N723,PER_PGLOB,2,FALSE)</f>
        <v>57</v>
      </c>
      <c r="U723" s="49">
        <f t="shared" si="243"/>
        <v>2</v>
      </c>
      <c r="V723" s="49">
        <f t="shared" si="244"/>
        <v>4</v>
      </c>
      <c r="W723" s="49">
        <f t="shared" si="245"/>
        <v>2</v>
      </c>
      <c r="X723" s="49">
        <f t="shared" si="246"/>
        <v>3</v>
      </c>
      <c r="Y723" s="49" t="str">
        <f t="shared" si="247"/>
        <v>B2</v>
      </c>
      <c r="AA723" s="4" t="s">
        <v>263</v>
      </c>
    </row>
    <row r="724" spans="1:27" x14ac:dyDescent="0.25">
      <c r="A724" s="2">
        <v>200095383</v>
      </c>
      <c r="B724" s="2" t="s">
        <v>1952</v>
      </c>
      <c r="C724" s="2" t="s">
        <v>3</v>
      </c>
      <c r="D724" s="50" t="s">
        <v>1953</v>
      </c>
      <c r="E724" s="46" t="s">
        <v>1954</v>
      </c>
      <c r="F724" s="50" t="s">
        <v>2495</v>
      </c>
      <c r="G724" s="39">
        <v>43688</v>
      </c>
      <c r="H724" s="4">
        <v>8438</v>
      </c>
      <c r="I724" s="4">
        <v>181</v>
      </c>
      <c r="J724" s="51">
        <v>77</v>
      </c>
      <c r="K724" s="51">
        <v>129</v>
      </c>
      <c r="L724" s="51">
        <v>180</v>
      </c>
      <c r="M724" s="51">
        <v>235</v>
      </c>
      <c r="N724" s="59">
        <v>155</v>
      </c>
      <c r="O724" s="73">
        <f t="shared" si="252"/>
        <v>74</v>
      </c>
      <c r="P724" s="65">
        <f t="shared" si="251"/>
        <v>4</v>
      </c>
      <c r="Q724" s="65">
        <f t="shared" si="250"/>
        <v>20</v>
      </c>
      <c r="R724" s="65">
        <f t="shared" si="242"/>
        <v>29</v>
      </c>
      <c r="S724" s="65">
        <f t="shared" si="248"/>
        <v>42</v>
      </c>
      <c r="T724" s="53">
        <v>18</v>
      </c>
      <c r="U724" s="49">
        <f t="shared" si="243"/>
        <v>3</v>
      </c>
      <c r="V724" s="49">
        <f t="shared" si="244"/>
        <v>1</v>
      </c>
      <c r="W724" s="49">
        <f t="shared" si="245"/>
        <v>2</v>
      </c>
      <c r="X724" s="49">
        <f t="shared" si="246"/>
        <v>3</v>
      </c>
      <c r="Y724" s="49" t="str">
        <f t="shared" si="247"/>
        <v>B2</v>
      </c>
      <c r="AA724" s="4" t="s">
        <v>263</v>
      </c>
    </row>
    <row r="725" spans="1:27" x14ac:dyDescent="0.25">
      <c r="A725" s="2">
        <v>200094823</v>
      </c>
      <c r="B725" s="2" t="s">
        <v>1955</v>
      </c>
      <c r="C725" s="2" t="s">
        <v>1956</v>
      </c>
      <c r="D725" s="50" t="s">
        <v>1957</v>
      </c>
      <c r="E725" s="46" t="s">
        <v>1958</v>
      </c>
      <c r="F725" s="50" t="s">
        <v>2490</v>
      </c>
      <c r="G725" s="39">
        <v>43688</v>
      </c>
      <c r="H725" s="4">
        <v>8438</v>
      </c>
      <c r="I725" s="4">
        <v>282</v>
      </c>
      <c r="J725" s="51">
        <v>171</v>
      </c>
      <c r="K725" s="51">
        <v>137</v>
      </c>
      <c r="L725" s="51">
        <v>197</v>
      </c>
      <c r="M725" s="51">
        <v>278</v>
      </c>
      <c r="N725" s="51">
        <v>196</v>
      </c>
      <c r="O725" s="73">
        <f t="shared" si="252"/>
        <v>92</v>
      </c>
      <c r="P725" s="65">
        <f t="shared" si="251"/>
        <v>60</v>
      </c>
      <c r="Q725" s="65">
        <f t="shared" si="250"/>
        <v>26</v>
      </c>
      <c r="R725" s="65">
        <f t="shared" ref="R725:R745" si="253">VLOOKUP(L725,PER_CC,2,FALSE)</f>
        <v>45</v>
      </c>
      <c r="S725" s="65">
        <f t="shared" si="248"/>
        <v>88</v>
      </c>
      <c r="T725" s="53">
        <f>VLOOKUP(N725,PER_PGLOB,2,FALSE)</f>
        <v>57</v>
      </c>
      <c r="U725" s="49">
        <f t="shared" si="243"/>
        <v>4</v>
      </c>
      <c r="V725" s="49">
        <f t="shared" si="244"/>
        <v>3</v>
      </c>
      <c r="W725" s="49">
        <f t="shared" si="245"/>
        <v>2</v>
      </c>
      <c r="X725" s="49">
        <f t="shared" si="246"/>
        <v>3</v>
      </c>
      <c r="Y725" s="49" t="str">
        <f t="shared" si="247"/>
        <v>B2</v>
      </c>
      <c r="AA725" s="4" t="s">
        <v>263</v>
      </c>
    </row>
    <row r="726" spans="1:27" x14ac:dyDescent="0.25">
      <c r="A726" s="2">
        <v>200058383</v>
      </c>
      <c r="B726" s="2" t="s">
        <v>1925</v>
      </c>
      <c r="C726" s="2" t="s">
        <v>1388</v>
      </c>
      <c r="D726" s="50" t="s">
        <v>1926</v>
      </c>
      <c r="E726" s="46" t="s">
        <v>2496</v>
      </c>
      <c r="F726" s="50" t="s">
        <v>1881</v>
      </c>
      <c r="G726" s="39">
        <v>43688</v>
      </c>
      <c r="H726" s="4">
        <v>8439</v>
      </c>
      <c r="I726" s="4">
        <v>300</v>
      </c>
      <c r="J726" s="51">
        <v>129</v>
      </c>
      <c r="K726" s="51">
        <v>163</v>
      </c>
      <c r="L726" s="51">
        <v>214</v>
      </c>
      <c r="M726" s="51">
        <v>278</v>
      </c>
      <c r="N726" s="59">
        <v>196</v>
      </c>
      <c r="O726" s="73">
        <f t="shared" si="252"/>
        <v>99</v>
      </c>
      <c r="P726" s="65">
        <f t="shared" si="251"/>
        <v>27</v>
      </c>
      <c r="Q726" s="65">
        <f t="shared" si="250"/>
        <v>51</v>
      </c>
      <c r="R726" s="65">
        <f t="shared" si="253"/>
        <v>66</v>
      </c>
      <c r="S726" s="65">
        <f t="shared" si="248"/>
        <v>88</v>
      </c>
      <c r="T726" s="53">
        <f>VLOOKUP(N726,PER_PGLOB,2,FALSE)</f>
        <v>57</v>
      </c>
      <c r="U726" s="49">
        <f t="shared" si="243"/>
        <v>4</v>
      </c>
      <c r="V726" s="49">
        <f t="shared" si="244"/>
        <v>2</v>
      </c>
      <c r="W726" s="49">
        <f t="shared" si="245"/>
        <v>3</v>
      </c>
      <c r="X726" s="49">
        <f t="shared" si="246"/>
        <v>4</v>
      </c>
      <c r="Y726" s="49" t="str">
        <f t="shared" si="247"/>
        <v>B2</v>
      </c>
      <c r="AA726" s="4" t="s">
        <v>263</v>
      </c>
    </row>
    <row r="727" spans="1:27" x14ac:dyDescent="0.25">
      <c r="A727" s="2">
        <v>200090962</v>
      </c>
      <c r="B727" s="2" t="s">
        <v>1882</v>
      </c>
      <c r="C727" s="2" t="s">
        <v>171</v>
      </c>
      <c r="D727" s="50" t="s">
        <v>1883</v>
      </c>
      <c r="E727" s="46" t="s">
        <v>2496</v>
      </c>
      <c r="F727" s="50" t="s">
        <v>1881</v>
      </c>
      <c r="G727" s="39">
        <v>43688</v>
      </c>
      <c r="H727" s="4">
        <v>8438</v>
      </c>
      <c r="I727" s="4">
        <v>300</v>
      </c>
      <c r="J727" s="51">
        <v>146</v>
      </c>
      <c r="K727" s="51">
        <v>154</v>
      </c>
      <c r="L727" s="51">
        <v>206</v>
      </c>
      <c r="M727" s="51">
        <v>196</v>
      </c>
      <c r="N727" s="59">
        <v>176</v>
      </c>
      <c r="O727" s="73">
        <f t="shared" si="252"/>
        <v>99</v>
      </c>
      <c r="P727" s="65">
        <f t="shared" si="251"/>
        <v>40</v>
      </c>
      <c r="Q727" s="65">
        <f t="shared" si="250"/>
        <v>42</v>
      </c>
      <c r="R727" s="65">
        <f t="shared" si="253"/>
        <v>55</v>
      </c>
      <c r="S727" s="65">
        <f t="shared" si="248"/>
        <v>18</v>
      </c>
      <c r="T727" s="53">
        <f>VLOOKUP(N727,PER_PGLOB,2,FALSE)</f>
        <v>33</v>
      </c>
      <c r="U727" s="49">
        <f t="shared" si="243"/>
        <v>4</v>
      </c>
      <c r="V727" s="49">
        <f t="shared" si="244"/>
        <v>2</v>
      </c>
      <c r="W727" s="49">
        <f t="shared" si="245"/>
        <v>2</v>
      </c>
      <c r="X727" s="49">
        <f t="shared" si="246"/>
        <v>4</v>
      </c>
      <c r="Y727" s="49" t="str">
        <f t="shared" si="247"/>
        <v>B1</v>
      </c>
      <c r="AA727" s="4" t="s">
        <v>263</v>
      </c>
    </row>
    <row r="728" spans="1:27" x14ac:dyDescent="0.25">
      <c r="A728" s="2">
        <v>200087223</v>
      </c>
      <c r="B728" s="2" t="s">
        <v>1884</v>
      </c>
      <c r="C728" s="2" t="s">
        <v>3</v>
      </c>
      <c r="D728" s="50" t="s">
        <v>1885</v>
      </c>
      <c r="E728" s="46" t="s">
        <v>2496</v>
      </c>
      <c r="F728" s="50" t="s">
        <v>1881</v>
      </c>
      <c r="G728" s="39">
        <v>43688</v>
      </c>
      <c r="H728" s="4">
        <v>8438</v>
      </c>
      <c r="I728" s="4">
        <v>135</v>
      </c>
      <c r="J728" s="51">
        <v>77</v>
      </c>
      <c r="K728" s="51">
        <v>103</v>
      </c>
      <c r="L728" s="51">
        <v>163</v>
      </c>
      <c r="M728" s="51">
        <v>147</v>
      </c>
      <c r="N728" s="59">
        <v>123</v>
      </c>
      <c r="O728" s="73">
        <f t="shared" si="252"/>
        <v>24</v>
      </c>
      <c r="P728" s="65">
        <f t="shared" si="251"/>
        <v>4</v>
      </c>
      <c r="Q728" s="65">
        <f t="shared" si="250"/>
        <v>10</v>
      </c>
      <c r="R728" s="65">
        <f t="shared" si="253"/>
        <v>16</v>
      </c>
      <c r="S728" s="65">
        <v>6</v>
      </c>
      <c r="T728" s="53">
        <f>VLOOKUP(N728,PER_PGLOB,2,FALSE)</f>
        <v>6</v>
      </c>
      <c r="U728" s="49">
        <f t="shared" si="243"/>
        <v>2</v>
      </c>
      <c r="V728" s="49">
        <f t="shared" si="244"/>
        <v>1</v>
      </c>
      <c r="W728" s="49">
        <f t="shared" si="245"/>
        <v>1</v>
      </c>
      <c r="X728" s="49">
        <f t="shared" si="246"/>
        <v>3</v>
      </c>
      <c r="Y728" s="49" t="str">
        <f t="shared" si="247"/>
        <v>A2</v>
      </c>
      <c r="AA728" s="4" t="s">
        <v>263</v>
      </c>
    </row>
    <row r="729" spans="1:27" x14ac:dyDescent="0.25">
      <c r="A729" s="2">
        <v>200100354</v>
      </c>
      <c r="B729" s="2" t="s">
        <v>1886</v>
      </c>
      <c r="C729" s="2" t="s">
        <v>638</v>
      </c>
      <c r="D729" s="50" t="s">
        <v>1887</v>
      </c>
      <c r="E729" s="46" t="s">
        <v>2496</v>
      </c>
      <c r="F729" s="50" t="s">
        <v>1881</v>
      </c>
      <c r="G729" s="39">
        <v>43688</v>
      </c>
      <c r="H729" s="4">
        <v>8438</v>
      </c>
      <c r="I729" s="4">
        <v>244</v>
      </c>
      <c r="J729" s="51">
        <v>111</v>
      </c>
      <c r="K729" s="51">
        <v>163</v>
      </c>
      <c r="L729" s="51">
        <v>180</v>
      </c>
      <c r="M729" s="51">
        <v>251</v>
      </c>
      <c r="N729" s="51">
        <v>176</v>
      </c>
      <c r="O729" s="73">
        <f t="shared" si="252"/>
        <v>81</v>
      </c>
      <c r="P729" s="65">
        <f t="shared" si="251"/>
        <v>18</v>
      </c>
      <c r="Q729" s="65">
        <f t="shared" si="250"/>
        <v>51</v>
      </c>
      <c r="R729" s="65">
        <f t="shared" si="253"/>
        <v>29</v>
      </c>
      <c r="S729" s="65">
        <f>VLOOKUP(M729,PER_IGL,2,FALSE)</f>
        <v>59</v>
      </c>
      <c r="T729" s="53">
        <f>VLOOKUP(N729,PER_PGLOB,2,FALSE)</f>
        <v>33</v>
      </c>
      <c r="U729" s="49">
        <f t="shared" si="243"/>
        <v>4</v>
      </c>
      <c r="V729" s="49">
        <f t="shared" si="244"/>
        <v>1</v>
      </c>
      <c r="W729" s="49">
        <f t="shared" si="245"/>
        <v>3</v>
      </c>
      <c r="X729" s="49">
        <f t="shared" si="246"/>
        <v>3</v>
      </c>
      <c r="Y729" s="49" t="str">
        <f t="shared" si="247"/>
        <v>B2</v>
      </c>
      <c r="AA729" s="4" t="s">
        <v>263</v>
      </c>
    </row>
    <row r="730" spans="1:27" x14ac:dyDescent="0.25">
      <c r="A730" s="2">
        <v>200099154</v>
      </c>
      <c r="B730" s="2" t="s">
        <v>1888</v>
      </c>
      <c r="C730" s="2" t="s">
        <v>1889</v>
      </c>
      <c r="D730" s="50" t="s">
        <v>1890</v>
      </c>
      <c r="E730" s="46" t="s">
        <v>2496</v>
      </c>
      <c r="F730" s="50" t="s">
        <v>1881</v>
      </c>
      <c r="G730" s="39">
        <v>43688</v>
      </c>
      <c r="H730" s="4">
        <v>8438</v>
      </c>
      <c r="I730" s="4">
        <v>162</v>
      </c>
      <c r="J730" s="51">
        <v>94</v>
      </c>
      <c r="K730" s="51">
        <v>129</v>
      </c>
      <c r="L730" s="51">
        <v>137</v>
      </c>
      <c r="M730" s="51">
        <v>158</v>
      </c>
      <c r="N730" s="51">
        <v>130</v>
      </c>
      <c r="O730" s="73">
        <f t="shared" si="252"/>
        <v>41</v>
      </c>
      <c r="P730" s="65">
        <f t="shared" si="251"/>
        <v>10</v>
      </c>
      <c r="Q730" s="65">
        <f t="shared" si="250"/>
        <v>20</v>
      </c>
      <c r="R730" s="65">
        <f t="shared" si="253"/>
        <v>10</v>
      </c>
      <c r="S730" s="65">
        <f>VLOOKUP(M730,PER_IGL,2,FALSE)</f>
        <v>7</v>
      </c>
      <c r="T730" s="53">
        <v>8</v>
      </c>
      <c r="U730" s="49">
        <f t="shared" si="243"/>
        <v>3</v>
      </c>
      <c r="V730" s="49">
        <f t="shared" si="244"/>
        <v>1</v>
      </c>
      <c r="W730" s="49">
        <f t="shared" si="245"/>
        <v>2</v>
      </c>
      <c r="X730" s="49">
        <f t="shared" si="246"/>
        <v>2</v>
      </c>
      <c r="Y730" s="49" t="str">
        <f t="shared" si="247"/>
        <v>A2</v>
      </c>
      <c r="AA730" s="4" t="s">
        <v>263</v>
      </c>
    </row>
    <row r="731" spans="1:27" x14ac:dyDescent="0.25">
      <c r="A731" s="2">
        <v>200095749</v>
      </c>
      <c r="B731" s="2" t="s">
        <v>1891</v>
      </c>
      <c r="C731" s="2" t="s">
        <v>503</v>
      </c>
      <c r="D731" s="50" t="s">
        <v>1892</v>
      </c>
      <c r="E731" s="46" t="s">
        <v>2496</v>
      </c>
      <c r="F731" s="50" t="s">
        <v>1881</v>
      </c>
      <c r="G731" s="39">
        <v>43688</v>
      </c>
      <c r="H731" s="4">
        <v>8438</v>
      </c>
      <c r="I731" s="4">
        <v>179</v>
      </c>
      <c r="J731" s="51">
        <v>111</v>
      </c>
      <c r="K731" s="51">
        <v>154</v>
      </c>
      <c r="L731" s="51">
        <v>206</v>
      </c>
      <c r="M731" s="51">
        <v>196</v>
      </c>
      <c r="N731" s="51">
        <v>167</v>
      </c>
      <c r="O731" s="73">
        <f t="shared" si="252"/>
        <v>68</v>
      </c>
      <c r="P731" s="65">
        <f t="shared" si="251"/>
        <v>18</v>
      </c>
      <c r="Q731" s="65">
        <f t="shared" si="250"/>
        <v>42</v>
      </c>
      <c r="R731" s="65">
        <f t="shared" si="253"/>
        <v>55</v>
      </c>
      <c r="S731" s="65">
        <f>VLOOKUP(M731,PER_IGL,2,FALSE)</f>
        <v>18</v>
      </c>
      <c r="T731" s="53">
        <v>26</v>
      </c>
      <c r="U731" s="49">
        <f t="shared" si="243"/>
        <v>3</v>
      </c>
      <c r="V731" s="49">
        <f t="shared" si="244"/>
        <v>1</v>
      </c>
      <c r="W731" s="49">
        <f t="shared" si="245"/>
        <v>2</v>
      </c>
      <c r="X731" s="49">
        <f t="shared" si="246"/>
        <v>4</v>
      </c>
      <c r="Y731" s="49" t="str">
        <f t="shared" si="247"/>
        <v>B1</v>
      </c>
      <c r="AA731" s="4" t="s">
        <v>263</v>
      </c>
    </row>
    <row r="732" spans="1:27" x14ac:dyDescent="0.25">
      <c r="A732" s="2">
        <v>200034900</v>
      </c>
      <c r="B732" s="2" t="s">
        <v>1893</v>
      </c>
      <c r="C732" s="2" t="s">
        <v>1894</v>
      </c>
      <c r="D732" s="50" t="s">
        <v>1895</v>
      </c>
      <c r="E732" s="46" t="s">
        <v>2496</v>
      </c>
      <c r="F732" s="50" t="s">
        <v>1881</v>
      </c>
      <c r="G732" s="39">
        <v>43688</v>
      </c>
      <c r="H732" s="4">
        <v>8438</v>
      </c>
      <c r="I732" s="4">
        <v>68</v>
      </c>
      <c r="J732" s="51">
        <v>137</v>
      </c>
      <c r="K732" s="51">
        <v>146</v>
      </c>
      <c r="L732" s="51">
        <v>197</v>
      </c>
      <c r="M732" s="51">
        <v>147</v>
      </c>
      <c r="N732" s="51">
        <v>157</v>
      </c>
      <c r="O732" s="73">
        <v>6</v>
      </c>
      <c r="P732" s="65">
        <f t="shared" si="251"/>
        <v>33</v>
      </c>
      <c r="Q732" s="65">
        <f t="shared" si="250"/>
        <v>32</v>
      </c>
      <c r="R732" s="65">
        <f t="shared" si="253"/>
        <v>45</v>
      </c>
      <c r="S732" s="65">
        <v>6</v>
      </c>
      <c r="T732" s="53">
        <v>19</v>
      </c>
      <c r="U732" s="49">
        <f t="shared" si="243"/>
        <v>1</v>
      </c>
      <c r="V732" s="49">
        <f t="shared" si="244"/>
        <v>2</v>
      </c>
      <c r="W732" s="49">
        <f t="shared" si="245"/>
        <v>2</v>
      </c>
      <c r="X732" s="49">
        <f t="shared" si="246"/>
        <v>3</v>
      </c>
      <c r="Y732" s="49" t="str">
        <f t="shared" si="247"/>
        <v>A2</v>
      </c>
      <c r="AA732" s="4" t="s">
        <v>263</v>
      </c>
    </row>
    <row r="733" spans="1:27" x14ac:dyDescent="0.25">
      <c r="A733" s="2">
        <v>200080402</v>
      </c>
      <c r="B733" s="2" t="s">
        <v>1927</v>
      </c>
      <c r="C733" s="2" t="s">
        <v>3</v>
      </c>
      <c r="D733" s="50" t="s">
        <v>1928</v>
      </c>
      <c r="E733" s="46" t="s">
        <v>2496</v>
      </c>
      <c r="F733" s="50" t="s">
        <v>1881</v>
      </c>
      <c r="G733" s="39">
        <v>43688</v>
      </c>
      <c r="H733" s="4">
        <v>8439</v>
      </c>
      <c r="I733" s="4">
        <v>137</v>
      </c>
      <c r="J733" s="51">
        <v>120</v>
      </c>
      <c r="K733" s="51">
        <v>154</v>
      </c>
      <c r="L733" s="51">
        <v>214</v>
      </c>
      <c r="M733" s="51">
        <v>262</v>
      </c>
      <c r="N733" s="51">
        <v>188</v>
      </c>
      <c r="O733" s="73">
        <f t="shared" ref="O733:O745" si="254">VLOOKUP(I733,PER_CE,2,FALSE)</f>
        <v>26</v>
      </c>
      <c r="P733" s="65">
        <f t="shared" si="251"/>
        <v>24</v>
      </c>
      <c r="Q733" s="65">
        <f t="shared" si="250"/>
        <v>42</v>
      </c>
      <c r="R733" s="65">
        <f t="shared" si="253"/>
        <v>66</v>
      </c>
      <c r="S733" s="65">
        <f t="shared" ref="S733:S741" si="255">VLOOKUP(M733,PER_IGL,2,FALSE)</f>
        <v>71</v>
      </c>
      <c r="T733" s="53">
        <f>VLOOKUP(N733,PER_PGLOB,2,FALSE)</f>
        <v>46</v>
      </c>
      <c r="U733" s="49">
        <f t="shared" si="243"/>
        <v>2</v>
      </c>
      <c r="V733" s="49">
        <f t="shared" si="244"/>
        <v>1</v>
      </c>
      <c r="W733" s="49">
        <f t="shared" si="245"/>
        <v>2</v>
      </c>
      <c r="X733" s="49">
        <f t="shared" si="246"/>
        <v>4</v>
      </c>
      <c r="Y733" s="49" t="str">
        <f t="shared" si="247"/>
        <v>B2</v>
      </c>
      <c r="AA733" s="4" t="s">
        <v>263</v>
      </c>
    </row>
    <row r="734" spans="1:27" x14ac:dyDescent="0.25">
      <c r="A734" s="2">
        <v>200087275</v>
      </c>
      <c r="B734" s="2" t="s">
        <v>1896</v>
      </c>
      <c r="C734" s="2" t="s">
        <v>112</v>
      </c>
      <c r="D734" s="50" t="s">
        <v>1897</v>
      </c>
      <c r="E734" s="46" t="s">
        <v>2496</v>
      </c>
      <c r="F734" s="50" t="s">
        <v>1881</v>
      </c>
      <c r="G734" s="39">
        <v>43688</v>
      </c>
      <c r="H734" s="4">
        <v>8438</v>
      </c>
      <c r="I734" s="4">
        <v>185</v>
      </c>
      <c r="J734" s="51">
        <v>129</v>
      </c>
      <c r="K734" s="51">
        <v>154</v>
      </c>
      <c r="L734" s="51">
        <v>249</v>
      </c>
      <c r="M734" s="51">
        <v>218</v>
      </c>
      <c r="N734" s="51">
        <v>188</v>
      </c>
      <c r="O734" s="73">
        <f t="shared" si="254"/>
        <v>78</v>
      </c>
      <c r="P734" s="65">
        <f t="shared" si="251"/>
        <v>27</v>
      </c>
      <c r="Q734" s="65">
        <f t="shared" si="250"/>
        <v>42</v>
      </c>
      <c r="R734" s="65">
        <f t="shared" si="253"/>
        <v>94</v>
      </c>
      <c r="S734" s="65">
        <f t="shared" si="255"/>
        <v>30</v>
      </c>
      <c r="T734" s="53">
        <f>VLOOKUP(N734,PER_PGLOB,2,FALSE)</f>
        <v>46</v>
      </c>
      <c r="U734" s="49">
        <f t="shared" si="243"/>
        <v>3</v>
      </c>
      <c r="V734" s="49">
        <f t="shared" si="244"/>
        <v>2</v>
      </c>
      <c r="W734" s="49">
        <f t="shared" si="245"/>
        <v>2</v>
      </c>
      <c r="X734" s="49">
        <f t="shared" si="246"/>
        <v>4</v>
      </c>
      <c r="Y734" s="49" t="str">
        <f t="shared" si="247"/>
        <v>B2</v>
      </c>
      <c r="AA734" s="4" t="s">
        <v>263</v>
      </c>
    </row>
    <row r="735" spans="1:27" x14ac:dyDescent="0.25">
      <c r="A735" s="2">
        <v>200092311</v>
      </c>
      <c r="B735" s="2" t="s">
        <v>1929</v>
      </c>
      <c r="C735" s="2" t="s">
        <v>1930</v>
      </c>
      <c r="D735" s="50" t="s">
        <v>1931</v>
      </c>
      <c r="E735" s="46" t="s">
        <v>2496</v>
      </c>
      <c r="F735" s="50" t="s">
        <v>1881</v>
      </c>
      <c r="G735" s="39">
        <v>43688</v>
      </c>
      <c r="H735" s="4">
        <v>8439</v>
      </c>
      <c r="I735" s="4">
        <v>185</v>
      </c>
      <c r="J735" s="51">
        <v>120</v>
      </c>
      <c r="K735" s="51">
        <v>171</v>
      </c>
      <c r="L735" s="51">
        <v>206</v>
      </c>
      <c r="M735" s="51">
        <v>207</v>
      </c>
      <c r="N735" s="51">
        <v>176</v>
      </c>
      <c r="O735" s="73">
        <f t="shared" si="254"/>
        <v>78</v>
      </c>
      <c r="P735" s="65">
        <f t="shared" si="251"/>
        <v>24</v>
      </c>
      <c r="Q735" s="65">
        <f t="shared" si="250"/>
        <v>61</v>
      </c>
      <c r="R735" s="65">
        <f t="shared" si="253"/>
        <v>55</v>
      </c>
      <c r="S735" s="65">
        <f t="shared" si="255"/>
        <v>24</v>
      </c>
      <c r="T735" s="53">
        <f>VLOOKUP(N735,PER_PGLOB,2,FALSE)</f>
        <v>33</v>
      </c>
      <c r="U735" s="49">
        <f t="shared" si="243"/>
        <v>3</v>
      </c>
      <c r="V735" s="49">
        <f t="shared" si="244"/>
        <v>1</v>
      </c>
      <c r="W735" s="49">
        <f t="shared" si="245"/>
        <v>3</v>
      </c>
      <c r="X735" s="49">
        <f t="shared" si="246"/>
        <v>4</v>
      </c>
      <c r="Y735" s="49" t="str">
        <f t="shared" si="247"/>
        <v>B2</v>
      </c>
      <c r="AA735" s="4" t="s">
        <v>263</v>
      </c>
    </row>
    <row r="736" spans="1:27" x14ac:dyDescent="0.25">
      <c r="A736" s="2">
        <v>200088242</v>
      </c>
      <c r="B736" s="2" t="s">
        <v>1932</v>
      </c>
      <c r="C736" s="2" t="s">
        <v>1933</v>
      </c>
      <c r="D736" s="50" t="s">
        <v>1934</v>
      </c>
      <c r="E736" s="46" t="s">
        <v>2496</v>
      </c>
      <c r="F736" s="50" t="s">
        <v>1881</v>
      </c>
      <c r="G736" s="39">
        <v>43688</v>
      </c>
      <c r="H736" s="4">
        <v>8439</v>
      </c>
      <c r="I736" s="4">
        <v>185</v>
      </c>
      <c r="J736" s="51">
        <v>137</v>
      </c>
      <c r="K736" s="51">
        <v>180</v>
      </c>
      <c r="L736" s="51">
        <v>163</v>
      </c>
      <c r="M736" s="51">
        <v>185</v>
      </c>
      <c r="N736" s="51">
        <v>166</v>
      </c>
      <c r="O736" s="73">
        <f t="shared" si="254"/>
        <v>78</v>
      </c>
      <c r="P736" s="65">
        <f t="shared" si="251"/>
        <v>33</v>
      </c>
      <c r="Q736" s="65">
        <f t="shared" si="250"/>
        <v>71</v>
      </c>
      <c r="R736" s="65">
        <f t="shared" si="253"/>
        <v>16</v>
      </c>
      <c r="S736" s="65">
        <f t="shared" si="255"/>
        <v>14</v>
      </c>
      <c r="T736" s="53">
        <f>VLOOKUP(N736,PER_PGLOB,2,FALSE)</f>
        <v>25</v>
      </c>
      <c r="U736" s="49">
        <f t="shared" si="243"/>
        <v>3</v>
      </c>
      <c r="V736" s="49">
        <f t="shared" si="244"/>
        <v>2</v>
      </c>
      <c r="W736" s="49">
        <f t="shared" si="245"/>
        <v>3</v>
      </c>
      <c r="X736" s="49">
        <f t="shared" si="246"/>
        <v>3</v>
      </c>
      <c r="Y736" s="49" t="str">
        <f t="shared" si="247"/>
        <v>B1</v>
      </c>
      <c r="AA736" s="4" t="s">
        <v>263</v>
      </c>
    </row>
    <row r="737" spans="1:27" x14ac:dyDescent="0.25">
      <c r="A737" s="2">
        <v>200092496</v>
      </c>
      <c r="B737" s="2" t="s">
        <v>1878</v>
      </c>
      <c r="C737" s="2" t="s">
        <v>1879</v>
      </c>
      <c r="D737" s="50" t="s">
        <v>1880</v>
      </c>
      <c r="E737" s="46" t="s">
        <v>2496</v>
      </c>
      <c r="F737" s="50" t="s">
        <v>1881</v>
      </c>
      <c r="G737" s="39">
        <v>43688</v>
      </c>
      <c r="H737" s="4">
        <v>8439</v>
      </c>
      <c r="I737" s="4">
        <v>147</v>
      </c>
      <c r="J737" s="51">
        <v>103</v>
      </c>
      <c r="K737" s="51">
        <v>163</v>
      </c>
      <c r="L737" s="51">
        <v>180</v>
      </c>
      <c r="M737" s="51">
        <v>185</v>
      </c>
      <c r="N737" s="51">
        <v>158</v>
      </c>
      <c r="O737" s="73">
        <f t="shared" si="254"/>
        <v>38</v>
      </c>
      <c r="P737" s="65">
        <f t="shared" si="251"/>
        <v>14</v>
      </c>
      <c r="Q737" s="65">
        <f t="shared" si="250"/>
        <v>51</v>
      </c>
      <c r="R737" s="65">
        <f t="shared" si="253"/>
        <v>29</v>
      </c>
      <c r="S737" s="65">
        <f t="shared" si="255"/>
        <v>14</v>
      </c>
      <c r="T737" s="53">
        <f>VLOOKUP(N737,PER_PGLOB,2,FALSE)</f>
        <v>19</v>
      </c>
      <c r="U737" s="49">
        <f t="shared" si="243"/>
        <v>2</v>
      </c>
      <c r="V737" s="49">
        <f t="shared" si="244"/>
        <v>1</v>
      </c>
      <c r="W737" s="49">
        <f t="shared" si="245"/>
        <v>3</v>
      </c>
      <c r="X737" s="49">
        <f t="shared" si="246"/>
        <v>3</v>
      </c>
      <c r="Y737" s="49" t="str">
        <f t="shared" si="247"/>
        <v>B1</v>
      </c>
      <c r="AA737" s="4" t="s">
        <v>264</v>
      </c>
    </row>
    <row r="738" spans="1:27" x14ac:dyDescent="0.25">
      <c r="A738" s="2">
        <v>200101256</v>
      </c>
      <c r="B738" s="2" t="s">
        <v>1898</v>
      </c>
      <c r="C738" s="2" t="s">
        <v>5</v>
      </c>
      <c r="D738" s="50" t="s">
        <v>1899</v>
      </c>
      <c r="E738" s="46" t="s">
        <v>2496</v>
      </c>
      <c r="F738" s="50" t="s">
        <v>1881</v>
      </c>
      <c r="G738" s="39">
        <v>43688</v>
      </c>
      <c r="H738" s="4">
        <v>8438</v>
      </c>
      <c r="I738" s="4">
        <v>179</v>
      </c>
      <c r="J738" s="51">
        <v>111</v>
      </c>
      <c r="K738" s="51">
        <v>94</v>
      </c>
      <c r="L738" s="51">
        <v>146</v>
      </c>
      <c r="M738" s="51">
        <v>175</v>
      </c>
      <c r="N738" s="51">
        <v>132</v>
      </c>
      <c r="O738" s="73">
        <f t="shared" si="254"/>
        <v>68</v>
      </c>
      <c r="P738" s="65">
        <f t="shared" si="251"/>
        <v>18</v>
      </c>
      <c r="Q738" s="65">
        <f t="shared" si="250"/>
        <v>8</v>
      </c>
      <c r="R738" s="65">
        <f t="shared" si="253"/>
        <v>11</v>
      </c>
      <c r="S738" s="65">
        <f t="shared" si="255"/>
        <v>11</v>
      </c>
      <c r="T738" s="53">
        <v>8</v>
      </c>
      <c r="U738" s="49">
        <f t="shared" si="243"/>
        <v>3</v>
      </c>
      <c r="V738" s="49">
        <f t="shared" si="244"/>
        <v>1</v>
      </c>
      <c r="W738" s="49">
        <f t="shared" si="245"/>
        <v>1</v>
      </c>
      <c r="X738" s="49">
        <f t="shared" si="246"/>
        <v>2</v>
      </c>
      <c r="Y738" s="49" t="str">
        <f t="shared" si="247"/>
        <v>B1</v>
      </c>
      <c r="AA738" s="4" t="s">
        <v>263</v>
      </c>
    </row>
    <row r="739" spans="1:27" x14ac:dyDescent="0.25">
      <c r="A739" s="2">
        <v>200088718</v>
      </c>
      <c r="B739" s="2" t="s">
        <v>1900</v>
      </c>
      <c r="C739" s="2" t="s">
        <v>503</v>
      </c>
      <c r="D739" s="50" t="s">
        <v>1901</v>
      </c>
      <c r="E739" s="46" t="s">
        <v>2496</v>
      </c>
      <c r="F739" s="50" t="s">
        <v>1881</v>
      </c>
      <c r="G739" s="39">
        <v>43688</v>
      </c>
      <c r="H739" s="4">
        <v>8438</v>
      </c>
      <c r="I739" s="4">
        <v>133</v>
      </c>
      <c r="J739" s="51">
        <v>86</v>
      </c>
      <c r="K739" s="51">
        <v>154</v>
      </c>
      <c r="L739" s="51">
        <v>171</v>
      </c>
      <c r="M739" s="51">
        <v>136</v>
      </c>
      <c r="N739" s="51">
        <v>137</v>
      </c>
      <c r="O739" s="73">
        <f t="shared" si="254"/>
        <v>21</v>
      </c>
      <c r="P739" s="65">
        <f t="shared" si="251"/>
        <v>7</v>
      </c>
      <c r="Q739" s="65">
        <f t="shared" si="250"/>
        <v>42</v>
      </c>
      <c r="R739" s="65">
        <f t="shared" si="253"/>
        <v>21</v>
      </c>
      <c r="S739" s="65">
        <f t="shared" si="255"/>
        <v>4</v>
      </c>
      <c r="T739" s="53">
        <v>10</v>
      </c>
      <c r="U739" s="49">
        <f t="shared" si="243"/>
        <v>2</v>
      </c>
      <c r="V739" s="49">
        <f t="shared" si="244"/>
        <v>1</v>
      </c>
      <c r="W739" s="49">
        <f t="shared" si="245"/>
        <v>2</v>
      </c>
      <c r="X739" s="49">
        <f t="shared" si="246"/>
        <v>3</v>
      </c>
      <c r="Y739" s="49" t="str">
        <f t="shared" si="247"/>
        <v>A1</v>
      </c>
      <c r="AA739" s="4" t="s">
        <v>263</v>
      </c>
    </row>
    <row r="740" spans="1:27" x14ac:dyDescent="0.25">
      <c r="A740" s="2">
        <v>200089213</v>
      </c>
      <c r="B740" s="2" t="s">
        <v>1902</v>
      </c>
      <c r="C740" s="2" t="s">
        <v>1903</v>
      </c>
      <c r="D740" s="50" t="s">
        <v>1904</v>
      </c>
      <c r="E740" s="46" t="s">
        <v>2496</v>
      </c>
      <c r="F740" s="50" t="s">
        <v>1881</v>
      </c>
      <c r="G740" s="39">
        <v>43688</v>
      </c>
      <c r="H740" s="4">
        <v>8438</v>
      </c>
      <c r="I740" s="4">
        <v>175</v>
      </c>
      <c r="J740" s="51">
        <v>146</v>
      </c>
      <c r="K740" s="51">
        <v>189</v>
      </c>
      <c r="L740" s="51">
        <v>197</v>
      </c>
      <c r="M740" s="51">
        <v>185</v>
      </c>
      <c r="N740" s="51">
        <v>179</v>
      </c>
      <c r="O740" s="73">
        <f t="shared" si="254"/>
        <v>59</v>
      </c>
      <c r="P740" s="65">
        <f t="shared" si="251"/>
        <v>40</v>
      </c>
      <c r="Q740" s="65">
        <f t="shared" si="250"/>
        <v>76</v>
      </c>
      <c r="R740" s="65">
        <f t="shared" si="253"/>
        <v>45</v>
      </c>
      <c r="S740" s="65">
        <f t="shared" si="255"/>
        <v>14</v>
      </c>
      <c r="T740" s="53">
        <f>VLOOKUP(N740,PER_PGLOB,2,FALSE)</f>
        <v>36</v>
      </c>
      <c r="U740" s="49">
        <f t="shared" si="243"/>
        <v>3</v>
      </c>
      <c r="V740" s="49">
        <f t="shared" si="244"/>
        <v>2</v>
      </c>
      <c r="W740" s="49">
        <f t="shared" si="245"/>
        <v>3</v>
      </c>
      <c r="X740" s="49">
        <f t="shared" si="246"/>
        <v>3</v>
      </c>
      <c r="Y740" s="49" t="str">
        <f t="shared" si="247"/>
        <v>B1</v>
      </c>
      <c r="AA740" s="4" t="s">
        <v>263</v>
      </c>
    </row>
    <row r="741" spans="1:27" x14ac:dyDescent="0.25">
      <c r="A741" s="2">
        <v>200087044</v>
      </c>
      <c r="B741" s="2" t="s">
        <v>1905</v>
      </c>
      <c r="C741" s="2" t="s">
        <v>459</v>
      </c>
      <c r="D741" s="50" t="s">
        <v>1906</v>
      </c>
      <c r="E741" s="46" t="s">
        <v>2496</v>
      </c>
      <c r="F741" s="50" t="s">
        <v>1881</v>
      </c>
      <c r="G741" s="39">
        <v>43688</v>
      </c>
      <c r="H741" s="4">
        <v>8438</v>
      </c>
      <c r="I741" s="4">
        <v>167</v>
      </c>
      <c r="J741" s="51">
        <v>94</v>
      </c>
      <c r="K741" s="51">
        <v>120</v>
      </c>
      <c r="L741" s="51">
        <v>180</v>
      </c>
      <c r="M741" s="51">
        <v>185</v>
      </c>
      <c r="N741" s="51">
        <v>145</v>
      </c>
      <c r="O741" s="73">
        <f t="shared" si="254"/>
        <v>46</v>
      </c>
      <c r="P741" s="65">
        <f t="shared" si="251"/>
        <v>10</v>
      </c>
      <c r="Q741" s="65">
        <f t="shared" si="250"/>
        <v>16</v>
      </c>
      <c r="R741" s="65">
        <f t="shared" si="253"/>
        <v>29</v>
      </c>
      <c r="S741" s="65">
        <f t="shared" si="255"/>
        <v>14</v>
      </c>
      <c r="T741" s="53">
        <f>VLOOKUP(N741,PER_PGLOB,2,FALSE)</f>
        <v>12</v>
      </c>
      <c r="U741" s="49">
        <f t="shared" si="243"/>
        <v>3</v>
      </c>
      <c r="V741" s="49">
        <f t="shared" si="244"/>
        <v>1</v>
      </c>
      <c r="W741" s="49">
        <f t="shared" si="245"/>
        <v>1</v>
      </c>
      <c r="X741" s="49">
        <f t="shared" si="246"/>
        <v>3</v>
      </c>
      <c r="Y741" s="49" t="str">
        <f t="shared" si="247"/>
        <v>B1</v>
      </c>
      <c r="AA741" s="4" t="s">
        <v>263</v>
      </c>
    </row>
    <row r="742" spans="1:27" x14ac:dyDescent="0.25">
      <c r="A742" s="2">
        <v>200039554</v>
      </c>
      <c r="B742" s="2" t="s">
        <v>1935</v>
      </c>
      <c r="C742" s="2" t="s">
        <v>285</v>
      </c>
      <c r="D742" s="50" t="s">
        <v>1936</v>
      </c>
      <c r="E742" s="46" t="s">
        <v>2496</v>
      </c>
      <c r="F742" s="50" t="s">
        <v>1881</v>
      </c>
      <c r="G742" s="39">
        <v>43688</v>
      </c>
      <c r="H742" s="4">
        <v>8439</v>
      </c>
      <c r="I742" s="4">
        <v>135</v>
      </c>
      <c r="J742" s="51">
        <v>86</v>
      </c>
      <c r="K742" s="51">
        <v>154</v>
      </c>
      <c r="L742" s="51">
        <v>171</v>
      </c>
      <c r="M742" s="51">
        <v>115</v>
      </c>
      <c r="N742" s="51">
        <v>132</v>
      </c>
      <c r="O742" s="73">
        <f t="shared" si="254"/>
        <v>24</v>
      </c>
      <c r="P742" s="65">
        <f t="shared" si="251"/>
        <v>7</v>
      </c>
      <c r="Q742" s="65">
        <f t="shared" si="250"/>
        <v>42</v>
      </c>
      <c r="R742" s="65">
        <f t="shared" si="253"/>
        <v>21</v>
      </c>
      <c r="S742" s="65">
        <v>2</v>
      </c>
      <c r="T742" s="53">
        <v>8</v>
      </c>
      <c r="U742" s="49">
        <f t="shared" si="243"/>
        <v>2</v>
      </c>
      <c r="V742" s="49">
        <f t="shared" si="244"/>
        <v>1</v>
      </c>
      <c r="W742" s="49">
        <f t="shared" si="245"/>
        <v>2</v>
      </c>
      <c r="X742" s="49">
        <f t="shared" si="246"/>
        <v>3</v>
      </c>
      <c r="Y742" s="49" t="str">
        <f t="shared" si="247"/>
        <v>-A1</v>
      </c>
      <c r="AA742" s="4" t="s">
        <v>263</v>
      </c>
    </row>
    <row r="743" spans="1:27" x14ac:dyDescent="0.25">
      <c r="A743" s="2">
        <v>200076654</v>
      </c>
      <c r="B743" s="2" t="s">
        <v>1907</v>
      </c>
      <c r="C743" s="2" t="s">
        <v>1908</v>
      </c>
      <c r="D743" s="50" t="s">
        <v>1909</v>
      </c>
      <c r="E743" s="46" t="s">
        <v>2496</v>
      </c>
      <c r="F743" s="50" t="s">
        <v>1881</v>
      </c>
      <c r="G743" s="39">
        <v>43688</v>
      </c>
      <c r="H743" s="4">
        <v>8438</v>
      </c>
      <c r="I743" s="4">
        <v>174</v>
      </c>
      <c r="J743" s="51">
        <v>137</v>
      </c>
      <c r="K743" s="51">
        <v>180</v>
      </c>
      <c r="L743" s="51">
        <v>223</v>
      </c>
      <c r="M743" s="51">
        <v>224</v>
      </c>
      <c r="N743" s="51">
        <v>191</v>
      </c>
      <c r="O743" s="73">
        <f t="shared" si="254"/>
        <v>56</v>
      </c>
      <c r="P743" s="65">
        <f t="shared" si="251"/>
        <v>33</v>
      </c>
      <c r="Q743" s="65">
        <f t="shared" si="250"/>
        <v>71</v>
      </c>
      <c r="R743" s="65">
        <f t="shared" si="253"/>
        <v>77</v>
      </c>
      <c r="S743" s="65">
        <f>VLOOKUP(M743,PER_IGL,2,FALSE)</f>
        <v>34</v>
      </c>
      <c r="T743" s="53">
        <v>51</v>
      </c>
      <c r="U743" s="49">
        <f t="shared" si="243"/>
        <v>3</v>
      </c>
      <c r="V743" s="49">
        <f t="shared" si="244"/>
        <v>2</v>
      </c>
      <c r="W743" s="49">
        <f t="shared" si="245"/>
        <v>3</v>
      </c>
      <c r="X743" s="49">
        <f t="shared" si="246"/>
        <v>4</v>
      </c>
      <c r="Y743" s="49" t="str">
        <f t="shared" si="247"/>
        <v>B2</v>
      </c>
      <c r="AA743" s="4" t="s">
        <v>263</v>
      </c>
    </row>
    <row r="744" spans="1:27" x14ac:dyDescent="0.25">
      <c r="A744" s="2">
        <v>200089090</v>
      </c>
      <c r="B744" s="2" t="s">
        <v>1910</v>
      </c>
      <c r="C744" s="2" t="s">
        <v>342</v>
      </c>
      <c r="D744" s="50" t="s">
        <v>1911</v>
      </c>
      <c r="E744" s="46" t="s">
        <v>2496</v>
      </c>
      <c r="F744" s="50" t="s">
        <v>1881</v>
      </c>
      <c r="G744" s="39">
        <v>43688</v>
      </c>
      <c r="H744" s="4">
        <v>8438</v>
      </c>
      <c r="I744" s="4">
        <v>143</v>
      </c>
      <c r="J744" s="51">
        <v>154</v>
      </c>
      <c r="K744" s="51">
        <v>163</v>
      </c>
      <c r="L744" s="51">
        <v>206</v>
      </c>
      <c r="M744" s="51">
        <v>289</v>
      </c>
      <c r="N744" s="59">
        <v>203</v>
      </c>
      <c r="O744" s="73">
        <f t="shared" si="254"/>
        <v>33</v>
      </c>
      <c r="P744" s="65">
        <f t="shared" si="251"/>
        <v>46</v>
      </c>
      <c r="Q744" s="65">
        <f t="shared" si="250"/>
        <v>51</v>
      </c>
      <c r="R744" s="65">
        <f t="shared" si="253"/>
        <v>55</v>
      </c>
      <c r="S744" s="65">
        <f>VLOOKUP(M744,PER_IGL,2,FALSE)</f>
        <v>95</v>
      </c>
      <c r="T744" s="53">
        <f>VLOOKUP(N744,PER_PGLOB,2,FALSE)</f>
        <v>68</v>
      </c>
      <c r="U744" s="49">
        <f t="shared" si="243"/>
        <v>2</v>
      </c>
      <c r="V744" s="49">
        <f t="shared" si="244"/>
        <v>3</v>
      </c>
      <c r="W744" s="49">
        <f t="shared" si="245"/>
        <v>3</v>
      </c>
      <c r="X744" s="49">
        <f t="shared" si="246"/>
        <v>4</v>
      </c>
      <c r="Y744" s="49" t="str">
        <f t="shared" si="247"/>
        <v>B2</v>
      </c>
      <c r="AA744" s="4" t="s">
        <v>263</v>
      </c>
    </row>
    <row r="745" spans="1:27" x14ac:dyDescent="0.25">
      <c r="A745" s="2">
        <v>200099219</v>
      </c>
      <c r="B745" s="2" t="s">
        <v>1912</v>
      </c>
      <c r="C745" s="2" t="s">
        <v>112</v>
      </c>
      <c r="D745" s="50" t="s">
        <v>1913</v>
      </c>
      <c r="E745" s="46" t="s">
        <v>2496</v>
      </c>
      <c r="F745" s="50" t="s">
        <v>1881</v>
      </c>
      <c r="G745" s="39">
        <v>43688</v>
      </c>
      <c r="H745" s="4">
        <v>8438</v>
      </c>
      <c r="I745" s="4">
        <v>135</v>
      </c>
      <c r="J745" s="51">
        <v>129</v>
      </c>
      <c r="K745" s="51">
        <v>120</v>
      </c>
      <c r="L745" s="51">
        <v>180</v>
      </c>
      <c r="M745" s="51">
        <v>180</v>
      </c>
      <c r="N745" s="51">
        <v>152</v>
      </c>
      <c r="O745" s="73">
        <f t="shared" si="254"/>
        <v>24</v>
      </c>
      <c r="P745" s="65">
        <f t="shared" si="251"/>
        <v>27</v>
      </c>
      <c r="Q745" s="65">
        <f t="shared" si="250"/>
        <v>16</v>
      </c>
      <c r="R745" s="65">
        <f t="shared" si="253"/>
        <v>29</v>
      </c>
      <c r="S745" s="65">
        <f>VLOOKUP(M745,PER_IGL,2,FALSE)</f>
        <v>13</v>
      </c>
      <c r="T745" s="53">
        <v>16</v>
      </c>
      <c r="U745" s="49">
        <f t="shared" si="243"/>
        <v>2</v>
      </c>
      <c r="V745" s="49">
        <f t="shared" si="244"/>
        <v>2</v>
      </c>
      <c r="W745" s="49">
        <f t="shared" si="245"/>
        <v>1</v>
      </c>
      <c r="X745" s="49">
        <f t="shared" si="246"/>
        <v>3</v>
      </c>
      <c r="Y745" s="49" t="str">
        <f t="shared" si="247"/>
        <v>B1</v>
      </c>
      <c r="AA745" s="4" t="s">
        <v>263</v>
      </c>
    </row>
    <row r="746" spans="1:27" x14ac:dyDescent="0.25">
      <c r="A746" s="2">
        <v>200087403</v>
      </c>
      <c r="B746" s="2" t="s">
        <v>1937</v>
      </c>
      <c r="C746" s="2" t="s">
        <v>171</v>
      </c>
      <c r="D746" s="50" t="s">
        <v>1938</v>
      </c>
      <c r="E746" s="46" t="s">
        <v>2496</v>
      </c>
      <c r="F746" s="50" t="s">
        <v>1881</v>
      </c>
      <c r="G746" s="39">
        <v>43688</v>
      </c>
      <c r="H746" s="4">
        <v>8439</v>
      </c>
      <c r="I746" s="4">
        <v>25</v>
      </c>
      <c r="J746" s="51">
        <v>69</v>
      </c>
      <c r="K746" s="51">
        <v>146</v>
      </c>
      <c r="L746" s="51">
        <v>103</v>
      </c>
      <c r="M746" s="51">
        <v>93</v>
      </c>
      <c r="N746" s="59">
        <v>103</v>
      </c>
      <c r="O746" s="73">
        <v>1</v>
      </c>
      <c r="P746" s="65">
        <v>2</v>
      </c>
      <c r="Q746" s="65">
        <f t="shared" si="250"/>
        <v>32</v>
      </c>
      <c r="R746" s="65">
        <v>6</v>
      </c>
      <c r="S746" s="65">
        <v>1</v>
      </c>
      <c r="T746" s="53">
        <v>3</v>
      </c>
      <c r="U746" s="49">
        <f t="shared" si="243"/>
        <v>1</v>
      </c>
      <c r="V746" s="49">
        <f t="shared" si="244"/>
        <v>1</v>
      </c>
      <c r="W746" s="49">
        <f t="shared" si="245"/>
        <v>2</v>
      </c>
      <c r="X746" s="49">
        <f t="shared" si="246"/>
        <v>1</v>
      </c>
      <c r="Y746" s="49" t="str">
        <f t="shared" si="247"/>
        <v>-A1</v>
      </c>
      <c r="AA746" s="4" t="s">
        <v>263</v>
      </c>
    </row>
    <row r="747" spans="1:27" x14ac:dyDescent="0.25">
      <c r="A747" s="2">
        <v>200088118</v>
      </c>
      <c r="B747" s="2" t="s">
        <v>1914</v>
      </c>
      <c r="C747" s="2" t="s">
        <v>1915</v>
      </c>
      <c r="D747" s="50" t="s">
        <v>1916</v>
      </c>
      <c r="E747" s="46" t="s">
        <v>2496</v>
      </c>
      <c r="F747" s="50" t="s">
        <v>1881</v>
      </c>
      <c r="G747" s="39">
        <v>43688</v>
      </c>
      <c r="H747" s="4">
        <v>8438</v>
      </c>
      <c r="I747" s="4">
        <v>272</v>
      </c>
      <c r="J747" s="51">
        <v>154</v>
      </c>
      <c r="K747" s="51">
        <v>180</v>
      </c>
      <c r="L747" s="51">
        <v>214</v>
      </c>
      <c r="M747" s="51">
        <v>256</v>
      </c>
      <c r="N747" s="51">
        <v>201</v>
      </c>
      <c r="O747" s="73">
        <f>VLOOKUP(I747,PER_CE,2,FALSE)</f>
        <v>87</v>
      </c>
      <c r="P747" s="65">
        <f t="shared" ref="P747:P779" si="256">VLOOKUP(J747,PER_RC,2,FALSE)</f>
        <v>46</v>
      </c>
      <c r="Q747" s="65">
        <f t="shared" ref="Q747:Q770" si="257">VLOOKUP(K747,PER_LC,2,FALSE)</f>
        <v>71</v>
      </c>
      <c r="R747" s="65">
        <f t="shared" ref="R747:R768" si="258">VLOOKUP(L747,PER_CC,2,FALSE)</f>
        <v>66</v>
      </c>
      <c r="S747" s="65">
        <f>VLOOKUP(M747,PER_IGL,2,FALSE)</f>
        <v>63</v>
      </c>
      <c r="T747" s="53">
        <f>VLOOKUP(N747,PER_PGLOB,2,FALSE)</f>
        <v>65</v>
      </c>
      <c r="U747" s="49">
        <f t="shared" si="243"/>
        <v>4</v>
      </c>
      <c r="V747" s="49">
        <f t="shared" si="244"/>
        <v>3</v>
      </c>
      <c r="W747" s="49">
        <f t="shared" si="245"/>
        <v>3</v>
      </c>
      <c r="X747" s="49">
        <f t="shared" si="246"/>
        <v>4</v>
      </c>
      <c r="Y747" s="49" t="str">
        <f t="shared" si="247"/>
        <v>B2</v>
      </c>
      <c r="AA747" s="4" t="s">
        <v>263</v>
      </c>
    </row>
    <row r="748" spans="1:27" x14ac:dyDescent="0.25">
      <c r="A748" s="2">
        <v>32767880</v>
      </c>
      <c r="B748" s="2" t="s">
        <v>1917</v>
      </c>
      <c r="C748" s="2" t="s">
        <v>1918</v>
      </c>
      <c r="D748" s="50" t="s">
        <v>1919</v>
      </c>
      <c r="E748" s="46" t="s">
        <v>2496</v>
      </c>
      <c r="F748" s="50" t="s">
        <v>1881</v>
      </c>
      <c r="G748" s="39">
        <v>43688</v>
      </c>
      <c r="H748" s="4">
        <v>8438</v>
      </c>
      <c r="I748" s="4">
        <v>35</v>
      </c>
      <c r="J748" s="51">
        <v>111</v>
      </c>
      <c r="K748" s="51">
        <v>146</v>
      </c>
      <c r="L748" s="51">
        <v>163</v>
      </c>
      <c r="M748" s="51">
        <v>180</v>
      </c>
      <c r="N748" s="51">
        <v>150</v>
      </c>
      <c r="O748" s="73">
        <f>VLOOKUP(I748,PER_CE,2,FALSE)</f>
        <v>2</v>
      </c>
      <c r="P748" s="65">
        <f t="shared" si="256"/>
        <v>18</v>
      </c>
      <c r="Q748" s="65">
        <f t="shared" si="257"/>
        <v>32</v>
      </c>
      <c r="R748" s="65">
        <f t="shared" si="258"/>
        <v>16</v>
      </c>
      <c r="S748" s="65">
        <f>VLOOKUP(M748,PER_IGL,2,FALSE)</f>
        <v>13</v>
      </c>
      <c r="T748" s="53">
        <f>VLOOKUP(N748,PER_PGLOB,2,FALSE)</f>
        <v>14</v>
      </c>
      <c r="U748" s="49">
        <f t="shared" si="243"/>
        <v>1</v>
      </c>
      <c r="V748" s="49">
        <f t="shared" si="244"/>
        <v>1</v>
      </c>
      <c r="W748" s="49">
        <f t="shared" si="245"/>
        <v>2</v>
      </c>
      <c r="X748" s="49">
        <f t="shared" si="246"/>
        <v>3</v>
      </c>
      <c r="Y748" s="49" t="str">
        <f t="shared" si="247"/>
        <v>B1</v>
      </c>
      <c r="AA748" s="4" t="s">
        <v>263</v>
      </c>
    </row>
    <row r="749" spans="1:27" x14ac:dyDescent="0.25">
      <c r="A749" s="2">
        <v>200037708</v>
      </c>
      <c r="B749" s="2" t="s">
        <v>1920</v>
      </c>
      <c r="C749" s="2" t="s">
        <v>1921</v>
      </c>
      <c r="D749" s="50" t="s">
        <v>1922</v>
      </c>
      <c r="E749" s="46" t="s">
        <v>2496</v>
      </c>
      <c r="F749" s="50" t="s">
        <v>1881</v>
      </c>
      <c r="G749" s="39">
        <v>43688</v>
      </c>
      <c r="H749" s="4">
        <v>8438</v>
      </c>
      <c r="I749" s="4">
        <v>35</v>
      </c>
      <c r="J749" s="51">
        <v>146</v>
      </c>
      <c r="K749" s="51">
        <v>129</v>
      </c>
      <c r="L749" s="51">
        <v>180</v>
      </c>
      <c r="M749" s="51">
        <v>131</v>
      </c>
      <c r="N749" s="51">
        <v>147</v>
      </c>
      <c r="O749" s="73">
        <f>VLOOKUP(I749,PER_CE,2,FALSE)</f>
        <v>2</v>
      </c>
      <c r="P749" s="65">
        <f t="shared" si="256"/>
        <v>40</v>
      </c>
      <c r="Q749" s="65">
        <f t="shared" si="257"/>
        <v>20</v>
      </c>
      <c r="R749" s="65">
        <f t="shared" si="258"/>
        <v>29</v>
      </c>
      <c r="S749" s="65">
        <v>4</v>
      </c>
      <c r="T749" s="53">
        <v>13</v>
      </c>
      <c r="U749" s="49">
        <f t="shared" si="243"/>
        <v>1</v>
      </c>
      <c r="V749" s="49">
        <f t="shared" si="244"/>
        <v>2</v>
      </c>
      <c r="W749" s="49">
        <f t="shared" si="245"/>
        <v>2</v>
      </c>
      <c r="X749" s="49">
        <f t="shared" si="246"/>
        <v>3</v>
      </c>
      <c r="Y749" s="49" t="str">
        <f t="shared" si="247"/>
        <v>A1</v>
      </c>
      <c r="AA749" s="4" t="s">
        <v>263</v>
      </c>
    </row>
    <row r="750" spans="1:27" x14ac:dyDescent="0.25">
      <c r="A750" s="2">
        <v>200063587</v>
      </c>
      <c r="B750" s="2" t="s">
        <v>1923</v>
      </c>
      <c r="C750" s="2" t="s">
        <v>3</v>
      </c>
      <c r="D750" s="50" t="s">
        <v>1924</v>
      </c>
      <c r="E750" s="46" t="s">
        <v>2496</v>
      </c>
      <c r="F750" s="50" t="s">
        <v>1881</v>
      </c>
      <c r="G750" s="39">
        <v>43688</v>
      </c>
      <c r="H750" s="4">
        <v>8438</v>
      </c>
      <c r="I750" s="4">
        <v>130</v>
      </c>
      <c r="J750" s="51">
        <v>103</v>
      </c>
      <c r="K750" s="51">
        <v>120</v>
      </c>
      <c r="L750" s="51">
        <v>146</v>
      </c>
      <c r="M750" s="51">
        <v>136</v>
      </c>
      <c r="N750" s="51">
        <v>126</v>
      </c>
      <c r="O750" s="73">
        <v>14</v>
      </c>
      <c r="P750" s="65">
        <f t="shared" si="256"/>
        <v>14</v>
      </c>
      <c r="Q750" s="65">
        <f t="shared" si="257"/>
        <v>16</v>
      </c>
      <c r="R750" s="65">
        <f t="shared" si="258"/>
        <v>11</v>
      </c>
      <c r="S750" s="65">
        <f t="shared" ref="S750:S760" si="259">VLOOKUP(M750,PER_IGL,2,FALSE)</f>
        <v>4</v>
      </c>
      <c r="T750" s="53">
        <v>7</v>
      </c>
      <c r="U750" s="49">
        <f t="shared" si="243"/>
        <v>2</v>
      </c>
      <c r="V750" s="49">
        <f t="shared" si="244"/>
        <v>1</v>
      </c>
      <c r="W750" s="49">
        <f t="shared" si="245"/>
        <v>1</v>
      </c>
      <c r="X750" s="49">
        <f t="shared" si="246"/>
        <v>2</v>
      </c>
      <c r="Y750" s="49" t="str">
        <f t="shared" si="247"/>
        <v>A1</v>
      </c>
      <c r="AA750" s="4" t="s">
        <v>263</v>
      </c>
    </row>
    <row r="751" spans="1:27" x14ac:dyDescent="0.25">
      <c r="A751" s="2">
        <v>200093298</v>
      </c>
      <c r="B751" s="2" t="s">
        <v>1939</v>
      </c>
      <c r="C751" s="2" t="s">
        <v>342</v>
      </c>
      <c r="D751" s="50" t="s">
        <v>1940</v>
      </c>
      <c r="E751" s="46" t="s">
        <v>2496</v>
      </c>
      <c r="F751" s="50" t="s">
        <v>1881</v>
      </c>
      <c r="G751" s="39">
        <v>43688</v>
      </c>
      <c r="H751" s="4">
        <v>8439</v>
      </c>
      <c r="I751" s="4">
        <v>180</v>
      </c>
      <c r="J751" s="51">
        <v>111</v>
      </c>
      <c r="K751" s="51">
        <v>154</v>
      </c>
      <c r="L751" s="51">
        <v>163</v>
      </c>
      <c r="M751" s="51">
        <v>256</v>
      </c>
      <c r="N751" s="51">
        <v>171</v>
      </c>
      <c r="O751" s="73">
        <v>69</v>
      </c>
      <c r="P751" s="65">
        <f t="shared" si="256"/>
        <v>18</v>
      </c>
      <c r="Q751" s="65">
        <f t="shared" si="257"/>
        <v>42</v>
      </c>
      <c r="R751" s="65">
        <f t="shared" si="258"/>
        <v>16</v>
      </c>
      <c r="S751" s="65">
        <f t="shared" si="259"/>
        <v>63</v>
      </c>
      <c r="T751" s="53">
        <v>29</v>
      </c>
      <c r="U751" s="49">
        <f t="shared" si="243"/>
        <v>3</v>
      </c>
      <c r="V751" s="49">
        <f t="shared" si="244"/>
        <v>1</v>
      </c>
      <c r="W751" s="49">
        <f t="shared" si="245"/>
        <v>2</v>
      </c>
      <c r="X751" s="49">
        <f t="shared" si="246"/>
        <v>3</v>
      </c>
      <c r="Y751" s="49" t="str">
        <f t="shared" si="247"/>
        <v>B2</v>
      </c>
      <c r="AA751" s="4" t="s">
        <v>263</v>
      </c>
    </row>
    <row r="752" spans="1:27" x14ac:dyDescent="0.25">
      <c r="A752" s="2">
        <v>200066549</v>
      </c>
      <c r="B752" s="2" t="s">
        <v>1941</v>
      </c>
      <c r="C752" s="2" t="s">
        <v>1942</v>
      </c>
      <c r="D752" s="50" t="s">
        <v>1943</v>
      </c>
      <c r="E752" s="46" t="s">
        <v>2496</v>
      </c>
      <c r="F752" s="50" t="s">
        <v>1881</v>
      </c>
      <c r="G752" s="39">
        <v>43688</v>
      </c>
      <c r="H752" s="4">
        <v>8439</v>
      </c>
      <c r="I752" s="4">
        <v>167</v>
      </c>
      <c r="J752" s="51">
        <v>103</v>
      </c>
      <c r="K752" s="51">
        <v>111</v>
      </c>
      <c r="L752" s="51">
        <v>171</v>
      </c>
      <c r="M752" s="51">
        <v>218</v>
      </c>
      <c r="N752" s="51">
        <v>151</v>
      </c>
      <c r="O752" s="73">
        <f>VLOOKUP(I752,PER_CE,2,FALSE)</f>
        <v>46</v>
      </c>
      <c r="P752" s="65">
        <f t="shared" si="256"/>
        <v>14</v>
      </c>
      <c r="Q752" s="65">
        <f t="shared" si="257"/>
        <v>12</v>
      </c>
      <c r="R752" s="65">
        <f t="shared" si="258"/>
        <v>21</v>
      </c>
      <c r="S752" s="65">
        <f t="shared" si="259"/>
        <v>30</v>
      </c>
      <c r="T752" s="53">
        <f>VLOOKUP(N752,PER_PGLOB,2,FALSE)</f>
        <v>15</v>
      </c>
      <c r="U752" s="49">
        <f t="shared" si="243"/>
        <v>3</v>
      </c>
      <c r="V752" s="49">
        <f t="shared" si="244"/>
        <v>1</v>
      </c>
      <c r="W752" s="49">
        <f t="shared" si="245"/>
        <v>1</v>
      </c>
      <c r="X752" s="49">
        <f t="shared" si="246"/>
        <v>3</v>
      </c>
      <c r="Y752" s="49" t="str">
        <f t="shared" si="247"/>
        <v>B2</v>
      </c>
      <c r="AA752" s="4" t="s">
        <v>263</v>
      </c>
    </row>
    <row r="753" spans="1:27" x14ac:dyDescent="0.25">
      <c r="A753" s="2">
        <v>200091062</v>
      </c>
      <c r="B753" s="2" t="s">
        <v>1944</v>
      </c>
      <c r="C753" s="2" t="s">
        <v>3</v>
      </c>
      <c r="D753" s="50" t="s">
        <v>1945</v>
      </c>
      <c r="E753" s="46" t="s">
        <v>2496</v>
      </c>
      <c r="F753" s="50" t="s">
        <v>1881</v>
      </c>
      <c r="G753" s="39">
        <v>43688</v>
      </c>
      <c r="H753" s="4">
        <v>8439</v>
      </c>
      <c r="I753" s="4">
        <v>40</v>
      </c>
      <c r="J753" s="51">
        <v>171</v>
      </c>
      <c r="K753" s="51">
        <v>171</v>
      </c>
      <c r="L753" s="51">
        <v>231</v>
      </c>
      <c r="M753" s="51">
        <v>180</v>
      </c>
      <c r="N753" s="51">
        <v>188</v>
      </c>
      <c r="O753" s="73">
        <v>3</v>
      </c>
      <c r="P753" s="65">
        <f t="shared" si="256"/>
        <v>60</v>
      </c>
      <c r="Q753" s="65">
        <f t="shared" si="257"/>
        <v>61</v>
      </c>
      <c r="R753" s="65">
        <f t="shared" si="258"/>
        <v>85</v>
      </c>
      <c r="S753" s="65">
        <f t="shared" si="259"/>
        <v>13</v>
      </c>
      <c r="T753" s="53">
        <f>VLOOKUP(N753,PER_PGLOB,2,FALSE)</f>
        <v>46</v>
      </c>
      <c r="U753" s="49">
        <f t="shared" si="243"/>
        <v>1</v>
      </c>
      <c r="V753" s="49">
        <f t="shared" si="244"/>
        <v>3</v>
      </c>
      <c r="W753" s="49">
        <f t="shared" si="245"/>
        <v>3</v>
      </c>
      <c r="X753" s="49">
        <f t="shared" si="246"/>
        <v>4</v>
      </c>
      <c r="Y753" s="49" t="str">
        <f t="shared" si="247"/>
        <v>B1</v>
      </c>
      <c r="AA753" s="4" t="s">
        <v>263</v>
      </c>
    </row>
    <row r="754" spans="1:27" x14ac:dyDescent="0.25">
      <c r="A754" s="2">
        <v>200046553</v>
      </c>
      <c r="B754" s="2" t="s">
        <v>1946</v>
      </c>
      <c r="C754" s="2" t="s">
        <v>171</v>
      </c>
      <c r="D754" s="50" t="s">
        <v>1947</v>
      </c>
      <c r="E754" s="46" t="s">
        <v>2496</v>
      </c>
      <c r="F754" s="50" t="s">
        <v>1881</v>
      </c>
      <c r="G754" s="39">
        <v>43688</v>
      </c>
      <c r="H754" s="4">
        <v>8439</v>
      </c>
      <c r="I754" s="4">
        <v>137</v>
      </c>
      <c r="J754" s="51">
        <v>94</v>
      </c>
      <c r="K754" s="51">
        <v>129</v>
      </c>
      <c r="L754" s="51">
        <v>154</v>
      </c>
      <c r="M754" s="51">
        <v>191</v>
      </c>
      <c r="N754" s="51">
        <v>142</v>
      </c>
      <c r="O754" s="73">
        <f t="shared" ref="O754:O764" si="260">VLOOKUP(I754,PER_CE,2,FALSE)</f>
        <v>26</v>
      </c>
      <c r="P754" s="65">
        <f t="shared" si="256"/>
        <v>10</v>
      </c>
      <c r="Q754" s="65">
        <f t="shared" si="257"/>
        <v>20</v>
      </c>
      <c r="R754" s="65">
        <f t="shared" si="258"/>
        <v>13</v>
      </c>
      <c r="S754" s="65">
        <f t="shared" si="259"/>
        <v>17</v>
      </c>
      <c r="T754" s="53">
        <f>VLOOKUP(N754,PER_PGLOB,2,FALSE)</f>
        <v>11</v>
      </c>
      <c r="U754" s="49">
        <f t="shared" si="243"/>
        <v>2</v>
      </c>
      <c r="V754" s="49">
        <f t="shared" si="244"/>
        <v>1</v>
      </c>
      <c r="W754" s="49">
        <f t="shared" si="245"/>
        <v>2</v>
      </c>
      <c r="X754" s="49">
        <f t="shared" si="246"/>
        <v>2</v>
      </c>
      <c r="Y754" s="49" t="str">
        <f t="shared" si="247"/>
        <v>B1</v>
      </c>
      <c r="AA754" s="4" t="s">
        <v>263</v>
      </c>
    </row>
    <row r="755" spans="1:27" x14ac:dyDescent="0.25">
      <c r="A755" s="2">
        <v>200094495</v>
      </c>
      <c r="B755" s="2" t="s">
        <v>1948</v>
      </c>
      <c r="C755" s="2" t="s">
        <v>373</v>
      </c>
      <c r="D755" s="50" t="s">
        <v>1949</v>
      </c>
      <c r="E755" s="46" t="s">
        <v>2496</v>
      </c>
      <c r="F755" s="50" t="s">
        <v>1881</v>
      </c>
      <c r="G755" s="39">
        <v>43688</v>
      </c>
      <c r="H755" s="4">
        <v>8439</v>
      </c>
      <c r="I755" s="4">
        <v>165</v>
      </c>
      <c r="J755" s="51">
        <v>111</v>
      </c>
      <c r="K755" s="51">
        <v>129</v>
      </c>
      <c r="L755" s="51">
        <v>231</v>
      </c>
      <c r="M755" s="51">
        <v>267</v>
      </c>
      <c r="N755" s="51">
        <v>185</v>
      </c>
      <c r="O755" s="73">
        <f t="shared" si="260"/>
        <v>44</v>
      </c>
      <c r="P755" s="65">
        <f t="shared" si="256"/>
        <v>18</v>
      </c>
      <c r="Q755" s="65">
        <f t="shared" si="257"/>
        <v>20</v>
      </c>
      <c r="R755" s="65">
        <f t="shared" si="258"/>
        <v>85</v>
      </c>
      <c r="S755" s="65">
        <f t="shared" si="259"/>
        <v>76</v>
      </c>
      <c r="T755" s="53">
        <f>VLOOKUP(N755,PER_PGLOB,2,FALSE)</f>
        <v>42</v>
      </c>
      <c r="U755" s="49">
        <f t="shared" si="243"/>
        <v>3</v>
      </c>
      <c r="V755" s="49">
        <f t="shared" si="244"/>
        <v>1</v>
      </c>
      <c r="W755" s="49">
        <f t="shared" si="245"/>
        <v>2</v>
      </c>
      <c r="X755" s="49">
        <f t="shared" si="246"/>
        <v>4</v>
      </c>
      <c r="Y755" s="49" t="str">
        <f t="shared" si="247"/>
        <v>B2</v>
      </c>
      <c r="AA755" s="4" t="s">
        <v>263</v>
      </c>
    </row>
    <row r="756" spans="1:27" x14ac:dyDescent="0.25">
      <c r="A756" s="2">
        <v>200080450</v>
      </c>
      <c r="B756" s="2" t="s">
        <v>1950</v>
      </c>
      <c r="C756" s="2" t="s">
        <v>373</v>
      </c>
      <c r="D756" s="50" t="s">
        <v>1951</v>
      </c>
      <c r="E756" s="46" t="s">
        <v>2496</v>
      </c>
      <c r="F756" s="50" t="s">
        <v>1881</v>
      </c>
      <c r="G756" s="39">
        <v>43688</v>
      </c>
      <c r="H756" s="4">
        <v>8439</v>
      </c>
      <c r="I756" s="4">
        <v>140</v>
      </c>
      <c r="J756" s="51">
        <v>111</v>
      </c>
      <c r="K756" s="51">
        <v>111</v>
      </c>
      <c r="L756" s="51">
        <v>163</v>
      </c>
      <c r="M756" s="51">
        <v>235</v>
      </c>
      <c r="N756" s="51">
        <v>155</v>
      </c>
      <c r="O756" s="73">
        <f t="shared" si="260"/>
        <v>29</v>
      </c>
      <c r="P756" s="65">
        <f t="shared" si="256"/>
        <v>18</v>
      </c>
      <c r="Q756" s="65">
        <f t="shared" si="257"/>
        <v>12</v>
      </c>
      <c r="R756" s="65">
        <f t="shared" si="258"/>
        <v>16</v>
      </c>
      <c r="S756" s="65">
        <f t="shared" si="259"/>
        <v>42</v>
      </c>
      <c r="T756" s="53">
        <v>18</v>
      </c>
      <c r="U756" s="49">
        <f t="shared" si="243"/>
        <v>2</v>
      </c>
      <c r="V756" s="49">
        <f t="shared" si="244"/>
        <v>1</v>
      </c>
      <c r="W756" s="49">
        <f t="shared" si="245"/>
        <v>1</v>
      </c>
      <c r="X756" s="49">
        <f t="shared" si="246"/>
        <v>3</v>
      </c>
      <c r="Y756" s="49" t="str">
        <f t="shared" si="247"/>
        <v>B2</v>
      </c>
      <c r="AA756" s="4" t="s">
        <v>263</v>
      </c>
    </row>
    <row r="757" spans="1:27" x14ac:dyDescent="0.25">
      <c r="A757" s="2">
        <v>200062020</v>
      </c>
      <c r="B757" s="2" t="s">
        <v>1959</v>
      </c>
      <c r="C757" s="2" t="s">
        <v>1960</v>
      </c>
      <c r="D757" s="50" t="s">
        <v>1961</v>
      </c>
      <c r="E757" s="46" t="s">
        <v>1962</v>
      </c>
      <c r="F757" s="50" t="s">
        <v>2490</v>
      </c>
      <c r="G757" s="39">
        <v>43688</v>
      </c>
      <c r="H757" s="4">
        <v>8438</v>
      </c>
      <c r="I757" s="4">
        <v>171</v>
      </c>
      <c r="J757" s="51">
        <v>189</v>
      </c>
      <c r="K757" s="51">
        <v>171</v>
      </c>
      <c r="L757" s="51">
        <v>197</v>
      </c>
      <c r="M757" s="51">
        <v>262</v>
      </c>
      <c r="N757" s="59">
        <v>205</v>
      </c>
      <c r="O757" s="73">
        <f t="shared" si="260"/>
        <v>51</v>
      </c>
      <c r="P757" s="65">
        <f t="shared" si="256"/>
        <v>71</v>
      </c>
      <c r="Q757" s="65">
        <f t="shared" si="257"/>
        <v>61</v>
      </c>
      <c r="R757" s="65">
        <f t="shared" si="258"/>
        <v>45</v>
      </c>
      <c r="S757" s="65">
        <f t="shared" si="259"/>
        <v>71</v>
      </c>
      <c r="T757" s="53">
        <f>VLOOKUP(N757,PER_PGLOB,2,FALSE)</f>
        <v>72</v>
      </c>
      <c r="U757" s="49">
        <f t="shared" si="243"/>
        <v>3</v>
      </c>
      <c r="V757" s="49">
        <f t="shared" si="244"/>
        <v>3</v>
      </c>
      <c r="W757" s="49">
        <f t="shared" si="245"/>
        <v>3</v>
      </c>
      <c r="X757" s="49">
        <f t="shared" si="246"/>
        <v>3</v>
      </c>
      <c r="Y757" s="49" t="str">
        <f t="shared" si="247"/>
        <v>B2</v>
      </c>
      <c r="AA757" s="4" t="s">
        <v>263</v>
      </c>
    </row>
    <row r="758" spans="1:27" x14ac:dyDescent="0.25">
      <c r="A758" s="2">
        <v>200088397</v>
      </c>
      <c r="B758" s="2" t="s">
        <v>1971</v>
      </c>
      <c r="C758" s="2" t="s">
        <v>1972</v>
      </c>
      <c r="D758" s="50" t="s">
        <v>1973</v>
      </c>
      <c r="E758" s="46" t="s">
        <v>1962</v>
      </c>
      <c r="F758" s="50" t="s">
        <v>2490</v>
      </c>
      <c r="G758" s="39">
        <v>43688</v>
      </c>
      <c r="H758" s="4">
        <v>8439</v>
      </c>
      <c r="I758" s="4">
        <v>300</v>
      </c>
      <c r="J758" s="51">
        <v>214</v>
      </c>
      <c r="K758" s="51">
        <v>154</v>
      </c>
      <c r="L758" s="51">
        <v>240</v>
      </c>
      <c r="M758" s="51">
        <v>273</v>
      </c>
      <c r="N758" s="59">
        <v>220</v>
      </c>
      <c r="O758" s="73">
        <f t="shared" si="260"/>
        <v>99</v>
      </c>
      <c r="P758" s="65">
        <f t="shared" si="256"/>
        <v>88</v>
      </c>
      <c r="Q758" s="65">
        <f t="shared" si="257"/>
        <v>42</v>
      </c>
      <c r="R758" s="65">
        <f t="shared" si="258"/>
        <v>91</v>
      </c>
      <c r="S758" s="65">
        <f t="shared" si="259"/>
        <v>85</v>
      </c>
      <c r="T758" s="53">
        <f>VLOOKUP(N758,PER_PGLOB,2,FALSE)</f>
        <v>87</v>
      </c>
      <c r="U758" s="49">
        <f t="shared" si="243"/>
        <v>4</v>
      </c>
      <c r="V758" s="49">
        <f t="shared" si="244"/>
        <v>4</v>
      </c>
      <c r="W758" s="49">
        <f t="shared" si="245"/>
        <v>2</v>
      </c>
      <c r="X758" s="49">
        <f t="shared" si="246"/>
        <v>4</v>
      </c>
      <c r="Y758" s="49" t="str">
        <f t="shared" si="247"/>
        <v>B2</v>
      </c>
      <c r="AA758" s="4" t="s">
        <v>263</v>
      </c>
    </row>
    <row r="759" spans="1:27" x14ac:dyDescent="0.25">
      <c r="A759" s="2">
        <v>200071865</v>
      </c>
      <c r="B759" s="2" t="s">
        <v>1986</v>
      </c>
      <c r="C759" s="2" t="s">
        <v>1668</v>
      </c>
      <c r="D759" s="50" t="s">
        <v>1987</v>
      </c>
      <c r="E759" s="46" t="s">
        <v>1962</v>
      </c>
      <c r="F759" s="50" t="s">
        <v>2490</v>
      </c>
      <c r="G759" s="39">
        <v>43688</v>
      </c>
      <c r="H759" s="4">
        <v>8438</v>
      </c>
      <c r="I759" s="4">
        <v>172</v>
      </c>
      <c r="J759" s="51">
        <v>189</v>
      </c>
      <c r="K759" s="51">
        <v>206</v>
      </c>
      <c r="L759" s="51">
        <v>214</v>
      </c>
      <c r="M759" s="51">
        <v>278</v>
      </c>
      <c r="N759" s="59">
        <v>222</v>
      </c>
      <c r="O759" s="73">
        <f t="shared" si="260"/>
        <v>53</v>
      </c>
      <c r="P759" s="65">
        <f t="shared" si="256"/>
        <v>71</v>
      </c>
      <c r="Q759" s="65">
        <f t="shared" si="257"/>
        <v>90</v>
      </c>
      <c r="R759" s="65">
        <f t="shared" si="258"/>
        <v>66</v>
      </c>
      <c r="S759" s="65">
        <f t="shared" si="259"/>
        <v>88</v>
      </c>
      <c r="T759" s="53">
        <f>VLOOKUP(N759,PER_PGLOB,2,FALSE)</f>
        <v>88</v>
      </c>
      <c r="U759" s="49">
        <f t="shared" si="243"/>
        <v>3</v>
      </c>
      <c r="V759" s="49">
        <f t="shared" si="244"/>
        <v>3</v>
      </c>
      <c r="W759" s="49">
        <f t="shared" si="245"/>
        <v>4</v>
      </c>
      <c r="X759" s="49">
        <f t="shared" si="246"/>
        <v>4</v>
      </c>
      <c r="Y759" s="49" t="str">
        <f t="shared" si="247"/>
        <v>B2</v>
      </c>
      <c r="AA759" s="4" t="s">
        <v>264</v>
      </c>
    </row>
    <row r="760" spans="1:27" x14ac:dyDescent="0.25">
      <c r="A760" s="2">
        <v>200088447</v>
      </c>
      <c r="B760" s="2" t="s">
        <v>1974</v>
      </c>
      <c r="C760" s="2" t="s">
        <v>1694</v>
      </c>
      <c r="D760" s="50" t="s">
        <v>1975</v>
      </c>
      <c r="E760" s="46" t="s">
        <v>1962</v>
      </c>
      <c r="F760" s="50" t="s">
        <v>2490</v>
      </c>
      <c r="G760" s="39">
        <v>43688</v>
      </c>
      <c r="H760" s="4">
        <v>8439</v>
      </c>
      <c r="I760" s="4">
        <v>300</v>
      </c>
      <c r="J760" s="51">
        <v>214</v>
      </c>
      <c r="K760" s="51">
        <v>146</v>
      </c>
      <c r="L760" s="51">
        <v>223</v>
      </c>
      <c r="M760" s="51">
        <v>251</v>
      </c>
      <c r="N760" s="51">
        <v>209</v>
      </c>
      <c r="O760" s="73">
        <f t="shared" si="260"/>
        <v>99</v>
      </c>
      <c r="P760" s="65">
        <f t="shared" si="256"/>
        <v>88</v>
      </c>
      <c r="Q760" s="65">
        <f t="shared" si="257"/>
        <v>32</v>
      </c>
      <c r="R760" s="65">
        <f t="shared" si="258"/>
        <v>77</v>
      </c>
      <c r="S760" s="65">
        <f t="shared" si="259"/>
        <v>59</v>
      </c>
      <c r="T760" s="53">
        <f>VLOOKUP(N760,PER_PGLOB,2,FALSE)</f>
        <v>76</v>
      </c>
      <c r="U760" s="49">
        <f t="shared" si="243"/>
        <v>4</v>
      </c>
      <c r="V760" s="49">
        <f t="shared" si="244"/>
        <v>4</v>
      </c>
      <c r="W760" s="49">
        <f t="shared" si="245"/>
        <v>2</v>
      </c>
      <c r="X760" s="49">
        <f t="shared" si="246"/>
        <v>4</v>
      </c>
      <c r="Y760" s="49" t="str">
        <f t="shared" si="247"/>
        <v>B2</v>
      </c>
      <c r="AA760" s="4" t="s">
        <v>263</v>
      </c>
    </row>
    <row r="761" spans="1:27" x14ac:dyDescent="0.25">
      <c r="A761" s="2">
        <v>200088459</v>
      </c>
      <c r="B761" s="2" t="s">
        <v>1976</v>
      </c>
      <c r="C761" s="2" t="s">
        <v>137</v>
      </c>
      <c r="D761" s="50" t="s">
        <v>1977</v>
      </c>
      <c r="E761" s="46" t="s">
        <v>1962</v>
      </c>
      <c r="F761" s="50" t="s">
        <v>2490</v>
      </c>
      <c r="G761" s="39">
        <v>43688</v>
      </c>
      <c r="H761" s="4">
        <v>8439</v>
      </c>
      <c r="I761" s="4">
        <v>135</v>
      </c>
      <c r="J761" s="51">
        <v>171</v>
      </c>
      <c r="K761" s="51">
        <v>137</v>
      </c>
      <c r="L761" s="51">
        <v>137</v>
      </c>
      <c r="M761" s="51">
        <v>131</v>
      </c>
      <c r="N761" s="51">
        <v>144</v>
      </c>
      <c r="O761" s="73">
        <f t="shared" si="260"/>
        <v>24</v>
      </c>
      <c r="P761" s="65">
        <f t="shared" si="256"/>
        <v>60</v>
      </c>
      <c r="Q761" s="65">
        <f t="shared" si="257"/>
        <v>26</v>
      </c>
      <c r="R761" s="65">
        <f t="shared" si="258"/>
        <v>10</v>
      </c>
      <c r="S761" s="65">
        <v>4</v>
      </c>
      <c r="T761" s="53">
        <v>12</v>
      </c>
      <c r="U761" s="49">
        <f t="shared" si="243"/>
        <v>2</v>
      </c>
      <c r="V761" s="49">
        <f t="shared" si="244"/>
        <v>3</v>
      </c>
      <c r="W761" s="49">
        <f t="shared" si="245"/>
        <v>2</v>
      </c>
      <c r="X761" s="49">
        <f t="shared" si="246"/>
        <v>2</v>
      </c>
      <c r="Y761" s="49" t="str">
        <f t="shared" si="247"/>
        <v>A1</v>
      </c>
      <c r="AA761" s="4" t="s">
        <v>263</v>
      </c>
    </row>
    <row r="762" spans="1:27" x14ac:dyDescent="0.25">
      <c r="A762" s="2">
        <v>200089033</v>
      </c>
      <c r="B762" s="2" t="s">
        <v>1963</v>
      </c>
      <c r="C762" s="2" t="s">
        <v>519</v>
      </c>
      <c r="D762" s="50" t="s">
        <v>1964</v>
      </c>
      <c r="E762" s="46" t="s">
        <v>1962</v>
      </c>
      <c r="F762" s="50" t="s">
        <v>2490</v>
      </c>
      <c r="G762" s="39">
        <v>43688</v>
      </c>
      <c r="H762" s="4">
        <v>8438</v>
      </c>
      <c r="I762" s="4">
        <v>174</v>
      </c>
      <c r="J762" s="51">
        <v>180</v>
      </c>
      <c r="K762" s="51">
        <v>206</v>
      </c>
      <c r="L762" s="51">
        <v>240</v>
      </c>
      <c r="M762" s="51">
        <v>213</v>
      </c>
      <c r="N762" s="51">
        <v>210</v>
      </c>
      <c r="O762" s="73">
        <f t="shared" si="260"/>
        <v>56</v>
      </c>
      <c r="P762" s="65">
        <f t="shared" si="256"/>
        <v>67</v>
      </c>
      <c r="Q762" s="65">
        <f t="shared" si="257"/>
        <v>90</v>
      </c>
      <c r="R762" s="65">
        <f t="shared" si="258"/>
        <v>91</v>
      </c>
      <c r="S762" s="65">
        <f t="shared" ref="S762:S793" si="261">VLOOKUP(M762,PER_IGL,2,FALSE)</f>
        <v>27</v>
      </c>
      <c r="T762" s="53">
        <f>VLOOKUP(N762,PER_PGLOB,2,FALSE)</f>
        <v>78</v>
      </c>
      <c r="U762" s="49">
        <f t="shared" ref="U762:U825" si="262">VALUE(IF(I762&lt;116,"1",IF(I762&lt;151,"2",IF(I762&lt;186,"3",IF(I762&lt;=300,"4","ERROR")))))</f>
        <v>3</v>
      </c>
      <c r="V762" s="49">
        <f t="shared" ref="V762:V825" si="263">VALUE(IF(J762&lt;126,"1",IF(J762&lt;154,"2",IF(J762&lt;203,"3",IF(J762&lt;=300,"4","ERROR")))))</f>
        <v>3</v>
      </c>
      <c r="W762" s="49">
        <f t="shared" ref="W762:W825" si="264">VALUE(IF(K762&lt;125,"1",IF(K762&lt;158,"2",IF(K762&lt;200,"3",IF(K762&lt;=300,"4","ERROR")))))</f>
        <v>4</v>
      </c>
      <c r="X762" s="49">
        <f t="shared" ref="X762:X825" si="265">VALUE(IF(L762&lt;125,"1",IF(L762&lt;157,"2",IF(L762&lt;200,"3",IF(L762&lt;=300,"4","ERROR")))))</f>
        <v>4</v>
      </c>
      <c r="Y762" s="49" t="str">
        <f t="shared" ref="Y762:Y825" si="266">IF(M762&lt;123,"-A1",IF(M762&lt;146,"A1",IF(M762&lt;171,"A2",IF(M762&lt;200,"B1",IF(M762&lt;=300,"B2","ERROR")))))</f>
        <v>B2</v>
      </c>
      <c r="AA762" s="4" t="s">
        <v>263</v>
      </c>
    </row>
    <row r="763" spans="1:27" x14ac:dyDescent="0.25">
      <c r="A763" s="2">
        <v>200087024</v>
      </c>
      <c r="B763" s="2" t="s">
        <v>1965</v>
      </c>
      <c r="C763" s="2" t="s">
        <v>114</v>
      </c>
      <c r="D763" s="50" t="s">
        <v>1966</v>
      </c>
      <c r="E763" s="46" t="s">
        <v>1962</v>
      </c>
      <c r="F763" s="50" t="s">
        <v>2490</v>
      </c>
      <c r="G763" s="39">
        <v>43688</v>
      </c>
      <c r="H763" s="4">
        <v>8438</v>
      </c>
      <c r="I763" s="4">
        <v>123</v>
      </c>
      <c r="J763" s="51">
        <v>240</v>
      </c>
      <c r="K763" s="51">
        <v>206</v>
      </c>
      <c r="L763" s="51">
        <v>223</v>
      </c>
      <c r="M763" s="51">
        <v>267</v>
      </c>
      <c r="N763" s="59">
        <v>234</v>
      </c>
      <c r="O763" s="73">
        <f t="shared" si="260"/>
        <v>10</v>
      </c>
      <c r="P763" s="65">
        <f t="shared" si="256"/>
        <v>98</v>
      </c>
      <c r="Q763" s="65">
        <f t="shared" si="257"/>
        <v>90</v>
      </c>
      <c r="R763" s="65">
        <f t="shared" si="258"/>
        <v>77</v>
      </c>
      <c r="S763" s="65">
        <f t="shared" si="261"/>
        <v>76</v>
      </c>
      <c r="T763" s="53">
        <v>96</v>
      </c>
      <c r="U763" s="49">
        <f t="shared" si="262"/>
        <v>2</v>
      </c>
      <c r="V763" s="49">
        <f t="shared" si="263"/>
        <v>4</v>
      </c>
      <c r="W763" s="49">
        <f t="shared" si="264"/>
        <v>4</v>
      </c>
      <c r="X763" s="49">
        <f t="shared" si="265"/>
        <v>4</v>
      </c>
      <c r="Y763" s="49" t="str">
        <f t="shared" si="266"/>
        <v>B2</v>
      </c>
      <c r="AA763" s="4" t="s">
        <v>263</v>
      </c>
    </row>
    <row r="764" spans="1:27" x14ac:dyDescent="0.25">
      <c r="A764" s="2">
        <v>200091876</v>
      </c>
      <c r="B764" s="2" t="s">
        <v>1967</v>
      </c>
      <c r="C764" s="2" t="s">
        <v>3</v>
      </c>
      <c r="D764" s="50" t="s">
        <v>1968</v>
      </c>
      <c r="E764" s="46" t="s">
        <v>1962</v>
      </c>
      <c r="F764" s="50" t="s">
        <v>2490</v>
      </c>
      <c r="G764" s="39">
        <v>43688</v>
      </c>
      <c r="H764" s="4">
        <v>8438</v>
      </c>
      <c r="I764" s="4">
        <v>133</v>
      </c>
      <c r="J764" s="51">
        <v>163</v>
      </c>
      <c r="K764" s="51">
        <v>197</v>
      </c>
      <c r="L764" s="51">
        <v>197</v>
      </c>
      <c r="M764" s="51">
        <v>175</v>
      </c>
      <c r="N764" s="51">
        <v>183</v>
      </c>
      <c r="O764" s="73">
        <f t="shared" si="260"/>
        <v>21</v>
      </c>
      <c r="P764" s="65">
        <f t="shared" si="256"/>
        <v>53</v>
      </c>
      <c r="Q764" s="65">
        <f t="shared" si="257"/>
        <v>84</v>
      </c>
      <c r="R764" s="65">
        <f t="shared" si="258"/>
        <v>45</v>
      </c>
      <c r="S764" s="65">
        <f t="shared" si="261"/>
        <v>11</v>
      </c>
      <c r="T764" s="53">
        <f>VLOOKUP(N764,PER_PGLOB,2,FALSE)</f>
        <v>40</v>
      </c>
      <c r="U764" s="49">
        <f t="shared" si="262"/>
        <v>2</v>
      </c>
      <c r="V764" s="49">
        <f t="shared" si="263"/>
        <v>3</v>
      </c>
      <c r="W764" s="49">
        <f t="shared" si="264"/>
        <v>3</v>
      </c>
      <c r="X764" s="49">
        <f t="shared" si="265"/>
        <v>3</v>
      </c>
      <c r="Y764" s="49" t="str">
        <f t="shared" si="266"/>
        <v>B1</v>
      </c>
      <c r="AA764" s="4" t="s">
        <v>263</v>
      </c>
    </row>
    <row r="765" spans="1:27" x14ac:dyDescent="0.25">
      <c r="A765" s="2">
        <v>200088862</v>
      </c>
      <c r="B765" s="2" t="s">
        <v>1978</v>
      </c>
      <c r="C765" s="2" t="s">
        <v>301</v>
      </c>
      <c r="D765" s="50" t="s">
        <v>1979</v>
      </c>
      <c r="E765" s="46" t="s">
        <v>1962</v>
      </c>
      <c r="F765" s="50" t="s">
        <v>2490</v>
      </c>
      <c r="G765" s="39">
        <v>43688</v>
      </c>
      <c r="H765" s="4">
        <v>8439</v>
      </c>
      <c r="I765" s="4">
        <v>100</v>
      </c>
      <c r="J765" s="51">
        <v>154</v>
      </c>
      <c r="K765" s="51">
        <v>129</v>
      </c>
      <c r="L765" s="51">
        <v>223</v>
      </c>
      <c r="M765" s="51">
        <v>251</v>
      </c>
      <c r="N765" s="51">
        <v>189</v>
      </c>
      <c r="O765" s="73">
        <v>10</v>
      </c>
      <c r="P765" s="65">
        <f t="shared" si="256"/>
        <v>46</v>
      </c>
      <c r="Q765" s="65">
        <f t="shared" si="257"/>
        <v>20</v>
      </c>
      <c r="R765" s="65">
        <f t="shared" si="258"/>
        <v>77</v>
      </c>
      <c r="S765" s="65">
        <f t="shared" si="261"/>
        <v>59</v>
      </c>
      <c r="T765" s="53">
        <f>VLOOKUP(N765,PER_PGLOB,2,FALSE)</f>
        <v>47</v>
      </c>
      <c r="U765" s="49">
        <f t="shared" si="262"/>
        <v>1</v>
      </c>
      <c r="V765" s="49">
        <f t="shared" si="263"/>
        <v>3</v>
      </c>
      <c r="W765" s="49">
        <f t="shared" si="264"/>
        <v>2</v>
      </c>
      <c r="X765" s="49">
        <f t="shared" si="265"/>
        <v>4</v>
      </c>
      <c r="Y765" s="49" t="str">
        <f t="shared" si="266"/>
        <v>B2</v>
      </c>
      <c r="AA765" s="4" t="s">
        <v>263</v>
      </c>
    </row>
    <row r="766" spans="1:27" x14ac:dyDescent="0.25">
      <c r="A766" s="2">
        <v>200090318</v>
      </c>
      <c r="B766" s="2" t="s">
        <v>1980</v>
      </c>
      <c r="C766" s="2" t="s">
        <v>12</v>
      </c>
      <c r="D766" s="50" t="s">
        <v>1981</v>
      </c>
      <c r="E766" s="46" t="s">
        <v>1962</v>
      </c>
      <c r="F766" s="50" t="s">
        <v>2490</v>
      </c>
      <c r="G766" s="39">
        <v>43688</v>
      </c>
      <c r="H766" s="4">
        <v>8439</v>
      </c>
      <c r="I766" s="4">
        <v>48</v>
      </c>
      <c r="J766" s="51">
        <v>197</v>
      </c>
      <c r="K766" s="51">
        <v>197</v>
      </c>
      <c r="L766" s="51">
        <v>231</v>
      </c>
      <c r="M766" s="51">
        <v>191</v>
      </c>
      <c r="N766" s="51">
        <v>204</v>
      </c>
      <c r="O766" s="73">
        <v>4</v>
      </c>
      <c r="P766" s="65">
        <f t="shared" si="256"/>
        <v>77</v>
      </c>
      <c r="Q766" s="65">
        <f t="shared" si="257"/>
        <v>84</v>
      </c>
      <c r="R766" s="65">
        <f t="shared" si="258"/>
        <v>85</v>
      </c>
      <c r="S766" s="65">
        <f t="shared" si="261"/>
        <v>17</v>
      </c>
      <c r="T766" s="53">
        <f>VLOOKUP(N766,PER_PGLOB,2,FALSE)</f>
        <v>69</v>
      </c>
      <c r="U766" s="49">
        <f t="shared" si="262"/>
        <v>1</v>
      </c>
      <c r="V766" s="49">
        <f t="shared" si="263"/>
        <v>3</v>
      </c>
      <c r="W766" s="49">
        <f t="shared" si="264"/>
        <v>3</v>
      </c>
      <c r="X766" s="49">
        <f t="shared" si="265"/>
        <v>4</v>
      </c>
      <c r="Y766" s="49" t="str">
        <f t="shared" si="266"/>
        <v>B1</v>
      </c>
      <c r="AA766" s="4" t="s">
        <v>263</v>
      </c>
    </row>
    <row r="767" spans="1:27" x14ac:dyDescent="0.25">
      <c r="A767" s="2">
        <v>200092656</v>
      </c>
      <c r="B767" s="2" t="s">
        <v>1969</v>
      </c>
      <c r="C767" s="2" t="s">
        <v>1459</v>
      </c>
      <c r="D767" s="50" t="s">
        <v>1970</v>
      </c>
      <c r="E767" s="46" t="s">
        <v>1962</v>
      </c>
      <c r="F767" s="50" t="s">
        <v>2490</v>
      </c>
      <c r="G767" s="39">
        <v>43688</v>
      </c>
      <c r="H767" s="4">
        <v>8438</v>
      </c>
      <c r="I767" s="4">
        <v>178</v>
      </c>
      <c r="J767" s="51">
        <v>197</v>
      </c>
      <c r="K767" s="51">
        <v>189</v>
      </c>
      <c r="L767" s="51">
        <v>257</v>
      </c>
      <c r="M767" s="51">
        <v>273</v>
      </c>
      <c r="N767" s="59">
        <v>229</v>
      </c>
      <c r="O767" s="73">
        <f t="shared" ref="O767:O801" si="267">VLOOKUP(I767,PER_CE,2,FALSE)</f>
        <v>66</v>
      </c>
      <c r="P767" s="65">
        <f t="shared" si="256"/>
        <v>77</v>
      </c>
      <c r="Q767" s="65">
        <f t="shared" si="257"/>
        <v>76</v>
      </c>
      <c r="R767" s="65">
        <f t="shared" si="258"/>
        <v>98</v>
      </c>
      <c r="S767" s="65">
        <f t="shared" si="261"/>
        <v>85</v>
      </c>
      <c r="T767" s="53">
        <v>94</v>
      </c>
      <c r="U767" s="49">
        <f t="shared" si="262"/>
        <v>3</v>
      </c>
      <c r="V767" s="49">
        <f t="shared" si="263"/>
        <v>3</v>
      </c>
      <c r="W767" s="49">
        <f t="shared" si="264"/>
        <v>3</v>
      </c>
      <c r="X767" s="49">
        <f t="shared" si="265"/>
        <v>4</v>
      </c>
      <c r="Y767" s="49" t="str">
        <f t="shared" si="266"/>
        <v>B2</v>
      </c>
      <c r="AA767" s="4" t="s">
        <v>263</v>
      </c>
    </row>
    <row r="768" spans="1:27" x14ac:dyDescent="0.25">
      <c r="A768" s="2">
        <v>200089663</v>
      </c>
      <c r="B768" s="2" t="s">
        <v>1982</v>
      </c>
      <c r="C768" s="2" t="s">
        <v>1694</v>
      </c>
      <c r="D768" s="50" t="s">
        <v>1983</v>
      </c>
      <c r="E768" s="46" t="s">
        <v>1962</v>
      </c>
      <c r="F768" s="50" t="s">
        <v>2490</v>
      </c>
      <c r="G768" s="39">
        <v>43688</v>
      </c>
      <c r="H768" s="4">
        <v>8439</v>
      </c>
      <c r="I768" s="4">
        <v>141</v>
      </c>
      <c r="J768" s="51">
        <v>214</v>
      </c>
      <c r="K768" s="51">
        <v>163</v>
      </c>
      <c r="L768" s="51">
        <v>189</v>
      </c>
      <c r="M768" s="51">
        <v>251</v>
      </c>
      <c r="N768" s="51">
        <v>204</v>
      </c>
      <c r="O768" s="73">
        <f t="shared" si="267"/>
        <v>31</v>
      </c>
      <c r="P768" s="65">
        <f t="shared" si="256"/>
        <v>88</v>
      </c>
      <c r="Q768" s="65">
        <f t="shared" si="257"/>
        <v>51</v>
      </c>
      <c r="R768" s="65">
        <f t="shared" si="258"/>
        <v>34</v>
      </c>
      <c r="S768" s="65">
        <f t="shared" si="261"/>
        <v>59</v>
      </c>
      <c r="T768" s="53">
        <f t="shared" ref="T768:T773" si="268">VLOOKUP(N768,PER_PGLOB,2,FALSE)</f>
        <v>69</v>
      </c>
      <c r="U768" s="49">
        <f t="shared" si="262"/>
        <v>2</v>
      </c>
      <c r="V768" s="49">
        <f t="shared" si="263"/>
        <v>4</v>
      </c>
      <c r="W768" s="49">
        <f t="shared" si="264"/>
        <v>3</v>
      </c>
      <c r="X768" s="49">
        <f t="shared" si="265"/>
        <v>3</v>
      </c>
      <c r="Y768" s="49" t="str">
        <f t="shared" si="266"/>
        <v>B2</v>
      </c>
      <c r="AA768" s="4" t="s">
        <v>263</v>
      </c>
    </row>
    <row r="769" spans="1:27" x14ac:dyDescent="0.25">
      <c r="A769" s="2">
        <v>200073304</v>
      </c>
      <c r="B769" s="2" t="s">
        <v>1984</v>
      </c>
      <c r="C769" s="2" t="s">
        <v>337</v>
      </c>
      <c r="D769" s="50" t="s">
        <v>1985</v>
      </c>
      <c r="E769" s="46" t="s">
        <v>1962</v>
      </c>
      <c r="F769" s="50" t="s">
        <v>2490</v>
      </c>
      <c r="G769" s="39">
        <v>43688</v>
      </c>
      <c r="H769" s="4">
        <v>8439</v>
      </c>
      <c r="I769" s="4">
        <v>131</v>
      </c>
      <c r="J769" s="51">
        <v>231</v>
      </c>
      <c r="K769" s="51">
        <v>146</v>
      </c>
      <c r="L769" s="51">
        <v>34</v>
      </c>
      <c r="M769" s="51">
        <v>245</v>
      </c>
      <c r="N769" s="59">
        <v>164</v>
      </c>
      <c r="O769" s="73">
        <f t="shared" si="267"/>
        <v>16</v>
      </c>
      <c r="P769" s="65">
        <f t="shared" si="256"/>
        <v>95</v>
      </c>
      <c r="Q769" s="65">
        <f t="shared" si="257"/>
        <v>32</v>
      </c>
      <c r="R769" s="65">
        <v>1</v>
      </c>
      <c r="S769" s="65">
        <f t="shared" si="261"/>
        <v>52</v>
      </c>
      <c r="T769" s="53">
        <f t="shared" si="268"/>
        <v>23</v>
      </c>
      <c r="U769" s="49">
        <f t="shared" si="262"/>
        <v>2</v>
      </c>
      <c r="V769" s="49">
        <f t="shared" si="263"/>
        <v>4</v>
      </c>
      <c r="W769" s="49">
        <f t="shared" si="264"/>
        <v>2</v>
      </c>
      <c r="X769" s="49">
        <f t="shared" si="265"/>
        <v>1</v>
      </c>
      <c r="Y769" s="49" t="str">
        <f t="shared" si="266"/>
        <v>B2</v>
      </c>
      <c r="AA769" s="4" t="s">
        <v>263</v>
      </c>
    </row>
    <row r="770" spans="1:27" x14ac:dyDescent="0.25">
      <c r="A770" s="2">
        <v>200052287</v>
      </c>
      <c r="B770" s="2" t="s">
        <v>1992</v>
      </c>
      <c r="C770" s="2" t="s">
        <v>1993</v>
      </c>
      <c r="D770" s="50" t="s">
        <v>1994</v>
      </c>
      <c r="E770" s="46" t="s">
        <v>11</v>
      </c>
      <c r="F770" s="50" t="s">
        <v>2488</v>
      </c>
      <c r="G770" s="39">
        <v>43688</v>
      </c>
      <c r="H770" s="4">
        <v>8438</v>
      </c>
      <c r="I770" s="4">
        <v>300</v>
      </c>
      <c r="J770" s="51">
        <v>180</v>
      </c>
      <c r="K770" s="51">
        <v>154</v>
      </c>
      <c r="L770" s="51">
        <v>240</v>
      </c>
      <c r="M770" s="51">
        <v>213</v>
      </c>
      <c r="N770" s="59">
        <v>197</v>
      </c>
      <c r="O770" s="73">
        <f t="shared" si="267"/>
        <v>99</v>
      </c>
      <c r="P770" s="65">
        <f t="shared" si="256"/>
        <v>67</v>
      </c>
      <c r="Q770" s="65">
        <f t="shared" si="257"/>
        <v>42</v>
      </c>
      <c r="R770" s="65">
        <f t="shared" ref="R770:R781" si="269">VLOOKUP(L770,PER_CC,2,FALSE)</f>
        <v>91</v>
      </c>
      <c r="S770" s="65">
        <f t="shared" si="261"/>
        <v>27</v>
      </c>
      <c r="T770" s="53">
        <f t="shared" si="268"/>
        <v>58</v>
      </c>
      <c r="U770" s="49">
        <f t="shared" si="262"/>
        <v>4</v>
      </c>
      <c r="V770" s="49">
        <f t="shared" si="263"/>
        <v>3</v>
      </c>
      <c r="W770" s="49">
        <f t="shared" si="264"/>
        <v>2</v>
      </c>
      <c r="X770" s="49">
        <f t="shared" si="265"/>
        <v>4</v>
      </c>
      <c r="Y770" s="49" t="str">
        <f t="shared" si="266"/>
        <v>B2</v>
      </c>
      <c r="AA770" s="4" t="s">
        <v>263</v>
      </c>
    </row>
    <row r="771" spans="1:27" x14ac:dyDescent="0.25">
      <c r="A771" s="2">
        <v>200074105</v>
      </c>
      <c r="B771" s="2" t="s">
        <v>1995</v>
      </c>
      <c r="C771" s="2" t="s">
        <v>137</v>
      </c>
      <c r="D771" s="50" t="s">
        <v>1996</v>
      </c>
      <c r="E771" s="46" t="s">
        <v>11</v>
      </c>
      <c r="F771" s="50" t="s">
        <v>2488</v>
      </c>
      <c r="G771" s="39">
        <v>43688</v>
      </c>
      <c r="H771" s="4">
        <v>8438</v>
      </c>
      <c r="I771" s="4">
        <v>171</v>
      </c>
      <c r="J771" s="51">
        <v>189</v>
      </c>
      <c r="K771" s="51">
        <v>257</v>
      </c>
      <c r="L771" s="51">
        <v>223</v>
      </c>
      <c r="M771" s="51">
        <v>218</v>
      </c>
      <c r="N771" s="59">
        <v>222</v>
      </c>
      <c r="O771" s="73">
        <f t="shared" si="267"/>
        <v>51</v>
      </c>
      <c r="P771" s="65">
        <f t="shared" si="256"/>
        <v>71</v>
      </c>
      <c r="Q771" s="65">
        <v>100</v>
      </c>
      <c r="R771" s="65">
        <f t="shared" si="269"/>
        <v>77</v>
      </c>
      <c r="S771" s="65">
        <f t="shared" si="261"/>
        <v>30</v>
      </c>
      <c r="T771" s="53">
        <f t="shared" si="268"/>
        <v>88</v>
      </c>
      <c r="U771" s="49">
        <f t="shared" si="262"/>
        <v>3</v>
      </c>
      <c r="V771" s="49">
        <f t="shared" si="263"/>
        <v>3</v>
      </c>
      <c r="W771" s="49">
        <f t="shared" si="264"/>
        <v>4</v>
      </c>
      <c r="X771" s="49">
        <f t="shared" si="265"/>
        <v>4</v>
      </c>
      <c r="Y771" s="49" t="str">
        <f t="shared" si="266"/>
        <v>B2</v>
      </c>
      <c r="AA771" s="4" t="s">
        <v>263</v>
      </c>
    </row>
    <row r="772" spans="1:27" x14ac:dyDescent="0.25">
      <c r="A772" s="2">
        <v>200071871</v>
      </c>
      <c r="B772" s="2" t="s">
        <v>1997</v>
      </c>
      <c r="C772" s="2" t="s">
        <v>459</v>
      </c>
      <c r="D772" s="50" t="s">
        <v>1998</v>
      </c>
      <c r="E772" s="46" t="s">
        <v>11</v>
      </c>
      <c r="F772" s="50" t="s">
        <v>2488</v>
      </c>
      <c r="G772" s="39">
        <v>43688</v>
      </c>
      <c r="H772" s="4">
        <v>8438</v>
      </c>
      <c r="I772" s="4">
        <v>300</v>
      </c>
      <c r="J772" s="51">
        <v>146</v>
      </c>
      <c r="K772" s="51">
        <v>163</v>
      </c>
      <c r="L772" s="51">
        <v>223</v>
      </c>
      <c r="M772" s="51">
        <v>251</v>
      </c>
      <c r="N772" s="59">
        <v>196</v>
      </c>
      <c r="O772" s="73">
        <f t="shared" si="267"/>
        <v>99</v>
      </c>
      <c r="P772" s="65">
        <f t="shared" si="256"/>
        <v>40</v>
      </c>
      <c r="Q772" s="65">
        <f>VLOOKUP(K772,PER_LC,2,FALSE)</f>
        <v>51</v>
      </c>
      <c r="R772" s="65">
        <f t="shared" si="269"/>
        <v>77</v>
      </c>
      <c r="S772" s="65">
        <f t="shared" si="261"/>
        <v>59</v>
      </c>
      <c r="T772" s="53">
        <f t="shared" si="268"/>
        <v>57</v>
      </c>
      <c r="U772" s="49">
        <f t="shared" si="262"/>
        <v>4</v>
      </c>
      <c r="V772" s="49">
        <f t="shared" si="263"/>
        <v>2</v>
      </c>
      <c r="W772" s="49">
        <f t="shared" si="264"/>
        <v>3</v>
      </c>
      <c r="X772" s="49">
        <f t="shared" si="265"/>
        <v>4</v>
      </c>
      <c r="Y772" s="49" t="str">
        <f t="shared" si="266"/>
        <v>B2</v>
      </c>
      <c r="AA772" s="4" t="s">
        <v>263</v>
      </c>
    </row>
    <row r="773" spans="1:27" x14ac:dyDescent="0.25">
      <c r="A773" s="2">
        <v>200070661</v>
      </c>
      <c r="B773" s="2" t="s">
        <v>1999</v>
      </c>
      <c r="C773" s="2" t="s">
        <v>3</v>
      </c>
      <c r="D773" s="50" t="s">
        <v>2000</v>
      </c>
      <c r="E773" s="46" t="s">
        <v>11</v>
      </c>
      <c r="F773" s="50" t="s">
        <v>2488</v>
      </c>
      <c r="G773" s="39">
        <v>43688</v>
      </c>
      <c r="H773" s="4">
        <v>8438</v>
      </c>
      <c r="I773" s="4">
        <v>300</v>
      </c>
      <c r="J773" s="51">
        <v>171</v>
      </c>
      <c r="K773" s="51">
        <v>163</v>
      </c>
      <c r="L773" s="51">
        <v>249</v>
      </c>
      <c r="M773" s="51">
        <v>267</v>
      </c>
      <c r="N773" s="59">
        <v>213</v>
      </c>
      <c r="O773" s="73">
        <f t="shared" si="267"/>
        <v>99</v>
      </c>
      <c r="P773" s="65">
        <f t="shared" si="256"/>
        <v>60</v>
      </c>
      <c r="Q773" s="65">
        <f>VLOOKUP(K773,PER_LC,2,FALSE)</f>
        <v>51</v>
      </c>
      <c r="R773" s="65">
        <f t="shared" si="269"/>
        <v>94</v>
      </c>
      <c r="S773" s="65">
        <f t="shared" si="261"/>
        <v>76</v>
      </c>
      <c r="T773" s="53">
        <f t="shared" si="268"/>
        <v>81</v>
      </c>
      <c r="U773" s="49">
        <f t="shared" si="262"/>
        <v>4</v>
      </c>
      <c r="V773" s="49">
        <f t="shared" si="263"/>
        <v>3</v>
      </c>
      <c r="W773" s="49">
        <f t="shared" si="264"/>
        <v>3</v>
      </c>
      <c r="X773" s="49">
        <f t="shared" si="265"/>
        <v>4</v>
      </c>
      <c r="Y773" s="49" t="str">
        <f t="shared" si="266"/>
        <v>B2</v>
      </c>
      <c r="AA773" s="4" t="s">
        <v>263</v>
      </c>
    </row>
    <row r="774" spans="1:27" x14ac:dyDescent="0.25">
      <c r="A774" s="2">
        <v>200048830</v>
      </c>
      <c r="B774" s="2" t="s">
        <v>2001</v>
      </c>
      <c r="C774" s="2" t="s">
        <v>5</v>
      </c>
      <c r="D774" s="50" t="s">
        <v>2002</v>
      </c>
      <c r="E774" s="46" t="s">
        <v>11</v>
      </c>
      <c r="F774" s="50" t="s">
        <v>2488</v>
      </c>
      <c r="G774" s="39">
        <v>43688</v>
      </c>
      <c r="H774" s="4">
        <v>8438</v>
      </c>
      <c r="I774" s="4">
        <v>171</v>
      </c>
      <c r="J774" s="51">
        <v>137</v>
      </c>
      <c r="K774" s="51">
        <v>146</v>
      </c>
      <c r="L774" s="51">
        <v>206</v>
      </c>
      <c r="M774" s="51">
        <v>158</v>
      </c>
      <c r="N774" s="51">
        <v>162</v>
      </c>
      <c r="O774" s="73">
        <f t="shared" si="267"/>
        <v>51</v>
      </c>
      <c r="P774" s="65">
        <f t="shared" si="256"/>
        <v>33</v>
      </c>
      <c r="Q774" s="65">
        <f>VLOOKUP(K774,PER_LC,2,FALSE)</f>
        <v>32</v>
      </c>
      <c r="R774" s="65">
        <f t="shared" si="269"/>
        <v>55</v>
      </c>
      <c r="S774" s="65">
        <f t="shared" si="261"/>
        <v>7</v>
      </c>
      <c r="T774" s="53">
        <v>22</v>
      </c>
      <c r="U774" s="49">
        <f t="shared" si="262"/>
        <v>3</v>
      </c>
      <c r="V774" s="49">
        <f t="shared" si="263"/>
        <v>2</v>
      </c>
      <c r="W774" s="49">
        <f t="shared" si="264"/>
        <v>2</v>
      </c>
      <c r="X774" s="49">
        <f t="shared" si="265"/>
        <v>4</v>
      </c>
      <c r="Y774" s="49" t="str">
        <f t="shared" si="266"/>
        <v>A2</v>
      </c>
      <c r="AA774" s="4" t="s">
        <v>263</v>
      </c>
    </row>
    <row r="775" spans="1:27" x14ac:dyDescent="0.25">
      <c r="A775" s="2">
        <v>200048831</v>
      </c>
      <c r="B775" s="2" t="s">
        <v>2001</v>
      </c>
      <c r="C775" s="2" t="s">
        <v>2003</v>
      </c>
      <c r="D775" s="50" t="s">
        <v>2004</v>
      </c>
      <c r="E775" s="46" t="s">
        <v>11</v>
      </c>
      <c r="F775" s="50" t="s">
        <v>2488</v>
      </c>
      <c r="G775" s="39">
        <v>43688</v>
      </c>
      <c r="H775" s="4">
        <v>8438</v>
      </c>
      <c r="I775" s="4">
        <v>129</v>
      </c>
      <c r="J775" s="51">
        <v>231</v>
      </c>
      <c r="K775" s="51">
        <v>197</v>
      </c>
      <c r="L775" s="51">
        <v>189</v>
      </c>
      <c r="M775" s="51">
        <v>256</v>
      </c>
      <c r="N775" s="51">
        <v>218</v>
      </c>
      <c r="O775" s="73">
        <f t="shared" si="267"/>
        <v>13</v>
      </c>
      <c r="P775" s="65">
        <f t="shared" si="256"/>
        <v>95</v>
      </c>
      <c r="Q775" s="65">
        <f>VLOOKUP(K775,PER_LC,2,FALSE)</f>
        <v>84</v>
      </c>
      <c r="R775" s="65">
        <f t="shared" si="269"/>
        <v>34</v>
      </c>
      <c r="S775" s="65">
        <f t="shared" si="261"/>
        <v>63</v>
      </c>
      <c r="T775" s="53">
        <f>VLOOKUP(N775,PER_PGLOB,2,FALSE)</f>
        <v>85</v>
      </c>
      <c r="U775" s="49">
        <f t="shared" si="262"/>
        <v>2</v>
      </c>
      <c r="V775" s="49">
        <f t="shared" si="263"/>
        <v>4</v>
      </c>
      <c r="W775" s="49">
        <f t="shared" si="264"/>
        <v>3</v>
      </c>
      <c r="X775" s="49">
        <f t="shared" si="265"/>
        <v>3</v>
      </c>
      <c r="Y775" s="49" t="str">
        <f t="shared" si="266"/>
        <v>B2</v>
      </c>
      <c r="AA775" s="4" t="s">
        <v>263</v>
      </c>
    </row>
    <row r="776" spans="1:27" x14ac:dyDescent="0.25">
      <c r="A776" s="2">
        <v>200076272</v>
      </c>
      <c r="B776" s="2" t="s">
        <v>2005</v>
      </c>
      <c r="C776" s="2" t="s">
        <v>2006</v>
      </c>
      <c r="D776" s="50" t="s">
        <v>2007</v>
      </c>
      <c r="E776" s="46" t="s">
        <v>11</v>
      </c>
      <c r="F776" s="50" t="s">
        <v>2488</v>
      </c>
      <c r="G776" s="39">
        <v>43688</v>
      </c>
      <c r="H776" s="4">
        <v>8438</v>
      </c>
      <c r="I776" s="4">
        <v>129</v>
      </c>
      <c r="J776" s="51">
        <v>223</v>
      </c>
      <c r="K776" s="51">
        <v>231</v>
      </c>
      <c r="L776" s="51">
        <v>231</v>
      </c>
      <c r="M776" s="51">
        <v>240</v>
      </c>
      <c r="N776" s="59">
        <v>231</v>
      </c>
      <c r="O776" s="73">
        <f t="shared" si="267"/>
        <v>13</v>
      </c>
      <c r="P776" s="65">
        <f t="shared" si="256"/>
        <v>92</v>
      </c>
      <c r="Q776" s="65">
        <v>99</v>
      </c>
      <c r="R776" s="65">
        <f t="shared" si="269"/>
        <v>85</v>
      </c>
      <c r="S776" s="65">
        <f t="shared" si="261"/>
        <v>47</v>
      </c>
      <c r="T776" s="53">
        <f>VLOOKUP(N776,PER_PGLOB,2,FALSE)</f>
        <v>95</v>
      </c>
      <c r="U776" s="49">
        <f t="shared" si="262"/>
        <v>2</v>
      </c>
      <c r="V776" s="49">
        <f t="shared" si="263"/>
        <v>4</v>
      </c>
      <c r="W776" s="49">
        <f t="shared" si="264"/>
        <v>4</v>
      </c>
      <c r="X776" s="49">
        <f t="shared" si="265"/>
        <v>4</v>
      </c>
      <c r="Y776" s="49" t="str">
        <f t="shared" si="266"/>
        <v>B2</v>
      </c>
      <c r="AA776" s="4" t="s">
        <v>263</v>
      </c>
    </row>
    <row r="777" spans="1:27" x14ac:dyDescent="0.25">
      <c r="A777" s="2">
        <v>200068036</v>
      </c>
      <c r="B777" s="2" t="s">
        <v>2008</v>
      </c>
      <c r="C777" s="2" t="s">
        <v>301</v>
      </c>
      <c r="D777" s="50" t="s">
        <v>2009</v>
      </c>
      <c r="E777" s="46" t="s">
        <v>11</v>
      </c>
      <c r="F777" s="50" t="s">
        <v>2488</v>
      </c>
      <c r="G777" s="39">
        <v>43688</v>
      </c>
      <c r="H777" s="4">
        <v>8438</v>
      </c>
      <c r="I777" s="4">
        <v>181</v>
      </c>
      <c r="J777" s="51">
        <v>197</v>
      </c>
      <c r="K777" s="51">
        <v>137</v>
      </c>
      <c r="L777" s="51">
        <v>240</v>
      </c>
      <c r="M777" s="51">
        <v>202</v>
      </c>
      <c r="N777" s="51">
        <v>194</v>
      </c>
      <c r="O777" s="73">
        <f t="shared" si="267"/>
        <v>74</v>
      </c>
      <c r="P777" s="65">
        <f t="shared" si="256"/>
        <v>77</v>
      </c>
      <c r="Q777" s="65">
        <f t="shared" ref="Q777:Q804" si="270">VLOOKUP(K777,PER_LC,2,FALSE)</f>
        <v>26</v>
      </c>
      <c r="R777" s="65">
        <f t="shared" si="269"/>
        <v>91</v>
      </c>
      <c r="S777" s="65">
        <f t="shared" si="261"/>
        <v>22</v>
      </c>
      <c r="T777" s="53">
        <f>VLOOKUP(N777,PER_PGLOB,2,FALSE)</f>
        <v>54</v>
      </c>
      <c r="U777" s="49">
        <f t="shared" si="262"/>
        <v>3</v>
      </c>
      <c r="V777" s="49">
        <f t="shared" si="263"/>
        <v>3</v>
      </c>
      <c r="W777" s="49">
        <f t="shared" si="264"/>
        <v>2</v>
      </c>
      <c r="X777" s="49">
        <f t="shared" si="265"/>
        <v>4</v>
      </c>
      <c r="Y777" s="49" t="str">
        <f t="shared" si="266"/>
        <v>B2</v>
      </c>
      <c r="AA777" s="4" t="s">
        <v>263</v>
      </c>
    </row>
    <row r="778" spans="1:27" x14ac:dyDescent="0.25">
      <c r="A778" s="2">
        <v>200072783</v>
      </c>
      <c r="B778" s="2" t="s">
        <v>2010</v>
      </c>
      <c r="C778" s="2" t="s">
        <v>337</v>
      </c>
      <c r="D778" s="50" t="s">
        <v>2011</v>
      </c>
      <c r="E778" s="46" t="s">
        <v>11</v>
      </c>
      <c r="F778" s="50" t="s">
        <v>2488</v>
      </c>
      <c r="G778" s="39">
        <v>43688</v>
      </c>
      <c r="H778" s="4">
        <v>8438</v>
      </c>
      <c r="I778" s="4">
        <v>181</v>
      </c>
      <c r="J778" s="51">
        <v>197</v>
      </c>
      <c r="K778" s="51">
        <v>214</v>
      </c>
      <c r="L778" s="51">
        <v>223</v>
      </c>
      <c r="M778" s="51">
        <v>245</v>
      </c>
      <c r="N778" s="59">
        <v>220</v>
      </c>
      <c r="O778" s="73">
        <f t="shared" si="267"/>
        <v>74</v>
      </c>
      <c r="P778" s="65">
        <f t="shared" si="256"/>
        <v>77</v>
      </c>
      <c r="Q778" s="65">
        <f t="shared" si="270"/>
        <v>94</v>
      </c>
      <c r="R778" s="65">
        <f t="shared" si="269"/>
        <v>77</v>
      </c>
      <c r="S778" s="65">
        <f t="shared" si="261"/>
        <v>52</v>
      </c>
      <c r="T778" s="53">
        <f>VLOOKUP(N778,PER_PGLOB,2,FALSE)</f>
        <v>87</v>
      </c>
      <c r="U778" s="49">
        <f t="shared" si="262"/>
        <v>3</v>
      </c>
      <c r="V778" s="49">
        <f t="shared" si="263"/>
        <v>3</v>
      </c>
      <c r="W778" s="49">
        <f t="shared" si="264"/>
        <v>4</v>
      </c>
      <c r="X778" s="49">
        <f t="shared" si="265"/>
        <v>4</v>
      </c>
      <c r="Y778" s="49" t="str">
        <f t="shared" si="266"/>
        <v>B2</v>
      </c>
      <c r="AA778" s="4" t="s">
        <v>263</v>
      </c>
    </row>
    <row r="779" spans="1:27" x14ac:dyDescent="0.25">
      <c r="A779" s="2">
        <v>200075307</v>
      </c>
      <c r="B779" s="2" t="s">
        <v>2012</v>
      </c>
      <c r="C779" s="2" t="s">
        <v>2013</v>
      </c>
      <c r="D779" s="50" t="s">
        <v>2014</v>
      </c>
      <c r="E779" s="46" t="s">
        <v>11</v>
      </c>
      <c r="F779" s="50" t="s">
        <v>2488</v>
      </c>
      <c r="G779" s="39">
        <v>43688</v>
      </c>
      <c r="H779" s="4">
        <v>8438</v>
      </c>
      <c r="I779" s="4">
        <v>181</v>
      </c>
      <c r="J779" s="51">
        <v>197</v>
      </c>
      <c r="K779" s="51">
        <v>197</v>
      </c>
      <c r="L779" s="51">
        <v>214</v>
      </c>
      <c r="M779" s="51">
        <v>262</v>
      </c>
      <c r="N779" s="51">
        <v>218</v>
      </c>
      <c r="O779" s="73">
        <f t="shared" si="267"/>
        <v>74</v>
      </c>
      <c r="P779" s="65">
        <f t="shared" si="256"/>
        <v>77</v>
      </c>
      <c r="Q779" s="65">
        <f t="shared" si="270"/>
        <v>84</v>
      </c>
      <c r="R779" s="65">
        <f t="shared" si="269"/>
        <v>66</v>
      </c>
      <c r="S779" s="65">
        <f t="shared" si="261"/>
        <v>71</v>
      </c>
      <c r="T779" s="53">
        <f>VLOOKUP(N779,PER_PGLOB,2,FALSE)</f>
        <v>85</v>
      </c>
      <c r="U779" s="49">
        <f t="shared" si="262"/>
        <v>3</v>
      </c>
      <c r="V779" s="49">
        <f t="shared" si="263"/>
        <v>3</v>
      </c>
      <c r="W779" s="49">
        <f t="shared" si="264"/>
        <v>3</v>
      </c>
      <c r="X779" s="49">
        <f t="shared" si="265"/>
        <v>4</v>
      </c>
      <c r="Y779" s="49" t="str">
        <f t="shared" si="266"/>
        <v>B2</v>
      </c>
      <c r="AA779" s="4" t="s">
        <v>263</v>
      </c>
    </row>
    <row r="780" spans="1:27" x14ac:dyDescent="0.25">
      <c r="A780" s="2">
        <v>200074600</v>
      </c>
      <c r="B780" s="2" t="s">
        <v>2237</v>
      </c>
      <c r="C780" s="2" t="s">
        <v>1459</v>
      </c>
      <c r="D780" s="50" t="s">
        <v>2238</v>
      </c>
      <c r="E780" s="46" t="s">
        <v>11</v>
      </c>
      <c r="F780" s="50" t="s">
        <v>2488</v>
      </c>
      <c r="G780" s="39">
        <v>43688</v>
      </c>
      <c r="H780" s="4">
        <v>8439</v>
      </c>
      <c r="I780" s="4">
        <v>181</v>
      </c>
      <c r="J780" s="51">
        <v>257</v>
      </c>
      <c r="K780" s="51">
        <v>206</v>
      </c>
      <c r="L780" s="51">
        <v>223</v>
      </c>
      <c r="M780" s="51">
        <v>289</v>
      </c>
      <c r="N780" s="59">
        <v>244</v>
      </c>
      <c r="O780" s="73">
        <f t="shared" si="267"/>
        <v>74</v>
      </c>
      <c r="P780" s="65">
        <v>100</v>
      </c>
      <c r="Q780" s="65">
        <f t="shared" si="270"/>
        <v>90</v>
      </c>
      <c r="R780" s="65">
        <f t="shared" si="269"/>
        <v>77</v>
      </c>
      <c r="S780" s="65">
        <f t="shared" si="261"/>
        <v>95</v>
      </c>
      <c r="T780" s="53">
        <v>99</v>
      </c>
      <c r="U780" s="49">
        <f t="shared" si="262"/>
        <v>3</v>
      </c>
      <c r="V780" s="49">
        <f t="shared" si="263"/>
        <v>4</v>
      </c>
      <c r="W780" s="49">
        <f t="shared" si="264"/>
        <v>4</v>
      </c>
      <c r="X780" s="49">
        <f t="shared" si="265"/>
        <v>4</v>
      </c>
      <c r="Y780" s="49" t="str">
        <f t="shared" si="266"/>
        <v>B2</v>
      </c>
      <c r="AA780" s="4" t="s">
        <v>263</v>
      </c>
    </row>
    <row r="781" spans="1:27" x14ac:dyDescent="0.25">
      <c r="A781" s="2">
        <v>200063215</v>
      </c>
      <c r="B781" s="2" t="s">
        <v>2015</v>
      </c>
      <c r="C781" s="2" t="s">
        <v>3</v>
      </c>
      <c r="D781" s="50" t="s">
        <v>2016</v>
      </c>
      <c r="E781" s="46" t="s">
        <v>11</v>
      </c>
      <c r="F781" s="50" t="s">
        <v>2488</v>
      </c>
      <c r="G781" s="39">
        <v>43688</v>
      </c>
      <c r="H781" s="4">
        <v>8438</v>
      </c>
      <c r="I781" s="4">
        <v>282</v>
      </c>
      <c r="J781" s="51">
        <v>86</v>
      </c>
      <c r="K781" s="51">
        <v>137</v>
      </c>
      <c r="L781" s="51">
        <v>197</v>
      </c>
      <c r="M781" s="51">
        <v>202</v>
      </c>
      <c r="N781" s="51">
        <v>156</v>
      </c>
      <c r="O781" s="73">
        <f t="shared" si="267"/>
        <v>92</v>
      </c>
      <c r="P781" s="65">
        <f t="shared" ref="P781:P812" si="271">VLOOKUP(J781,PER_RC,2,FALSE)</f>
        <v>7</v>
      </c>
      <c r="Q781" s="65">
        <f t="shared" si="270"/>
        <v>26</v>
      </c>
      <c r="R781" s="65">
        <f t="shared" si="269"/>
        <v>45</v>
      </c>
      <c r="S781" s="65">
        <f t="shared" si="261"/>
        <v>22</v>
      </c>
      <c r="T781" s="53">
        <f>VLOOKUP(N781,PER_PGLOB,2,FALSE)</f>
        <v>18</v>
      </c>
      <c r="U781" s="49">
        <f t="shared" si="262"/>
        <v>4</v>
      </c>
      <c r="V781" s="49">
        <f t="shared" si="263"/>
        <v>1</v>
      </c>
      <c r="W781" s="49">
        <f t="shared" si="264"/>
        <v>2</v>
      </c>
      <c r="X781" s="49">
        <f t="shared" si="265"/>
        <v>3</v>
      </c>
      <c r="Y781" s="49" t="str">
        <f t="shared" si="266"/>
        <v>B2</v>
      </c>
      <c r="AA781" s="4" t="s">
        <v>263</v>
      </c>
    </row>
    <row r="782" spans="1:27" x14ac:dyDescent="0.25">
      <c r="A782" s="2">
        <v>200076161</v>
      </c>
      <c r="B782" s="2" t="s">
        <v>2017</v>
      </c>
      <c r="C782" s="2" t="s">
        <v>3</v>
      </c>
      <c r="D782" s="50" t="s">
        <v>2018</v>
      </c>
      <c r="E782" s="46" t="s">
        <v>11</v>
      </c>
      <c r="F782" s="50" t="s">
        <v>2488</v>
      </c>
      <c r="G782" s="39">
        <v>43688</v>
      </c>
      <c r="H782" s="4">
        <v>8438</v>
      </c>
      <c r="I782" s="4">
        <v>282</v>
      </c>
      <c r="J782" s="51">
        <v>231</v>
      </c>
      <c r="K782" s="51">
        <v>206</v>
      </c>
      <c r="L782" s="51">
        <v>300</v>
      </c>
      <c r="M782" s="51">
        <v>278</v>
      </c>
      <c r="N782" s="59">
        <v>254</v>
      </c>
      <c r="O782" s="73">
        <f t="shared" si="267"/>
        <v>92</v>
      </c>
      <c r="P782" s="65">
        <f t="shared" si="271"/>
        <v>95</v>
      </c>
      <c r="Q782" s="65">
        <f t="shared" si="270"/>
        <v>90</v>
      </c>
      <c r="R782" s="65">
        <v>100</v>
      </c>
      <c r="S782" s="65">
        <f t="shared" si="261"/>
        <v>88</v>
      </c>
      <c r="T782" s="53">
        <v>100</v>
      </c>
      <c r="U782" s="49">
        <f t="shared" si="262"/>
        <v>4</v>
      </c>
      <c r="V782" s="49">
        <f t="shared" si="263"/>
        <v>4</v>
      </c>
      <c r="W782" s="49">
        <f t="shared" si="264"/>
        <v>4</v>
      </c>
      <c r="X782" s="49">
        <f t="shared" si="265"/>
        <v>4</v>
      </c>
      <c r="Y782" s="49" t="str">
        <f t="shared" si="266"/>
        <v>B2</v>
      </c>
      <c r="AA782" s="4" t="s">
        <v>263</v>
      </c>
    </row>
    <row r="783" spans="1:27" x14ac:dyDescent="0.25">
      <c r="A783" s="2">
        <v>200069143</v>
      </c>
      <c r="B783" s="2" t="s">
        <v>2019</v>
      </c>
      <c r="C783" s="2" t="s">
        <v>3</v>
      </c>
      <c r="D783" s="50" t="s">
        <v>2020</v>
      </c>
      <c r="E783" s="46" t="s">
        <v>11</v>
      </c>
      <c r="F783" s="50" t="s">
        <v>2488</v>
      </c>
      <c r="G783" s="39">
        <v>43688</v>
      </c>
      <c r="H783" s="4">
        <v>8438</v>
      </c>
      <c r="I783" s="4">
        <v>81</v>
      </c>
      <c r="J783" s="51">
        <v>171</v>
      </c>
      <c r="K783" s="51">
        <v>163</v>
      </c>
      <c r="L783" s="51">
        <v>223</v>
      </c>
      <c r="M783" s="51">
        <v>273</v>
      </c>
      <c r="N783" s="51">
        <v>208</v>
      </c>
      <c r="O783" s="73">
        <f t="shared" si="267"/>
        <v>8</v>
      </c>
      <c r="P783" s="65">
        <f t="shared" si="271"/>
        <v>60</v>
      </c>
      <c r="Q783" s="65">
        <f t="shared" si="270"/>
        <v>51</v>
      </c>
      <c r="R783" s="65">
        <f t="shared" ref="R783:R793" si="272">VLOOKUP(L783,PER_CC,2,FALSE)</f>
        <v>77</v>
      </c>
      <c r="S783" s="65">
        <f t="shared" si="261"/>
        <v>85</v>
      </c>
      <c r="T783" s="53">
        <f t="shared" ref="T783:T790" si="273">VLOOKUP(N783,PER_PGLOB,2,FALSE)</f>
        <v>75</v>
      </c>
      <c r="U783" s="49">
        <f t="shared" si="262"/>
        <v>1</v>
      </c>
      <c r="V783" s="49">
        <f t="shared" si="263"/>
        <v>3</v>
      </c>
      <c r="W783" s="49">
        <f t="shared" si="264"/>
        <v>3</v>
      </c>
      <c r="X783" s="49">
        <f t="shared" si="265"/>
        <v>4</v>
      </c>
      <c r="Y783" s="49" t="str">
        <f t="shared" si="266"/>
        <v>B2</v>
      </c>
      <c r="AA783" s="4" t="s">
        <v>263</v>
      </c>
    </row>
    <row r="784" spans="1:27" x14ac:dyDescent="0.25">
      <c r="A784" s="2">
        <v>200075438</v>
      </c>
      <c r="B784" s="2" t="s">
        <v>2021</v>
      </c>
      <c r="C784" s="2" t="s">
        <v>113</v>
      </c>
      <c r="D784" s="50" t="s">
        <v>2022</v>
      </c>
      <c r="E784" s="46" t="s">
        <v>11</v>
      </c>
      <c r="F784" s="50" t="s">
        <v>2488</v>
      </c>
      <c r="G784" s="39">
        <v>43688</v>
      </c>
      <c r="H784" s="4">
        <v>8438</v>
      </c>
      <c r="I784" s="4">
        <v>300</v>
      </c>
      <c r="J784" s="51">
        <v>189</v>
      </c>
      <c r="K784" s="51">
        <v>146</v>
      </c>
      <c r="L784" s="51">
        <v>206</v>
      </c>
      <c r="M784" s="51">
        <v>229</v>
      </c>
      <c r="N784" s="51">
        <v>193</v>
      </c>
      <c r="O784" s="73">
        <f t="shared" si="267"/>
        <v>99</v>
      </c>
      <c r="P784" s="65">
        <f t="shared" si="271"/>
        <v>71</v>
      </c>
      <c r="Q784" s="65">
        <f t="shared" si="270"/>
        <v>32</v>
      </c>
      <c r="R784" s="65">
        <f t="shared" si="272"/>
        <v>55</v>
      </c>
      <c r="S784" s="65">
        <f t="shared" si="261"/>
        <v>37</v>
      </c>
      <c r="T784" s="53">
        <f t="shared" si="273"/>
        <v>53</v>
      </c>
      <c r="U784" s="49">
        <f t="shared" si="262"/>
        <v>4</v>
      </c>
      <c r="V784" s="49">
        <f t="shared" si="263"/>
        <v>3</v>
      </c>
      <c r="W784" s="49">
        <f t="shared" si="264"/>
        <v>2</v>
      </c>
      <c r="X784" s="49">
        <f t="shared" si="265"/>
        <v>4</v>
      </c>
      <c r="Y784" s="49" t="str">
        <f t="shared" si="266"/>
        <v>B2</v>
      </c>
      <c r="AA784" s="4" t="s">
        <v>263</v>
      </c>
    </row>
    <row r="785" spans="1:27" x14ac:dyDescent="0.25">
      <c r="A785" s="2">
        <v>200044707</v>
      </c>
      <c r="B785" s="2" t="s">
        <v>2023</v>
      </c>
      <c r="C785" s="2" t="s">
        <v>5</v>
      </c>
      <c r="D785" s="50" t="s">
        <v>2024</v>
      </c>
      <c r="E785" s="46" t="s">
        <v>11</v>
      </c>
      <c r="F785" s="50" t="s">
        <v>2488</v>
      </c>
      <c r="G785" s="39">
        <v>43688</v>
      </c>
      <c r="H785" s="4">
        <v>8438</v>
      </c>
      <c r="I785" s="4">
        <v>300</v>
      </c>
      <c r="J785" s="51">
        <v>146</v>
      </c>
      <c r="K785" s="51">
        <v>120</v>
      </c>
      <c r="L785" s="51">
        <v>231</v>
      </c>
      <c r="M785" s="51">
        <v>245</v>
      </c>
      <c r="N785" s="51">
        <v>186</v>
      </c>
      <c r="O785" s="73">
        <f t="shared" si="267"/>
        <v>99</v>
      </c>
      <c r="P785" s="65">
        <f t="shared" si="271"/>
        <v>40</v>
      </c>
      <c r="Q785" s="65">
        <f t="shared" si="270"/>
        <v>16</v>
      </c>
      <c r="R785" s="65">
        <f t="shared" si="272"/>
        <v>85</v>
      </c>
      <c r="S785" s="65">
        <f t="shared" si="261"/>
        <v>52</v>
      </c>
      <c r="T785" s="53">
        <f t="shared" si="273"/>
        <v>44</v>
      </c>
      <c r="U785" s="49">
        <f t="shared" si="262"/>
        <v>4</v>
      </c>
      <c r="V785" s="49">
        <f t="shared" si="263"/>
        <v>2</v>
      </c>
      <c r="W785" s="49">
        <f t="shared" si="264"/>
        <v>1</v>
      </c>
      <c r="X785" s="49">
        <f t="shared" si="265"/>
        <v>4</v>
      </c>
      <c r="Y785" s="49" t="str">
        <f t="shared" si="266"/>
        <v>B2</v>
      </c>
      <c r="AA785" s="4" t="s">
        <v>263</v>
      </c>
    </row>
    <row r="786" spans="1:27" x14ac:dyDescent="0.25">
      <c r="A786" s="2">
        <v>200073893</v>
      </c>
      <c r="B786" s="2" t="s">
        <v>2025</v>
      </c>
      <c r="C786" s="2" t="s">
        <v>171</v>
      </c>
      <c r="D786" s="50" t="s">
        <v>2026</v>
      </c>
      <c r="E786" s="46" t="s">
        <v>11</v>
      </c>
      <c r="F786" s="50" t="s">
        <v>2488</v>
      </c>
      <c r="G786" s="39">
        <v>43688</v>
      </c>
      <c r="H786" s="4">
        <v>8438</v>
      </c>
      <c r="I786" s="4">
        <v>123</v>
      </c>
      <c r="J786" s="51">
        <v>197</v>
      </c>
      <c r="K786" s="51">
        <v>171</v>
      </c>
      <c r="L786" s="51">
        <v>223</v>
      </c>
      <c r="M786" s="51">
        <v>273</v>
      </c>
      <c r="N786" s="51">
        <v>216</v>
      </c>
      <c r="O786" s="73">
        <f t="shared" si="267"/>
        <v>10</v>
      </c>
      <c r="P786" s="65">
        <f t="shared" si="271"/>
        <v>77</v>
      </c>
      <c r="Q786" s="65">
        <f t="shared" si="270"/>
        <v>61</v>
      </c>
      <c r="R786" s="65">
        <f t="shared" si="272"/>
        <v>77</v>
      </c>
      <c r="S786" s="65">
        <f t="shared" si="261"/>
        <v>85</v>
      </c>
      <c r="T786" s="53">
        <f t="shared" si="273"/>
        <v>84</v>
      </c>
      <c r="U786" s="49">
        <f t="shared" si="262"/>
        <v>2</v>
      </c>
      <c r="V786" s="49">
        <f t="shared" si="263"/>
        <v>3</v>
      </c>
      <c r="W786" s="49">
        <f t="shared" si="264"/>
        <v>3</v>
      </c>
      <c r="X786" s="49">
        <f t="shared" si="265"/>
        <v>4</v>
      </c>
      <c r="Y786" s="49" t="str">
        <f t="shared" si="266"/>
        <v>B2</v>
      </c>
      <c r="AA786" s="4" t="s">
        <v>263</v>
      </c>
    </row>
    <row r="787" spans="1:27" x14ac:dyDescent="0.25">
      <c r="A787" s="2">
        <v>200069533</v>
      </c>
      <c r="B787" s="2" t="s">
        <v>2027</v>
      </c>
      <c r="C787" s="2" t="s">
        <v>337</v>
      </c>
      <c r="D787" s="50" t="s">
        <v>2028</v>
      </c>
      <c r="E787" s="46" t="s">
        <v>11</v>
      </c>
      <c r="F787" s="50" t="s">
        <v>2488</v>
      </c>
      <c r="G787" s="39">
        <v>43688</v>
      </c>
      <c r="H787" s="4">
        <v>8438</v>
      </c>
      <c r="I787" s="4">
        <v>282</v>
      </c>
      <c r="J787" s="51">
        <v>189</v>
      </c>
      <c r="K787" s="51">
        <v>154</v>
      </c>
      <c r="L787" s="51">
        <v>231</v>
      </c>
      <c r="M787" s="51">
        <v>273</v>
      </c>
      <c r="N787" s="51">
        <v>212</v>
      </c>
      <c r="O787" s="73">
        <f t="shared" si="267"/>
        <v>92</v>
      </c>
      <c r="P787" s="65">
        <f t="shared" si="271"/>
        <v>71</v>
      </c>
      <c r="Q787" s="65">
        <f t="shared" si="270"/>
        <v>42</v>
      </c>
      <c r="R787" s="65">
        <f t="shared" si="272"/>
        <v>85</v>
      </c>
      <c r="S787" s="65">
        <f t="shared" si="261"/>
        <v>85</v>
      </c>
      <c r="T787" s="53">
        <f t="shared" si="273"/>
        <v>79</v>
      </c>
      <c r="U787" s="49">
        <f t="shared" si="262"/>
        <v>4</v>
      </c>
      <c r="V787" s="49">
        <f t="shared" si="263"/>
        <v>3</v>
      </c>
      <c r="W787" s="49">
        <f t="shared" si="264"/>
        <v>2</v>
      </c>
      <c r="X787" s="49">
        <f t="shared" si="265"/>
        <v>4</v>
      </c>
      <c r="Y787" s="49" t="str">
        <f t="shared" si="266"/>
        <v>B2</v>
      </c>
      <c r="AA787" s="4" t="s">
        <v>263</v>
      </c>
    </row>
    <row r="788" spans="1:27" x14ac:dyDescent="0.25">
      <c r="A788" s="2">
        <v>200053457</v>
      </c>
      <c r="B788" s="2" t="s">
        <v>2029</v>
      </c>
      <c r="C788" s="2" t="s">
        <v>167</v>
      </c>
      <c r="D788" s="50" t="s">
        <v>2030</v>
      </c>
      <c r="E788" s="46" t="s">
        <v>11</v>
      </c>
      <c r="F788" s="50" t="s">
        <v>2488</v>
      </c>
      <c r="G788" s="39">
        <v>43688</v>
      </c>
      <c r="H788" s="4">
        <v>8438</v>
      </c>
      <c r="I788" s="4">
        <v>181</v>
      </c>
      <c r="J788" s="51">
        <v>180</v>
      </c>
      <c r="K788" s="51">
        <v>146</v>
      </c>
      <c r="L788" s="51">
        <v>197</v>
      </c>
      <c r="M788" s="51">
        <v>251</v>
      </c>
      <c r="N788" s="51">
        <v>194</v>
      </c>
      <c r="O788" s="73">
        <f t="shared" si="267"/>
        <v>74</v>
      </c>
      <c r="P788" s="65">
        <f t="shared" si="271"/>
        <v>67</v>
      </c>
      <c r="Q788" s="65">
        <f t="shared" si="270"/>
        <v>32</v>
      </c>
      <c r="R788" s="65">
        <f t="shared" si="272"/>
        <v>45</v>
      </c>
      <c r="S788" s="65">
        <f t="shared" si="261"/>
        <v>59</v>
      </c>
      <c r="T788" s="53">
        <f t="shared" si="273"/>
        <v>54</v>
      </c>
      <c r="U788" s="49">
        <f t="shared" si="262"/>
        <v>3</v>
      </c>
      <c r="V788" s="49">
        <f t="shared" si="263"/>
        <v>3</v>
      </c>
      <c r="W788" s="49">
        <f t="shared" si="264"/>
        <v>2</v>
      </c>
      <c r="X788" s="49">
        <f t="shared" si="265"/>
        <v>3</v>
      </c>
      <c r="Y788" s="49" t="str">
        <f t="shared" si="266"/>
        <v>B2</v>
      </c>
      <c r="AA788" s="4" t="s">
        <v>263</v>
      </c>
    </row>
    <row r="789" spans="1:27" x14ac:dyDescent="0.25">
      <c r="A789" s="2">
        <v>200075909</v>
      </c>
      <c r="B789" s="2" t="s">
        <v>2031</v>
      </c>
      <c r="C789" s="2" t="s">
        <v>155</v>
      </c>
      <c r="D789" s="50" t="s">
        <v>2032</v>
      </c>
      <c r="E789" s="46" t="s">
        <v>11</v>
      </c>
      <c r="F789" s="50" t="s">
        <v>2488</v>
      </c>
      <c r="G789" s="39">
        <v>43688</v>
      </c>
      <c r="H789" s="4">
        <v>8438</v>
      </c>
      <c r="I789" s="4">
        <v>181</v>
      </c>
      <c r="J789" s="51">
        <v>197</v>
      </c>
      <c r="K789" s="51">
        <v>197</v>
      </c>
      <c r="L789" s="51">
        <v>231</v>
      </c>
      <c r="M789" s="51">
        <v>235</v>
      </c>
      <c r="N789" s="51">
        <v>215</v>
      </c>
      <c r="O789" s="73">
        <f t="shared" si="267"/>
        <v>74</v>
      </c>
      <c r="P789" s="65">
        <f t="shared" si="271"/>
        <v>77</v>
      </c>
      <c r="Q789" s="65">
        <f t="shared" si="270"/>
        <v>84</v>
      </c>
      <c r="R789" s="65">
        <f t="shared" si="272"/>
        <v>85</v>
      </c>
      <c r="S789" s="65">
        <f t="shared" si="261"/>
        <v>42</v>
      </c>
      <c r="T789" s="53">
        <f t="shared" si="273"/>
        <v>83</v>
      </c>
      <c r="U789" s="49">
        <f t="shared" si="262"/>
        <v>3</v>
      </c>
      <c r="V789" s="49">
        <f t="shared" si="263"/>
        <v>3</v>
      </c>
      <c r="W789" s="49">
        <f t="shared" si="264"/>
        <v>3</v>
      </c>
      <c r="X789" s="49">
        <f t="shared" si="265"/>
        <v>4</v>
      </c>
      <c r="Y789" s="49" t="str">
        <f t="shared" si="266"/>
        <v>B2</v>
      </c>
      <c r="AA789" s="4" t="s">
        <v>263</v>
      </c>
    </row>
    <row r="790" spans="1:27" x14ac:dyDescent="0.25">
      <c r="A790" s="2">
        <v>200073184</v>
      </c>
      <c r="B790" s="2" t="s">
        <v>2033</v>
      </c>
      <c r="C790" s="2" t="s">
        <v>2034</v>
      </c>
      <c r="D790" s="50" t="s">
        <v>2035</v>
      </c>
      <c r="E790" s="46" t="s">
        <v>11</v>
      </c>
      <c r="F790" s="50" t="s">
        <v>2488</v>
      </c>
      <c r="G790" s="39">
        <v>43688</v>
      </c>
      <c r="H790" s="4">
        <v>8438</v>
      </c>
      <c r="I790" s="4">
        <v>181</v>
      </c>
      <c r="J790" s="51">
        <v>163</v>
      </c>
      <c r="K790" s="51">
        <v>154</v>
      </c>
      <c r="L790" s="51">
        <v>249</v>
      </c>
      <c r="M790" s="51">
        <v>273</v>
      </c>
      <c r="N790" s="51">
        <v>210</v>
      </c>
      <c r="O790" s="73">
        <f t="shared" si="267"/>
        <v>74</v>
      </c>
      <c r="P790" s="65">
        <f t="shared" si="271"/>
        <v>53</v>
      </c>
      <c r="Q790" s="65">
        <f t="shared" si="270"/>
        <v>42</v>
      </c>
      <c r="R790" s="65">
        <f t="shared" si="272"/>
        <v>94</v>
      </c>
      <c r="S790" s="65">
        <f t="shared" si="261"/>
        <v>85</v>
      </c>
      <c r="T790" s="53">
        <f t="shared" si="273"/>
        <v>78</v>
      </c>
      <c r="U790" s="49">
        <f t="shared" si="262"/>
        <v>3</v>
      </c>
      <c r="V790" s="49">
        <f t="shared" si="263"/>
        <v>3</v>
      </c>
      <c r="W790" s="49">
        <f t="shared" si="264"/>
        <v>2</v>
      </c>
      <c r="X790" s="49">
        <f t="shared" si="265"/>
        <v>4</v>
      </c>
      <c r="Y790" s="49" t="str">
        <f t="shared" si="266"/>
        <v>B2</v>
      </c>
      <c r="AA790" s="4" t="s">
        <v>263</v>
      </c>
    </row>
    <row r="791" spans="1:27" x14ac:dyDescent="0.25">
      <c r="A791" s="2">
        <v>200075076</v>
      </c>
      <c r="B791" s="2" t="s">
        <v>2036</v>
      </c>
      <c r="C791" s="2" t="s">
        <v>301</v>
      </c>
      <c r="D791" s="50" t="s">
        <v>2037</v>
      </c>
      <c r="E791" s="46" t="s">
        <v>11</v>
      </c>
      <c r="F791" s="50" t="s">
        <v>2488</v>
      </c>
      <c r="G791" s="39">
        <v>43688</v>
      </c>
      <c r="H791" s="4">
        <v>8438</v>
      </c>
      <c r="I791" s="4">
        <v>300</v>
      </c>
      <c r="J791" s="51">
        <v>197</v>
      </c>
      <c r="K791" s="51">
        <v>171</v>
      </c>
      <c r="L791" s="51">
        <v>240</v>
      </c>
      <c r="M791" s="51">
        <v>235</v>
      </c>
      <c r="N791" s="51">
        <v>211</v>
      </c>
      <c r="O791" s="73">
        <f t="shared" si="267"/>
        <v>99</v>
      </c>
      <c r="P791" s="65">
        <f t="shared" si="271"/>
        <v>77</v>
      </c>
      <c r="Q791" s="65">
        <f t="shared" si="270"/>
        <v>61</v>
      </c>
      <c r="R791" s="65">
        <f t="shared" si="272"/>
        <v>91</v>
      </c>
      <c r="S791" s="65">
        <f t="shared" si="261"/>
        <v>42</v>
      </c>
      <c r="T791" s="53">
        <v>79</v>
      </c>
      <c r="U791" s="49">
        <f t="shared" si="262"/>
        <v>4</v>
      </c>
      <c r="V791" s="49">
        <f t="shared" si="263"/>
        <v>3</v>
      </c>
      <c r="W791" s="49">
        <f t="shared" si="264"/>
        <v>3</v>
      </c>
      <c r="X791" s="49">
        <f t="shared" si="265"/>
        <v>4</v>
      </c>
      <c r="Y791" s="49" t="str">
        <f t="shared" si="266"/>
        <v>B2</v>
      </c>
      <c r="AA791" s="4" t="s">
        <v>263</v>
      </c>
    </row>
    <row r="792" spans="1:27" x14ac:dyDescent="0.25">
      <c r="A792" s="2">
        <v>200076278</v>
      </c>
      <c r="B792" s="2" t="s">
        <v>2038</v>
      </c>
      <c r="C792" s="2" t="s">
        <v>5</v>
      </c>
      <c r="D792" s="50" t="s">
        <v>2039</v>
      </c>
      <c r="E792" s="46" t="s">
        <v>11</v>
      </c>
      <c r="F792" s="50" t="s">
        <v>2488</v>
      </c>
      <c r="G792" s="39">
        <v>43688</v>
      </c>
      <c r="H792" s="4">
        <v>8438</v>
      </c>
      <c r="I792" s="4">
        <v>181</v>
      </c>
      <c r="J792" s="51">
        <v>206</v>
      </c>
      <c r="K792" s="51">
        <v>171</v>
      </c>
      <c r="L792" s="51">
        <v>231</v>
      </c>
      <c r="M792" s="51">
        <v>295</v>
      </c>
      <c r="N792" s="59">
        <v>226</v>
      </c>
      <c r="O792" s="73">
        <f t="shared" si="267"/>
        <v>74</v>
      </c>
      <c r="P792" s="65">
        <f t="shared" si="271"/>
        <v>82</v>
      </c>
      <c r="Q792" s="65">
        <f t="shared" si="270"/>
        <v>61</v>
      </c>
      <c r="R792" s="65">
        <f t="shared" si="272"/>
        <v>85</v>
      </c>
      <c r="S792" s="65">
        <f t="shared" si="261"/>
        <v>99</v>
      </c>
      <c r="T792" s="53">
        <f t="shared" ref="T792:T802" si="274">VLOOKUP(N792,PER_PGLOB,2,FALSE)</f>
        <v>92</v>
      </c>
      <c r="U792" s="49">
        <f t="shared" si="262"/>
        <v>3</v>
      </c>
      <c r="V792" s="49">
        <f t="shared" si="263"/>
        <v>4</v>
      </c>
      <c r="W792" s="49">
        <f t="shared" si="264"/>
        <v>3</v>
      </c>
      <c r="X792" s="49">
        <f t="shared" si="265"/>
        <v>4</v>
      </c>
      <c r="Y792" s="49" t="str">
        <f t="shared" si="266"/>
        <v>B2</v>
      </c>
      <c r="AA792" s="4" t="s">
        <v>263</v>
      </c>
    </row>
    <row r="793" spans="1:27" x14ac:dyDescent="0.25">
      <c r="A793" s="2">
        <v>200053381</v>
      </c>
      <c r="B793" s="2" t="s">
        <v>2239</v>
      </c>
      <c r="C793" s="2" t="s">
        <v>2240</v>
      </c>
      <c r="D793" s="50" t="s">
        <v>2241</v>
      </c>
      <c r="E793" s="46" t="s">
        <v>11</v>
      </c>
      <c r="F793" s="50" t="s">
        <v>2488</v>
      </c>
      <c r="G793" s="39">
        <v>43688</v>
      </c>
      <c r="H793" s="4">
        <v>8439</v>
      </c>
      <c r="I793" s="4">
        <v>300</v>
      </c>
      <c r="J793" s="51">
        <v>171</v>
      </c>
      <c r="K793" s="51">
        <v>154</v>
      </c>
      <c r="L793" s="51">
        <v>146</v>
      </c>
      <c r="M793" s="51">
        <v>235</v>
      </c>
      <c r="N793" s="51">
        <v>177</v>
      </c>
      <c r="O793" s="73">
        <f t="shared" si="267"/>
        <v>99</v>
      </c>
      <c r="P793" s="65">
        <f t="shared" si="271"/>
        <v>60</v>
      </c>
      <c r="Q793" s="65">
        <f t="shared" si="270"/>
        <v>42</v>
      </c>
      <c r="R793" s="65">
        <f t="shared" si="272"/>
        <v>11</v>
      </c>
      <c r="S793" s="65">
        <f t="shared" si="261"/>
        <v>42</v>
      </c>
      <c r="T793" s="53">
        <f t="shared" si="274"/>
        <v>34</v>
      </c>
      <c r="U793" s="49">
        <f t="shared" si="262"/>
        <v>4</v>
      </c>
      <c r="V793" s="49">
        <f t="shared" si="263"/>
        <v>3</v>
      </c>
      <c r="W793" s="49">
        <f t="shared" si="264"/>
        <v>2</v>
      </c>
      <c r="X793" s="49">
        <f t="shared" si="265"/>
        <v>2</v>
      </c>
      <c r="Y793" s="49" t="str">
        <f t="shared" si="266"/>
        <v>B2</v>
      </c>
      <c r="AA793" s="4" t="s">
        <v>263</v>
      </c>
    </row>
    <row r="794" spans="1:27" x14ac:dyDescent="0.25">
      <c r="A794" s="2">
        <v>200063666</v>
      </c>
      <c r="B794" s="2" t="s">
        <v>2242</v>
      </c>
      <c r="C794" s="2" t="s">
        <v>442</v>
      </c>
      <c r="D794" s="50" t="s">
        <v>2243</v>
      </c>
      <c r="E794" s="46" t="s">
        <v>11</v>
      </c>
      <c r="F794" s="50" t="s">
        <v>2488</v>
      </c>
      <c r="G794" s="39">
        <v>43688</v>
      </c>
      <c r="H794" s="4">
        <v>8439</v>
      </c>
      <c r="I794" s="4">
        <v>181</v>
      </c>
      <c r="J794" s="51">
        <v>86</v>
      </c>
      <c r="K794" s="51">
        <v>189</v>
      </c>
      <c r="L794" s="51">
        <v>291</v>
      </c>
      <c r="M794" s="51">
        <v>295</v>
      </c>
      <c r="N794" s="59">
        <v>215</v>
      </c>
      <c r="O794" s="73">
        <f t="shared" si="267"/>
        <v>74</v>
      </c>
      <c r="P794" s="65">
        <f t="shared" si="271"/>
        <v>7</v>
      </c>
      <c r="Q794" s="65">
        <f t="shared" si="270"/>
        <v>76</v>
      </c>
      <c r="R794" s="65">
        <v>100</v>
      </c>
      <c r="S794" s="65">
        <f t="shared" ref="S794:S828" si="275">VLOOKUP(M794,PER_IGL,2,FALSE)</f>
        <v>99</v>
      </c>
      <c r="T794" s="53">
        <f t="shared" si="274"/>
        <v>83</v>
      </c>
      <c r="U794" s="49">
        <f t="shared" si="262"/>
        <v>3</v>
      </c>
      <c r="V794" s="49">
        <f t="shared" si="263"/>
        <v>1</v>
      </c>
      <c r="W794" s="49">
        <f t="shared" si="264"/>
        <v>3</v>
      </c>
      <c r="X794" s="49">
        <f t="shared" si="265"/>
        <v>4</v>
      </c>
      <c r="Y794" s="49" t="str">
        <f t="shared" si="266"/>
        <v>B2</v>
      </c>
      <c r="AA794" s="4" t="s">
        <v>263</v>
      </c>
    </row>
    <row r="795" spans="1:27" x14ac:dyDescent="0.25">
      <c r="A795" s="2">
        <v>200054150</v>
      </c>
      <c r="B795" s="2" t="s">
        <v>2040</v>
      </c>
      <c r="C795" s="2" t="s">
        <v>2041</v>
      </c>
      <c r="D795" s="50" t="s">
        <v>2042</v>
      </c>
      <c r="E795" s="46" t="s">
        <v>11</v>
      </c>
      <c r="F795" s="50" t="s">
        <v>2488</v>
      </c>
      <c r="G795" s="39">
        <v>43688</v>
      </c>
      <c r="H795" s="4">
        <v>8438</v>
      </c>
      <c r="I795" s="4">
        <v>179</v>
      </c>
      <c r="J795" s="51">
        <v>137</v>
      </c>
      <c r="K795" s="51">
        <v>146</v>
      </c>
      <c r="L795" s="51">
        <v>189</v>
      </c>
      <c r="M795" s="51">
        <v>240</v>
      </c>
      <c r="N795" s="51">
        <v>178</v>
      </c>
      <c r="O795" s="73">
        <f t="shared" si="267"/>
        <v>68</v>
      </c>
      <c r="P795" s="65">
        <f t="shared" si="271"/>
        <v>33</v>
      </c>
      <c r="Q795" s="65">
        <f t="shared" si="270"/>
        <v>32</v>
      </c>
      <c r="R795" s="65">
        <f t="shared" ref="R795:R809" si="276">VLOOKUP(L795,PER_CC,2,FALSE)</f>
        <v>34</v>
      </c>
      <c r="S795" s="65">
        <f t="shared" si="275"/>
        <v>47</v>
      </c>
      <c r="T795" s="53">
        <f t="shared" si="274"/>
        <v>35</v>
      </c>
      <c r="U795" s="49">
        <f t="shared" si="262"/>
        <v>3</v>
      </c>
      <c r="V795" s="49">
        <f t="shared" si="263"/>
        <v>2</v>
      </c>
      <c r="W795" s="49">
        <f t="shared" si="264"/>
        <v>2</v>
      </c>
      <c r="X795" s="49">
        <f t="shared" si="265"/>
        <v>3</v>
      </c>
      <c r="Y795" s="49" t="str">
        <f t="shared" si="266"/>
        <v>B2</v>
      </c>
      <c r="AA795" s="4" t="s">
        <v>263</v>
      </c>
    </row>
    <row r="796" spans="1:27" x14ac:dyDescent="0.25">
      <c r="A796" s="2">
        <v>200043285</v>
      </c>
      <c r="B796" s="2" t="s">
        <v>2244</v>
      </c>
      <c r="C796" s="2" t="s">
        <v>2245</v>
      </c>
      <c r="D796" s="50" t="s">
        <v>2246</v>
      </c>
      <c r="E796" s="46" t="s">
        <v>11</v>
      </c>
      <c r="F796" s="50" t="s">
        <v>2488</v>
      </c>
      <c r="G796" s="39">
        <v>43688</v>
      </c>
      <c r="H796" s="4">
        <v>8439</v>
      </c>
      <c r="I796" s="4">
        <v>162</v>
      </c>
      <c r="J796" s="51">
        <v>171</v>
      </c>
      <c r="K796" s="51">
        <v>146</v>
      </c>
      <c r="L796" s="51">
        <v>214</v>
      </c>
      <c r="M796" s="51">
        <v>245</v>
      </c>
      <c r="N796" s="51">
        <v>194</v>
      </c>
      <c r="O796" s="73">
        <f t="shared" si="267"/>
        <v>41</v>
      </c>
      <c r="P796" s="65">
        <f t="shared" si="271"/>
        <v>60</v>
      </c>
      <c r="Q796" s="65">
        <f t="shared" si="270"/>
        <v>32</v>
      </c>
      <c r="R796" s="65">
        <f t="shared" si="276"/>
        <v>66</v>
      </c>
      <c r="S796" s="65">
        <f t="shared" si="275"/>
        <v>52</v>
      </c>
      <c r="T796" s="53">
        <f t="shared" si="274"/>
        <v>54</v>
      </c>
      <c r="U796" s="49">
        <f t="shared" si="262"/>
        <v>3</v>
      </c>
      <c r="V796" s="49">
        <f t="shared" si="263"/>
        <v>3</v>
      </c>
      <c r="W796" s="49">
        <f t="shared" si="264"/>
        <v>2</v>
      </c>
      <c r="X796" s="49">
        <f t="shared" si="265"/>
        <v>4</v>
      </c>
      <c r="Y796" s="49" t="str">
        <f t="shared" si="266"/>
        <v>B2</v>
      </c>
      <c r="AA796" s="4" t="s">
        <v>263</v>
      </c>
    </row>
    <row r="797" spans="1:27" x14ac:dyDescent="0.25">
      <c r="A797" s="2">
        <v>200063542</v>
      </c>
      <c r="B797" s="2" t="s">
        <v>2043</v>
      </c>
      <c r="C797" s="2" t="s">
        <v>2044</v>
      </c>
      <c r="D797" s="50" t="s">
        <v>2045</v>
      </c>
      <c r="E797" s="46" t="s">
        <v>11</v>
      </c>
      <c r="F797" s="50" t="s">
        <v>2488</v>
      </c>
      <c r="G797" s="39">
        <v>43688</v>
      </c>
      <c r="H797" s="4">
        <v>8438</v>
      </c>
      <c r="I797" s="4">
        <v>172</v>
      </c>
      <c r="J797" s="51">
        <v>197</v>
      </c>
      <c r="K797" s="51">
        <v>103</v>
      </c>
      <c r="L797" s="51">
        <v>223</v>
      </c>
      <c r="M797" s="51">
        <v>267</v>
      </c>
      <c r="N797" s="51">
        <v>198</v>
      </c>
      <c r="O797" s="73">
        <f t="shared" si="267"/>
        <v>53</v>
      </c>
      <c r="P797" s="65">
        <f t="shared" si="271"/>
        <v>77</v>
      </c>
      <c r="Q797" s="65">
        <f t="shared" si="270"/>
        <v>10</v>
      </c>
      <c r="R797" s="65">
        <f t="shared" si="276"/>
        <v>77</v>
      </c>
      <c r="S797" s="65">
        <f t="shared" si="275"/>
        <v>76</v>
      </c>
      <c r="T797" s="53">
        <f t="shared" si="274"/>
        <v>60</v>
      </c>
      <c r="U797" s="49">
        <f t="shared" si="262"/>
        <v>3</v>
      </c>
      <c r="V797" s="49">
        <f t="shared" si="263"/>
        <v>3</v>
      </c>
      <c r="W797" s="49">
        <f t="shared" si="264"/>
        <v>1</v>
      </c>
      <c r="X797" s="49">
        <f t="shared" si="265"/>
        <v>4</v>
      </c>
      <c r="Y797" s="49" t="str">
        <f t="shared" si="266"/>
        <v>B2</v>
      </c>
      <c r="AA797" s="4" t="s">
        <v>263</v>
      </c>
    </row>
    <row r="798" spans="1:27" x14ac:dyDescent="0.25">
      <c r="A798" s="2">
        <v>200064556</v>
      </c>
      <c r="B798" s="2" t="s">
        <v>2247</v>
      </c>
      <c r="C798" s="2" t="s">
        <v>2248</v>
      </c>
      <c r="D798" s="50" t="s">
        <v>2249</v>
      </c>
      <c r="E798" s="46" t="s">
        <v>11</v>
      </c>
      <c r="F798" s="50" t="s">
        <v>2488</v>
      </c>
      <c r="G798" s="39">
        <v>43688</v>
      </c>
      <c r="H798" s="4">
        <v>8439</v>
      </c>
      <c r="I798" s="4">
        <v>174</v>
      </c>
      <c r="J798" s="51">
        <v>180</v>
      </c>
      <c r="K798" s="51">
        <v>189</v>
      </c>
      <c r="L798" s="51">
        <v>206</v>
      </c>
      <c r="M798" s="51">
        <v>295</v>
      </c>
      <c r="N798" s="59">
        <v>218</v>
      </c>
      <c r="O798" s="73">
        <f t="shared" si="267"/>
        <v>56</v>
      </c>
      <c r="P798" s="65">
        <f t="shared" si="271"/>
        <v>67</v>
      </c>
      <c r="Q798" s="65">
        <f t="shared" si="270"/>
        <v>76</v>
      </c>
      <c r="R798" s="65">
        <f t="shared" si="276"/>
        <v>55</v>
      </c>
      <c r="S798" s="65">
        <f t="shared" si="275"/>
        <v>99</v>
      </c>
      <c r="T798" s="53">
        <f t="shared" si="274"/>
        <v>85</v>
      </c>
      <c r="U798" s="49">
        <f t="shared" si="262"/>
        <v>3</v>
      </c>
      <c r="V798" s="49">
        <f t="shared" si="263"/>
        <v>3</v>
      </c>
      <c r="W798" s="49">
        <f t="shared" si="264"/>
        <v>3</v>
      </c>
      <c r="X798" s="49">
        <f t="shared" si="265"/>
        <v>4</v>
      </c>
      <c r="Y798" s="49" t="str">
        <f t="shared" si="266"/>
        <v>B2</v>
      </c>
      <c r="AA798" s="4" t="s">
        <v>263</v>
      </c>
    </row>
    <row r="799" spans="1:27" x14ac:dyDescent="0.25">
      <c r="A799" s="2">
        <v>200073470</v>
      </c>
      <c r="B799" s="2" t="s">
        <v>2046</v>
      </c>
      <c r="C799" s="2" t="s">
        <v>3</v>
      </c>
      <c r="D799" s="50" t="s">
        <v>2047</v>
      </c>
      <c r="E799" s="46" t="s">
        <v>11</v>
      </c>
      <c r="F799" s="50" t="s">
        <v>2488</v>
      </c>
      <c r="G799" s="39">
        <v>43688</v>
      </c>
      <c r="H799" s="4">
        <v>8438</v>
      </c>
      <c r="I799" s="4">
        <v>162</v>
      </c>
      <c r="J799" s="51">
        <v>163</v>
      </c>
      <c r="K799" s="51">
        <v>206</v>
      </c>
      <c r="L799" s="51">
        <v>214</v>
      </c>
      <c r="M799" s="51">
        <v>245</v>
      </c>
      <c r="N799" s="51">
        <v>207</v>
      </c>
      <c r="O799" s="73">
        <f t="shared" si="267"/>
        <v>41</v>
      </c>
      <c r="P799" s="65">
        <f t="shared" si="271"/>
        <v>53</v>
      </c>
      <c r="Q799" s="65">
        <f t="shared" si="270"/>
        <v>90</v>
      </c>
      <c r="R799" s="65">
        <f t="shared" si="276"/>
        <v>66</v>
      </c>
      <c r="S799" s="65">
        <f t="shared" si="275"/>
        <v>52</v>
      </c>
      <c r="T799" s="53">
        <f t="shared" si="274"/>
        <v>73</v>
      </c>
      <c r="U799" s="49">
        <f t="shared" si="262"/>
        <v>3</v>
      </c>
      <c r="V799" s="49">
        <f t="shared" si="263"/>
        <v>3</v>
      </c>
      <c r="W799" s="49">
        <f t="shared" si="264"/>
        <v>4</v>
      </c>
      <c r="X799" s="49">
        <f t="shared" si="265"/>
        <v>4</v>
      </c>
      <c r="Y799" s="49" t="str">
        <f t="shared" si="266"/>
        <v>B2</v>
      </c>
      <c r="AA799" s="4" t="s">
        <v>263</v>
      </c>
    </row>
    <row r="800" spans="1:27" x14ac:dyDescent="0.25">
      <c r="A800" s="2">
        <v>200053337</v>
      </c>
      <c r="B800" s="2" t="s">
        <v>2250</v>
      </c>
      <c r="C800" s="2" t="s">
        <v>5</v>
      </c>
      <c r="D800" s="50" t="s">
        <v>2251</v>
      </c>
      <c r="E800" s="46" t="s">
        <v>11</v>
      </c>
      <c r="F800" s="50" t="s">
        <v>2488</v>
      </c>
      <c r="G800" s="39">
        <v>43688</v>
      </c>
      <c r="H800" s="4">
        <v>8439</v>
      </c>
      <c r="I800" s="4">
        <v>123</v>
      </c>
      <c r="J800" s="51">
        <v>60</v>
      </c>
      <c r="K800" s="51">
        <v>154</v>
      </c>
      <c r="L800" s="51">
        <v>171</v>
      </c>
      <c r="M800" s="51">
        <v>240</v>
      </c>
      <c r="N800" s="59">
        <v>156</v>
      </c>
      <c r="O800" s="73">
        <f t="shared" si="267"/>
        <v>10</v>
      </c>
      <c r="P800" s="65">
        <f t="shared" si="271"/>
        <v>1</v>
      </c>
      <c r="Q800" s="65">
        <f t="shared" si="270"/>
        <v>42</v>
      </c>
      <c r="R800" s="65">
        <f t="shared" si="276"/>
        <v>21</v>
      </c>
      <c r="S800" s="65">
        <f t="shared" si="275"/>
        <v>47</v>
      </c>
      <c r="T800" s="53">
        <f t="shared" si="274"/>
        <v>18</v>
      </c>
      <c r="U800" s="49">
        <f t="shared" si="262"/>
        <v>2</v>
      </c>
      <c r="V800" s="49">
        <f t="shared" si="263"/>
        <v>1</v>
      </c>
      <c r="W800" s="49">
        <f t="shared" si="264"/>
        <v>2</v>
      </c>
      <c r="X800" s="49">
        <f t="shared" si="265"/>
        <v>3</v>
      </c>
      <c r="Y800" s="49" t="str">
        <f t="shared" si="266"/>
        <v>B2</v>
      </c>
      <c r="AA800" s="4" t="s">
        <v>263</v>
      </c>
    </row>
    <row r="801" spans="1:27" x14ac:dyDescent="0.25">
      <c r="A801" s="2">
        <v>200064273</v>
      </c>
      <c r="B801" s="2" t="s">
        <v>2048</v>
      </c>
      <c r="C801" s="2" t="s">
        <v>337</v>
      </c>
      <c r="D801" s="50" t="s">
        <v>2049</v>
      </c>
      <c r="E801" s="46" t="s">
        <v>11</v>
      </c>
      <c r="F801" s="50" t="s">
        <v>2488</v>
      </c>
      <c r="G801" s="39">
        <v>43688</v>
      </c>
      <c r="H801" s="4">
        <v>8438</v>
      </c>
      <c r="I801" s="4">
        <v>226</v>
      </c>
      <c r="J801" s="51">
        <v>223</v>
      </c>
      <c r="K801" s="51">
        <v>171</v>
      </c>
      <c r="L801" s="51">
        <v>240</v>
      </c>
      <c r="M801" s="51">
        <v>267</v>
      </c>
      <c r="N801" s="51">
        <v>225</v>
      </c>
      <c r="O801" s="73">
        <f t="shared" si="267"/>
        <v>80</v>
      </c>
      <c r="P801" s="65">
        <f t="shared" si="271"/>
        <v>92</v>
      </c>
      <c r="Q801" s="65">
        <f t="shared" si="270"/>
        <v>61</v>
      </c>
      <c r="R801" s="65">
        <f t="shared" si="276"/>
        <v>91</v>
      </c>
      <c r="S801" s="65">
        <f t="shared" si="275"/>
        <v>76</v>
      </c>
      <c r="T801" s="53">
        <f t="shared" si="274"/>
        <v>91</v>
      </c>
      <c r="U801" s="49">
        <f t="shared" si="262"/>
        <v>4</v>
      </c>
      <c r="V801" s="49">
        <f t="shared" si="263"/>
        <v>4</v>
      </c>
      <c r="W801" s="49">
        <f t="shared" si="264"/>
        <v>3</v>
      </c>
      <c r="X801" s="49">
        <f t="shared" si="265"/>
        <v>4</v>
      </c>
      <c r="Y801" s="49" t="str">
        <f t="shared" si="266"/>
        <v>B2</v>
      </c>
      <c r="AA801" s="4" t="s">
        <v>263</v>
      </c>
    </row>
    <row r="802" spans="1:27" x14ac:dyDescent="0.25">
      <c r="A802" s="2">
        <v>200037995</v>
      </c>
      <c r="B802" s="2" t="s">
        <v>2050</v>
      </c>
      <c r="C802" s="2" t="s">
        <v>384</v>
      </c>
      <c r="D802" s="50" t="s">
        <v>2051</v>
      </c>
      <c r="E802" s="46" t="s">
        <v>11</v>
      </c>
      <c r="F802" s="50" t="s">
        <v>2488</v>
      </c>
      <c r="G802" s="39">
        <v>43688</v>
      </c>
      <c r="H802" s="4">
        <v>8438</v>
      </c>
      <c r="I802" s="4">
        <v>288</v>
      </c>
      <c r="J802" s="51">
        <v>163</v>
      </c>
      <c r="K802" s="51">
        <v>206</v>
      </c>
      <c r="L802" s="51">
        <v>257</v>
      </c>
      <c r="M802" s="51">
        <v>251</v>
      </c>
      <c r="N802" s="59">
        <v>219</v>
      </c>
      <c r="O802" s="73">
        <v>95</v>
      </c>
      <c r="P802" s="65">
        <f t="shared" si="271"/>
        <v>53</v>
      </c>
      <c r="Q802" s="65">
        <f t="shared" si="270"/>
        <v>90</v>
      </c>
      <c r="R802" s="65">
        <f t="shared" si="276"/>
        <v>98</v>
      </c>
      <c r="S802" s="65">
        <f t="shared" si="275"/>
        <v>59</v>
      </c>
      <c r="T802" s="53">
        <f t="shared" si="274"/>
        <v>86</v>
      </c>
      <c r="U802" s="49">
        <f t="shared" si="262"/>
        <v>4</v>
      </c>
      <c r="V802" s="49">
        <f t="shared" si="263"/>
        <v>3</v>
      </c>
      <c r="W802" s="49">
        <f t="shared" si="264"/>
        <v>4</v>
      </c>
      <c r="X802" s="49">
        <f t="shared" si="265"/>
        <v>4</v>
      </c>
      <c r="Y802" s="49" t="str">
        <f t="shared" si="266"/>
        <v>B2</v>
      </c>
      <c r="AA802" s="4" t="s">
        <v>263</v>
      </c>
    </row>
    <row r="803" spans="1:27" x14ac:dyDescent="0.25">
      <c r="A803" s="2">
        <v>200051892</v>
      </c>
      <c r="B803" s="2" t="s">
        <v>2252</v>
      </c>
      <c r="C803" s="2" t="s">
        <v>2253</v>
      </c>
      <c r="D803" s="50" t="s">
        <v>2254</v>
      </c>
      <c r="E803" s="46" t="s">
        <v>11</v>
      </c>
      <c r="F803" s="50" t="s">
        <v>2488</v>
      </c>
      <c r="G803" s="39">
        <v>43688</v>
      </c>
      <c r="H803" s="4">
        <v>8439</v>
      </c>
      <c r="I803" s="4">
        <v>174</v>
      </c>
      <c r="J803" s="51">
        <v>120</v>
      </c>
      <c r="K803" s="51">
        <v>180</v>
      </c>
      <c r="L803" s="51">
        <v>171</v>
      </c>
      <c r="M803" s="51">
        <v>278</v>
      </c>
      <c r="N803" s="51">
        <v>187</v>
      </c>
      <c r="O803" s="73">
        <f t="shared" ref="O803:O814" si="277">VLOOKUP(I803,PER_CE,2,FALSE)</f>
        <v>56</v>
      </c>
      <c r="P803" s="65">
        <f t="shared" si="271"/>
        <v>24</v>
      </c>
      <c r="Q803" s="65">
        <f t="shared" si="270"/>
        <v>71</v>
      </c>
      <c r="R803" s="65">
        <f t="shared" si="276"/>
        <v>21</v>
      </c>
      <c r="S803" s="65">
        <f t="shared" si="275"/>
        <v>88</v>
      </c>
      <c r="T803" s="53">
        <v>45</v>
      </c>
      <c r="U803" s="49">
        <f t="shared" si="262"/>
        <v>3</v>
      </c>
      <c r="V803" s="49">
        <f t="shared" si="263"/>
        <v>1</v>
      </c>
      <c r="W803" s="49">
        <f t="shared" si="264"/>
        <v>3</v>
      </c>
      <c r="X803" s="49">
        <f t="shared" si="265"/>
        <v>3</v>
      </c>
      <c r="Y803" s="49" t="str">
        <f t="shared" si="266"/>
        <v>B2</v>
      </c>
      <c r="AA803" s="4" t="s">
        <v>263</v>
      </c>
    </row>
    <row r="804" spans="1:27" x14ac:dyDescent="0.25">
      <c r="A804" s="2">
        <v>200069147</v>
      </c>
      <c r="B804" s="2" t="s">
        <v>2052</v>
      </c>
      <c r="C804" s="2" t="s">
        <v>381</v>
      </c>
      <c r="D804" s="50" t="s">
        <v>2053</v>
      </c>
      <c r="E804" s="46" t="s">
        <v>11</v>
      </c>
      <c r="F804" s="50" t="s">
        <v>2488</v>
      </c>
      <c r="G804" s="39">
        <v>43688</v>
      </c>
      <c r="H804" s="4">
        <v>8438</v>
      </c>
      <c r="I804" s="4">
        <v>185</v>
      </c>
      <c r="J804" s="51">
        <v>189</v>
      </c>
      <c r="K804" s="51">
        <v>197</v>
      </c>
      <c r="L804" s="51">
        <v>257</v>
      </c>
      <c r="M804" s="51">
        <v>278</v>
      </c>
      <c r="N804" s="59">
        <v>230</v>
      </c>
      <c r="O804" s="73">
        <f t="shared" si="277"/>
        <v>78</v>
      </c>
      <c r="P804" s="65">
        <f t="shared" si="271"/>
        <v>71</v>
      </c>
      <c r="Q804" s="65">
        <f t="shared" si="270"/>
        <v>84</v>
      </c>
      <c r="R804" s="65">
        <f t="shared" si="276"/>
        <v>98</v>
      </c>
      <c r="S804" s="65">
        <f t="shared" si="275"/>
        <v>88</v>
      </c>
      <c r="T804" s="53">
        <f>VLOOKUP(N804,PER_PGLOB,2,FALSE)</f>
        <v>94</v>
      </c>
      <c r="U804" s="49">
        <f t="shared" si="262"/>
        <v>3</v>
      </c>
      <c r="V804" s="49">
        <f t="shared" si="263"/>
        <v>3</v>
      </c>
      <c r="W804" s="49">
        <f t="shared" si="264"/>
        <v>3</v>
      </c>
      <c r="X804" s="49">
        <f t="shared" si="265"/>
        <v>4</v>
      </c>
      <c r="Y804" s="49" t="str">
        <f t="shared" si="266"/>
        <v>B2</v>
      </c>
      <c r="AA804" s="4" t="s">
        <v>263</v>
      </c>
    </row>
    <row r="805" spans="1:27" x14ac:dyDescent="0.25">
      <c r="A805" s="2">
        <v>200073780</v>
      </c>
      <c r="B805" s="2" t="s">
        <v>2054</v>
      </c>
      <c r="C805" s="2" t="s">
        <v>625</v>
      </c>
      <c r="D805" s="50" t="s">
        <v>2055</v>
      </c>
      <c r="E805" s="46" t="s">
        <v>11</v>
      </c>
      <c r="F805" s="50" t="s">
        <v>2488</v>
      </c>
      <c r="G805" s="39">
        <v>43688</v>
      </c>
      <c r="H805" s="4">
        <v>8438</v>
      </c>
      <c r="I805" s="4">
        <v>185</v>
      </c>
      <c r="J805" s="51">
        <v>180</v>
      </c>
      <c r="K805" s="51">
        <v>223</v>
      </c>
      <c r="L805" s="51">
        <v>240</v>
      </c>
      <c r="M805" s="51">
        <v>267</v>
      </c>
      <c r="N805" s="59">
        <v>228</v>
      </c>
      <c r="O805" s="73">
        <f t="shared" si="277"/>
        <v>78</v>
      </c>
      <c r="P805" s="65">
        <f t="shared" si="271"/>
        <v>67</v>
      </c>
      <c r="Q805" s="65">
        <v>97</v>
      </c>
      <c r="R805" s="65">
        <f t="shared" si="276"/>
        <v>91</v>
      </c>
      <c r="S805" s="65">
        <f t="shared" si="275"/>
        <v>76</v>
      </c>
      <c r="T805" s="53">
        <f>VLOOKUP(N805,PER_PGLOB,2,FALSE)</f>
        <v>93</v>
      </c>
      <c r="U805" s="49">
        <f t="shared" si="262"/>
        <v>3</v>
      </c>
      <c r="V805" s="49">
        <f t="shared" si="263"/>
        <v>3</v>
      </c>
      <c r="W805" s="49">
        <f t="shared" si="264"/>
        <v>4</v>
      </c>
      <c r="X805" s="49">
        <f t="shared" si="265"/>
        <v>4</v>
      </c>
      <c r="Y805" s="49" t="str">
        <f t="shared" si="266"/>
        <v>B2</v>
      </c>
      <c r="AA805" s="4" t="s">
        <v>263</v>
      </c>
    </row>
    <row r="806" spans="1:27" x14ac:dyDescent="0.25">
      <c r="A806" s="2">
        <v>200072369</v>
      </c>
      <c r="B806" s="2" t="s">
        <v>2056</v>
      </c>
      <c r="C806" s="2" t="s">
        <v>663</v>
      </c>
      <c r="D806" s="50" t="s">
        <v>2057</v>
      </c>
      <c r="E806" s="46" t="s">
        <v>11</v>
      </c>
      <c r="F806" s="50" t="s">
        <v>2488</v>
      </c>
      <c r="G806" s="39">
        <v>43688</v>
      </c>
      <c r="H806" s="4">
        <v>8438</v>
      </c>
      <c r="I806" s="4">
        <v>185</v>
      </c>
      <c r="J806" s="51">
        <v>206</v>
      </c>
      <c r="K806" s="51">
        <v>214</v>
      </c>
      <c r="L806" s="51">
        <v>257</v>
      </c>
      <c r="M806" s="51">
        <v>284</v>
      </c>
      <c r="N806" s="59">
        <v>240</v>
      </c>
      <c r="O806" s="73">
        <f t="shared" si="277"/>
        <v>78</v>
      </c>
      <c r="P806" s="65">
        <f t="shared" si="271"/>
        <v>82</v>
      </c>
      <c r="Q806" s="65">
        <f t="shared" ref="Q806:Q811" si="278">VLOOKUP(K806,PER_LC,2,FALSE)</f>
        <v>94</v>
      </c>
      <c r="R806" s="65">
        <f t="shared" si="276"/>
        <v>98</v>
      </c>
      <c r="S806" s="65">
        <f t="shared" si="275"/>
        <v>93</v>
      </c>
      <c r="T806" s="53">
        <f>VLOOKUP(N806,PER_PGLOB,2,FALSE)</f>
        <v>98</v>
      </c>
      <c r="U806" s="49">
        <f t="shared" si="262"/>
        <v>3</v>
      </c>
      <c r="V806" s="49">
        <f t="shared" si="263"/>
        <v>4</v>
      </c>
      <c r="W806" s="49">
        <f t="shared" si="264"/>
        <v>4</v>
      </c>
      <c r="X806" s="49">
        <f t="shared" si="265"/>
        <v>4</v>
      </c>
      <c r="Y806" s="49" t="str">
        <f t="shared" si="266"/>
        <v>B2</v>
      </c>
      <c r="AA806" s="4" t="s">
        <v>263</v>
      </c>
    </row>
    <row r="807" spans="1:27" x14ac:dyDescent="0.25">
      <c r="A807" s="2">
        <v>200077023</v>
      </c>
      <c r="B807" s="2" t="s">
        <v>1988</v>
      </c>
      <c r="C807" s="2" t="s">
        <v>114</v>
      </c>
      <c r="D807" s="50" t="s">
        <v>1989</v>
      </c>
      <c r="E807" s="46" t="s">
        <v>11</v>
      </c>
      <c r="F807" s="50" t="s">
        <v>2488</v>
      </c>
      <c r="G807" s="39">
        <v>43688</v>
      </c>
      <c r="H807" s="4">
        <v>8438</v>
      </c>
      <c r="I807" s="4">
        <v>174</v>
      </c>
      <c r="J807" s="51">
        <v>120</v>
      </c>
      <c r="K807" s="51">
        <v>171</v>
      </c>
      <c r="L807" s="51">
        <v>180</v>
      </c>
      <c r="M807" s="51">
        <v>278</v>
      </c>
      <c r="N807" s="51">
        <v>187</v>
      </c>
      <c r="O807" s="73">
        <f t="shared" si="277"/>
        <v>56</v>
      </c>
      <c r="P807" s="65">
        <f t="shared" si="271"/>
        <v>24</v>
      </c>
      <c r="Q807" s="65">
        <f t="shared" si="278"/>
        <v>61</v>
      </c>
      <c r="R807" s="65">
        <f t="shared" si="276"/>
        <v>29</v>
      </c>
      <c r="S807" s="65">
        <f t="shared" si="275"/>
        <v>88</v>
      </c>
      <c r="T807" s="53">
        <v>45</v>
      </c>
      <c r="U807" s="49">
        <f t="shared" si="262"/>
        <v>3</v>
      </c>
      <c r="V807" s="49">
        <f t="shared" si="263"/>
        <v>1</v>
      </c>
      <c r="W807" s="49">
        <f t="shared" si="264"/>
        <v>3</v>
      </c>
      <c r="X807" s="49">
        <f t="shared" si="265"/>
        <v>3</v>
      </c>
      <c r="Y807" s="49" t="str">
        <f t="shared" si="266"/>
        <v>B2</v>
      </c>
      <c r="AA807" s="4" t="s">
        <v>263</v>
      </c>
    </row>
    <row r="808" spans="1:27" x14ac:dyDescent="0.25">
      <c r="A808" s="2">
        <v>200073479</v>
      </c>
      <c r="B808" s="2" t="s">
        <v>2058</v>
      </c>
      <c r="C808" s="2" t="s">
        <v>2059</v>
      </c>
      <c r="D808" s="50" t="s">
        <v>2060</v>
      </c>
      <c r="E808" s="46" t="s">
        <v>11</v>
      </c>
      <c r="F808" s="50" t="s">
        <v>2488</v>
      </c>
      <c r="G808" s="39">
        <v>43688</v>
      </c>
      <c r="H808" s="4">
        <v>8438</v>
      </c>
      <c r="I808" s="4">
        <v>179</v>
      </c>
      <c r="J808" s="51">
        <v>223</v>
      </c>
      <c r="K808" s="51">
        <v>197</v>
      </c>
      <c r="L808" s="51">
        <v>257</v>
      </c>
      <c r="M808" s="51">
        <v>218</v>
      </c>
      <c r="N808" s="59">
        <v>224</v>
      </c>
      <c r="O808" s="73">
        <f t="shared" si="277"/>
        <v>68</v>
      </c>
      <c r="P808" s="65">
        <f t="shared" si="271"/>
        <v>92</v>
      </c>
      <c r="Q808" s="65">
        <f t="shared" si="278"/>
        <v>84</v>
      </c>
      <c r="R808" s="65">
        <f t="shared" si="276"/>
        <v>98</v>
      </c>
      <c r="S808" s="65">
        <f t="shared" si="275"/>
        <v>30</v>
      </c>
      <c r="T808" s="53">
        <v>91</v>
      </c>
      <c r="U808" s="49">
        <f t="shared" si="262"/>
        <v>3</v>
      </c>
      <c r="V808" s="49">
        <f t="shared" si="263"/>
        <v>4</v>
      </c>
      <c r="W808" s="49">
        <f t="shared" si="264"/>
        <v>3</v>
      </c>
      <c r="X808" s="49">
        <f t="shared" si="265"/>
        <v>4</v>
      </c>
      <c r="Y808" s="49" t="str">
        <f t="shared" si="266"/>
        <v>B2</v>
      </c>
      <c r="AA808" s="4" t="s">
        <v>263</v>
      </c>
    </row>
    <row r="809" spans="1:27" x14ac:dyDescent="0.25">
      <c r="A809" s="2">
        <v>200074171</v>
      </c>
      <c r="B809" s="2" t="s">
        <v>2061</v>
      </c>
      <c r="C809" s="2" t="s">
        <v>2062</v>
      </c>
      <c r="D809" s="50" t="s">
        <v>2063</v>
      </c>
      <c r="E809" s="46" t="s">
        <v>11</v>
      </c>
      <c r="F809" s="50" t="s">
        <v>2488</v>
      </c>
      <c r="G809" s="39">
        <v>43688</v>
      </c>
      <c r="H809" s="4">
        <v>8438</v>
      </c>
      <c r="I809" s="4">
        <v>172</v>
      </c>
      <c r="J809" s="51">
        <v>214</v>
      </c>
      <c r="K809" s="51">
        <v>197</v>
      </c>
      <c r="L809" s="51">
        <v>240</v>
      </c>
      <c r="M809" s="51">
        <v>295</v>
      </c>
      <c r="N809" s="59">
        <v>237</v>
      </c>
      <c r="O809" s="73">
        <f t="shared" si="277"/>
        <v>53</v>
      </c>
      <c r="P809" s="65">
        <f t="shared" si="271"/>
        <v>88</v>
      </c>
      <c r="Q809" s="65">
        <f t="shared" si="278"/>
        <v>84</v>
      </c>
      <c r="R809" s="65">
        <f t="shared" si="276"/>
        <v>91</v>
      </c>
      <c r="S809" s="65">
        <f t="shared" si="275"/>
        <v>99</v>
      </c>
      <c r="T809" s="53">
        <f>VLOOKUP(N809,PER_PGLOB,2,FALSE)</f>
        <v>97</v>
      </c>
      <c r="U809" s="49">
        <f t="shared" si="262"/>
        <v>3</v>
      </c>
      <c r="V809" s="49">
        <f t="shared" si="263"/>
        <v>4</v>
      </c>
      <c r="W809" s="49">
        <f t="shared" si="264"/>
        <v>3</v>
      </c>
      <c r="X809" s="49">
        <f t="shared" si="265"/>
        <v>4</v>
      </c>
      <c r="Y809" s="49" t="str">
        <f t="shared" si="266"/>
        <v>B2</v>
      </c>
      <c r="AA809" s="4" t="s">
        <v>263</v>
      </c>
    </row>
    <row r="810" spans="1:27" x14ac:dyDescent="0.25">
      <c r="A810" s="2">
        <v>200064471</v>
      </c>
      <c r="B810" s="2" t="s">
        <v>2064</v>
      </c>
      <c r="C810" s="2" t="s">
        <v>114</v>
      </c>
      <c r="D810" s="50" t="s">
        <v>2065</v>
      </c>
      <c r="E810" s="46" t="s">
        <v>11</v>
      </c>
      <c r="F810" s="50" t="s">
        <v>2488</v>
      </c>
      <c r="G810" s="39">
        <v>43688</v>
      </c>
      <c r="H810" s="4">
        <v>8438</v>
      </c>
      <c r="I810" s="4">
        <v>264</v>
      </c>
      <c r="J810" s="51">
        <v>240</v>
      </c>
      <c r="K810" s="51">
        <v>163</v>
      </c>
      <c r="L810" s="51">
        <v>283</v>
      </c>
      <c r="M810" s="51">
        <v>295</v>
      </c>
      <c r="N810" s="59">
        <v>245</v>
      </c>
      <c r="O810" s="73">
        <f t="shared" si="277"/>
        <v>86</v>
      </c>
      <c r="P810" s="65">
        <f t="shared" si="271"/>
        <v>98</v>
      </c>
      <c r="Q810" s="65">
        <f t="shared" si="278"/>
        <v>51</v>
      </c>
      <c r="R810" s="65">
        <v>100</v>
      </c>
      <c r="S810" s="65">
        <f t="shared" si="275"/>
        <v>99</v>
      </c>
      <c r="T810" s="53">
        <f>VLOOKUP(N810,PER_PGLOB,2,FALSE)</f>
        <v>99</v>
      </c>
      <c r="U810" s="49">
        <f t="shared" si="262"/>
        <v>4</v>
      </c>
      <c r="V810" s="49">
        <f t="shared" si="263"/>
        <v>4</v>
      </c>
      <c r="W810" s="49">
        <f t="shared" si="264"/>
        <v>3</v>
      </c>
      <c r="X810" s="49">
        <f t="shared" si="265"/>
        <v>4</v>
      </c>
      <c r="Y810" s="49" t="str">
        <f t="shared" si="266"/>
        <v>B2</v>
      </c>
      <c r="AA810" s="4" t="s">
        <v>263</v>
      </c>
    </row>
    <row r="811" spans="1:27" x14ac:dyDescent="0.25">
      <c r="A811" s="2">
        <v>200069116</v>
      </c>
      <c r="B811" s="2" t="s">
        <v>2066</v>
      </c>
      <c r="C811" s="2" t="s">
        <v>2067</v>
      </c>
      <c r="D811" s="50" t="s">
        <v>2068</v>
      </c>
      <c r="E811" s="46" t="s">
        <v>11</v>
      </c>
      <c r="F811" s="50" t="s">
        <v>2488</v>
      </c>
      <c r="G811" s="39">
        <v>43688</v>
      </c>
      <c r="H811" s="4">
        <v>8438</v>
      </c>
      <c r="I811" s="4">
        <v>165</v>
      </c>
      <c r="J811" s="51">
        <v>129</v>
      </c>
      <c r="K811" s="51">
        <v>171</v>
      </c>
      <c r="L811" s="51">
        <v>189</v>
      </c>
      <c r="M811" s="51">
        <v>267</v>
      </c>
      <c r="N811" s="51">
        <v>189</v>
      </c>
      <c r="O811" s="73">
        <f t="shared" si="277"/>
        <v>44</v>
      </c>
      <c r="P811" s="65">
        <f t="shared" si="271"/>
        <v>27</v>
      </c>
      <c r="Q811" s="65">
        <f t="shared" si="278"/>
        <v>61</v>
      </c>
      <c r="R811" s="65">
        <f t="shared" ref="R811:R817" si="279">VLOOKUP(L811,PER_CC,2,FALSE)</f>
        <v>34</v>
      </c>
      <c r="S811" s="65">
        <f t="shared" si="275"/>
        <v>76</v>
      </c>
      <c r="T811" s="53">
        <f>VLOOKUP(N811,PER_PGLOB,2,FALSE)</f>
        <v>47</v>
      </c>
      <c r="U811" s="49">
        <f t="shared" si="262"/>
        <v>3</v>
      </c>
      <c r="V811" s="49">
        <f t="shared" si="263"/>
        <v>2</v>
      </c>
      <c r="W811" s="49">
        <f t="shared" si="264"/>
        <v>3</v>
      </c>
      <c r="X811" s="49">
        <f t="shared" si="265"/>
        <v>3</v>
      </c>
      <c r="Y811" s="49" t="str">
        <f t="shared" si="266"/>
        <v>B2</v>
      </c>
      <c r="AA811" s="4" t="s">
        <v>263</v>
      </c>
    </row>
    <row r="812" spans="1:27" x14ac:dyDescent="0.25">
      <c r="A812" s="2">
        <v>200074318</v>
      </c>
      <c r="B812" s="2" t="s">
        <v>2069</v>
      </c>
      <c r="C812" s="2" t="s">
        <v>2070</v>
      </c>
      <c r="D812" s="50" t="s">
        <v>2071</v>
      </c>
      <c r="E812" s="46" t="s">
        <v>11</v>
      </c>
      <c r="F812" s="50" t="s">
        <v>2488</v>
      </c>
      <c r="G812" s="39">
        <v>43688</v>
      </c>
      <c r="H812" s="4">
        <v>8438</v>
      </c>
      <c r="I812" s="4">
        <v>129</v>
      </c>
      <c r="J812" s="51">
        <v>180</v>
      </c>
      <c r="K812" s="51">
        <v>223</v>
      </c>
      <c r="L812" s="51">
        <v>257</v>
      </c>
      <c r="M812" s="51">
        <v>273</v>
      </c>
      <c r="N812" s="59">
        <v>233</v>
      </c>
      <c r="O812" s="73">
        <f t="shared" si="277"/>
        <v>13</v>
      </c>
      <c r="P812" s="65">
        <f t="shared" si="271"/>
        <v>67</v>
      </c>
      <c r="Q812" s="65">
        <v>97</v>
      </c>
      <c r="R812" s="65">
        <f t="shared" si="279"/>
        <v>98</v>
      </c>
      <c r="S812" s="65">
        <f t="shared" si="275"/>
        <v>85</v>
      </c>
      <c r="T812" s="53">
        <v>96</v>
      </c>
      <c r="U812" s="49">
        <f t="shared" si="262"/>
        <v>2</v>
      </c>
      <c r="V812" s="49">
        <f t="shared" si="263"/>
        <v>3</v>
      </c>
      <c r="W812" s="49">
        <f t="shared" si="264"/>
        <v>4</v>
      </c>
      <c r="X812" s="49">
        <f t="shared" si="265"/>
        <v>4</v>
      </c>
      <c r="Y812" s="49" t="str">
        <f t="shared" si="266"/>
        <v>B2</v>
      </c>
      <c r="AA812" s="4" t="s">
        <v>263</v>
      </c>
    </row>
    <row r="813" spans="1:27" x14ac:dyDescent="0.25">
      <c r="A813" s="2">
        <v>200074475</v>
      </c>
      <c r="B813" s="2" t="s">
        <v>2072</v>
      </c>
      <c r="C813" s="2" t="s">
        <v>2073</v>
      </c>
      <c r="D813" s="50" t="s">
        <v>2074</v>
      </c>
      <c r="E813" s="46" t="s">
        <v>11</v>
      </c>
      <c r="F813" s="50" t="s">
        <v>2488</v>
      </c>
      <c r="G813" s="39">
        <v>43688</v>
      </c>
      <c r="H813" s="4">
        <v>8438</v>
      </c>
      <c r="I813" s="4">
        <v>162</v>
      </c>
      <c r="J813" s="51">
        <v>146</v>
      </c>
      <c r="K813" s="51">
        <v>171</v>
      </c>
      <c r="L813" s="51">
        <v>214</v>
      </c>
      <c r="M813" s="51">
        <v>262</v>
      </c>
      <c r="N813" s="51">
        <v>198</v>
      </c>
      <c r="O813" s="73">
        <f t="shared" si="277"/>
        <v>41</v>
      </c>
      <c r="P813" s="65">
        <f t="shared" ref="P813:P844" si="280">VLOOKUP(J813,PER_RC,2,FALSE)</f>
        <v>40</v>
      </c>
      <c r="Q813" s="65">
        <f t="shared" ref="Q813:Q844" si="281">VLOOKUP(K813,PER_LC,2,FALSE)</f>
        <v>61</v>
      </c>
      <c r="R813" s="65">
        <f t="shared" si="279"/>
        <v>66</v>
      </c>
      <c r="S813" s="65">
        <f t="shared" si="275"/>
        <v>71</v>
      </c>
      <c r="T813" s="53">
        <f t="shared" ref="T813:T818" si="282">VLOOKUP(N813,PER_PGLOB,2,FALSE)</f>
        <v>60</v>
      </c>
      <c r="U813" s="49">
        <f t="shared" si="262"/>
        <v>3</v>
      </c>
      <c r="V813" s="49">
        <f t="shared" si="263"/>
        <v>2</v>
      </c>
      <c r="W813" s="49">
        <f t="shared" si="264"/>
        <v>3</v>
      </c>
      <c r="X813" s="49">
        <f t="shared" si="265"/>
        <v>4</v>
      </c>
      <c r="Y813" s="49" t="str">
        <f t="shared" si="266"/>
        <v>B2</v>
      </c>
      <c r="AA813" s="4" t="s">
        <v>263</v>
      </c>
    </row>
    <row r="814" spans="1:27" x14ac:dyDescent="0.25">
      <c r="A814" s="2">
        <v>200069430</v>
      </c>
      <c r="B814" s="2" t="s">
        <v>2075</v>
      </c>
      <c r="C814" s="2" t="s">
        <v>2076</v>
      </c>
      <c r="D814" s="50" t="s">
        <v>2077</v>
      </c>
      <c r="E814" s="46" t="s">
        <v>11</v>
      </c>
      <c r="F814" s="50" t="s">
        <v>2488</v>
      </c>
      <c r="G814" s="39">
        <v>43688</v>
      </c>
      <c r="H814" s="4">
        <v>8438</v>
      </c>
      <c r="I814" s="4">
        <v>171</v>
      </c>
      <c r="J814" s="51">
        <v>154</v>
      </c>
      <c r="K814" s="51">
        <v>129</v>
      </c>
      <c r="L814" s="51">
        <v>214</v>
      </c>
      <c r="M814" s="51">
        <v>273</v>
      </c>
      <c r="N814" s="51">
        <v>193</v>
      </c>
      <c r="O814" s="73">
        <f t="shared" si="277"/>
        <v>51</v>
      </c>
      <c r="P814" s="65">
        <f t="shared" si="280"/>
        <v>46</v>
      </c>
      <c r="Q814" s="65">
        <f t="shared" si="281"/>
        <v>20</v>
      </c>
      <c r="R814" s="65">
        <f t="shared" si="279"/>
        <v>66</v>
      </c>
      <c r="S814" s="65">
        <f t="shared" si="275"/>
        <v>85</v>
      </c>
      <c r="T814" s="53">
        <f t="shared" si="282"/>
        <v>53</v>
      </c>
      <c r="U814" s="49">
        <f t="shared" si="262"/>
        <v>3</v>
      </c>
      <c r="V814" s="49">
        <f t="shared" si="263"/>
        <v>3</v>
      </c>
      <c r="W814" s="49">
        <f t="shared" si="264"/>
        <v>2</v>
      </c>
      <c r="X814" s="49">
        <f t="shared" si="265"/>
        <v>4</v>
      </c>
      <c r="Y814" s="49" t="str">
        <f t="shared" si="266"/>
        <v>B2</v>
      </c>
      <c r="AA814" s="4" t="s">
        <v>263</v>
      </c>
    </row>
    <row r="815" spans="1:27" x14ac:dyDescent="0.25">
      <c r="A815" s="2">
        <v>200076842</v>
      </c>
      <c r="B815" s="2" t="s">
        <v>2078</v>
      </c>
      <c r="C815" s="2" t="s">
        <v>2079</v>
      </c>
      <c r="D815" s="50" t="s">
        <v>2080</v>
      </c>
      <c r="E815" s="46" t="s">
        <v>11</v>
      </c>
      <c r="F815" s="50" t="s">
        <v>2488</v>
      </c>
      <c r="G815" s="39">
        <v>43688</v>
      </c>
      <c r="H815" s="4">
        <v>8438</v>
      </c>
      <c r="I815" s="4">
        <v>78</v>
      </c>
      <c r="J815" s="51">
        <v>214</v>
      </c>
      <c r="K815" s="51">
        <v>189</v>
      </c>
      <c r="L815" s="51">
        <v>249</v>
      </c>
      <c r="M815" s="51">
        <v>267</v>
      </c>
      <c r="N815" s="59">
        <v>230</v>
      </c>
      <c r="O815" s="73">
        <v>7</v>
      </c>
      <c r="P815" s="65">
        <f t="shared" si="280"/>
        <v>88</v>
      </c>
      <c r="Q815" s="65">
        <f t="shared" si="281"/>
        <v>76</v>
      </c>
      <c r="R815" s="65">
        <f t="shared" si="279"/>
        <v>94</v>
      </c>
      <c r="S815" s="65">
        <f t="shared" si="275"/>
        <v>76</v>
      </c>
      <c r="T815" s="53">
        <f t="shared" si="282"/>
        <v>94</v>
      </c>
      <c r="U815" s="49">
        <f t="shared" si="262"/>
        <v>1</v>
      </c>
      <c r="V815" s="49">
        <f t="shared" si="263"/>
        <v>4</v>
      </c>
      <c r="W815" s="49">
        <f t="shared" si="264"/>
        <v>3</v>
      </c>
      <c r="X815" s="49">
        <f t="shared" si="265"/>
        <v>4</v>
      </c>
      <c r="Y815" s="49" t="str">
        <f t="shared" si="266"/>
        <v>B2</v>
      </c>
      <c r="AA815" s="4" t="s">
        <v>263</v>
      </c>
    </row>
    <row r="816" spans="1:27" x14ac:dyDescent="0.25">
      <c r="A816" s="2">
        <v>200069314</v>
      </c>
      <c r="B816" s="2" t="s">
        <v>2081</v>
      </c>
      <c r="C816" s="2" t="s">
        <v>381</v>
      </c>
      <c r="D816" s="50" t="s">
        <v>2082</v>
      </c>
      <c r="E816" s="46" t="s">
        <v>11</v>
      </c>
      <c r="F816" s="50" t="s">
        <v>2488</v>
      </c>
      <c r="G816" s="39">
        <v>43688</v>
      </c>
      <c r="H816" s="4">
        <v>8438</v>
      </c>
      <c r="I816" s="4">
        <v>141</v>
      </c>
      <c r="J816" s="51">
        <v>180</v>
      </c>
      <c r="K816" s="51">
        <v>171</v>
      </c>
      <c r="L816" s="51">
        <v>231</v>
      </c>
      <c r="M816" s="51">
        <v>295</v>
      </c>
      <c r="N816" s="59">
        <v>219</v>
      </c>
      <c r="O816" s="73">
        <f>VLOOKUP(I816,PER_CE,2,FALSE)</f>
        <v>31</v>
      </c>
      <c r="P816" s="65">
        <f t="shared" si="280"/>
        <v>67</v>
      </c>
      <c r="Q816" s="65">
        <f t="shared" si="281"/>
        <v>61</v>
      </c>
      <c r="R816" s="65">
        <f t="shared" si="279"/>
        <v>85</v>
      </c>
      <c r="S816" s="65">
        <f t="shared" si="275"/>
        <v>99</v>
      </c>
      <c r="T816" s="53">
        <f t="shared" si="282"/>
        <v>86</v>
      </c>
      <c r="U816" s="49">
        <f t="shared" si="262"/>
        <v>2</v>
      </c>
      <c r="V816" s="49">
        <f t="shared" si="263"/>
        <v>3</v>
      </c>
      <c r="W816" s="49">
        <f t="shared" si="264"/>
        <v>3</v>
      </c>
      <c r="X816" s="49">
        <f t="shared" si="265"/>
        <v>4</v>
      </c>
      <c r="Y816" s="49" t="str">
        <f t="shared" si="266"/>
        <v>B2</v>
      </c>
      <c r="AA816" s="4" t="s">
        <v>263</v>
      </c>
    </row>
    <row r="817" spans="1:27" x14ac:dyDescent="0.25">
      <c r="A817" s="2">
        <v>200064133</v>
      </c>
      <c r="B817" s="2" t="s">
        <v>2083</v>
      </c>
      <c r="C817" s="2" t="s">
        <v>750</v>
      </c>
      <c r="D817" s="50" t="s">
        <v>2084</v>
      </c>
      <c r="E817" s="46" t="s">
        <v>11</v>
      </c>
      <c r="F817" s="50" t="s">
        <v>2488</v>
      </c>
      <c r="G817" s="39">
        <v>43688</v>
      </c>
      <c r="H817" s="4">
        <v>8438</v>
      </c>
      <c r="I817" s="4">
        <v>137</v>
      </c>
      <c r="J817" s="51">
        <v>146</v>
      </c>
      <c r="K817" s="51">
        <v>171</v>
      </c>
      <c r="L817" s="51">
        <v>154</v>
      </c>
      <c r="M817" s="51">
        <v>289</v>
      </c>
      <c r="N817" s="59">
        <v>190</v>
      </c>
      <c r="O817" s="73">
        <f>VLOOKUP(I817,PER_CE,2,FALSE)</f>
        <v>26</v>
      </c>
      <c r="P817" s="65">
        <f t="shared" si="280"/>
        <v>40</v>
      </c>
      <c r="Q817" s="65">
        <f t="shared" si="281"/>
        <v>61</v>
      </c>
      <c r="R817" s="65">
        <f t="shared" si="279"/>
        <v>13</v>
      </c>
      <c r="S817" s="65">
        <f t="shared" si="275"/>
        <v>95</v>
      </c>
      <c r="T817" s="53">
        <f t="shared" si="282"/>
        <v>50</v>
      </c>
      <c r="U817" s="49">
        <f t="shared" si="262"/>
        <v>2</v>
      </c>
      <c r="V817" s="49">
        <f t="shared" si="263"/>
        <v>2</v>
      </c>
      <c r="W817" s="49">
        <f t="shared" si="264"/>
        <v>3</v>
      </c>
      <c r="X817" s="49">
        <f t="shared" si="265"/>
        <v>2</v>
      </c>
      <c r="Y817" s="49" t="str">
        <f t="shared" si="266"/>
        <v>B2</v>
      </c>
      <c r="AA817" s="4" t="s">
        <v>263</v>
      </c>
    </row>
    <row r="818" spans="1:27" x14ac:dyDescent="0.25">
      <c r="A818" s="2">
        <v>200054108</v>
      </c>
      <c r="B818" s="2" t="s">
        <v>2085</v>
      </c>
      <c r="C818" s="2" t="s">
        <v>1169</v>
      </c>
      <c r="D818" s="50" t="s">
        <v>2086</v>
      </c>
      <c r="E818" s="46" t="s">
        <v>11</v>
      </c>
      <c r="F818" s="50" t="s">
        <v>2488</v>
      </c>
      <c r="G818" s="39">
        <v>43688</v>
      </c>
      <c r="H818" s="4">
        <v>8438</v>
      </c>
      <c r="I818" s="4">
        <v>169</v>
      </c>
      <c r="J818" s="51">
        <v>137</v>
      </c>
      <c r="K818" s="51">
        <v>171</v>
      </c>
      <c r="L818" s="51"/>
      <c r="M818" s="51">
        <v>245</v>
      </c>
      <c r="N818" s="51">
        <v>138</v>
      </c>
      <c r="O818" s="73">
        <f>VLOOKUP(I818,PER_CE,2,FALSE)</f>
        <v>48</v>
      </c>
      <c r="P818" s="65">
        <f t="shared" si="280"/>
        <v>33</v>
      </c>
      <c r="Q818" s="65">
        <f t="shared" si="281"/>
        <v>61</v>
      </c>
      <c r="R818" s="65"/>
      <c r="S818" s="65">
        <f t="shared" si="275"/>
        <v>52</v>
      </c>
      <c r="T818" s="53">
        <f t="shared" si="282"/>
        <v>10</v>
      </c>
      <c r="U818" s="49">
        <f t="shared" si="262"/>
        <v>3</v>
      </c>
      <c r="V818" s="49">
        <f t="shared" si="263"/>
        <v>2</v>
      </c>
      <c r="W818" s="49">
        <f t="shared" si="264"/>
        <v>3</v>
      </c>
      <c r="X818" s="49">
        <f t="shared" si="265"/>
        <v>1</v>
      </c>
      <c r="Y818" s="49" t="str">
        <f t="shared" si="266"/>
        <v>B2</v>
      </c>
      <c r="AA818" s="4" t="s">
        <v>263</v>
      </c>
    </row>
    <row r="819" spans="1:27" x14ac:dyDescent="0.25">
      <c r="A819" s="2">
        <v>200075756</v>
      </c>
      <c r="B819" s="2" t="s">
        <v>2087</v>
      </c>
      <c r="C819" s="2" t="s">
        <v>807</v>
      </c>
      <c r="D819" s="50" t="s">
        <v>2088</v>
      </c>
      <c r="E819" s="46" t="s">
        <v>11</v>
      </c>
      <c r="F819" s="50" t="s">
        <v>2488</v>
      </c>
      <c r="G819" s="39">
        <v>43688</v>
      </c>
      <c r="H819" s="4">
        <v>8438</v>
      </c>
      <c r="I819" s="4">
        <v>137</v>
      </c>
      <c r="J819" s="51">
        <v>214</v>
      </c>
      <c r="K819" s="51">
        <v>171</v>
      </c>
      <c r="L819" s="51">
        <v>257</v>
      </c>
      <c r="M819" s="51">
        <v>273</v>
      </c>
      <c r="N819" s="59">
        <v>229</v>
      </c>
      <c r="O819" s="73">
        <f>VLOOKUP(I819,PER_CE,2,FALSE)</f>
        <v>26</v>
      </c>
      <c r="P819" s="65">
        <f t="shared" si="280"/>
        <v>88</v>
      </c>
      <c r="Q819" s="65">
        <f t="shared" si="281"/>
        <v>61</v>
      </c>
      <c r="R819" s="65">
        <f t="shared" ref="R819:R826" si="283">VLOOKUP(L819,PER_CC,2,FALSE)</f>
        <v>98</v>
      </c>
      <c r="S819" s="65">
        <f t="shared" si="275"/>
        <v>85</v>
      </c>
      <c r="T819" s="53">
        <v>94</v>
      </c>
      <c r="U819" s="49">
        <f t="shared" si="262"/>
        <v>2</v>
      </c>
      <c r="V819" s="49">
        <f t="shared" si="263"/>
        <v>4</v>
      </c>
      <c r="W819" s="49">
        <f t="shared" si="264"/>
        <v>3</v>
      </c>
      <c r="X819" s="49">
        <f t="shared" si="265"/>
        <v>4</v>
      </c>
      <c r="Y819" s="49" t="str">
        <f t="shared" si="266"/>
        <v>B2</v>
      </c>
      <c r="AA819" s="4" t="s">
        <v>263</v>
      </c>
    </row>
    <row r="820" spans="1:27" x14ac:dyDescent="0.25">
      <c r="A820" s="2">
        <v>200054435</v>
      </c>
      <c r="B820" s="2" t="s">
        <v>2089</v>
      </c>
      <c r="C820" s="2" t="s">
        <v>2090</v>
      </c>
      <c r="D820" s="50" t="s">
        <v>2091</v>
      </c>
      <c r="E820" s="46" t="s">
        <v>11</v>
      </c>
      <c r="F820" s="50" t="s">
        <v>2488</v>
      </c>
      <c r="G820" s="39">
        <v>43688</v>
      </c>
      <c r="H820" s="4">
        <v>8438</v>
      </c>
      <c r="I820" s="4">
        <v>40</v>
      </c>
      <c r="J820" s="51">
        <v>223</v>
      </c>
      <c r="K820" s="51">
        <v>154</v>
      </c>
      <c r="L820" s="51">
        <v>171</v>
      </c>
      <c r="M820" s="51">
        <v>245</v>
      </c>
      <c r="N820" s="51">
        <v>198</v>
      </c>
      <c r="O820" s="73">
        <v>3</v>
      </c>
      <c r="P820" s="65">
        <f t="shared" si="280"/>
        <v>92</v>
      </c>
      <c r="Q820" s="65">
        <f t="shared" si="281"/>
        <v>42</v>
      </c>
      <c r="R820" s="65">
        <f t="shared" si="283"/>
        <v>21</v>
      </c>
      <c r="S820" s="65">
        <f t="shared" si="275"/>
        <v>52</v>
      </c>
      <c r="T820" s="53">
        <f>VLOOKUP(N820,PER_PGLOB,2,FALSE)</f>
        <v>60</v>
      </c>
      <c r="U820" s="49">
        <f t="shared" si="262"/>
        <v>1</v>
      </c>
      <c r="V820" s="49">
        <f t="shared" si="263"/>
        <v>4</v>
      </c>
      <c r="W820" s="49">
        <f t="shared" si="264"/>
        <v>2</v>
      </c>
      <c r="X820" s="49">
        <f t="shared" si="265"/>
        <v>3</v>
      </c>
      <c r="Y820" s="49" t="str">
        <f t="shared" si="266"/>
        <v>B2</v>
      </c>
      <c r="AA820" s="4" t="s">
        <v>263</v>
      </c>
    </row>
    <row r="821" spans="1:27" x14ac:dyDescent="0.25">
      <c r="A821" s="2">
        <v>200072840</v>
      </c>
      <c r="B821" s="2" t="s">
        <v>2092</v>
      </c>
      <c r="C821" s="2" t="s">
        <v>2093</v>
      </c>
      <c r="D821" s="50" t="s">
        <v>2094</v>
      </c>
      <c r="E821" s="46" t="s">
        <v>11</v>
      </c>
      <c r="F821" s="50" t="s">
        <v>2488</v>
      </c>
      <c r="G821" s="39">
        <v>43688</v>
      </c>
      <c r="H821" s="4">
        <v>8438</v>
      </c>
      <c r="I821" s="4">
        <v>147</v>
      </c>
      <c r="J821" s="51">
        <v>214</v>
      </c>
      <c r="K821" s="51">
        <v>206</v>
      </c>
      <c r="L821" s="51">
        <v>197</v>
      </c>
      <c r="M821" s="51">
        <v>273</v>
      </c>
      <c r="N821" s="51">
        <v>223</v>
      </c>
      <c r="O821" s="73">
        <f>VLOOKUP(I821,PER_CE,2,FALSE)</f>
        <v>38</v>
      </c>
      <c r="P821" s="65">
        <f t="shared" si="280"/>
        <v>88</v>
      </c>
      <c r="Q821" s="65">
        <f t="shared" si="281"/>
        <v>90</v>
      </c>
      <c r="R821" s="65">
        <f t="shared" si="283"/>
        <v>45</v>
      </c>
      <c r="S821" s="65">
        <f t="shared" si="275"/>
        <v>85</v>
      </c>
      <c r="T821" s="53">
        <f>VLOOKUP(N821,PER_PGLOB,2,FALSE)</f>
        <v>90</v>
      </c>
      <c r="U821" s="49">
        <f t="shared" si="262"/>
        <v>2</v>
      </c>
      <c r="V821" s="49">
        <f t="shared" si="263"/>
        <v>4</v>
      </c>
      <c r="W821" s="49">
        <f t="shared" si="264"/>
        <v>4</v>
      </c>
      <c r="X821" s="49">
        <f t="shared" si="265"/>
        <v>3</v>
      </c>
      <c r="Y821" s="49" t="str">
        <f t="shared" si="266"/>
        <v>B2</v>
      </c>
      <c r="AA821" s="4" t="s">
        <v>263</v>
      </c>
    </row>
    <row r="822" spans="1:27" x14ac:dyDescent="0.25">
      <c r="A822" s="2">
        <v>200074050</v>
      </c>
      <c r="B822" s="2" t="s">
        <v>2095</v>
      </c>
      <c r="C822" s="2" t="s">
        <v>3</v>
      </c>
      <c r="D822" s="50" t="s">
        <v>2096</v>
      </c>
      <c r="E822" s="46" t="s">
        <v>11</v>
      </c>
      <c r="F822" s="50" t="s">
        <v>2488</v>
      </c>
      <c r="G822" s="39">
        <v>43688</v>
      </c>
      <c r="H822" s="4">
        <v>8438</v>
      </c>
      <c r="I822" s="4">
        <v>141</v>
      </c>
      <c r="J822" s="51">
        <v>197</v>
      </c>
      <c r="K822" s="51">
        <v>189</v>
      </c>
      <c r="L822" s="51">
        <v>206</v>
      </c>
      <c r="M822" s="51">
        <v>289</v>
      </c>
      <c r="N822" s="59">
        <v>220</v>
      </c>
      <c r="O822" s="73">
        <f>VLOOKUP(I822,PER_CE,2,FALSE)</f>
        <v>31</v>
      </c>
      <c r="P822" s="65">
        <f t="shared" si="280"/>
        <v>77</v>
      </c>
      <c r="Q822" s="65">
        <f t="shared" si="281"/>
        <v>76</v>
      </c>
      <c r="R822" s="65">
        <f t="shared" si="283"/>
        <v>55</v>
      </c>
      <c r="S822" s="65">
        <f t="shared" si="275"/>
        <v>95</v>
      </c>
      <c r="T822" s="53">
        <f>VLOOKUP(N822,PER_PGLOB,2,FALSE)</f>
        <v>87</v>
      </c>
      <c r="U822" s="49">
        <f t="shared" si="262"/>
        <v>2</v>
      </c>
      <c r="V822" s="49">
        <f t="shared" si="263"/>
        <v>3</v>
      </c>
      <c r="W822" s="49">
        <f t="shared" si="264"/>
        <v>3</v>
      </c>
      <c r="X822" s="49">
        <f t="shared" si="265"/>
        <v>4</v>
      </c>
      <c r="Y822" s="49" t="str">
        <f t="shared" si="266"/>
        <v>B2</v>
      </c>
      <c r="AA822" s="4" t="s">
        <v>263</v>
      </c>
    </row>
    <row r="823" spans="1:27" x14ac:dyDescent="0.25">
      <c r="A823" s="2">
        <v>200071514</v>
      </c>
      <c r="B823" s="2" t="s">
        <v>2097</v>
      </c>
      <c r="C823" s="2" t="s">
        <v>3</v>
      </c>
      <c r="D823" s="50" t="s">
        <v>2098</v>
      </c>
      <c r="E823" s="46" t="s">
        <v>11</v>
      </c>
      <c r="F823" s="50" t="s">
        <v>2488</v>
      </c>
      <c r="G823" s="39">
        <v>43688</v>
      </c>
      <c r="H823" s="4">
        <v>8438</v>
      </c>
      <c r="I823" s="4">
        <v>175</v>
      </c>
      <c r="J823" s="51">
        <v>231</v>
      </c>
      <c r="K823" s="51">
        <v>163</v>
      </c>
      <c r="L823" s="51">
        <v>223</v>
      </c>
      <c r="M823" s="51">
        <v>295</v>
      </c>
      <c r="N823" s="59">
        <v>228</v>
      </c>
      <c r="O823" s="73">
        <f>VLOOKUP(I823,PER_CE,2,FALSE)</f>
        <v>59</v>
      </c>
      <c r="P823" s="65">
        <f t="shared" si="280"/>
        <v>95</v>
      </c>
      <c r="Q823" s="65">
        <f t="shared" si="281"/>
        <v>51</v>
      </c>
      <c r="R823" s="65">
        <f t="shared" si="283"/>
        <v>77</v>
      </c>
      <c r="S823" s="65">
        <f t="shared" si="275"/>
        <v>99</v>
      </c>
      <c r="T823" s="53">
        <f>VLOOKUP(N823,PER_PGLOB,2,FALSE)</f>
        <v>93</v>
      </c>
      <c r="U823" s="49">
        <f t="shared" si="262"/>
        <v>3</v>
      </c>
      <c r="V823" s="49">
        <f t="shared" si="263"/>
        <v>4</v>
      </c>
      <c r="W823" s="49">
        <f t="shared" si="264"/>
        <v>3</v>
      </c>
      <c r="X823" s="49">
        <f t="shared" si="265"/>
        <v>4</v>
      </c>
      <c r="Y823" s="49" t="str">
        <f t="shared" si="266"/>
        <v>B2</v>
      </c>
      <c r="AA823" s="4" t="s">
        <v>263</v>
      </c>
    </row>
    <row r="824" spans="1:27" x14ac:dyDescent="0.25">
      <c r="A824" s="2">
        <v>200070904</v>
      </c>
      <c r="B824" s="2" t="s">
        <v>2099</v>
      </c>
      <c r="C824" s="2" t="s">
        <v>2100</v>
      </c>
      <c r="D824" s="50" t="s">
        <v>2101</v>
      </c>
      <c r="E824" s="46" t="s">
        <v>11</v>
      </c>
      <c r="F824" s="50" t="s">
        <v>2488</v>
      </c>
      <c r="G824" s="39">
        <v>43688</v>
      </c>
      <c r="H824" s="4">
        <v>8438</v>
      </c>
      <c r="I824" s="4">
        <v>206</v>
      </c>
      <c r="J824" s="51">
        <v>163</v>
      </c>
      <c r="K824" s="51">
        <v>171</v>
      </c>
      <c r="L824" s="51">
        <v>206</v>
      </c>
      <c r="M824" s="51">
        <v>284</v>
      </c>
      <c r="N824" s="51">
        <v>206</v>
      </c>
      <c r="O824" s="73">
        <v>79</v>
      </c>
      <c r="P824" s="65">
        <f t="shared" si="280"/>
        <v>53</v>
      </c>
      <c r="Q824" s="65">
        <f t="shared" si="281"/>
        <v>61</v>
      </c>
      <c r="R824" s="65">
        <f t="shared" si="283"/>
        <v>55</v>
      </c>
      <c r="S824" s="65">
        <f t="shared" si="275"/>
        <v>93</v>
      </c>
      <c r="T824" s="53">
        <v>73</v>
      </c>
      <c r="U824" s="49">
        <f t="shared" si="262"/>
        <v>4</v>
      </c>
      <c r="V824" s="49">
        <f t="shared" si="263"/>
        <v>3</v>
      </c>
      <c r="W824" s="49">
        <f t="shared" si="264"/>
        <v>3</v>
      </c>
      <c r="X824" s="49">
        <f t="shared" si="265"/>
        <v>4</v>
      </c>
      <c r="Y824" s="49" t="str">
        <f t="shared" si="266"/>
        <v>B2</v>
      </c>
      <c r="AA824" s="4" t="s">
        <v>263</v>
      </c>
    </row>
    <row r="825" spans="1:27" x14ac:dyDescent="0.25">
      <c r="A825" s="2">
        <v>200075120</v>
      </c>
      <c r="B825" s="2" t="s">
        <v>2102</v>
      </c>
      <c r="C825" s="2" t="s">
        <v>8</v>
      </c>
      <c r="D825" s="50" t="s">
        <v>2103</v>
      </c>
      <c r="E825" s="46" t="s">
        <v>11</v>
      </c>
      <c r="F825" s="50" t="s">
        <v>2488</v>
      </c>
      <c r="G825" s="39">
        <v>43688</v>
      </c>
      <c r="H825" s="4">
        <v>8438</v>
      </c>
      <c r="I825" s="4">
        <v>165</v>
      </c>
      <c r="J825" s="51">
        <v>214</v>
      </c>
      <c r="K825" s="51">
        <v>180</v>
      </c>
      <c r="L825" s="51">
        <v>214</v>
      </c>
      <c r="M825" s="51">
        <v>251</v>
      </c>
      <c r="N825" s="51">
        <v>215</v>
      </c>
      <c r="O825" s="73">
        <f>VLOOKUP(I825,PER_CE,2,FALSE)</f>
        <v>44</v>
      </c>
      <c r="P825" s="65">
        <f t="shared" si="280"/>
        <v>88</v>
      </c>
      <c r="Q825" s="65">
        <f t="shared" si="281"/>
        <v>71</v>
      </c>
      <c r="R825" s="65">
        <f t="shared" si="283"/>
        <v>66</v>
      </c>
      <c r="S825" s="65">
        <f t="shared" si="275"/>
        <v>59</v>
      </c>
      <c r="T825" s="53">
        <f>VLOOKUP(N825,PER_PGLOB,2,FALSE)</f>
        <v>83</v>
      </c>
      <c r="U825" s="49">
        <f t="shared" si="262"/>
        <v>3</v>
      </c>
      <c r="V825" s="49">
        <f t="shared" si="263"/>
        <v>4</v>
      </c>
      <c r="W825" s="49">
        <f t="shared" si="264"/>
        <v>3</v>
      </c>
      <c r="X825" s="49">
        <f t="shared" si="265"/>
        <v>4</v>
      </c>
      <c r="Y825" s="49" t="str">
        <f t="shared" si="266"/>
        <v>B2</v>
      </c>
      <c r="AA825" s="4" t="s">
        <v>263</v>
      </c>
    </row>
    <row r="826" spans="1:27" x14ac:dyDescent="0.25">
      <c r="A826" s="2">
        <v>200075527</v>
      </c>
      <c r="B826" s="2" t="s">
        <v>2255</v>
      </c>
      <c r="C826" s="2" t="s">
        <v>337</v>
      </c>
      <c r="D826" s="50" t="s">
        <v>2256</v>
      </c>
      <c r="E826" s="46" t="s">
        <v>11</v>
      </c>
      <c r="F826" s="50" t="s">
        <v>2488</v>
      </c>
      <c r="G826" s="39">
        <v>43688</v>
      </c>
      <c r="H826" s="4">
        <v>8439</v>
      </c>
      <c r="I826" s="4">
        <v>165</v>
      </c>
      <c r="J826" s="51">
        <v>223</v>
      </c>
      <c r="K826" s="51">
        <v>154</v>
      </c>
      <c r="L826" s="51">
        <v>206</v>
      </c>
      <c r="M826" s="51">
        <v>289</v>
      </c>
      <c r="N826" s="59">
        <v>218</v>
      </c>
      <c r="O826" s="73">
        <f>VLOOKUP(I826,PER_CE,2,FALSE)</f>
        <v>44</v>
      </c>
      <c r="P826" s="65">
        <f t="shared" si="280"/>
        <v>92</v>
      </c>
      <c r="Q826" s="65">
        <f t="shared" si="281"/>
        <v>42</v>
      </c>
      <c r="R826" s="65">
        <f t="shared" si="283"/>
        <v>55</v>
      </c>
      <c r="S826" s="65">
        <f t="shared" si="275"/>
        <v>95</v>
      </c>
      <c r="T826" s="53">
        <f>VLOOKUP(N826,PER_PGLOB,2,FALSE)</f>
        <v>85</v>
      </c>
      <c r="U826" s="49">
        <f t="shared" ref="U826:U889" si="284">VALUE(IF(I826&lt;116,"1",IF(I826&lt;151,"2",IF(I826&lt;186,"3",IF(I826&lt;=300,"4","ERROR")))))</f>
        <v>3</v>
      </c>
      <c r="V826" s="49">
        <f t="shared" ref="V826:V889" si="285">VALUE(IF(J826&lt;126,"1",IF(J826&lt;154,"2",IF(J826&lt;203,"3",IF(J826&lt;=300,"4","ERROR")))))</f>
        <v>4</v>
      </c>
      <c r="W826" s="49">
        <f t="shared" ref="W826:W889" si="286">VALUE(IF(K826&lt;125,"1",IF(K826&lt;158,"2",IF(K826&lt;200,"3",IF(K826&lt;=300,"4","ERROR")))))</f>
        <v>2</v>
      </c>
      <c r="X826" s="49">
        <f t="shared" ref="X826:X889" si="287">VALUE(IF(L826&lt;125,"1",IF(L826&lt;157,"2",IF(L826&lt;200,"3",IF(L826&lt;=300,"4","ERROR")))))</f>
        <v>4</v>
      </c>
      <c r="Y826" s="49" t="str">
        <f t="shared" ref="Y826:Y889" si="288">IF(M826&lt;123,"-A1",IF(M826&lt;146,"A1",IF(M826&lt;171,"A2",IF(M826&lt;200,"B1",IF(M826&lt;=300,"B2","ERROR")))))</f>
        <v>B2</v>
      </c>
      <c r="AA826" s="4" t="s">
        <v>263</v>
      </c>
    </row>
    <row r="827" spans="1:27" x14ac:dyDescent="0.25">
      <c r="A827" s="2">
        <v>200061603</v>
      </c>
      <c r="B827" s="2" t="s">
        <v>2104</v>
      </c>
      <c r="C827" s="2" t="s">
        <v>2105</v>
      </c>
      <c r="D827" s="50" t="s">
        <v>2106</v>
      </c>
      <c r="E827" s="46" t="s">
        <v>11</v>
      </c>
      <c r="F827" s="50" t="s">
        <v>2488</v>
      </c>
      <c r="G827" s="39">
        <v>43688</v>
      </c>
      <c r="H827" s="4">
        <v>8438</v>
      </c>
      <c r="I827" s="4">
        <v>147</v>
      </c>
      <c r="J827" s="51">
        <v>137</v>
      </c>
      <c r="K827" s="51">
        <v>154</v>
      </c>
      <c r="L827" s="51"/>
      <c r="M827" s="51">
        <v>273</v>
      </c>
      <c r="N827" s="51">
        <v>141</v>
      </c>
      <c r="O827" s="73">
        <f>VLOOKUP(I827,PER_CE,2,FALSE)</f>
        <v>38</v>
      </c>
      <c r="P827" s="65">
        <f t="shared" si="280"/>
        <v>33</v>
      </c>
      <c r="Q827" s="65">
        <f t="shared" si="281"/>
        <v>42</v>
      </c>
      <c r="R827" s="65"/>
      <c r="S827" s="65">
        <f t="shared" si="275"/>
        <v>85</v>
      </c>
      <c r="T827" s="53">
        <v>11</v>
      </c>
      <c r="U827" s="49">
        <f t="shared" si="284"/>
        <v>2</v>
      </c>
      <c r="V827" s="49">
        <f t="shared" si="285"/>
        <v>2</v>
      </c>
      <c r="W827" s="49">
        <f t="shared" si="286"/>
        <v>2</v>
      </c>
      <c r="X827" s="49">
        <f t="shared" si="287"/>
        <v>1</v>
      </c>
      <c r="Y827" s="49" t="str">
        <f t="shared" si="288"/>
        <v>B2</v>
      </c>
      <c r="AA827" s="4" t="s">
        <v>263</v>
      </c>
    </row>
    <row r="828" spans="1:27" x14ac:dyDescent="0.25">
      <c r="A828" s="2">
        <v>200047130</v>
      </c>
      <c r="B828" s="2" t="s">
        <v>2107</v>
      </c>
      <c r="C828" s="2" t="s">
        <v>137</v>
      </c>
      <c r="D828" s="50" t="s">
        <v>2108</v>
      </c>
      <c r="E828" s="46" t="s">
        <v>11</v>
      </c>
      <c r="F828" s="50" t="s">
        <v>2488</v>
      </c>
      <c r="G828" s="39">
        <v>43688</v>
      </c>
      <c r="H828" s="4">
        <v>8438</v>
      </c>
      <c r="I828" s="4">
        <v>165</v>
      </c>
      <c r="J828" s="51">
        <v>129</v>
      </c>
      <c r="K828" s="51">
        <v>111</v>
      </c>
      <c r="L828" s="51">
        <v>197</v>
      </c>
      <c r="M828" s="51">
        <v>196</v>
      </c>
      <c r="N828" s="51">
        <v>158</v>
      </c>
      <c r="O828" s="73">
        <f>VLOOKUP(I828,PER_CE,2,FALSE)</f>
        <v>44</v>
      </c>
      <c r="P828" s="65">
        <f t="shared" si="280"/>
        <v>27</v>
      </c>
      <c r="Q828" s="65">
        <f t="shared" si="281"/>
        <v>12</v>
      </c>
      <c r="R828" s="65">
        <f t="shared" ref="R828:R849" si="289">VLOOKUP(L828,PER_CC,2,FALSE)</f>
        <v>45</v>
      </c>
      <c r="S828" s="65">
        <f t="shared" si="275"/>
        <v>18</v>
      </c>
      <c r="T828" s="53">
        <f>VLOOKUP(N828,PER_PGLOB,2,FALSE)</f>
        <v>19</v>
      </c>
      <c r="U828" s="49">
        <f t="shared" si="284"/>
        <v>3</v>
      </c>
      <c r="V828" s="49">
        <f t="shared" si="285"/>
        <v>2</v>
      </c>
      <c r="W828" s="49">
        <f t="shared" si="286"/>
        <v>1</v>
      </c>
      <c r="X828" s="49">
        <f t="shared" si="287"/>
        <v>3</v>
      </c>
      <c r="Y828" s="49" t="str">
        <f t="shared" si="288"/>
        <v>B1</v>
      </c>
      <c r="AA828" s="4" t="s">
        <v>263</v>
      </c>
    </row>
    <row r="829" spans="1:27" x14ac:dyDescent="0.25">
      <c r="A829" s="2">
        <v>200064888</v>
      </c>
      <c r="B829" s="2" t="s">
        <v>2109</v>
      </c>
      <c r="C829" s="2" t="s">
        <v>1208</v>
      </c>
      <c r="D829" s="50" t="s">
        <v>2110</v>
      </c>
      <c r="E829" s="46" t="s">
        <v>11</v>
      </c>
      <c r="F829" s="50" t="s">
        <v>2488</v>
      </c>
      <c r="G829" s="39">
        <v>43688</v>
      </c>
      <c r="H829" s="4">
        <v>8438</v>
      </c>
      <c r="I829" s="4">
        <v>124</v>
      </c>
      <c r="J829" s="51">
        <v>180</v>
      </c>
      <c r="K829" s="51">
        <v>171</v>
      </c>
      <c r="L829" s="51">
        <v>197</v>
      </c>
      <c r="M829" s="51"/>
      <c r="N829" s="51">
        <v>137</v>
      </c>
      <c r="O829" s="73">
        <v>11</v>
      </c>
      <c r="P829" s="65">
        <f t="shared" si="280"/>
        <v>67</v>
      </c>
      <c r="Q829" s="65">
        <f t="shared" si="281"/>
        <v>61</v>
      </c>
      <c r="R829" s="65">
        <f t="shared" si="289"/>
        <v>45</v>
      </c>
      <c r="S829" s="65"/>
      <c r="T829" s="53">
        <v>10</v>
      </c>
      <c r="U829" s="49">
        <f t="shared" si="284"/>
        <v>2</v>
      </c>
      <c r="V829" s="49">
        <f t="shared" si="285"/>
        <v>3</v>
      </c>
      <c r="W829" s="49">
        <f t="shared" si="286"/>
        <v>3</v>
      </c>
      <c r="X829" s="49">
        <f t="shared" si="287"/>
        <v>3</v>
      </c>
      <c r="Y829" s="49" t="str">
        <f t="shared" si="288"/>
        <v>-A1</v>
      </c>
      <c r="AA829" s="4" t="s">
        <v>263</v>
      </c>
    </row>
    <row r="830" spans="1:27" x14ac:dyDescent="0.25">
      <c r="A830" s="2">
        <v>200069585</v>
      </c>
      <c r="B830" s="2" t="s">
        <v>2111</v>
      </c>
      <c r="C830" s="2" t="s">
        <v>301</v>
      </c>
      <c r="D830" s="50" t="s">
        <v>2112</v>
      </c>
      <c r="E830" s="46" t="s">
        <v>11</v>
      </c>
      <c r="F830" s="50" t="s">
        <v>2488</v>
      </c>
      <c r="G830" s="39">
        <v>43688</v>
      </c>
      <c r="H830" s="4">
        <v>8438</v>
      </c>
      <c r="I830" s="4">
        <v>147</v>
      </c>
      <c r="J830" s="51">
        <v>163</v>
      </c>
      <c r="K830" s="51">
        <v>171</v>
      </c>
      <c r="L830" s="51">
        <v>257</v>
      </c>
      <c r="M830" s="51">
        <v>262</v>
      </c>
      <c r="N830" s="59">
        <v>213</v>
      </c>
      <c r="O830" s="73">
        <f>VLOOKUP(I830,PER_CE,2,FALSE)</f>
        <v>38</v>
      </c>
      <c r="P830" s="65">
        <f t="shared" si="280"/>
        <v>53</v>
      </c>
      <c r="Q830" s="65">
        <f t="shared" si="281"/>
        <v>61</v>
      </c>
      <c r="R830" s="65">
        <f t="shared" si="289"/>
        <v>98</v>
      </c>
      <c r="S830" s="65">
        <f t="shared" ref="S830:S840" si="290">VLOOKUP(M830,PER_IGL,2,FALSE)</f>
        <v>71</v>
      </c>
      <c r="T830" s="53">
        <f>VLOOKUP(N830,PER_PGLOB,2,FALSE)</f>
        <v>81</v>
      </c>
      <c r="U830" s="49">
        <f t="shared" si="284"/>
        <v>2</v>
      </c>
      <c r="V830" s="49">
        <f t="shared" si="285"/>
        <v>3</v>
      </c>
      <c r="W830" s="49">
        <f t="shared" si="286"/>
        <v>3</v>
      </c>
      <c r="X830" s="49">
        <f t="shared" si="287"/>
        <v>4</v>
      </c>
      <c r="Y830" s="49" t="str">
        <f t="shared" si="288"/>
        <v>B2</v>
      </c>
      <c r="AA830" s="4" t="s">
        <v>263</v>
      </c>
    </row>
    <row r="831" spans="1:27" x14ac:dyDescent="0.25">
      <c r="A831" s="2">
        <v>200064903</v>
      </c>
      <c r="B831" s="2" t="s">
        <v>2113</v>
      </c>
      <c r="C831" s="2" t="s">
        <v>2114</v>
      </c>
      <c r="D831" s="50" t="s">
        <v>2115</v>
      </c>
      <c r="E831" s="46" t="s">
        <v>11</v>
      </c>
      <c r="F831" s="50" t="s">
        <v>2488</v>
      </c>
      <c r="G831" s="39">
        <v>43688</v>
      </c>
      <c r="H831" s="4">
        <v>8438</v>
      </c>
      <c r="I831" s="4">
        <v>147</v>
      </c>
      <c r="J831" s="51">
        <v>129</v>
      </c>
      <c r="K831" s="51">
        <v>206</v>
      </c>
      <c r="L831" s="51">
        <v>206</v>
      </c>
      <c r="M831" s="51">
        <v>142</v>
      </c>
      <c r="N831" s="51">
        <v>171</v>
      </c>
      <c r="O831" s="73">
        <f>VLOOKUP(I831,PER_CE,2,FALSE)</f>
        <v>38</v>
      </c>
      <c r="P831" s="65">
        <f t="shared" si="280"/>
        <v>27</v>
      </c>
      <c r="Q831" s="65">
        <f t="shared" si="281"/>
        <v>90</v>
      </c>
      <c r="R831" s="65">
        <f t="shared" si="289"/>
        <v>55</v>
      </c>
      <c r="S831" s="65">
        <f t="shared" si="290"/>
        <v>5</v>
      </c>
      <c r="T831" s="53">
        <v>29</v>
      </c>
      <c r="U831" s="49">
        <f t="shared" si="284"/>
        <v>2</v>
      </c>
      <c r="V831" s="49">
        <f t="shared" si="285"/>
        <v>2</v>
      </c>
      <c r="W831" s="49">
        <f t="shared" si="286"/>
        <v>4</v>
      </c>
      <c r="X831" s="49">
        <f t="shared" si="287"/>
        <v>4</v>
      </c>
      <c r="Y831" s="49" t="str">
        <f t="shared" si="288"/>
        <v>A1</v>
      </c>
      <c r="AA831" s="4" t="s">
        <v>263</v>
      </c>
    </row>
    <row r="832" spans="1:27" x14ac:dyDescent="0.25">
      <c r="A832" s="2">
        <v>200068992</v>
      </c>
      <c r="B832" s="2" t="s">
        <v>2116</v>
      </c>
      <c r="C832" s="2" t="s">
        <v>1351</v>
      </c>
      <c r="D832" s="50" t="s">
        <v>2117</v>
      </c>
      <c r="E832" s="46" t="s">
        <v>11</v>
      </c>
      <c r="F832" s="50" t="s">
        <v>2488</v>
      </c>
      <c r="G832" s="39">
        <v>43688</v>
      </c>
      <c r="H832" s="4">
        <v>8438</v>
      </c>
      <c r="I832" s="4">
        <v>147</v>
      </c>
      <c r="J832" s="51">
        <v>223</v>
      </c>
      <c r="K832" s="51">
        <v>137</v>
      </c>
      <c r="L832" s="51">
        <v>206</v>
      </c>
      <c r="M832" s="51">
        <v>267</v>
      </c>
      <c r="N832" s="51">
        <v>208</v>
      </c>
      <c r="O832" s="73">
        <f>VLOOKUP(I832,PER_CE,2,FALSE)</f>
        <v>38</v>
      </c>
      <c r="P832" s="65">
        <f t="shared" si="280"/>
        <v>92</v>
      </c>
      <c r="Q832" s="65">
        <f t="shared" si="281"/>
        <v>26</v>
      </c>
      <c r="R832" s="65">
        <f t="shared" si="289"/>
        <v>55</v>
      </c>
      <c r="S832" s="65">
        <f t="shared" si="290"/>
        <v>76</v>
      </c>
      <c r="T832" s="53">
        <f t="shared" ref="T832:T838" si="291">VLOOKUP(N832,PER_PGLOB,2,FALSE)</f>
        <v>75</v>
      </c>
      <c r="U832" s="49">
        <f t="shared" si="284"/>
        <v>2</v>
      </c>
      <c r="V832" s="49">
        <f t="shared" si="285"/>
        <v>4</v>
      </c>
      <c r="W832" s="49">
        <f t="shared" si="286"/>
        <v>2</v>
      </c>
      <c r="X832" s="49">
        <f t="shared" si="287"/>
        <v>4</v>
      </c>
      <c r="Y832" s="49" t="str">
        <f t="shared" si="288"/>
        <v>B2</v>
      </c>
      <c r="AA832" s="4" t="s">
        <v>263</v>
      </c>
    </row>
    <row r="833" spans="1:27" x14ac:dyDescent="0.25">
      <c r="A833" s="2">
        <v>200070907</v>
      </c>
      <c r="B833" s="2" t="s">
        <v>2118</v>
      </c>
      <c r="C833" s="2" t="s">
        <v>201</v>
      </c>
      <c r="D833" s="50" t="s">
        <v>2119</v>
      </c>
      <c r="E833" s="46" t="s">
        <v>11</v>
      </c>
      <c r="F833" s="50" t="s">
        <v>2488</v>
      </c>
      <c r="G833" s="39">
        <v>43688</v>
      </c>
      <c r="H833" s="4">
        <v>8438</v>
      </c>
      <c r="I833" s="4">
        <v>147</v>
      </c>
      <c r="J833" s="51">
        <v>189</v>
      </c>
      <c r="K833" s="51">
        <v>154</v>
      </c>
      <c r="L833" s="51">
        <v>214</v>
      </c>
      <c r="M833" s="51">
        <v>262</v>
      </c>
      <c r="N833" s="51">
        <v>205</v>
      </c>
      <c r="O833" s="73">
        <f>VLOOKUP(I833,PER_CE,2,FALSE)</f>
        <v>38</v>
      </c>
      <c r="P833" s="65">
        <f t="shared" si="280"/>
        <v>71</v>
      </c>
      <c r="Q833" s="65">
        <f t="shared" si="281"/>
        <v>42</v>
      </c>
      <c r="R833" s="65">
        <f t="shared" si="289"/>
        <v>66</v>
      </c>
      <c r="S833" s="65">
        <f t="shared" si="290"/>
        <v>71</v>
      </c>
      <c r="T833" s="53">
        <f t="shared" si="291"/>
        <v>72</v>
      </c>
      <c r="U833" s="49">
        <f t="shared" si="284"/>
        <v>2</v>
      </c>
      <c r="V833" s="49">
        <f t="shared" si="285"/>
        <v>3</v>
      </c>
      <c r="W833" s="49">
        <f t="shared" si="286"/>
        <v>2</v>
      </c>
      <c r="X833" s="49">
        <f t="shared" si="287"/>
        <v>4</v>
      </c>
      <c r="Y833" s="49" t="str">
        <f t="shared" si="288"/>
        <v>B2</v>
      </c>
      <c r="AA833" s="4" t="s">
        <v>263</v>
      </c>
    </row>
    <row r="834" spans="1:27" x14ac:dyDescent="0.25">
      <c r="A834" s="2">
        <v>200076770</v>
      </c>
      <c r="B834" s="2" t="s">
        <v>2120</v>
      </c>
      <c r="C834" s="2" t="s">
        <v>2121</v>
      </c>
      <c r="D834" s="50" t="s">
        <v>2122</v>
      </c>
      <c r="E834" s="46" t="s">
        <v>11</v>
      </c>
      <c r="F834" s="50" t="s">
        <v>2488</v>
      </c>
      <c r="G834" s="39">
        <v>43688</v>
      </c>
      <c r="H834" s="4">
        <v>8438</v>
      </c>
      <c r="I834" s="4">
        <v>181</v>
      </c>
      <c r="J834" s="51">
        <v>197</v>
      </c>
      <c r="K834" s="51">
        <v>197</v>
      </c>
      <c r="L834" s="51">
        <v>189</v>
      </c>
      <c r="M834" s="51">
        <v>235</v>
      </c>
      <c r="N834" s="51">
        <v>205</v>
      </c>
      <c r="O834" s="73">
        <f>VLOOKUP(I834,PER_CE,2,FALSE)</f>
        <v>74</v>
      </c>
      <c r="P834" s="65">
        <f t="shared" si="280"/>
        <v>77</v>
      </c>
      <c r="Q834" s="65">
        <f t="shared" si="281"/>
        <v>84</v>
      </c>
      <c r="R834" s="65">
        <f t="shared" si="289"/>
        <v>34</v>
      </c>
      <c r="S834" s="65">
        <f t="shared" si="290"/>
        <v>42</v>
      </c>
      <c r="T834" s="53">
        <f t="shared" si="291"/>
        <v>72</v>
      </c>
      <c r="U834" s="49">
        <f t="shared" si="284"/>
        <v>3</v>
      </c>
      <c r="V834" s="49">
        <f t="shared" si="285"/>
        <v>3</v>
      </c>
      <c r="W834" s="49">
        <f t="shared" si="286"/>
        <v>3</v>
      </c>
      <c r="X834" s="49">
        <f t="shared" si="287"/>
        <v>3</v>
      </c>
      <c r="Y834" s="49" t="str">
        <f t="shared" si="288"/>
        <v>B2</v>
      </c>
      <c r="AA834" s="4" t="s">
        <v>263</v>
      </c>
    </row>
    <row r="835" spans="1:27" x14ac:dyDescent="0.25">
      <c r="A835" s="2">
        <v>200074347</v>
      </c>
      <c r="B835" s="2" t="s">
        <v>2123</v>
      </c>
      <c r="C835" s="2" t="s">
        <v>112</v>
      </c>
      <c r="D835" s="50" t="s">
        <v>2124</v>
      </c>
      <c r="E835" s="46" t="s">
        <v>11</v>
      </c>
      <c r="F835" s="50" t="s">
        <v>2488</v>
      </c>
      <c r="G835" s="39">
        <v>43688</v>
      </c>
      <c r="H835" s="4">
        <v>8438</v>
      </c>
      <c r="I835" s="4">
        <v>201</v>
      </c>
      <c r="J835" s="51">
        <v>154</v>
      </c>
      <c r="K835" s="51">
        <v>180</v>
      </c>
      <c r="L835" s="51">
        <v>189</v>
      </c>
      <c r="M835" s="51">
        <v>245</v>
      </c>
      <c r="N835" s="51">
        <v>192</v>
      </c>
      <c r="O835" s="73">
        <v>79</v>
      </c>
      <c r="P835" s="65">
        <f t="shared" si="280"/>
        <v>46</v>
      </c>
      <c r="Q835" s="65">
        <f t="shared" si="281"/>
        <v>71</v>
      </c>
      <c r="R835" s="65">
        <f t="shared" si="289"/>
        <v>34</v>
      </c>
      <c r="S835" s="65">
        <f t="shared" si="290"/>
        <v>52</v>
      </c>
      <c r="T835" s="53">
        <f t="shared" si="291"/>
        <v>51</v>
      </c>
      <c r="U835" s="49">
        <f t="shared" si="284"/>
        <v>4</v>
      </c>
      <c r="V835" s="49">
        <f t="shared" si="285"/>
        <v>3</v>
      </c>
      <c r="W835" s="49">
        <f t="shared" si="286"/>
        <v>3</v>
      </c>
      <c r="X835" s="49">
        <f t="shared" si="287"/>
        <v>3</v>
      </c>
      <c r="Y835" s="49" t="str">
        <f t="shared" si="288"/>
        <v>B2</v>
      </c>
      <c r="AA835" s="4" t="s">
        <v>263</v>
      </c>
    </row>
    <row r="836" spans="1:27" x14ac:dyDescent="0.25">
      <c r="A836" s="2">
        <v>200063650</v>
      </c>
      <c r="B836" s="2" t="s">
        <v>2125</v>
      </c>
      <c r="C836" s="2" t="s">
        <v>421</v>
      </c>
      <c r="D836" s="50" t="s">
        <v>2126</v>
      </c>
      <c r="E836" s="46" t="s">
        <v>11</v>
      </c>
      <c r="F836" s="50" t="s">
        <v>2488</v>
      </c>
      <c r="G836" s="39">
        <v>43688</v>
      </c>
      <c r="H836" s="4">
        <v>8438</v>
      </c>
      <c r="I836" s="4">
        <v>131</v>
      </c>
      <c r="J836" s="51">
        <v>137</v>
      </c>
      <c r="K836" s="51">
        <v>163</v>
      </c>
      <c r="L836" s="51">
        <v>206</v>
      </c>
      <c r="M836" s="51">
        <v>245</v>
      </c>
      <c r="N836" s="51">
        <v>188</v>
      </c>
      <c r="O836" s="73">
        <f>VLOOKUP(I836,PER_CE,2,FALSE)</f>
        <v>16</v>
      </c>
      <c r="P836" s="65">
        <f t="shared" si="280"/>
        <v>33</v>
      </c>
      <c r="Q836" s="65">
        <f t="shared" si="281"/>
        <v>51</v>
      </c>
      <c r="R836" s="65">
        <f t="shared" si="289"/>
        <v>55</v>
      </c>
      <c r="S836" s="65">
        <f t="shared" si="290"/>
        <v>52</v>
      </c>
      <c r="T836" s="53">
        <f t="shared" si="291"/>
        <v>46</v>
      </c>
      <c r="U836" s="49">
        <f t="shared" si="284"/>
        <v>2</v>
      </c>
      <c r="V836" s="49">
        <f t="shared" si="285"/>
        <v>2</v>
      </c>
      <c r="W836" s="49">
        <f t="shared" si="286"/>
        <v>3</v>
      </c>
      <c r="X836" s="49">
        <f t="shared" si="287"/>
        <v>4</v>
      </c>
      <c r="Y836" s="49" t="str">
        <f t="shared" si="288"/>
        <v>B2</v>
      </c>
      <c r="AA836" s="4" t="s">
        <v>263</v>
      </c>
    </row>
    <row r="837" spans="1:27" x14ac:dyDescent="0.25">
      <c r="A837" s="2">
        <v>200064857</v>
      </c>
      <c r="B837" s="2" t="s">
        <v>2127</v>
      </c>
      <c r="C837" s="2" t="s">
        <v>114</v>
      </c>
      <c r="D837" s="50" t="s">
        <v>2128</v>
      </c>
      <c r="E837" s="46" t="s">
        <v>11</v>
      </c>
      <c r="F837" s="50" t="s">
        <v>2488</v>
      </c>
      <c r="G837" s="39">
        <v>43688</v>
      </c>
      <c r="H837" s="4">
        <v>8438</v>
      </c>
      <c r="I837" s="4">
        <v>187</v>
      </c>
      <c r="J837" s="51">
        <v>231</v>
      </c>
      <c r="K837" s="51">
        <v>163</v>
      </c>
      <c r="L837" s="51">
        <v>240</v>
      </c>
      <c r="M837" s="51">
        <v>278</v>
      </c>
      <c r="N837" s="51">
        <v>228</v>
      </c>
      <c r="O837" s="73">
        <v>79</v>
      </c>
      <c r="P837" s="65">
        <f t="shared" si="280"/>
        <v>95</v>
      </c>
      <c r="Q837" s="65">
        <f t="shared" si="281"/>
        <v>51</v>
      </c>
      <c r="R837" s="65">
        <f t="shared" si="289"/>
        <v>91</v>
      </c>
      <c r="S837" s="65">
        <f t="shared" si="290"/>
        <v>88</v>
      </c>
      <c r="T837" s="53">
        <f t="shared" si="291"/>
        <v>93</v>
      </c>
      <c r="U837" s="49">
        <f t="shared" si="284"/>
        <v>4</v>
      </c>
      <c r="V837" s="49">
        <f t="shared" si="285"/>
        <v>4</v>
      </c>
      <c r="W837" s="49">
        <f t="shared" si="286"/>
        <v>3</v>
      </c>
      <c r="X837" s="49">
        <f t="shared" si="287"/>
        <v>4</v>
      </c>
      <c r="Y837" s="49" t="str">
        <f t="shared" si="288"/>
        <v>B2</v>
      </c>
      <c r="AA837" s="4" t="s">
        <v>263</v>
      </c>
    </row>
    <row r="838" spans="1:27" x14ac:dyDescent="0.25">
      <c r="A838" s="2">
        <v>200073500</v>
      </c>
      <c r="B838" s="2" t="s">
        <v>2129</v>
      </c>
      <c r="C838" s="2" t="s">
        <v>807</v>
      </c>
      <c r="D838" s="50" t="s">
        <v>2130</v>
      </c>
      <c r="E838" s="46" t="s">
        <v>11</v>
      </c>
      <c r="F838" s="50" t="s">
        <v>2488</v>
      </c>
      <c r="G838" s="39">
        <v>43688</v>
      </c>
      <c r="H838" s="4">
        <v>8438</v>
      </c>
      <c r="I838" s="4">
        <v>147</v>
      </c>
      <c r="J838" s="51">
        <v>189</v>
      </c>
      <c r="K838" s="51">
        <v>197</v>
      </c>
      <c r="L838" s="51">
        <v>240</v>
      </c>
      <c r="M838" s="51">
        <v>235</v>
      </c>
      <c r="N838" s="51">
        <v>215</v>
      </c>
      <c r="O838" s="73">
        <f t="shared" ref="O838:O849" si="292">VLOOKUP(I838,PER_CE,2,FALSE)</f>
        <v>38</v>
      </c>
      <c r="P838" s="65">
        <f t="shared" si="280"/>
        <v>71</v>
      </c>
      <c r="Q838" s="65">
        <f t="shared" si="281"/>
        <v>84</v>
      </c>
      <c r="R838" s="65">
        <f t="shared" si="289"/>
        <v>91</v>
      </c>
      <c r="S838" s="65">
        <f t="shared" si="290"/>
        <v>42</v>
      </c>
      <c r="T838" s="53">
        <f t="shared" si="291"/>
        <v>83</v>
      </c>
      <c r="U838" s="49">
        <f t="shared" si="284"/>
        <v>2</v>
      </c>
      <c r="V838" s="49">
        <f t="shared" si="285"/>
        <v>3</v>
      </c>
      <c r="W838" s="49">
        <f t="shared" si="286"/>
        <v>3</v>
      </c>
      <c r="X838" s="49">
        <f t="shared" si="287"/>
        <v>4</v>
      </c>
      <c r="Y838" s="49" t="str">
        <f t="shared" si="288"/>
        <v>B2</v>
      </c>
      <c r="AA838" s="4" t="s">
        <v>263</v>
      </c>
    </row>
    <row r="839" spans="1:27" x14ac:dyDescent="0.25">
      <c r="A839" s="2">
        <v>200072121</v>
      </c>
      <c r="B839" s="2" t="s">
        <v>2131</v>
      </c>
      <c r="C839" s="2" t="s">
        <v>381</v>
      </c>
      <c r="D839" s="50" t="s">
        <v>2132</v>
      </c>
      <c r="E839" s="46" t="s">
        <v>11</v>
      </c>
      <c r="F839" s="50" t="s">
        <v>2488</v>
      </c>
      <c r="G839" s="39">
        <v>43688</v>
      </c>
      <c r="H839" s="4">
        <v>8438</v>
      </c>
      <c r="I839" s="4">
        <v>147</v>
      </c>
      <c r="J839" s="51">
        <v>223</v>
      </c>
      <c r="K839" s="51">
        <v>180</v>
      </c>
      <c r="L839" s="51">
        <v>249</v>
      </c>
      <c r="M839" s="51">
        <v>245</v>
      </c>
      <c r="N839" s="51">
        <v>224</v>
      </c>
      <c r="O839" s="73">
        <f t="shared" si="292"/>
        <v>38</v>
      </c>
      <c r="P839" s="65">
        <f t="shared" si="280"/>
        <v>92</v>
      </c>
      <c r="Q839" s="65">
        <f t="shared" si="281"/>
        <v>71</v>
      </c>
      <c r="R839" s="65">
        <f t="shared" si="289"/>
        <v>94</v>
      </c>
      <c r="S839" s="65">
        <f t="shared" si="290"/>
        <v>52</v>
      </c>
      <c r="T839" s="53">
        <v>91</v>
      </c>
      <c r="U839" s="49">
        <f t="shared" si="284"/>
        <v>2</v>
      </c>
      <c r="V839" s="49">
        <f t="shared" si="285"/>
        <v>4</v>
      </c>
      <c r="W839" s="49">
        <f t="shared" si="286"/>
        <v>3</v>
      </c>
      <c r="X839" s="49">
        <f t="shared" si="287"/>
        <v>4</v>
      </c>
      <c r="Y839" s="49" t="str">
        <f t="shared" si="288"/>
        <v>B2</v>
      </c>
      <c r="AA839" s="4" t="s">
        <v>263</v>
      </c>
    </row>
    <row r="840" spans="1:27" x14ac:dyDescent="0.25">
      <c r="A840" s="2">
        <v>200061967</v>
      </c>
      <c r="B840" s="2" t="s">
        <v>2133</v>
      </c>
      <c r="C840" s="2" t="s">
        <v>2134</v>
      </c>
      <c r="D840" s="50" t="s">
        <v>2135</v>
      </c>
      <c r="E840" s="46" t="s">
        <v>11</v>
      </c>
      <c r="F840" s="50" t="s">
        <v>2488</v>
      </c>
      <c r="G840" s="39">
        <v>43688</v>
      </c>
      <c r="H840" s="4">
        <v>8438</v>
      </c>
      <c r="I840" s="4">
        <v>147</v>
      </c>
      <c r="J840" s="51">
        <v>214</v>
      </c>
      <c r="K840" s="51">
        <v>214</v>
      </c>
      <c r="L840" s="51">
        <v>214</v>
      </c>
      <c r="M840" s="51">
        <v>273</v>
      </c>
      <c r="N840" s="59">
        <v>229</v>
      </c>
      <c r="O840" s="73">
        <f t="shared" si="292"/>
        <v>38</v>
      </c>
      <c r="P840" s="65">
        <f t="shared" si="280"/>
        <v>88</v>
      </c>
      <c r="Q840" s="65">
        <f t="shared" si="281"/>
        <v>94</v>
      </c>
      <c r="R840" s="65">
        <f t="shared" si="289"/>
        <v>66</v>
      </c>
      <c r="S840" s="65">
        <f t="shared" si="290"/>
        <v>85</v>
      </c>
      <c r="T840" s="53">
        <v>94</v>
      </c>
      <c r="U840" s="49">
        <f t="shared" si="284"/>
        <v>2</v>
      </c>
      <c r="V840" s="49">
        <f t="shared" si="285"/>
        <v>4</v>
      </c>
      <c r="W840" s="49">
        <f t="shared" si="286"/>
        <v>4</v>
      </c>
      <c r="X840" s="49">
        <f t="shared" si="287"/>
        <v>4</v>
      </c>
      <c r="Y840" s="49" t="str">
        <f t="shared" si="288"/>
        <v>B2</v>
      </c>
      <c r="AA840" s="4" t="s">
        <v>263</v>
      </c>
    </row>
    <row r="841" spans="1:27" x14ac:dyDescent="0.25">
      <c r="A841" s="2">
        <v>200075539</v>
      </c>
      <c r="B841" s="2" t="s">
        <v>2136</v>
      </c>
      <c r="C841" s="2" t="s">
        <v>2137</v>
      </c>
      <c r="D841" s="50" t="s">
        <v>2138</v>
      </c>
      <c r="E841" s="46" t="s">
        <v>11</v>
      </c>
      <c r="F841" s="50" t="s">
        <v>2488</v>
      </c>
      <c r="G841" s="39">
        <v>43688</v>
      </c>
      <c r="H841" s="4">
        <v>8438</v>
      </c>
      <c r="I841" s="4">
        <v>185</v>
      </c>
      <c r="J841" s="51">
        <v>189</v>
      </c>
      <c r="K841" s="51">
        <v>180</v>
      </c>
      <c r="L841" s="51">
        <v>223</v>
      </c>
      <c r="M841" s="51">
        <v>147</v>
      </c>
      <c r="N841" s="51">
        <v>185</v>
      </c>
      <c r="O841" s="73">
        <f t="shared" si="292"/>
        <v>78</v>
      </c>
      <c r="P841" s="65">
        <f t="shared" si="280"/>
        <v>71</v>
      </c>
      <c r="Q841" s="65">
        <f t="shared" si="281"/>
        <v>71</v>
      </c>
      <c r="R841" s="65">
        <f t="shared" si="289"/>
        <v>77</v>
      </c>
      <c r="S841" s="65">
        <v>6</v>
      </c>
      <c r="T841" s="53">
        <f>VLOOKUP(N841,PER_PGLOB,2,FALSE)</f>
        <v>42</v>
      </c>
      <c r="U841" s="49">
        <f t="shared" si="284"/>
        <v>3</v>
      </c>
      <c r="V841" s="49">
        <f t="shared" si="285"/>
        <v>3</v>
      </c>
      <c r="W841" s="49">
        <f t="shared" si="286"/>
        <v>3</v>
      </c>
      <c r="X841" s="49">
        <f t="shared" si="287"/>
        <v>4</v>
      </c>
      <c r="Y841" s="49" t="str">
        <f t="shared" si="288"/>
        <v>A2</v>
      </c>
      <c r="AA841" s="4" t="s">
        <v>263</v>
      </c>
    </row>
    <row r="842" spans="1:27" x14ac:dyDescent="0.25">
      <c r="A842" s="2">
        <v>200067767</v>
      </c>
      <c r="B842" s="2" t="s">
        <v>2139</v>
      </c>
      <c r="C842" s="2" t="s">
        <v>2140</v>
      </c>
      <c r="D842" s="50" t="s">
        <v>2141</v>
      </c>
      <c r="E842" s="46" t="s">
        <v>11</v>
      </c>
      <c r="F842" s="50" t="s">
        <v>2488</v>
      </c>
      <c r="G842" s="39">
        <v>43688</v>
      </c>
      <c r="H842" s="4">
        <v>8438</v>
      </c>
      <c r="I842" s="4">
        <v>183</v>
      </c>
      <c r="J842" s="51">
        <v>137</v>
      </c>
      <c r="K842" s="51">
        <v>171</v>
      </c>
      <c r="L842" s="51">
        <v>171</v>
      </c>
      <c r="M842" s="51">
        <v>229</v>
      </c>
      <c r="N842" s="51">
        <v>177</v>
      </c>
      <c r="O842" s="73">
        <f t="shared" si="292"/>
        <v>75</v>
      </c>
      <c r="P842" s="65">
        <f t="shared" si="280"/>
        <v>33</v>
      </c>
      <c r="Q842" s="65">
        <f t="shared" si="281"/>
        <v>61</v>
      </c>
      <c r="R842" s="65">
        <f t="shared" si="289"/>
        <v>21</v>
      </c>
      <c r="S842" s="65">
        <f t="shared" ref="S842:S867" si="293">VLOOKUP(M842,PER_IGL,2,FALSE)</f>
        <v>37</v>
      </c>
      <c r="T842" s="53">
        <f>VLOOKUP(N842,PER_PGLOB,2,FALSE)</f>
        <v>34</v>
      </c>
      <c r="U842" s="49">
        <f t="shared" si="284"/>
        <v>3</v>
      </c>
      <c r="V842" s="49">
        <f t="shared" si="285"/>
        <v>2</v>
      </c>
      <c r="W842" s="49">
        <f t="shared" si="286"/>
        <v>3</v>
      </c>
      <c r="X842" s="49">
        <f t="shared" si="287"/>
        <v>3</v>
      </c>
      <c r="Y842" s="49" t="str">
        <f t="shared" si="288"/>
        <v>B2</v>
      </c>
      <c r="AA842" s="4" t="s">
        <v>263</v>
      </c>
    </row>
    <row r="843" spans="1:27" x14ac:dyDescent="0.25">
      <c r="A843" s="2">
        <v>200064533</v>
      </c>
      <c r="B843" s="2" t="s">
        <v>2142</v>
      </c>
      <c r="C843" s="2" t="s">
        <v>337</v>
      </c>
      <c r="D843" s="50" t="s">
        <v>2143</v>
      </c>
      <c r="E843" s="46" t="s">
        <v>11</v>
      </c>
      <c r="F843" s="50" t="s">
        <v>2488</v>
      </c>
      <c r="G843" s="39">
        <v>43688</v>
      </c>
      <c r="H843" s="4">
        <v>8438</v>
      </c>
      <c r="I843" s="4">
        <v>133</v>
      </c>
      <c r="J843" s="51">
        <v>154</v>
      </c>
      <c r="K843" s="51">
        <v>163</v>
      </c>
      <c r="L843" s="51">
        <v>231</v>
      </c>
      <c r="M843" s="51">
        <v>267</v>
      </c>
      <c r="N843" s="51">
        <v>204</v>
      </c>
      <c r="O843" s="73">
        <f t="shared" si="292"/>
        <v>21</v>
      </c>
      <c r="P843" s="65">
        <f t="shared" si="280"/>
        <v>46</v>
      </c>
      <c r="Q843" s="65">
        <f t="shared" si="281"/>
        <v>51</v>
      </c>
      <c r="R843" s="65">
        <f t="shared" si="289"/>
        <v>85</v>
      </c>
      <c r="S843" s="65">
        <f t="shared" si="293"/>
        <v>76</v>
      </c>
      <c r="T843" s="53">
        <f>VLOOKUP(N843,PER_PGLOB,2,FALSE)</f>
        <v>69</v>
      </c>
      <c r="U843" s="49">
        <f t="shared" si="284"/>
        <v>2</v>
      </c>
      <c r="V843" s="49">
        <f t="shared" si="285"/>
        <v>3</v>
      </c>
      <c r="W843" s="49">
        <f t="shared" si="286"/>
        <v>3</v>
      </c>
      <c r="X843" s="49">
        <f t="shared" si="287"/>
        <v>4</v>
      </c>
      <c r="Y843" s="49" t="str">
        <f t="shared" si="288"/>
        <v>B2</v>
      </c>
      <c r="AA843" s="4" t="s">
        <v>263</v>
      </c>
    </row>
    <row r="844" spans="1:27" x14ac:dyDescent="0.25">
      <c r="A844" s="2">
        <v>200073698</v>
      </c>
      <c r="B844" s="2" t="s">
        <v>2257</v>
      </c>
      <c r="C844" s="2" t="s">
        <v>285</v>
      </c>
      <c r="D844" s="50" t="s">
        <v>2258</v>
      </c>
      <c r="E844" s="46" t="s">
        <v>11</v>
      </c>
      <c r="F844" s="50" t="s">
        <v>2488</v>
      </c>
      <c r="G844" s="39">
        <v>43688</v>
      </c>
      <c r="H844" s="4">
        <v>8439</v>
      </c>
      <c r="I844" s="4">
        <v>133</v>
      </c>
      <c r="J844" s="51">
        <v>163</v>
      </c>
      <c r="K844" s="51">
        <v>189</v>
      </c>
      <c r="L844" s="51">
        <v>231</v>
      </c>
      <c r="M844" s="51">
        <v>262</v>
      </c>
      <c r="N844" s="51">
        <v>211</v>
      </c>
      <c r="O844" s="73">
        <f t="shared" si="292"/>
        <v>21</v>
      </c>
      <c r="P844" s="65">
        <f t="shared" si="280"/>
        <v>53</v>
      </c>
      <c r="Q844" s="65">
        <f t="shared" si="281"/>
        <v>76</v>
      </c>
      <c r="R844" s="65">
        <f t="shared" si="289"/>
        <v>85</v>
      </c>
      <c r="S844" s="65">
        <f t="shared" si="293"/>
        <v>71</v>
      </c>
      <c r="T844" s="53">
        <v>79</v>
      </c>
      <c r="U844" s="49">
        <f t="shared" si="284"/>
        <v>2</v>
      </c>
      <c r="V844" s="49">
        <f t="shared" si="285"/>
        <v>3</v>
      </c>
      <c r="W844" s="49">
        <f t="shared" si="286"/>
        <v>3</v>
      </c>
      <c r="X844" s="49">
        <f t="shared" si="287"/>
        <v>4</v>
      </c>
      <c r="Y844" s="49" t="str">
        <f t="shared" si="288"/>
        <v>B2</v>
      </c>
      <c r="AA844" s="4" t="s">
        <v>263</v>
      </c>
    </row>
    <row r="845" spans="1:27" x14ac:dyDescent="0.25">
      <c r="A845" s="2">
        <v>200064321</v>
      </c>
      <c r="B845" s="2" t="s">
        <v>2144</v>
      </c>
      <c r="C845" s="2" t="s">
        <v>2145</v>
      </c>
      <c r="D845" s="50" t="s">
        <v>2146</v>
      </c>
      <c r="E845" s="46" t="s">
        <v>11</v>
      </c>
      <c r="F845" s="50" t="s">
        <v>2488</v>
      </c>
      <c r="G845" s="39">
        <v>43688</v>
      </c>
      <c r="H845" s="4">
        <v>8438</v>
      </c>
      <c r="I845" s="4">
        <v>178</v>
      </c>
      <c r="J845" s="51">
        <v>189</v>
      </c>
      <c r="K845" s="51">
        <v>154</v>
      </c>
      <c r="L845" s="51">
        <v>189</v>
      </c>
      <c r="M845" s="51">
        <v>273</v>
      </c>
      <c r="N845" s="51">
        <v>201</v>
      </c>
      <c r="O845" s="73">
        <f t="shared" si="292"/>
        <v>66</v>
      </c>
      <c r="P845" s="65">
        <f t="shared" ref="P845:P877" si="294">VLOOKUP(J845,PER_RC,2,FALSE)</f>
        <v>71</v>
      </c>
      <c r="Q845" s="65">
        <f t="shared" ref="Q845:Q867" si="295">VLOOKUP(K845,PER_LC,2,FALSE)</f>
        <v>42</v>
      </c>
      <c r="R845" s="65">
        <f t="shared" si="289"/>
        <v>34</v>
      </c>
      <c r="S845" s="65">
        <f t="shared" si="293"/>
        <v>85</v>
      </c>
      <c r="T845" s="53">
        <f>VLOOKUP(N845,PER_PGLOB,2,FALSE)</f>
        <v>65</v>
      </c>
      <c r="U845" s="49">
        <f t="shared" si="284"/>
        <v>3</v>
      </c>
      <c r="V845" s="49">
        <f t="shared" si="285"/>
        <v>3</v>
      </c>
      <c r="W845" s="49">
        <f t="shared" si="286"/>
        <v>2</v>
      </c>
      <c r="X845" s="49">
        <f t="shared" si="287"/>
        <v>3</v>
      </c>
      <c r="Y845" s="49" t="str">
        <f t="shared" si="288"/>
        <v>B2</v>
      </c>
      <c r="AA845" s="4" t="s">
        <v>263</v>
      </c>
    </row>
    <row r="846" spans="1:27" x14ac:dyDescent="0.25">
      <c r="A846" s="2">
        <v>200075770</v>
      </c>
      <c r="B846" s="2" t="s">
        <v>2259</v>
      </c>
      <c r="C846" s="2" t="s">
        <v>1772</v>
      </c>
      <c r="D846" s="50" t="s">
        <v>2260</v>
      </c>
      <c r="E846" s="46" t="s">
        <v>11</v>
      </c>
      <c r="F846" s="50" t="s">
        <v>2488</v>
      </c>
      <c r="G846" s="39">
        <v>43688</v>
      </c>
      <c r="H846" s="4">
        <v>8439</v>
      </c>
      <c r="I846" s="4">
        <v>133</v>
      </c>
      <c r="J846" s="51">
        <v>214</v>
      </c>
      <c r="K846" s="51">
        <v>146</v>
      </c>
      <c r="L846" s="51">
        <v>214</v>
      </c>
      <c r="M846" s="51">
        <v>256</v>
      </c>
      <c r="N846" s="51">
        <v>208</v>
      </c>
      <c r="O846" s="73">
        <f t="shared" si="292"/>
        <v>21</v>
      </c>
      <c r="P846" s="65">
        <f t="shared" si="294"/>
        <v>88</v>
      </c>
      <c r="Q846" s="65">
        <f t="shared" si="295"/>
        <v>32</v>
      </c>
      <c r="R846" s="65">
        <f t="shared" si="289"/>
        <v>66</v>
      </c>
      <c r="S846" s="65">
        <f t="shared" si="293"/>
        <v>63</v>
      </c>
      <c r="T846" s="53">
        <f>VLOOKUP(N846,PER_PGLOB,2,FALSE)</f>
        <v>75</v>
      </c>
      <c r="U846" s="49">
        <f t="shared" si="284"/>
        <v>2</v>
      </c>
      <c r="V846" s="49">
        <f t="shared" si="285"/>
        <v>4</v>
      </c>
      <c r="W846" s="49">
        <f t="shared" si="286"/>
        <v>2</v>
      </c>
      <c r="X846" s="49">
        <f t="shared" si="287"/>
        <v>4</v>
      </c>
      <c r="Y846" s="49" t="str">
        <f t="shared" si="288"/>
        <v>B2</v>
      </c>
      <c r="AA846" s="4" t="s">
        <v>263</v>
      </c>
    </row>
    <row r="847" spans="1:27" x14ac:dyDescent="0.25">
      <c r="A847" s="2">
        <v>200067760</v>
      </c>
      <c r="B847" s="2" t="s">
        <v>2261</v>
      </c>
      <c r="C847" s="2" t="s">
        <v>2262</v>
      </c>
      <c r="D847" s="50" t="s">
        <v>2263</v>
      </c>
      <c r="E847" s="46" t="s">
        <v>11</v>
      </c>
      <c r="F847" s="50" t="s">
        <v>2488</v>
      </c>
      <c r="G847" s="39">
        <v>43688</v>
      </c>
      <c r="H847" s="4">
        <v>8439</v>
      </c>
      <c r="I847" s="4">
        <v>178</v>
      </c>
      <c r="J847" s="51">
        <v>180</v>
      </c>
      <c r="K847" s="51">
        <v>129</v>
      </c>
      <c r="L847" s="51">
        <v>189</v>
      </c>
      <c r="M847" s="51">
        <v>273</v>
      </c>
      <c r="N847" s="51">
        <v>193</v>
      </c>
      <c r="O847" s="73">
        <f t="shared" si="292"/>
        <v>66</v>
      </c>
      <c r="P847" s="65">
        <f t="shared" si="294"/>
        <v>67</v>
      </c>
      <c r="Q847" s="65">
        <f t="shared" si="295"/>
        <v>20</v>
      </c>
      <c r="R847" s="65">
        <f t="shared" si="289"/>
        <v>34</v>
      </c>
      <c r="S847" s="65">
        <f t="shared" si="293"/>
        <v>85</v>
      </c>
      <c r="T847" s="53">
        <f>VLOOKUP(N847,PER_PGLOB,2,FALSE)</f>
        <v>53</v>
      </c>
      <c r="U847" s="49">
        <f t="shared" si="284"/>
        <v>3</v>
      </c>
      <c r="V847" s="49">
        <f t="shared" si="285"/>
        <v>3</v>
      </c>
      <c r="W847" s="49">
        <f t="shared" si="286"/>
        <v>2</v>
      </c>
      <c r="X847" s="49">
        <f t="shared" si="287"/>
        <v>3</v>
      </c>
      <c r="Y847" s="49" t="str">
        <f t="shared" si="288"/>
        <v>B2</v>
      </c>
      <c r="AA847" s="4" t="s">
        <v>263</v>
      </c>
    </row>
    <row r="848" spans="1:27" x14ac:dyDescent="0.25">
      <c r="A848" s="2">
        <v>200070911</v>
      </c>
      <c r="B848" s="2" t="s">
        <v>2147</v>
      </c>
      <c r="C848" s="2" t="s">
        <v>896</v>
      </c>
      <c r="D848" s="50" t="s">
        <v>2148</v>
      </c>
      <c r="E848" s="46" t="s">
        <v>11</v>
      </c>
      <c r="F848" s="50" t="s">
        <v>2488</v>
      </c>
      <c r="G848" s="39">
        <v>43688</v>
      </c>
      <c r="H848" s="4">
        <v>8438</v>
      </c>
      <c r="I848" s="4">
        <v>178</v>
      </c>
      <c r="J848" s="51">
        <v>206</v>
      </c>
      <c r="K848" s="51">
        <v>154</v>
      </c>
      <c r="L848" s="51">
        <v>214</v>
      </c>
      <c r="M848" s="51">
        <v>256</v>
      </c>
      <c r="N848" s="51">
        <v>208</v>
      </c>
      <c r="O848" s="73">
        <f t="shared" si="292"/>
        <v>66</v>
      </c>
      <c r="P848" s="65">
        <f t="shared" si="294"/>
        <v>82</v>
      </c>
      <c r="Q848" s="65">
        <f t="shared" si="295"/>
        <v>42</v>
      </c>
      <c r="R848" s="65">
        <f t="shared" si="289"/>
        <v>66</v>
      </c>
      <c r="S848" s="65">
        <f t="shared" si="293"/>
        <v>63</v>
      </c>
      <c r="T848" s="53">
        <f>VLOOKUP(N848,PER_PGLOB,2,FALSE)</f>
        <v>75</v>
      </c>
      <c r="U848" s="49">
        <f t="shared" si="284"/>
        <v>3</v>
      </c>
      <c r="V848" s="49">
        <f t="shared" si="285"/>
        <v>4</v>
      </c>
      <c r="W848" s="49">
        <f t="shared" si="286"/>
        <v>2</v>
      </c>
      <c r="X848" s="49">
        <f t="shared" si="287"/>
        <v>4</v>
      </c>
      <c r="Y848" s="49" t="str">
        <f t="shared" si="288"/>
        <v>B2</v>
      </c>
      <c r="AA848" s="4" t="s">
        <v>263</v>
      </c>
    </row>
    <row r="849" spans="1:27" x14ac:dyDescent="0.25">
      <c r="A849" s="2">
        <v>200068328</v>
      </c>
      <c r="B849" s="2" t="s">
        <v>2264</v>
      </c>
      <c r="C849" s="2" t="s">
        <v>2265</v>
      </c>
      <c r="D849" s="50" t="s">
        <v>2266</v>
      </c>
      <c r="E849" s="46" t="s">
        <v>11</v>
      </c>
      <c r="F849" s="50" t="s">
        <v>2488</v>
      </c>
      <c r="G849" s="39">
        <v>43688</v>
      </c>
      <c r="H849" s="4">
        <v>8439</v>
      </c>
      <c r="I849" s="4">
        <v>262</v>
      </c>
      <c r="J849" s="51">
        <v>111</v>
      </c>
      <c r="K849" s="51">
        <v>163</v>
      </c>
      <c r="L849" s="51">
        <v>189</v>
      </c>
      <c r="M849" s="51">
        <v>289</v>
      </c>
      <c r="N849" s="59">
        <v>188</v>
      </c>
      <c r="O849" s="73">
        <f t="shared" si="292"/>
        <v>85</v>
      </c>
      <c r="P849" s="65">
        <f t="shared" si="294"/>
        <v>18</v>
      </c>
      <c r="Q849" s="65">
        <f t="shared" si="295"/>
        <v>51</v>
      </c>
      <c r="R849" s="65">
        <f t="shared" si="289"/>
        <v>34</v>
      </c>
      <c r="S849" s="65">
        <f t="shared" si="293"/>
        <v>95</v>
      </c>
      <c r="T849" s="53">
        <f>VLOOKUP(N849,PER_PGLOB,2,FALSE)</f>
        <v>46</v>
      </c>
      <c r="U849" s="49">
        <f t="shared" si="284"/>
        <v>4</v>
      </c>
      <c r="V849" s="49">
        <f t="shared" si="285"/>
        <v>1</v>
      </c>
      <c r="W849" s="49">
        <f t="shared" si="286"/>
        <v>3</v>
      </c>
      <c r="X849" s="49">
        <f t="shared" si="287"/>
        <v>3</v>
      </c>
      <c r="Y849" s="49" t="str">
        <f t="shared" si="288"/>
        <v>B2</v>
      </c>
      <c r="AA849" s="4" t="s">
        <v>263</v>
      </c>
    </row>
    <row r="850" spans="1:27" x14ac:dyDescent="0.25">
      <c r="A850" s="2">
        <v>200072488</v>
      </c>
      <c r="B850" s="2" t="s">
        <v>2267</v>
      </c>
      <c r="C850" s="2" t="s">
        <v>2268</v>
      </c>
      <c r="D850" s="50" t="s">
        <v>2269</v>
      </c>
      <c r="E850" s="46" t="s">
        <v>11</v>
      </c>
      <c r="F850" s="50" t="s">
        <v>2488</v>
      </c>
      <c r="G850" s="39">
        <v>43688</v>
      </c>
      <c r="H850" s="4">
        <v>8439</v>
      </c>
      <c r="I850" s="4">
        <v>48</v>
      </c>
      <c r="J850" s="51">
        <v>206</v>
      </c>
      <c r="K850" s="51">
        <v>214</v>
      </c>
      <c r="L850" s="51">
        <v>266</v>
      </c>
      <c r="M850" s="51">
        <v>256</v>
      </c>
      <c r="N850" s="59">
        <v>236</v>
      </c>
      <c r="O850" s="73">
        <v>4</v>
      </c>
      <c r="P850" s="65">
        <f t="shared" si="294"/>
        <v>82</v>
      </c>
      <c r="Q850" s="65">
        <f t="shared" si="295"/>
        <v>94</v>
      </c>
      <c r="R850" s="65">
        <v>99</v>
      </c>
      <c r="S850" s="65">
        <f t="shared" si="293"/>
        <v>63</v>
      </c>
      <c r="T850" s="53">
        <v>97</v>
      </c>
      <c r="U850" s="49">
        <f t="shared" si="284"/>
        <v>1</v>
      </c>
      <c r="V850" s="49">
        <f t="shared" si="285"/>
        <v>4</v>
      </c>
      <c r="W850" s="49">
        <f t="shared" si="286"/>
        <v>4</v>
      </c>
      <c r="X850" s="49">
        <f t="shared" si="287"/>
        <v>4</v>
      </c>
      <c r="Y850" s="49" t="str">
        <f t="shared" si="288"/>
        <v>B2</v>
      </c>
      <c r="AA850" s="4" t="s">
        <v>263</v>
      </c>
    </row>
    <row r="851" spans="1:27" x14ac:dyDescent="0.25">
      <c r="A851" s="2">
        <v>200071705</v>
      </c>
      <c r="B851" s="2" t="s">
        <v>2149</v>
      </c>
      <c r="C851" s="2" t="s">
        <v>2150</v>
      </c>
      <c r="D851" s="50" t="s">
        <v>2151</v>
      </c>
      <c r="E851" s="46" t="s">
        <v>11</v>
      </c>
      <c r="F851" s="50" t="s">
        <v>2488</v>
      </c>
      <c r="G851" s="39">
        <v>43688</v>
      </c>
      <c r="H851" s="4">
        <v>8438</v>
      </c>
      <c r="I851" s="4">
        <v>133</v>
      </c>
      <c r="J851" s="51">
        <v>206</v>
      </c>
      <c r="K851" s="51">
        <v>189</v>
      </c>
      <c r="L851" s="51">
        <v>206</v>
      </c>
      <c r="M851" s="51">
        <v>273</v>
      </c>
      <c r="N851" s="51">
        <v>219</v>
      </c>
      <c r="O851" s="73">
        <f t="shared" ref="O851:O860" si="296">VLOOKUP(I851,PER_CE,2,FALSE)</f>
        <v>21</v>
      </c>
      <c r="P851" s="65">
        <f t="shared" si="294"/>
        <v>82</v>
      </c>
      <c r="Q851" s="65">
        <f t="shared" si="295"/>
        <v>76</v>
      </c>
      <c r="R851" s="65">
        <f>VLOOKUP(L851,PER_CC,2,FALSE)</f>
        <v>55</v>
      </c>
      <c r="S851" s="65">
        <f t="shared" si="293"/>
        <v>85</v>
      </c>
      <c r="T851" s="53">
        <f>VLOOKUP(N851,PER_PGLOB,2,FALSE)</f>
        <v>86</v>
      </c>
      <c r="U851" s="49">
        <f t="shared" si="284"/>
        <v>2</v>
      </c>
      <c r="V851" s="49">
        <f t="shared" si="285"/>
        <v>4</v>
      </c>
      <c r="W851" s="49">
        <f t="shared" si="286"/>
        <v>3</v>
      </c>
      <c r="X851" s="49">
        <f t="shared" si="287"/>
        <v>4</v>
      </c>
      <c r="Y851" s="49" t="str">
        <f t="shared" si="288"/>
        <v>B2</v>
      </c>
      <c r="AA851" s="4" t="s">
        <v>263</v>
      </c>
    </row>
    <row r="852" spans="1:27" x14ac:dyDescent="0.25">
      <c r="A852" s="2">
        <v>200063207</v>
      </c>
      <c r="B852" s="2" t="s">
        <v>2152</v>
      </c>
      <c r="C852" s="2" t="s">
        <v>8</v>
      </c>
      <c r="D852" s="50" t="s">
        <v>2153</v>
      </c>
      <c r="E852" s="46" t="s">
        <v>11</v>
      </c>
      <c r="F852" s="50" t="s">
        <v>2488</v>
      </c>
      <c r="G852" s="39">
        <v>43688</v>
      </c>
      <c r="H852" s="4">
        <v>8438</v>
      </c>
      <c r="I852" s="4">
        <v>133</v>
      </c>
      <c r="J852" s="51">
        <v>197</v>
      </c>
      <c r="K852" s="51">
        <v>111</v>
      </c>
      <c r="L852" s="51">
        <v>129</v>
      </c>
      <c r="M852" s="51">
        <v>191</v>
      </c>
      <c r="N852" s="51">
        <v>157</v>
      </c>
      <c r="O852" s="73">
        <f t="shared" si="296"/>
        <v>21</v>
      </c>
      <c r="P852" s="65">
        <f t="shared" si="294"/>
        <v>77</v>
      </c>
      <c r="Q852" s="65">
        <f t="shared" si="295"/>
        <v>12</v>
      </c>
      <c r="R852" s="65">
        <v>9</v>
      </c>
      <c r="S852" s="65">
        <f t="shared" si="293"/>
        <v>17</v>
      </c>
      <c r="T852" s="53">
        <v>19</v>
      </c>
      <c r="U852" s="49">
        <f t="shared" si="284"/>
        <v>2</v>
      </c>
      <c r="V852" s="49">
        <f t="shared" si="285"/>
        <v>3</v>
      </c>
      <c r="W852" s="49">
        <f t="shared" si="286"/>
        <v>1</v>
      </c>
      <c r="X852" s="49">
        <f t="shared" si="287"/>
        <v>2</v>
      </c>
      <c r="Y852" s="49" t="str">
        <f t="shared" si="288"/>
        <v>B1</v>
      </c>
      <c r="AA852" s="4" t="s">
        <v>263</v>
      </c>
    </row>
    <row r="853" spans="1:27" x14ac:dyDescent="0.25">
      <c r="A853" s="2">
        <v>200039453</v>
      </c>
      <c r="B853" s="2" t="s">
        <v>2154</v>
      </c>
      <c r="C853" s="2" t="s">
        <v>2155</v>
      </c>
      <c r="D853" s="50" t="s">
        <v>2156</v>
      </c>
      <c r="E853" s="46" t="s">
        <v>11</v>
      </c>
      <c r="F853" s="50" t="s">
        <v>2488</v>
      </c>
      <c r="G853" s="39">
        <v>43688</v>
      </c>
      <c r="H853" s="4">
        <v>8438</v>
      </c>
      <c r="I853" s="4">
        <v>178</v>
      </c>
      <c r="J853" s="51">
        <v>180</v>
      </c>
      <c r="K853" s="51">
        <v>163</v>
      </c>
      <c r="L853" s="51">
        <v>180</v>
      </c>
      <c r="M853" s="51">
        <v>218</v>
      </c>
      <c r="N853" s="51">
        <v>185</v>
      </c>
      <c r="O853" s="73">
        <f t="shared" si="296"/>
        <v>66</v>
      </c>
      <c r="P853" s="65">
        <f t="shared" si="294"/>
        <v>67</v>
      </c>
      <c r="Q853" s="65">
        <f t="shared" si="295"/>
        <v>51</v>
      </c>
      <c r="R853" s="65">
        <f>VLOOKUP(L853,PER_CC,2,FALSE)</f>
        <v>29</v>
      </c>
      <c r="S853" s="65">
        <f t="shared" si="293"/>
        <v>30</v>
      </c>
      <c r="T853" s="53">
        <f>VLOOKUP(N853,PER_PGLOB,2,FALSE)</f>
        <v>42</v>
      </c>
      <c r="U853" s="49">
        <f t="shared" si="284"/>
        <v>3</v>
      </c>
      <c r="V853" s="49">
        <f t="shared" si="285"/>
        <v>3</v>
      </c>
      <c r="W853" s="49">
        <f t="shared" si="286"/>
        <v>3</v>
      </c>
      <c r="X853" s="49">
        <f t="shared" si="287"/>
        <v>3</v>
      </c>
      <c r="Y853" s="49" t="str">
        <f t="shared" si="288"/>
        <v>B2</v>
      </c>
      <c r="AA853" s="4" t="s">
        <v>263</v>
      </c>
    </row>
    <row r="854" spans="1:27" x14ac:dyDescent="0.25">
      <c r="A854" s="2">
        <v>200068948</v>
      </c>
      <c r="B854" s="2" t="s">
        <v>2270</v>
      </c>
      <c r="C854" s="2" t="s">
        <v>114</v>
      </c>
      <c r="D854" s="50" t="s">
        <v>2271</v>
      </c>
      <c r="E854" s="46" t="s">
        <v>11</v>
      </c>
      <c r="F854" s="50" t="s">
        <v>2488</v>
      </c>
      <c r="G854" s="39">
        <v>43688</v>
      </c>
      <c r="H854" s="4">
        <v>8439</v>
      </c>
      <c r="I854" s="4">
        <v>178</v>
      </c>
      <c r="J854" s="51">
        <v>163</v>
      </c>
      <c r="K854" s="51">
        <v>137</v>
      </c>
      <c r="L854" s="51">
        <v>240</v>
      </c>
      <c r="M854" s="51">
        <v>267</v>
      </c>
      <c r="N854" s="51">
        <v>202</v>
      </c>
      <c r="O854" s="73">
        <f t="shared" si="296"/>
        <v>66</v>
      </c>
      <c r="P854" s="65">
        <f t="shared" si="294"/>
        <v>53</v>
      </c>
      <c r="Q854" s="65">
        <f t="shared" si="295"/>
        <v>26</v>
      </c>
      <c r="R854" s="65">
        <f>VLOOKUP(L854,PER_CC,2,FALSE)</f>
        <v>91</v>
      </c>
      <c r="S854" s="65">
        <f t="shared" si="293"/>
        <v>76</v>
      </c>
      <c r="T854" s="53">
        <f>VLOOKUP(N854,PER_PGLOB,2,FALSE)</f>
        <v>66</v>
      </c>
      <c r="U854" s="49">
        <f t="shared" si="284"/>
        <v>3</v>
      </c>
      <c r="V854" s="49">
        <f t="shared" si="285"/>
        <v>3</v>
      </c>
      <c r="W854" s="49">
        <f t="shared" si="286"/>
        <v>2</v>
      </c>
      <c r="X854" s="49">
        <f t="shared" si="287"/>
        <v>4</v>
      </c>
      <c r="Y854" s="49" t="str">
        <f t="shared" si="288"/>
        <v>B2</v>
      </c>
      <c r="AA854" s="4" t="s">
        <v>263</v>
      </c>
    </row>
    <row r="855" spans="1:27" x14ac:dyDescent="0.25">
      <c r="A855" s="2">
        <v>200064174</v>
      </c>
      <c r="B855" s="2" t="s">
        <v>2157</v>
      </c>
      <c r="C855" s="2" t="s">
        <v>149</v>
      </c>
      <c r="D855" s="50" t="s">
        <v>2158</v>
      </c>
      <c r="E855" s="46" t="s">
        <v>11</v>
      </c>
      <c r="F855" s="50" t="s">
        <v>2488</v>
      </c>
      <c r="G855" s="39">
        <v>43688</v>
      </c>
      <c r="H855" s="4">
        <v>8438</v>
      </c>
      <c r="I855" s="4">
        <v>141</v>
      </c>
      <c r="J855" s="51">
        <v>163</v>
      </c>
      <c r="K855" s="51">
        <v>197</v>
      </c>
      <c r="L855" s="51">
        <v>189</v>
      </c>
      <c r="M855" s="51">
        <v>202</v>
      </c>
      <c r="N855" s="51">
        <v>188</v>
      </c>
      <c r="O855" s="73">
        <f t="shared" si="296"/>
        <v>31</v>
      </c>
      <c r="P855" s="65">
        <f t="shared" si="294"/>
        <v>53</v>
      </c>
      <c r="Q855" s="65">
        <f t="shared" si="295"/>
        <v>84</v>
      </c>
      <c r="R855" s="65">
        <f>VLOOKUP(L855,PER_CC,2,FALSE)</f>
        <v>34</v>
      </c>
      <c r="S855" s="65">
        <f t="shared" si="293"/>
        <v>22</v>
      </c>
      <c r="T855" s="53">
        <f>VLOOKUP(N855,PER_PGLOB,2,FALSE)</f>
        <v>46</v>
      </c>
      <c r="U855" s="49">
        <f t="shared" si="284"/>
        <v>2</v>
      </c>
      <c r="V855" s="49">
        <f t="shared" si="285"/>
        <v>3</v>
      </c>
      <c r="W855" s="49">
        <f t="shared" si="286"/>
        <v>3</v>
      </c>
      <c r="X855" s="49">
        <f t="shared" si="287"/>
        <v>3</v>
      </c>
      <c r="Y855" s="49" t="str">
        <f t="shared" si="288"/>
        <v>B2</v>
      </c>
      <c r="AA855" s="4" t="s">
        <v>263</v>
      </c>
    </row>
    <row r="856" spans="1:27" x14ac:dyDescent="0.25">
      <c r="A856" s="2">
        <v>200072512</v>
      </c>
      <c r="B856" s="2" t="s">
        <v>2272</v>
      </c>
      <c r="C856" s="2" t="s">
        <v>3</v>
      </c>
      <c r="D856" s="50" t="s">
        <v>2273</v>
      </c>
      <c r="E856" s="46" t="s">
        <v>11</v>
      </c>
      <c r="F856" s="50" t="s">
        <v>2488</v>
      </c>
      <c r="G856" s="39">
        <v>43688</v>
      </c>
      <c r="H856" s="4">
        <v>8439</v>
      </c>
      <c r="I856" s="4">
        <v>137</v>
      </c>
      <c r="J856" s="51">
        <v>180</v>
      </c>
      <c r="K856" s="51">
        <v>206</v>
      </c>
      <c r="L856" s="51">
        <v>249</v>
      </c>
      <c r="M856" s="51">
        <v>202</v>
      </c>
      <c r="N856" s="59">
        <v>209</v>
      </c>
      <c r="O856" s="73">
        <f t="shared" si="296"/>
        <v>26</v>
      </c>
      <c r="P856" s="65">
        <f t="shared" si="294"/>
        <v>67</v>
      </c>
      <c r="Q856" s="65">
        <f t="shared" si="295"/>
        <v>90</v>
      </c>
      <c r="R856" s="65">
        <f>VLOOKUP(L856,PER_CC,2,FALSE)</f>
        <v>94</v>
      </c>
      <c r="S856" s="65">
        <f t="shared" si="293"/>
        <v>22</v>
      </c>
      <c r="T856" s="53">
        <f>VLOOKUP(N856,PER_PGLOB,2,FALSE)</f>
        <v>76</v>
      </c>
      <c r="U856" s="49">
        <f t="shared" si="284"/>
        <v>2</v>
      </c>
      <c r="V856" s="49">
        <f t="shared" si="285"/>
        <v>3</v>
      </c>
      <c r="W856" s="49">
        <f t="shared" si="286"/>
        <v>4</v>
      </c>
      <c r="X856" s="49">
        <f t="shared" si="287"/>
        <v>4</v>
      </c>
      <c r="Y856" s="49" t="str">
        <f t="shared" si="288"/>
        <v>B2</v>
      </c>
      <c r="AA856" s="4" t="s">
        <v>263</v>
      </c>
    </row>
    <row r="857" spans="1:27" x14ac:dyDescent="0.25">
      <c r="A857" s="2">
        <v>200068128</v>
      </c>
      <c r="B857" s="2" t="s">
        <v>2159</v>
      </c>
      <c r="C857" s="2" t="s">
        <v>381</v>
      </c>
      <c r="D857" s="50" t="s">
        <v>2160</v>
      </c>
      <c r="E857" s="46" t="s">
        <v>11</v>
      </c>
      <c r="F857" s="50" t="s">
        <v>2488</v>
      </c>
      <c r="G857" s="39">
        <v>43688</v>
      </c>
      <c r="H857" s="4">
        <v>8438</v>
      </c>
      <c r="I857" s="4">
        <v>131</v>
      </c>
      <c r="J857" s="51">
        <v>146</v>
      </c>
      <c r="K857" s="51">
        <v>163</v>
      </c>
      <c r="L857" s="51">
        <v>129</v>
      </c>
      <c r="M857" s="51">
        <v>262</v>
      </c>
      <c r="N857" s="51">
        <v>175</v>
      </c>
      <c r="O857" s="73">
        <f t="shared" si="296"/>
        <v>16</v>
      </c>
      <c r="P857" s="65">
        <f t="shared" si="294"/>
        <v>40</v>
      </c>
      <c r="Q857" s="65">
        <f t="shared" si="295"/>
        <v>51</v>
      </c>
      <c r="R857" s="65">
        <v>9</v>
      </c>
      <c r="S857" s="65">
        <f t="shared" si="293"/>
        <v>71</v>
      </c>
      <c r="T857" s="53">
        <f>VLOOKUP(N857,PER_PGLOB,2,FALSE)</f>
        <v>32</v>
      </c>
      <c r="U857" s="49">
        <f t="shared" si="284"/>
        <v>2</v>
      </c>
      <c r="V857" s="49">
        <f t="shared" si="285"/>
        <v>2</v>
      </c>
      <c r="W857" s="49">
        <f t="shared" si="286"/>
        <v>3</v>
      </c>
      <c r="X857" s="49">
        <f t="shared" si="287"/>
        <v>2</v>
      </c>
      <c r="Y857" s="49" t="str">
        <f t="shared" si="288"/>
        <v>B2</v>
      </c>
      <c r="AA857" s="4" t="s">
        <v>263</v>
      </c>
    </row>
    <row r="858" spans="1:27" x14ac:dyDescent="0.25">
      <c r="A858" s="2">
        <v>200073091</v>
      </c>
      <c r="B858" s="2" t="s">
        <v>2161</v>
      </c>
      <c r="C858" s="2" t="s">
        <v>1738</v>
      </c>
      <c r="D858" s="50" t="s">
        <v>2162</v>
      </c>
      <c r="E858" s="46" t="s">
        <v>11</v>
      </c>
      <c r="F858" s="50" t="s">
        <v>2488</v>
      </c>
      <c r="G858" s="39">
        <v>43688</v>
      </c>
      <c r="H858" s="4">
        <v>8438</v>
      </c>
      <c r="I858" s="4">
        <v>135</v>
      </c>
      <c r="J858" s="51">
        <v>223</v>
      </c>
      <c r="K858" s="51">
        <v>206</v>
      </c>
      <c r="L858" s="51">
        <v>257</v>
      </c>
      <c r="M858" s="51">
        <v>267</v>
      </c>
      <c r="N858" s="59">
        <v>238</v>
      </c>
      <c r="O858" s="73">
        <f t="shared" si="296"/>
        <v>24</v>
      </c>
      <c r="P858" s="65">
        <f t="shared" si="294"/>
        <v>92</v>
      </c>
      <c r="Q858" s="65">
        <f t="shared" si="295"/>
        <v>90</v>
      </c>
      <c r="R858" s="65">
        <f t="shared" ref="R858:R866" si="297">VLOOKUP(L858,PER_CC,2,FALSE)</f>
        <v>98</v>
      </c>
      <c r="S858" s="65">
        <f t="shared" si="293"/>
        <v>76</v>
      </c>
      <c r="T858" s="53">
        <v>98</v>
      </c>
      <c r="U858" s="49">
        <f t="shared" si="284"/>
        <v>2</v>
      </c>
      <c r="V858" s="49">
        <f t="shared" si="285"/>
        <v>4</v>
      </c>
      <c r="W858" s="49">
        <f t="shared" si="286"/>
        <v>4</v>
      </c>
      <c r="X858" s="49">
        <f t="shared" si="287"/>
        <v>4</v>
      </c>
      <c r="Y858" s="49" t="str">
        <f t="shared" si="288"/>
        <v>B2</v>
      </c>
      <c r="AA858" s="4" t="s">
        <v>263</v>
      </c>
    </row>
    <row r="859" spans="1:27" x14ac:dyDescent="0.25">
      <c r="A859" s="2">
        <v>200071722</v>
      </c>
      <c r="B859" s="2" t="s">
        <v>2163</v>
      </c>
      <c r="C859" s="2" t="s">
        <v>5</v>
      </c>
      <c r="D859" s="50" t="s">
        <v>2164</v>
      </c>
      <c r="E859" s="46" t="s">
        <v>11</v>
      </c>
      <c r="F859" s="50" t="s">
        <v>2488</v>
      </c>
      <c r="G859" s="39">
        <v>43688</v>
      </c>
      <c r="H859" s="4">
        <v>8438</v>
      </c>
      <c r="I859" s="4">
        <v>175</v>
      </c>
      <c r="J859" s="51">
        <v>154</v>
      </c>
      <c r="K859" s="51">
        <v>146</v>
      </c>
      <c r="L859" s="51">
        <v>189</v>
      </c>
      <c r="M859" s="51">
        <v>251</v>
      </c>
      <c r="N859" s="51">
        <v>185</v>
      </c>
      <c r="O859" s="73">
        <f t="shared" si="296"/>
        <v>59</v>
      </c>
      <c r="P859" s="65">
        <f t="shared" si="294"/>
        <v>46</v>
      </c>
      <c r="Q859" s="65">
        <f t="shared" si="295"/>
        <v>32</v>
      </c>
      <c r="R859" s="65">
        <f t="shared" si="297"/>
        <v>34</v>
      </c>
      <c r="S859" s="65">
        <f t="shared" si="293"/>
        <v>59</v>
      </c>
      <c r="T859" s="53">
        <f t="shared" ref="T859:T866" si="298">VLOOKUP(N859,PER_PGLOB,2,FALSE)</f>
        <v>42</v>
      </c>
      <c r="U859" s="49">
        <f t="shared" si="284"/>
        <v>3</v>
      </c>
      <c r="V859" s="49">
        <f t="shared" si="285"/>
        <v>3</v>
      </c>
      <c r="W859" s="49">
        <f t="shared" si="286"/>
        <v>2</v>
      </c>
      <c r="X859" s="49">
        <f t="shared" si="287"/>
        <v>3</v>
      </c>
      <c r="Y859" s="49" t="str">
        <f t="shared" si="288"/>
        <v>B2</v>
      </c>
      <c r="AA859" s="4" t="s">
        <v>263</v>
      </c>
    </row>
    <row r="860" spans="1:27" x14ac:dyDescent="0.25">
      <c r="A860" s="2">
        <v>200063444</v>
      </c>
      <c r="B860" s="2" t="s">
        <v>2165</v>
      </c>
      <c r="C860" s="2" t="s">
        <v>1993</v>
      </c>
      <c r="D860" s="50" t="s">
        <v>2166</v>
      </c>
      <c r="E860" s="46" t="s">
        <v>11</v>
      </c>
      <c r="F860" s="50" t="s">
        <v>2488</v>
      </c>
      <c r="G860" s="39">
        <v>43688</v>
      </c>
      <c r="H860" s="4">
        <v>8438</v>
      </c>
      <c r="I860" s="4">
        <v>173</v>
      </c>
      <c r="J860" s="51">
        <v>180</v>
      </c>
      <c r="K860" s="51">
        <v>146</v>
      </c>
      <c r="L860" s="51">
        <v>197</v>
      </c>
      <c r="M860" s="51">
        <v>278</v>
      </c>
      <c r="N860" s="51">
        <v>200</v>
      </c>
      <c r="O860" s="73">
        <f t="shared" si="296"/>
        <v>55</v>
      </c>
      <c r="P860" s="65">
        <f t="shared" si="294"/>
        <v>67</v>
      </c>
      <c r="Q860" s="65">
        <f t="shared" si="295"/>
        <v>32</v>
      </c>
      <c r="R860" s="65">
        <f t="shared" si="297"/>
        <v>45</v>
      </c>
      <c r="S860" s="65">
        <f t="shared" si="293"/>
        <v>88</v>
      </c>
      <c r="T860" s="53">
        <f t="shared" si="298"/>
        <v>64</v>
      </c>
      <c r="U860" s="49">
        <f t="shared" si="284"/>
        <v>3</v>
      </c>
      <c r="V860" s="49">
        <f t="shared" si="285"/>
        <v>3</v>
      </c>
      <c r="W860" s="49">
        <f t="shared" si="286"/>
        <v>2</v>
      </c>
      <c r="X860" s="49">
        <f t="shared" si="287"/>
        <v>3</v>
      </c>
      <c r="Y860" s="49" t="str">
        <f t="shared" si="288"/>
        <v>B2</v>
      </c>
      <c r="AA860" s="4" t="s">
        <v>263</v>
      </c>
    </row>
    <row r="861" spans="1:27" x14ac:dyDescent="0.25">
      <c r="A861" s="2">
        <v>200070803</v>
      </c>
      <c r="B861" s="2" t="s">
        <v>2167</v>
      </c>
      <c r="C861" s="2" t="s">
        <v>5</v>
      </c>
      <c r="D861" s="50" t="s">
        <v>2168</v>
      </c>
      <c r="E861" s="46" t="s">
        <v>11</v>
      </c>
      <c r="F861" s="50" t="s">
        <v>2488</v>
      </c>
      <c r="G861" s="39">
        <v>43688</v>
      </c>
      <c r="H861" s="4">
        <v>8438</v>
      </c>
      <c r="I861" s="4">
        <v>236</v>
      </c>
      <c r="J861" s="51">
        <v>214</v>
      </c>
      <c r="K861" s="51">
        <v>154</v>
      </c>
      <c r="L861" s="51">
        <v>180</v>
      </c>
      <c r="M861" s="51">
        <v>289</v>
      </c>
      <c r="N861" s="59">
        <v>209</v>
      </c>
      <c r="O861" s="73">
        <v>81</v>
      </c>
      <c r="P861" s="65">
        <f t="shared" si="294"/>
        <v>88</v>
      </c>
      <c r="Q861" s="65">
        <f t="shared" si="295"/>
        <v>42</v>
      </c>
      <c r="R861" s="65">
        <f t="shared" si="297"/>
        <v>29</v>
      </c>
      <c r="S861" s="65">
        <f t="shared" si="293"/>
        <v>95</v>
      </c>
      <c r="T861" s="53">
        <f t="shared" si="298"/>
        <v>76</v>
      </c>
      <c r="U861" s="49">
        <f t="shared" si="284"/>
        <v>4</v>
      </c>
      <c r="V861" s="49">
        <f t="shared" si="285"/>
        <v>4</v>
      </c>
      <c r="W861" s="49">
        <f t="shared" si="286"/>
        <v>2</v>
      </c>
      <c r="X861" s="49">
        <f t="shared" si="287"/>
        <v>3</v>
      </c>
      <c r="Y861" s="49" t="str">
        <f t="shared" si="288"/>
        <v>B2</v>
      </c>
      <c r="AA861" s="4" t="s">
        <v>263</v>
      </c>
    </row>
    <row r="862" spans="1:27" x14ac:dyDescent="0.25">
      <c r="A862" s="2">
        <v>200075384</v>
      </c>
      <c r="B862" s="2" t="s">
        <v>2169</v>
      </c>
      <c r="C862" s="2" t="s">
        <v>2155</v>
      </c>
      <c r="D862" s="50" t="s">
        <v>2170</v>
      </c>
      <c r="E862" s="46" t="s">
        <v>11</v>
      </c>
      <c r="F862" s="50" t="s">
        <v>2488</v>
      </c>
      <c r="G862" s="39">
        <v>43688</v>
      </c>
      <c r="H862" s="4">
        <v>8438</v>
      </c>
      <c r="I862" s="4">
        <v>171</v>
      </c>
      <c r="J862" s="51">
        <v>171</v>
      </c>
      <c r="K862" s="51">
        <v>163</v>
      </c>
      <c r="L862" s="51">
        <v>189</v>
      </c>
      <c r="M862" s="51">
        <v>262</v>
      </c>
      <c r="N862" s="51">
        <v>196</v>
      </c>
      <c r="O862" s="73">
        <f>VLOOKUP(I862,PER_CE,2,FALSE)</f>
        <v>51</v>
      </c>
      <c r="P862" s="65">
        <f t="shared" si="294"/>
        <v>60</v>
      </c>
      <c r="Q862" s="65">
        <f t="shared" si="295"/>
        <v>51</v>
      </c>
      <c r="R862" s="65">
        <f t="shared" si="297"/>
        <v>34</v>
      </c>
      <c r="S862" s="65">
        <f t="shared" si="293"/>
        <v>71</v>
      </c>
      <c r="T862" s="53">
        <f t="shared" si="298"/>
        <v>57</v>
      </c>
      <c r="U862" s="49">
        <f t="shared" si="284"/>
        <v>3</v>
      </c>
      <c r="V862" s="49">
        <f t="shared" si="285"/>
        <v>3</v>
      </c>
      <c r="W862" s="49">
        <f t="shared" si="286"/>
        <v>3</v>
      </c>
      <c r="X862" s="49">
        <f t="shared" si="287"/>
        <v>3</v>
      </c>
      <c r="Y862" s="49" t="str">
        <f t="shared" si="288"/>
        <v>B2</v>
      </c>
      <c r="AA862" s="4" t="s">
        <v>263</v>
      </c>
    </row>
    <row r="863" spans="1:27" x14ac:dyDescent="0.25">
      <c r="A863" s="2">
        <v>200067856</v>
      </c>
      <c r="B863" s="2" t="s">
        <v>2171</v>
      </c>
      <c r="C863" s="2" t="s">
        <v>2172</v>
      </c>
      <c r="D863" s="50" t="s">
        <v>2173</v>
      </c>
      <c r="E863" s="46" t="s">
        <v>11</v>
      </c>
      <c r="F863" s="50" t="s">
        <v>2488</v>
      </c>
      <c r="G863" s="39">
        <v>43688</v>
      </c>
      <c r="H863" s="4">
        <v>8438</v>
      </c>
      <c r="I863" s="4">
        <v>177</v>
      </c>
      <c r="J863" s="51">
        <v>111</v>
      </c>
      <c r="K863" s="51">
        <v>189</v>
      </c>
      <c r="L863" s="51">
        <v>231</v>
      </c>
      <c r="M863" s="51">
        <v>256</v>
      </c>
      <c r="N863" s="51">
        <v>197</v>
      </c>
      <c r="O863" s="73">
        <f>VLOOKUP(I863,PER_CE,2,FALSE)</f>
        <v>61</v>
      </c>
      <c r="P863" s="65">
        <f t="shared" si="294"/>
        <v>18</v>
      </c>
      <c r="Q863" s="65">
        <f t="shared" si="295"/>
        <v>76</v>
      </c>
      <c r="R863" s="65">
        <f t="shared" si="297"/>
        <v>85</v>
      </c>
      <c r="S863" s="65">
        <f t="shared" si="293"/>
        <v>63</v>
      </c>
      <c r="T863" s="53">
        <f t="shared" si="298"/>
        <v>58</v>
      </c>
      <c r="U863" s="49">
        <f t="shared" si="284"/>
        <v>3</v>
      </c>
      <c r="V863" s="49">
        <f t="shared" si="285"/>
        <v>1</v>
      </c>
      <c r="W863" s="49">
        <f t="shared" si="286"/>
        <v>3</v>
      </c>
      <c r="X863" s="49">
        <f t="shared" si="287"/>
        <v>4</v>
      </c>
      <c r="Y863" s="49" t="str">
        <f t="shared" si="288"/>
        <v>B2</v>
      </c>
      <c r="AA863" s="4" t="s">
        <v>263</v>
      </c>
    </row>
    <row r="864" spans="1:27" x14ac:dyDescent="0.25">
      <c r="A864" s="2">
        <v>200074372</v>
      </c>
      <c r="B864" s="2" t="s">
        <v>2174</v>
      </c>
      <c r="C864" s="2" t="s">
        <v>114</v>
      </c>
      <c r="D864" s="50" t="s">
        <v>2175</v>
      </c>
      <c r="E864" s="46" t="s">
        <v>11</v>
      </c>
      <c r="F864" s="50" t="s">
        <v>2488</v>
      </c>
      <c r="G864" s="39">
        <v>43688</v>
      </c>
      <c r="H864" s="4">
        <v>8438</v>
      </c>
      <c r="I864" s="4">
        <v>173</v>
      </c>
      <c r="J864" s="51">
        <v>223</v>
      </c>
      <c r="K864" s="51">
        <v>206</v>
      </c>
      <c r="L864" s="51">
        <v>223</v>
      </c>
      <c r="M864" s="51">
        <v>273</v>
      </c>
      <c r="N864" s="59">
        <v>231</v>
      </c>
      <c r="O864" s="73">
        <f>VLOOKUP(I864,PER_CE,2,FALSE)</f>
        <v>55</v>
      </c>
      <c r="P864" s="65">
        <f t="shared" si="294"/>
        <v>92</v>
      </c>
      <c r="Q864" s="65">
        <f t="shared" si="295"/>
        <v>90</v>
      </c>
      <c r="R864" s="65">
        <f t="shared" si="297"/>
        <v>77</v>
      </c>
      <c r="S864" s="65">
        <f t="shared" si="293"/>
        <v>85</v>
      </c>
      <c r="T864" s="53">
        <f t="shared" si="298"/>
        <v>95</v>
      </c>
      <c r="U864" s="49">
        <f t="shared" si="284"/>
        <v>3</v>
      </c>
      <c r="V864" s="49">
        <f t="shared" si="285"/>
        <v>4</v>
      </c>
      <c r="W864" s="49">
        <f t="shared" si="286"/>
        <v>4</v>
      </c>
      <c r="X864" s="49">
        <f t="shared" si="287"/>
        <v>4</v>
      </c>
      <c r="Y864" s="49" t="str">
        <f t="shared" si="288"/>
        <v>B2</v>
      </c>
      <c r="AA864" s="4" t="s">
        <v>263</v>
      </c>
    </row>
    <row r="865" spans="1:27" x14ac:dyDescent="0.25">
      <c r="A865" s="2">
        <v>200072546</v>
      </c>
      <c r="B865" s="2" t="s">
        <v>2176</v>
      </c>
      <c r="C865" s="2" t="s">
        <v>429</v>
      </c>
      <c r="D865" s="50" t="s">
        <v>2177</v>
      </c>
      <c r="E865" s="46" t="s">
        <v>11</v>
      </c>
      <c r="F865" s="50" t="s">
        <v>2488</v>
      </c>
      <c r="G865" s="39">
        <v>43688</v>
      </c>
      <c r="H865" s="4">
        <v>8438</v>
      </c>
      <c r="I865" s="4">
        <v>173</v>
      </c>
      <c r="J865" s="51">
        <v>154</v>
      </c>
      <c r="K865" s="51">
        <v>189</v>
      </c>
      <c r="L865" s="51">
        <v>197</v>
      </c>
      <c r="M865" s="51">
        <v>251</v>
      </c>
      <c r="N865" s="51">
        <v>198</v>
      </c>
      <c r="O865" s="73">
        <f>VLOOKUP(I865,PER_CE,2,FALSE)</f>
        <v>55</v>
      </c>
      <c r="P865" s="65">
        <f t="shared" si="294"/>
        <v>46</v>
      </c>
      <c r="Q865" s="65">
        <f t="shared" si="295"/>
        <v>76</v>
      </c>
      <c r="R865" s="65">
        <f t="shared" si="297"/>
        <v>45</v>
      </c>
      <c r="S865" s="65">
        <f t="shared" si="293"/>
        <v>59</v>
      </c>
      <c r="T865" s="53">
        <f t="shared" si="298"/>
        <v>60</v>
      </c>
      <c r="U865" s="49">
        <f t="shared" si="284"/>
        <v>3</v>
      </c>
      <c r="V865" s="49">
        <f t="shared" si="285"/>
        <v>3</v>
      </c>
      <c r="W865" s="49">
        <f t="shared" si="286"/>
        <v>3</v>
      </c>
      <c r="X865" s="49">
        <f t="shared" si="287"/>
        <v>3</v>
      </c>
      <c r="Y865" s="49" t="str">
        <f t="shared" si="288"/>
        <v>B2</v>
      </c>
      <c r="AA865" s="4" t="s">
        <v>263</v>
      </c>
    </row>
    <row r="866" spans="1:27" x14ac:dyDescent="0.25">
      <c r="A866" s="2">
        <v>200074374</v>
      </c>
      <c r="B866" s="2" t="s">
        <v>2178</v>
      </c>
      <c r="C866" s="2" t="s">
        <v>112</v>
      </c>
      <c r="D866" s="50" t="s">
        <v>2179</v>
      </c>
      <c r="E866" s="46" t="s">
        <v>11</v>
      </c>
      <c r="F866" s="50" t="s">
        <v>2488</v>
      </c>
      <c r="G866" s="39">
        <v>43688</v>
      </c>
      <c r="H866" s="4">
        <v>8438</v>
      </c>
      <c r="I866" s="4">
        <v>231</v>
      </c>
      <c r="J866" s="51">
        <v>206</v>
      </c>
      <c r="K866" s="51">
        <v>154</v>
      </c>
      <c r="L866" s="51">
        <v>240</v>
      </c>
      <c r="M866" s="51">
        <v>202</v>
      </c>
      <c r="N866" s="51">
        <v>201</v>
      </c>
      <c r="O866" s="73">
        <v>81</v>
      </c>
      <c r="P866" s="65">
        <f t="shared" si="294"/>
        <v>82</v>
      </c>
      <c r="Q866" s="65">
        <f t="shared" si="295"/>
        <v>42</v>
      </c>
      <c r="R866" s="65">
        <f t="shared" si="297"/>
        <v>91</v>
      </c>
      <c r="S866" s="65">
        <f t="shared" si="293"/>
        <v>22</v>
      </c>
      <c r="T866" s="53">
        <f t="shared" si="298"/>
        <v>65</v>
      </c>
      <c r="U866" s="49">
        <f t="shared" si="284"/>
        <v>4</v>
      </c>
      <c r="V866" s="49">
        <f t="shared" si="285"/>
        <v>4</v>
      </c>
      <c r="W866" s="49">
        <f t="shared" si="286"/>
        <v>2</v>
      </c>
      <c r="X866" s="49">
        <f t="shared" si="287"/>
        <v>4</v>
      </c>
      <c r="Y866" s="49" t="str">
        <f t="shared" si="288"/>
        <v>B2</v>
      </c>
      <c r="AA866" s="4" t="s">
        <v>263</v>
      </c>
    </row>
    <row r="867" spans="1:27" x14ac:dyDescent="0.25">
      <c r="A867" s="2">
        <v>200058516</v>
      </c>
      <c r="B867" s="2" t="s">
        <v>2274</v>
      </c>
      <c r="C867" s="2" t="s">
        <v>822</v>
      </c>
      <c r="D867" s="50" t="s">
        <v>2275</v>
      </c>
      <c r="E867" s="46" t="s">
        <v>11</v>
      </c>
      <c r="F867" s="50" t="s">
        <v>2488</v>
      </c>
      <c r="G867" s="39">
        <v>43688</v>
      </c>
      <c r="H867" s="4">
        <v>8439</v>
      </c>
      <c r="I867" s="4">
        <v>179</v>
      </c>
      <c r="J867" s="51">
        <v>120</v>
      </c>
      <c r="K867" s="51">
        <v>86</v>
      </c>
      <c r="L867" s="51">
        <v>77</v>
      </c>
      <c r="M867" s="51">
        <v>251</v>
      </c>
      <c r="N867" s="59">
        <v>134</v>
      </c>
      <c r="O867" s="73">
        <f>VLOOKUP(I867,PER_CE,2,FALSE)</f>
        <v>68</v>
      </c>
      <c r="P867" s="65">
        <f t="shared" si="294"/>
        <v>24</v>
      </c>
      <c r="Q867" s="65">
        <f t="shared" si="295"/>
        <v>6</v>
      </c>
      <c r="R867" s="65">
        <v>4</v>
      </c>
      <c r="S867" s="65">
        <f t="shared" si="293"/>
        <v>59</v>
      </c>
      <c r="T867" s="53">
        <v>9</v>
      </c>
      <c r="U867" s="49">
        <f t="shared" si="284"/>
        <v>3</v>
      </c>
      <c r="V867" s="49">
        <f t="shared" si="285"/>
        <v>1</v>
      </c>
      <c r="W867" s="49">
        <f t="shared" si="286"/>
        <v>1</v>
      </c>
      <c r="X867" s="49">
        <f t="shared" si="287"/>
        <v>1</v>
      </c>
      <c r="Y867" s="49" t="str">
        <f t="shared" si="288"/>
        <v>B2</v>
      </c>
      <c r="AA867" s="4" t="s">
        <v>263</v>
      </c>
    </row>
    <row r="868" spans="1:27" x14ac:dyDescent="0.25">
      <c r="A868" s="2">
        <v>200061966</v>
      </c>
      <c r="B868" s="2" t="s">
        <v>2180</v>
      </c>
      <c r="C868" s="2" t="s">
        <v>2181</v>
      </c>
      <c r="D868" s="50" t="s">
        <v>2182</v>
      </c>
      <c r="E868" s="46" t="s">
        <v>11</v>
      </c>
      <c r="F868" s="50" t="s">
        <v>2488</v>
      </c>
      <c r="G868" s="39">
        <v>43688</v>
      </c>
      <c r="H868" s="4">
        <v>8438</v>
      </c>
      <c r="I868" s="4">
        <v>175</v>
      </c>
      <c r="J868" s="51">
        <v>171</v>
      </c>
      <c r="K868" s="51">
        <v>231</v>
      </c>
      <c r="L868" s="51">
        <v>257</v>
      </c>
      <c r="M868" s="51"/>
      <c r="N868" s="59">
        <v>165</v>
      </c>
      <c r="O868" s="73">
        <f>VLOOKUP(I868,PER_CE,2,FALSE)</f>
        <v>59</v>
      </c>
      <c r="P868" s="65">
        <f t="shared" si="294"/>
        <v>60</v>
      </c>
      <c r="Q868" s="65">
        <v>99</v>
      </c>
      <c r="R868" s="65">
        <f t="shared" ref="R868:R874" si="299">VLOOKUP(L868,PER_CC,2,FALSE)</f>
        <v>98</v>
      </c>
      <c r="S868" s="65"/>
      <c r="T868" s="53">
        <f t="shared" ref="T868:T874" si="300">VLOOKUP(N868,PER_PGLOB,2,FALSE)</f>
        <v>24</v>
      </c>
      <c r="U868" s="49">
        <f t="shared" si="284"/>
        <v>3</v>
      </c>
      <c r="V868" s="49">
        <f t="shared" si="285"/>
        <v>3</v>
      </c>
      <c r="W868" s="49">
        <f t="shared" si="286"/>
        <v>4</v>
      </c>
      <c r="X868" s="49">
        <f t="shared" si="287"/>
        <v>4</v>
      </c>
      <c r="Y868" s="49" t="str">
        <f t="shared" si="288"/>
        <v>-A1</v>
      </c>
      <c r="AA868" s="4" t="s">
        <v>263</v>
      </c>
    </row>
    <row r="869" spans="1:27" x14ac:dyDescent="0.25">
      <c r="A869" s="2">
        <v>200062101</v>
      </c>
      <c r="B869" s="2" t="s">
        <v>2183</v>
      </c>
      <c r="C869" s="2" t="s">
        <v>2184</v>
      </c>
      <c r="D869" s="50" t="s">
        <v>2185</v>
      </c>
      <c r="E869" s="46" t="s">
        <v>11</v>
      </c>
      <c r="F869" s="50" t="s">
        <v>2488</v>
      </c>
      <c r="G869" s="39">
        <v>43688</v>
      </c>
      <c r="H869" s="4">
        <v>8438</v>
      </c>
      <c r="I869" s="4">
        <v>133</v>
      </c>
      <c r="J869" s="51">
        <v>180</v>
      </c>
      <c r="K869" s="51">
        <v>137</v>
      </c>
      <c r="L869" s="51">
        <v>189</v>
      </c>
      <c r="M869" s="51">
        <v>278</v>
      </c>
      <c r="N869" s="51">
        <v>196</v>
      </c>
      <c r="O869" s="73">
        <f>VLOOKUP(I869,PER_CE,2,FALSE)</f>
        <v>21</v>
      </c>
      <c r="P869" s="65">
        <f t="shared" si="294"/>
        <v>67</v>
      </c>
      <c r="Q869" s="65">
        <f t="shared" ref="Q869:Q914" si="301">VLOOKUP(K869,PER_LC,2,FALSE)</f>
        <v>26</v>
      </c>
      <c r="R869" s="65">
        <f t="shared" si="299"/>
        <v>34</v>
      </c>
      <c r="S869" s="65">
        <f>VLOOKUP(M869,PER_IGL,2,FALSE)</f>
        <v>88</v>
      </c>
      <c r="T869" s="53">
        <f t="shared" si="300"/>
        <v>57</v>
      </c>
      <c r="U869" s="49">
        <f t="shared" si="284"/>
        <v>2</v>
      </c>
      <c r="V869" s="49">
        <f t="shared" si="285"/>
        <v>3</v>
      </c>
      <c r="W869" s="49">
        <f t="shared" si="286"/>
        <v>2</v>
      </c>
      <c r="X869" s="49">
        <f t="shared" si="287"/>
        <v>3</v>
      </c>
      <c r="Y869" s="49" t="str">
        <f t="shared" si="288"/>
        <v>B2</v>
      </c>
      <c r="AA869" s="4" t="s">
        <v>263</v>
      </c>
    </row>
    <row r="870" spans="1:27" x14ac:dyDescent="0.25">
      <c r="A870" s="2">
        <v>200062875</v>
      </c>
      <c r="B870" s="2" t="s">
        <v>2186</v>
      </c>
      <c r="C870" s="2" t="s">
        <v>560</v>
      </c>
      <c r="D870" s="50" t="s">
        <v>2187</v>
      </c>
      <c r="E870" s="46" t="s">
        <v>11</v>
      </c>
      <c r="F870" s="50" t="s">
        <v>2488</v>
      </c>
      <c r="G870" s="39">
        <v>43688</v>
      </c>
      <c r="H870" s="4">
        <v>8438</v>
      </c>
      <c r="I870" s="4">
        <v>139</v>
      </c>
      <c r="J870" s="51">
        <v>240</v>
      </c>
      <c r="K870" s="51">
        <v>137</v>
      </c>
      <c r="L870" s="51">
        <v>197</v>
      </c>
      <c r="M870" s="51">
        <v>278</v>
      </c>
      <c r="N870" s="59">
        <v>213</v>
      </c>
      <c r="O870" s="73">
        <f>VLOOKUP(I870,PER_CE,2,FALSE)</f>
        <v>28</v>
      </c>
      <c r="P870" s="65">
        <f t="shared" si="294"/>
        <v>98</v>
      </c>
      <c r="Q870" s="65">
        <f t="shared" si="301"/>
        <v>26</v>
      </c>
      <c r="R870" s="65">
        <f t="shared" si="299"/>
        <v>45</v>
      </c>
      <c r="S870" s="65">
        <f>VLOOKUP(M870,PER_IGL,2,FALSE)</f>
        <v>88</v>
      </c>
      <c r="T870" s="53">
        <f t="shared" si="300"/>
        <v>81</v>
      </c>
      <c r="U870" s="49">
        <f t="shared" si="284"/>
        <v>2</v>
      </c>
      <c r="V870" s="49">
        <f t="shared" si="285"/>
        <v>4</v>
      </c>
      <c r="W870" s="49">
        <f t="shared" si="286"/>
        <v>2</v>
      </c>
      <c r="X870" s="49">
        <f t="shared" si="287"/>
        <v>3</v>
      </c>
      <c r="Y870" s="49" t="str">
        <f t="shared" si="288"/>
        <v>B2</v>
      </c>
      <c r="AA870" s="4" t="s">
        <v>263</v>
      </c>
    </row>
    <row r="871" spans="1:27" x14ac:dyDescent="0.25">
      <c r="A871" s="2">
        <v>200064149</v>
      </c>
      <c r="B871" s="2" t="s">
        <v>2276</v>
      </c>
      <c r="C871" s="2" t="s">
        <v>1452</v>
      </c>
      <c r="D871" s="50" t="s">
        <v>2277</v>
      </c>
      <c r="E871" s="46" t="s">
        <v>11</v>
      </c>
      <c r="F871" s="50" t="s">
        <v>2488</v>
      </c>
      <c r="G871" s="39">
        <v>43688</v>
      </c>
      <c r="H871" s="4">
        <v>8439</v>
      </c>
      <c r="I871" s="4">
        <v>135</v>
      </c>
      <c r="J871" s="51">
        <v>163</v>
      </c>
      <c r="K871" s="51">
        <v>154</v>
      </c>
      <c r="L871" s="51">
        <v>223</v>
      </c>
      <c r="M871" s="51">
        <v>273</v>
      </c>
      <c r="N871" s="51">
        <v>203</v>
      </c>
      <c r="O871" s="73">
        <f>VLOOKUP(I871,PER_CE,2,FALSE)</f>
        <v>24</v>
      </c>
      <c r="P871" s="65">
        <f t="shared" si="294"/>
        <v>53</v>
      </c>
      <c r="Q871" s="65">
        <f t="shared" si="301"/>
        <v>42</v>
      </c>
      <c r="R871" s="65">
        <f t="shared" si="299"/>
        <v>77</v>
      </c>
      <c r="S871" s="65">
        <f>VLOOKUP(M871,PER_IGL,2,FALSE)</f>
        <v>85</v>
      </c>
      <c r="T871" s="53">
        <f t="shared" si="300"/>
        <v>68</v>
      </c>
      <c r="U871" s="49">
        <f t="shared" si="284"/>
        <v>2</v>
      </c>
      <c r="V871" s="49">
        <f t="shared" si="285"/>
        <v>3</v>
      </c>
      <c r="W871" s="49">
        <f t="shared" si="286"/>
        <v>2</v>
      </c>
      <c r="X871" s="49">
        <f t="shared" si="287"/>
        <v>4</v>
      </c>
      <c r="Y871" s="49" t="str">
        <f t="shared" si="288"/>
        <v>B2</v>
      </c>
      <c r="AA871" s="4" t="s">
        <v>263</v>
      </c>
    </row>
    <row r="872" spans="1:27" x14ac:dyDescent="0.25">
      <c r="A872" s="2">
        <v>200059924</v>
      </c>
      <c r="B872" s="2" t="s">
        <v>2188</v>
      </c>
      <c r="C872" s="2" t="s">
        <v>112</v>
      </c>
      <c r="D872" s="50" t="s">
        <v>2189</v>
      </c>
      <c r="E872" s="46" t="s">
        <v>11</v>
      </c>
      <c r="F872" s="50" t="s">
        <v>2488</v>
      </c>
      <c r="G872" s="39">
        <v>43688</v>
      </c>
      <c r="H872" s="4">
        <v>8438</v>
      </c>
      <c r="I872" s="4">
        <v>53</v>
      </c>
      <c r="J872" s="51">
        <v>103</v>
      </c>
      <c r="K872" s="51">
        <v>197</v>
      </c>
      <c r="L872" s="51">
        <v>189</v>
      </c>
      <c r="M872" s="51">
        <v>191</v>
      </c>
      <c r="N872" s="51">
        <v>170</v>
      </c>
      <c r="O872" s="73">
        <v>5</v>
      </c>
      <c r="P872" s="65">
        <f t="shared" si="294"/>
        <v>14</v>
      </c>
      <c r="Q872" s="65">
        <f t="shared" si="301"/>
        <v>84</v>
      </c>
      <c r="R872" s="65">
        <f t="shared" si="299"/>
        <v>34</v>
      </c>
      <c r="S872" s="65">
        <f>VLOOKUP(M872,PER_IGL,2,FALSE)</f>
        <v>17</v>
      </c>
      <c r="T872" s="53">
        <f t="shared" si="300"/>
        <v>28</v>
      </c>
      <c r="U872" s="49">
        <f t="shared" si="284"/>
        <v>1</v>
      </c>
      <c r="V872" s="49">
        <f t="shared" si="285"/>
        <v>1</v>
      </c>
      <c r="W872" s="49">
        <f t="shared" si="286"/>
        <v>3</v>
      </c>
      <c r="X872" s="49">
        <f t="shared" si="287"/>
        <v>3</v>
      </c>
      <c r="Y872" s="49" t="str">
        <f t="shared" si="288"/>
        <v>B1</v>
      </c>
      <c r="AA872" s="4" t="s">
        <v>263</v>
      </c>
    </row>
    <row r="873" spans="1:27" x14ac:dyDescent="0.25">
      <c r="A873" s="2">
        <v>200063590</v>
      </c>
      <c r="B873" s="2" t="s">
        <v>2190</v>
      </c>
      <c r="C873" s="2" t="s">
        <v>113</v>
      </c>
      <c r="D873" s="50" t="s">
        <v>2191</v>
      </c>
      <c r="E873" s="46" t="s">
        <v>11</v>
      </c>
      <c r="F873" s="50" t="s">
        <v>2488</v>
      </c>
      <c r="G873" s="39">
        <v>43688</v>
      </c>
      <c r="H873" s="4">
        <v>8438</v>
      </c>
      <c r="I873" s="4">
        <v>40</v>
      </c>
      <c r="J873" s="51">
        <v>120</v>
      </c>
      <c r="K873" s="51">
        <v>189</v>
      </c>
      <c r="L873" s="51">
        <v>214</v>
      </c>
      <c r="M873" s="51">
        <v>229</v>
      </c>
      <c r="N873" s="51">
        <v>188</v>
      </c>
      <c r="O873" s="73">
        <v>3</v>
      </c>
      <c r="P873" s="65">
        <f t="shared" si="294"/>
        <v>24</v>
      </c>
      <c r="Q873" s="65">
        <f t="shared" si="301"/>
        <v>76</v>
      </c>
      <c r="R873" s="65">
        <f t="shared" si="299"/>
        <v>66</v>
      </c>
      <c r="S873" s="65">
        <f>VLOOKUP(M873,PER_IGL,2,FALSE)</f>
        <v>37</v>
      </c>
      <c r="T873" s="53">
        <f t="shared" si="300"/>
        <v>46</v>
      </c>
      <c r="U873" s="49">
        <f t="shared" si="284"/>
        <v>1</v>
      </c>
      <c r="V873" s="49">
        <f t="shared" si="285"/>
        <v>1</v>
      </c>
      <c r="W873" s="49">
        <f t="shared" si="286"/>
        <v>3</v>
      </c>
      <c r="X873" s="49">
        <f t="shared" si="287"/>
        <v>4</v>
      </c>
      <c r="Y873" s="49" t="str">
        <f t="shared" si="288"/>
        <v>B2</v>
      </c>
      <c r="AA873" s="4" t="s">
        <v>263</v>
      </c>
    </row>
    <row r="874" spans="1:27" x14ac:dyDescent="0.25">
      <c r="A874" s="2">
        <v>200068932</v>
      </c>
      <c r="B874" s="2" t="s">
        <v>1990</v>
      </c>
      <c r="C874" s="2" t="s">
        <v>337</v>
      </c>
      <c r="D874" s="50" t="s">
        <v>1991</v>
      </c>
      <c r="E874" s="46" t="s">
        <v>11</v>
      </c>
      <c r="F874" s="50" t="s">
        <v>2488</v>
      </c>
      <c r="G874" s="39">
        <v>43688</v>
      </c>
      <c r="H874" s="4">
        <v>8438</v>
      </c>
      <c r="I874" s="4">
        <v>58</v>
      </c>
      <c r="J874" s="51">
        <v>180</v>
      </c>
      <c r="K874" s="51">
        <v>214</v>
      </c>
      <c r="L874" s="51">
        <v>197</v>
      </c>
      <c r="M874" s="51"/>
      <c r="N874" s="59">
        <v>148</v>
      </c>
      <c r="O874" s="73">
        <v>5</v>
      </c>
      <c r="P874" s="65">
        <f t="shared" si="294"/>
        <v>67</v>
      </c>
      <c r="Q874" s="65">
        <f t="shared" si="301"/>
        <v>94</v>
      </c>
      <c r="R874" s="65">
        <f t="shared" si="299"/>
        <v>45</v>
      </c>
      <c r="S874" s="65"/>
      <c r="T874" s="53">
        <f t="shared" si="300"/>
        <v>13</v>
      </c>
      <c r="U874" s="49">
        <f t="shared" si="284"/>
        <v>1</v>
      </c>
      <c r="V874" s="49">
        <f t="shared" si="285"/>
        <v>3</v>
      </c>
      <c r="W874" s="49">
        <f t="shared" si="286"/>
        <v>4</v>
      </c>
      <c r="X874" s="49">
        <f t="shared" si="287"/>
        <v>3</v>
      </c>
      <c r="Y874" s="49" t="str">
        <f t="shared" si="288"/>
        <v>-A1</v>
      </c>
      <c r="AA874" s="4" t="s">
        <v>263</v>
      </c>
    </row>
    <row r="875" spans="1:27" x14ac:dyDescent="0.25">
      <c r="A875" s="2">
        <v>200076568</v>
      </c>
      <c r="B875" s="2" t="s">
        <v>1696</v>
      </c>
      <c r="C875" s="2" t="s">
        <v>1671</v>
      </c>
      <c r="D875" s="50" t="s">
        <v>2192</v>
      </c>
      <c r="E875" s="46" t="s">
        <v>11</v>
      </c>
      <c r="F875" s="50" t="s">
        <v>2488</v>
      </c>
      <c r="G875" s="39">
        <v>43688</v>
      </c>
      <c r="H875" s="4">
        <v>8438</v>
      </c>
      <c r="I875" s="4">
        <v>143</v>
      </c>
      <c r="J875" s="51">
        <v>206</v>
      </c>
      <c r="K875" s="51">
        <v>180</v>
      </c>
      <c r="L875" s="51"/>
      <c r="M875" s="51">
        <v>98</v>
      </c>
      <c r="N875" s="51">
        <v>121</v>
      </c>
      <c r="O875" s="73">
        <f>VLOOKUP(I875,PER_CE,2,FALSE)</f>
        <v>33</v>
      </c>
      <c r="P875" s="65">
        <f t="shared" si="294"/>
        <v>82</v>
      </c>
      <c r="Q875" s="65">
        <f t="shared" si="301"/>
        <v>71</v>
      </c>
      <c r="R875" s="65"/>
      <c r="S875" s="65">
        <v>1</v>
      </c>
      <c r="T875" s="53">
        <v>6</v>
      </c>
      <c r="U875" s="49">
        <f t="shared" si="284"/>
        <v>2</v>
      </c>
      <c r="V875" s="49">
        <f t="shared" si="285"/>
        <v>4</v>
      </c>
      <c r="W875" s="49">
        <f t="shared" si="286"/>
        <v>3</v>
      </c>
      <c r="X875" s="49">
        <f t="shared" si="287"/>
        <v>1</v>
      </c>
      <c r="Y875" s="49" t="str">
        <f t="shared" si="288"/>
        <v>-A1</v>
      </c>
      <c r="AA875" s="4" t="s">
        <v>263</v>
      </c>
    </row>
    <row r="876" spans="1:27" x14ac:dyDescent="0.25">
      <c r="A876" s="2">
        <v>200068374</v>
      </c>
      <c r="B876" s="2" t="s">
        <v>2193</v>
      </c>
      <c r="C876" s="2" t="s">
        <v>301</v>
      </c>
      <c r="D876" s="50" t="s">
        <v>2194</v>
      </c>
      <c r="E876" s="46" t="s">
        <v>11</v>
      </c>
      <c r="F876" s="50" t="s">
        <v>2488</v>
      </c>
      <c r="G876" s="39">
        <v>43688</v>
      </c>
      <c r="H876" s="4">
        <v>8438</v>
      </c>
      <c r="I876" s="4">
        <v>60</v>
      </c>
      <c r="J876" s="51">
        <v>120</v>
      </c>
      <c r="K876" s="51">
        <v>120</v>
      </c>
      <c r="L876" s="51">
        <v>189</v>
      </c>
      <c r="M876" s="51">
        <v>240</v>
      </c>
      <c r="N876" s="51">
        <v>167</v>
      </c>
      <c r="O876" s="73">
        <f>VLOOKUP(I876,PER_CE,2,FALSE)</f>
        <v>5</v>
      </c>
      <c r="P876" s="65">
        <f t="shared" si="294"/>
        <v>24</v>
      </c>
      <c r="Q876" s="65">
        <f t="shared" si="301"/>
        <v>16</v>
      </c>
      <c r="R876" s="65">
        <f t="shared" ref="R876:R889" si="302">VLOOKUP(L876,PER_CC,2,FALSE)</f>
        <v>34</v>
      </c>
      <c r="S876" s="65">
        <f t="shared" ref="S876:S895" si="303">VLOOKUP(M876,PER_IGL,2,FALSE)</f>
        <v>47</v>
      </c>
      <c r="T876" s="53">
        <v>26</v>
      </c>
      <c r="U876" s="49">
        <f t="shared" si="284"/>
        <v>1</v>
      </c>
      <c r="V876" s="49">
        <f t="shared" si="285"/>
        <v>1</v>
      </c>
      <c r="W876" s="49">
        <f t="shared" si="286"/>
        <v>1</v>
      </c>
      <c r="X876" s="49">
        <f t="shared" si="287"/>
        <v>3</v>
      </c>
      <c r="Y876" s="49" t="str">
        <f t="shared" si="288"/>
        <v>B2</v>
      </c>
      <c r="AA876" s="4" t="s">
        <v>263</v>
      </c>
    </row>
    <row r="877" spans="1:27" x14ac:dyDescent="0.25">
      <c r="A877" s="2">
        <v>200060539</v>
      </c>
      <c r="B877" s="2" t="s">
        <v>2195</v>
      </c>
      <c r="C877" s="2" t="s">
        <v>909</v>
      </c>
      <c r="D877" s="50" t="s">
        <v>2196</v>
      </c>
      <c r="E877" s="46" t="s">
        <v>11</v>
      </c>
      <c r="F877" s="50" t="s">
        <v>2488</v>
      </c>
      <c r="G877" s="39">
        <v>43688</v>
      </c>
      <c r="H877" s="4">
        <v>8438</v>
      </c>
      <c r="I877" s="4">
        <v>40</v>
      </c>
      <c r="J877" s="51">
        <v>206</v>
      </c>
      <c r="K877" s="51">
        <v>197</v>
      </c>
      <c r="L877" s="51">
        <v>197</v>
      </c>
      <c r="M877" s="51">
        <v>267</v>
      </c>
      <c r="N877" s="51">
        <v>217</v>
      </c>
      <c r="O877" s="73">
        <v>3</v>
      </c>
      <c r="P877" s="65">
        <f t="shared" si="294"/>
        <v>82</v>
      </c>
      <c r="Q877" s="65">
        <f t="shared" si="301"/>
        <v>84</v>
      </c>
      <c r="R877" s="65">
        <f t="shared" si="302"/>
        <v>45</v>
      </c>
      <c r="S877" s="65">
        <f t="shared" si="303"/>
        <v>76</v>
      </c>
      <c r="T877" s="53">
        <v>85</v>
      </c>
      <c r="U877" s="49">
        <f t="shared" si="284"/>
        <v>1</v>
      </c>
      <c r="V877" s="49">
        <f t="shared" si="285"/>
        <v>4</v>
      </c>
      <c r="W877" s="49">
        <f t="shared" si="286"/>
        <v>3</v>
      </c>
      <c r="X877" s="49">
        <f t="shared" si="287"/>
        <v>3</v>
      </c>
      <c r="Y877" s="49" t="str">
        <f t="shared" si="288"/>
        <v>B2</v>
      </c>
      <c r="AA877" s="4" t="s">
        <v>263</v>
      </c>
    </row>
    <row r="878" spans="1:27" x14ac:dyDescent="0.25">
      <c r="A878" s="2">
        <v>200062019</v>
      </c>
      <c r="B878" s="2" t="s">
        <v>2197</v>
      </c>
      <c r="C878" s="2" t="s">
        <v>378</v>
      </c>
      <c r="D878" s="50" t="s">
        <v>2198</v>
      </c>
      <c r="E878" s="46" t="s">
        <v>11</v>
      </c>
      <c r="F878" s="50" t="s">
        <v>2488</v>
      </c>
      <c r="G878" s="39">
        <v>43688</v>
      </c>
      <c r="H878" s="4">
        <v>8438</v>
      </c>
      <c r="I878" s="4">
        <v>130</v>
      </c>
      <c r="J878" s="51"/>
      <c r="K878" s="51">
        <v>171</v>
      </c>
      <c r="L878" s="51">
        <v>214</v>
      </c>
      <c r="M878" s="51">
        <v>295</v>
      </c>
      <c r="N878" s="59">
        <v>170</v>
      </c>
      <c r="O878" s="73">
        <v>13</v>
      </c>
      <c r="P878" s="65"/>
      <c r="Q878" s="65">
        <f t="shared" si="301"/>
        <v>61</v>
      </c>
      <c r="R878" s="65">
        <f t="shared" si="302"/>
        <v>66</v>
      </c>
      <c r="S878" s="65">
        <f t="shared" si="303"/>
        <v>99</v>
      </c>
      <c r="T878" s="53">
        <f>VLOOKUP(N878,PER_PGLOB,2,FALSE)</f>
        <v>28</v>
      </c>
      <c r="U878" s="49">
        <f t="shared" si="284"/>
        <v>2</v>
      </c>
      <c r="V878" s="49">
        <f t="shared" si="285"/>
        <v>1</v>
      </c>
      <c r="W878" s="49">
        <f t="shared" si="286"/>
        <v>3</v>
      </c>
      <c r="X878" s="49">
        <f t="shared" si="287"/>
        <v>4</v>
      </c>
      <c r="Y878" s="49" t="str">
        <f t="shared" si="288"/>
        <v>B2</v>
      </c>
      <c r="AA878" s="4" t="s">
        <v>263</v>
      </c>
    </row>
    <row r="879" spans="1:27" x14ac:dyDescent="0.25">
      <c r="A879" s="2">
        <v>200072696</v>
      </c>
      <c r="B879" s="2" t="s">
        <v>2199</v>
      </c>
      <c r="C879" s="2" t="s">
        <v>2200</v>
      </c>
      <c r="D879" s="50" t="s">
        <v>2201</v>
      </c>
      <c r="E879" s="46" t="s">
        <v>11</v>
      </c>
      <c r="F879" s="50" t="s">
        <v>2488</v>
      </c>
      <c r="G879" s="39">
        <v>43688</v>
      </c>
      <c r="H879" s="4">
        <v>8438</v>
      </c>
      <c r="I879" s="4">
        <v>139</v>
      </c>
      <c r="J879" s="51">
        <v>146</v>
      </c>
      <c r="K879" s="51">
        <v>189</v>
      </c>
      <c r="L879" s="51">
        <v>120</v>
      </c>
      <c r="M879" s="51">
        <v>213</v>
      </c>
      <c r="N879" s="51">
        <v>167</v>
      </c>
      <c r="O879" s="73">
        <f>VLOOKUP(I879,PER_CE,2,FALSE)</f>
        <v>28</v>
      </c>
      <c r="P879" s="65">
        <f t="shared" ref="P879:P886" si="304">VLOOKUP(J879,PER_RC,2,FALSE)</f>
        <v>40</v>
      </c>
      <c r="Q879" s="65">
        <f t="shared" si="301"/>
        <v>76</v>
      </c>
      <c r="R879" s="65">
        <f t="shared" si="302"/>
        <v>8</v>
      </c>
      <c r="S879" s="65">
        <f t="shared" si="303"/>
        <v>27</v>
      </c>
      <c r="T879" s="53">
        <v>26</v>
      </c>
      <c r="U879" s="49">
        <f t="shared" si="284"/>
        <v>2</v>
      </c>
      <c r="V879" s="49">
        <f t="shared" si="285"/>
        <v>2</v>
      </c>
      <c r="W879" s="49">
        <f t="shared" si="286"/>
        <v>3</v>
      </c>
      <c r="X879" s="49">
        <f t="shared" si="287"/>
        <v>1</v>
      </c>
      <c r="Y879" s="49" t="str">
        <f t="shared" si="288"/>
        <v>B2</v>
      </c>
      <c r="AA879" s="4" t="s">
        <v>263</v>
      </c>
    </row>
    <row r="880" spans="1:27" x14ac:dyDescent="0.25">
      <c r="A880" s="2">
        <v>200074007</v>
      </c>
      <c r="B880" s="2" t="s">
        <v>2202</v>
      </c>
      <c r="C880" s="2" t="s">
        <v>3</v>
      </c>
      <c r="D880" s="50" t="s">
        <v>2203</v>
      </c>
      <c r="E880" s="46" t="s">
        <v>11</v>
      </c>
      <c r="F880" s="50" t="s">
        <v>2488</v>
      </c>
      <c r="G880" s="39">
        <v>43688</v>
      </c>
      <c r="H880" s="4">
        <v>8438</v>
      </c>
      <c r="I880" s="4">
        <v>132</v>
      </c>
      <c r="J880" s="51">
        <v>163</v>
      </c>
      <c r="K880" s="51">
        <v>171</v>
      </c>
      <c r="L880" s="51">
        <v>206</v>
      </c>
      <c r="M880" s="51">
        <v>251</v>
      </c>
      <c r="N880" s="51">
        <v>198</v>
      </c>
      <c r="O880" s="73">
        <v>20</v>
      </c>
      <c r="P880" s="65">
        <f t="shared" si="304"/>
        <v>53</v>
      </c>
      <c r="Q880" s="65">
        <f t="shared" si="301"/>
        <v>61</v>
      </c>
      <c r="R880" s="65">
        <f t="shared" si="302"/>
        <v>55</v>
      </c>
      <c r="S880" s="65">
        <f t="shared" si="303"/>
        <v>59</v>
      </c>
      <c r="T880" s="53">
        <f>VLOOKUP(N880,PER_PGLOB,2,FALSE)</f>
        <v>60</v>
      </c>
      <c r="U880" s="49">
        <f t="shared" si="284"/>
        <v>2</v>
      </c>
      <c r="V880" s="49">
        <f t="shared" si="285"/>
        <v>3</v>
      </c>
      <c r="W880" s="49">
        <f t="shared" si="286"/>
        <v>3</v>
      </c>
      <c r="X880" s="49">
        <f t="shared" si="287"/>
        <v>4</v>
      </c>
      <c r="Y880" s="49" t="str">
        <f t="shared" si="288"/>
        <v>B2</v>
      </c>
      <c r="AA880" s="4" t="s">
        <v>263</v>
      </c>
    </row>
    <row r="881" spans="1:27" x14ac:dyDescent="0.25">
      <c r="A881" s="2">
        <v>200071749</v>
      </c>
      <c r="B881" s="2" t="s">
        <v>2204</v>
      </c>
      <c r="C881" s="2" t="s">
        <v>902</v>
      </c>
      <c r="D881" s="50" t="s">
        <v>2205</v>
      </c>
      <c r="E881" s="46" t="s">
        <v>11</v>
      </c>
      <c r="F881" s="50" t="s">
        <v>2488</v>
      </c>
      <c r="G881" s="39">
        <v>43688</v>
      </c>
      <c r="H881" s="4">
        <v>8438</v>
      </c>
      <c r="I881" s="4">
        <v>143</v>
      </c>
      <c r="J881" s="51">
        <v>214</v>
      </c>
      <c r="K881" s="51">
        <v>206</v>
      </c>
      <c r="L881" s="51">
        <v>231</v>
      </c>
      <c r="M881" s="51">
        <v>262</v>
      </c>
      <c r="N881" s="51">
        <v>228</v>
      </c>
      <c r="O881" s="73">
        <f>VLOOKUP(I881,PER_CE,2,FALSE)</f>
        <v>33</v>
      </c>
      <c r="P881" s="65">
        <f t="shared" si="304"/>
        <v>88</v>
      </c>
      <c r="Q881" s="65">
        <f t="shared" si="301"/>
        <v>90</v>
      </c>
      <c r="R881" s="65">
        <f t="shared" si="302"/>
        <v>85</v>
      </c>
      <c r="S881" s="65">
        <f t="shared" si="303"/>
        <v>71</v>
      </c>
      <c r="T881" s="53">
        <f>VLOOKUP(N881,PER_PGLOB,2,FALSE)</f>
        <v>93</v>
      </c>
      <c r="U881" s="49">
        <f t="shared" si="284"/>
        <v>2</v>
      </c>
      <c r="V881" s="49">
        <f t="shared" si="285"/>
        <v>4</v>
      </c>
      <c r="W881" s="49">
        <f t="shared" si="286"/>
        <v>4</v>
      </c>
      <c r="X881" s="49">
        <f t="shared" si="287"/>
        <v>4</v>
      </c>
      <c r="Y881" s="49" t="str">
        <f t="shared" si="288"/>
        <v>B2</v>
      </c>
      <c r="AA881" s="4" t="s">
        <v>263</v>
      </c>
    </row>
    <row r="882" spans="1:27" x14ac:dyDescent="0.25">
      <c r="A882" s="2">
        <v>200074010</v>
      </c>
      <c r="B882" s="2" t="s">
        <v>2206</v>
      </c>
      <c r="C882" s="2" t="s">
        <v>1730</v>
      </c>
      <c r="D882" s="50" t="s">
        <v>2207</v>
      </c>
      <c r="E882" s="46" t="s">
        <v>11</v>
      </c>
      <c r="F882" s="50" t="s">
        <v>2488</v>
      </c>
      <c r="G882" s="39">
        <v>43688</v>
      </c>
      <c r="H882" s="4">
        <v>8438</v>
      </c>
      <c r="I882" s="4">
        <v>173</v>
      </c>
      <c r="J882" s="51">
        <v>180</v>
      </c>
      <c r="K882" s="51">
        <v>171</v>
      </c>
      <c r="L882" s="51">
        <v>249</v>
      </c>
      <c r="M882" s="51">
        <v>245</v>
      </c>
      <c r="N882" s="51">
        <v>211</v>
      </c>
      <c r="O882" s="73">
        <f>VLOOKUP(I882,PER_CE,2,FALSE)</f>
        <v>55</v>
      </c>
      <c r="P882" s="65">
        <f t="shared" si="304"/>
        <v>67</v>
      </c>
      <c r="Q882" s="65">
        <f t="shared" si="301"/>
        <v>61</v>
      </c>
      <c r="R882" s="65">
        <f t="shared" si="302"/>
        <v>94</v>
      </c>
      <c r="S882" s="65">
        <f t="shared" si="303"/>
        <v>52</v>
      </c>
      <c r="T882" s="53">
        <v>79</v>
      </c>
      <c r="U882" s="49">
        <f t="shared" si="284"/>
        <v>3</v>
      </c>
      <c r="V882" s="49">
        <f t="shared" si="285"/>
        <v>3</v>
      </c>
      <c r="W882" s="49">
        <f t="shared" si="286"/>
        <v>3</v>
      </c>
      <c r="X882" s="49">
        <f t="shared" si="287"/>
        <v>4</v>
      </c>
      <c r="Y882" s="49" t="str">
        <f t="shared" si="288"/>
        <v>B2</v>
      </c>
      <c r="AA882" s="4" t="s">
        <v>263</v>
      </c>
    </row>
    <row r="883" spans="1:27" x14ac:dyDescent="0.25">
      <c r="A883" s="2">
        <v>200072309</v>
      </c>
      <c r="B883" s="2" t="s">
        <v>2208</v>
      </c>
      <c r="C883" s="2" t="s">
        <v>2209</v>
      </c>
      <c r="D883" s="50" t="s">
        <v>2210</v>
      </c>
      <c r="E883" s="46" t="s">
        <v>11</v>
      </c>
      <c r="F883" s="50" t="s">
        <v>2488</v>
      </c>
      <c r="G883" s="39">
        <v>43688</v>
      </c>
      <c r="H883" s="4">
        <v>8438</v>
      </c>
      <c r="I883" s="4">
        <v>78</v>
      </c>
      <c r="J883" s="51">
        <v>223</v>
      </c>
      <c r="K883" s="51">
        <v>171</v>
      </c>
      <c r="L883" s="51">
        <v>223</v>
      </c>
      <c r="M883" s="51">
        <v>256</v>
      </c>
      <c r="N883" s="51">
        <v>218</v>
      </c>
      <c r="O883" s="73">
        <v>7</v>
      </c>
      <c r="P883" s="65">
        <f t="shared" si="304"/>
        <v>92</v>
      </c>
      <c r="Q883" s="65">
        <f t="shared" si="301"/>
        <v>61</v>
      </c>
      <c r="R883" s="65">
        <f t="shared" si="302"/>
        <v>77</v>
      </c>
      <c r="S883" s="65">
        <f t="shared" si="303"/>
        <v>63</v>
      </c>
      <c r="T883" s="53">
        <f t="shared" ref="T883:T888" si="305">VLOOKUP(N883,PER_PGLOB,2,FALSE)</f>
        <v>85</v>
      </c>
      <c r="U883" s="49">
        <f t="shared" si="284"/>
        <v>1</v>
      </c>
      <c r="V883" s="49">
        <f t="shared" si="285"/>
        <v>4</v>
      </c>
      <c r="W883" s="49">
        <f t="shared" si="286"/>
        <v>3</v>
      </c>
      <c r="X883" s="49">
        <f t="shared" si="287"/>
        <v>4</v>
      </c>
      <c r="Y883" s="49" t="str">
        <f t="shared" si="288"/>
        <v>B2</v>
      </c>
      <c r="AA883" s="4" t="s">
        <v>263</v>
      </c>
    </row>
    <row r="884" spans="1:27" x14ac:dyDescent="0.25">
      <c r="A884" s="2">
        <v>200059191</v>
      </c>
      <c r="B884" s="2" t="s">
        <v>2211</v>
      </c>
      <c r="C884" s="2" t="s">
        <v>2212</v>
      </c>
      <c r="D884" s="50" t="s">
        <v>2213</v>
      </c>
      <c r="E884" s="46" t="s">
        <v>11</v>
      </c>
      <c r="F884" s="50" t="s">
        <v>2488</v>
      </c>
      <c r="G884" s="39">
        <v>43688</v>
      </c>
      <c r="H884" s="4">
        <v>8438</v>
      </c>
      <c r="I884" s="4">
        <v>68</v>
      </c>
      <c r="J884" s="51">
        <v>154</v>
      </c>
      <c r="K884" s="51">
        <v>146</v>
      </c>
      <c r="L884" s="51">
        <v>223</v>
      </c>
      <c r="M884" s="51">
        <v>262</v>
      </c>
      <c r="N884" s="51">
        <v>196</v>
      </c>
      <c r="O884" s="73">
        <v>6</v>
      </c>
      <c r="P884" s="65">
        <f t="shared" si="304"/>
        <v>46</v>
      </c>
      <c r="Q884" s="65">
        <f t="shared" si="301"/>
        <v>32</v>
      </c>
      <c r="R884" s="65">
        <f t="shared" si="302"/>
        <v>77</v>
      </c>
      <c r="S884" s="65">
        <f t="shared" si="303"/>
        <v>71</v>
      </c>
      <c r="T884" s="53">
        <f t="shared" si="305"/>
        <v>57</v>
      </c>
      <c r="U884" s="49">
        <f t="shared" si="284"/>
        <v>1</v>
      </c>
      <c r="V884" s="49">
        <f t="shared" si="285"/>
        <v>3</v>
      </c>
      <c r="W884" s="49">
        <f t="shared" si="286"/>
        <v>2</v>
      </c>
      <c r="X884" s="49">
        <f t="shared" si="287"/>
        <v>4</v>
      </c>
      <c r="Y884" s="49" t="str">
        <f t="shared" si="288"/>
        <v>B2</v>
      </c>
      <c r="AA884" s="4" t="s">
        <v>263</v>
      </c>
    </row>
    <row r="885" spans="1:27" x14ac:dyDescent="0.25">
      <c r="A885" s="2">
        <v>200072715</v>
      </c>
      <c r="B885" s="2" t="s">
        <v>2214</v>
      </c>
      <c r="C885" s="2" t="s">
        <v>4</v>
      </c>
      <c r="D885" s="50" t="s">
        <v>2215</v>
      </c>
      <c r="E885" s="46" t="s">
        <v>11</v>
      </c>
      <c r="F885" s="50" t="s">
        <v>2488</v>
      </c>
      <c r="G885" s="39">
        <v>43688</v>
      </c>
      <c r="H885" s="4">
        <v>8438</v>
      </c>
      <c r="I885" s="4">
        <v>169</v>
      </c>
      <c r="J885" s="51">
        <v>189</v>
      </c>
      <c r="K885" s="51">
        <v>180</v>
      </c>
      <c r="L885" s="51">
        <v>189</v>
      </c>
      <c r="M885" s="51">
        <v>295</v>
      </c>
      <c r="N885" s="59">
        <v>213</v>
      </c>
      <c r="O885" s="73">
        <f>VLOOKUP(I885,PER_CE,2,FALSE)</f>
        <v>48</v>
      </c>
      <c r="P885" s="65">
        <f t="shared" si="304"/>
        <v>71</v>
      </c>
      <c r="Q885" s="65">
        <f t="shared" si="301"/>
        <v>71</v>
      </c>
      <c r="R885" s="65">
        <f t="shared" si="302"/>
        <v>34</v>
      </c>
      <c r="S885" s="65">
        <f t="shared" si="303"/>
        <v>99</v>
      </c>
      <c r="T885" s="53">
        <f t="shared" si="305"/>
        <v>81</v>
      </c>
      <c r="U885" s="49">
        <f t="shared" si="284"/>
        <v>3</v>
      </c>
      <c r="V885" s="49">
        <f t="shared" si="285"/>
        <v>3</v>
      </c>
      <c r="W885" s="49">
        <f t="shared" si="286"/>
        <v>3</v>
      </c>
      <c r="X885" s="49">
        <f t="shared" si="287"/>
        <v>3</v>
      </c>
      <c r="Y885" s="49" t="str">
        <f t="shared" si="288"/>
        <v>B2</v>
      </c>
      <c r="AA885" s="4" t="s">
        <v>263</v>
      </c>
    </row>
    <row r="886" spans="1:27" x14ac:dyDescent="0.25">
      <c r="A886" s="2">
        <v>200068497</v>
      </c>
      <c r="B886" s="2" t="s">
        <v>2278</v>
      </c>
      <c r="C886" s="2" t="s">
        <v>332</v>
      </c>
      <c r="D886" s="50" t="s">
        <v>2279</v>
      </c>
      <c r="E886" s="46" t="s">
        <v>11</v>
      </c>
      <c r="F886" s="50" t="s">
        <v>2488</v>
      </c>
      <c r="G886" s="39">
        <v>43688</v>
      </c>
      <c r="H886" s="4">
        <v>8439</v>
      </c>
      <c r="I886" s="4">
        <v>133</v>
      </c>
      <c r="J886" s="51">
        <v>223</v>
      </c>
      <c r="K886" s="51">
        <v>146</v>
      </c>
      <c r="L886" s="51">
        <v>223</v>
      </c>
      <c r="M886" s="51">
        <v>273</v>
      </c>
      <c r="N886" s="51">
        <v>216</v>
      </c>
      <c r="O886" s="73">
        <f>VLOOKUP(I886,PER_CE,2,FALSE)</f>
        <v>21</v>
      </c>
      <c r="P886" s="65">
        <f t="shared" si="304"/>
        <v>92</v>
      </c>
      <c r="Q886" s="65">
        <f t="shared" si="301"/>
        <v>32</v>
      </c>
      <c r="R886" s="65">
        <f t="shared" si="302"/>
        <v>77</v>
      </c>
      <c r="S886" s="65">
        <f t="shared" si="303"/>
        <v>85</v>
      </c>
      <c r="T886" s="53">
        <f t="shared" si="305"/>
        <v>84</v>
      </c>
      <c r="U886" s="49">
        <f t="shared" si="284"/>
        <v>2</v>
      </c>
      <c r="V886" s="49">
        <f t="shared" si="285"/>
        <v>4</v>
      </c>
      <c r="W886" s="49">
        <f t="shared" si="286"/>
        <v>2</v>
      </c>
      <c r="X886" s="49">
        <f t="shared" si="287"/>
        <v>4</v>
      </c>
      <c r="Y886" s="49" t="str">
        <f t="shared" si="288"/>
        <v>B2</v>
      </c>
      <c r="AA886" s="4" t="s">
        <v>263</v>
      </c>
    </row>
    <row r="887" spans="1:27" x14ac:dyDescent="0.25">
      <c r="A887" s="2">
        <v>200061054</v>
      </c>
      <c r="B887" s="2" t="s">
        <v>1939</v>
      </c>
      <c r="C887" s="2" t="s">
        <v>2216</v>
      </c>
      <c r="D887" s="50" t="s">
        <v>2217</v>
      </c>
      <c r="E887" s="46" t="s">
        <v>11</v>
      </c>
      <c r="F887" s="50" t="s">
        <v>2488</v>
      </c>
      <c r="G887" s="39">
        <v>43688</v>
      </c>
      <c r="H887" s="4">
        <v>8438</v>
      </c>
      <c r="I887" s="4">
        <v>183</v>
      </c>
      <c r="J887" s="51">
        <v>69</v>
      </c>
      <c r="K887" s="51">
        <v>137</v>
      </c>
      <c r="L887" s="51">
        <v>223</v>
      </c>
      <c r="M887" s="51">
        <v>185</v>
      </c>
      <c r="N887" s="59">
        <v>154</v>
      </c>
      <c r="O887" s="73">
        <f>VLOOKUP(I887,PER_CE,2,FALSE)</f>
        <v>75</v>
      </c>
      <c r="P887" s="65">
        <v>2</v>
      </c>
      <c r="Q887" s="65">
        <f t="shared" si="301"/>
        <v>26</v>
      </c>
      <c r="R887" s="65">
        <f t="shared" si="302"/>
        <v>77</v>
      </c>
      <c r="S887" s="65">
        <f t="shared" si="303"/>
        <v>14</v>
      </c>
      <c r="T887" s="53">
        <f t="shared" si="305"/>
        <v>17</v>
      </c>
      <c r="U887" s="49">
        <f t="shared" si="284"/>
        <v>3</v>
      </c>
      <c r="V887" s="49">
        <f t="shared" si="285"/>
        <v>1</v>
      </c>
      <c r="W887" s="49">
        <f t="shared" si="286"/>
        <v>2</v>
      </c>
      <c r="X887" s="49">
        <f t="shared" si="287"/>
        <v>4</v>
      </c>
      <c r="Y887" s="49" t="str">
        <f t="shared" si="288"/>
        <v>B1</v>
      </c>
      <c r="AA887" s="4" t="s">
        <v>263</v>
      </c>
    </row>
    <row r="888" spans="1:27" x14ac:dyDescent="0.25">
      <c r="A888" s="2">
        <v>200075580</v>
      </c>
      <c r="B888" s="2" t="s">
        <v>2218</v>
      </c>
      <c r="C888" s="2" t="s">
        <v>274</v>
      </c>
      <c r="D888" s="50" t="s">
        <v>2219</v>
      </c>
      <c r="E888" s="46" t="s">
        <v>11</v>
      </c>
      <c r="F888" s="50" t="s">
        <v>2488</v>
      </c>
      <c r="G888" s="39">
        <v>43688</v>
      </c>
      <c r="H888" s="4">
        <v>8438</v>
      </c>
      <c r="I888" s="4">
        <v>58</v>
      </c>
      <c r="J888" s="51">
        <v>197</v>
      </c>
      <c r="K888" s="51">
        <v>154</v>
      </c>
      <c r="L888" s="51">
        <v>223</v>
      </c>
      <c r="M888" s="51">
        <v>278</v>
      </c>
      <c r="N888" s="51">
        <v>213</v>
      </c>
      <c r="O888" s="73">
        <v>5</v>
      </c>
      <c r="P888" s="65">
        <f t="shared" ref="P888:P922" si="306">VLOOKUP(J888,PER_RC,2,FALSE)</f>
        <v>77</v>
      </c>
      <c r="Q888" s="65">
        <f t="shared" si="301"/>
        <v>42</v>
      </c>
      <c r="R888" s="65">
        <f t="shared" si="302"/>
        <v>77</v>
      </c>
      <c r="S888" s="65">
        <f t="shared" si="303"/>
        <v>88</v>
      </c>
      <c r="T888" s="53">
        <f t="shared" si="305"/>
        <v>81</v>
      </c>
      <c r="U888" s="49">
        <f t="shared" si="284"/>
        <v>1</v>
      </c>
      <c r="V888" s="49">
        <f t="shared" si="285"/>
        <v>3</v>
      </c>
      <c r="W888" s="49">
        <f t="shared" si="286"/>
        <v>2</v>
      </c>
      <c r="X888" s="49">
        <f t="shared" si="287"/>
        <v>4</v>
      </c>
      <c r="Y888" s="49" t="str">
        <f t="shared" si="288"/>
        <v>B2</v>
      </c>
      <c r="AA888" s="4" t="s">
        <v>263</v>
      </c>
    </row>
    <row r="889" spans="1:27" x14ac:dyDescent="0.25">
      <c r="A889" s="2">
        <v>200062241</v>
      </c>
      <c r="B889" s="2" t="s">
        <v>2220</v>
      </c>
      <c r="C889" s="2" t="s">
        <v>3</v>
      </c>
      <c r="D889" s="50" t="s">
        <v>2221</v>
      </c>
      <c r="E889" s="46" t="s">
        <v>11</v>
      </c>
      <c r="F889" s="50" t="s">
        <v>2488</v>
      </c>
      <c r="G889" s="39">
        <v>43688</v>
      </c>
      <c r="H889" s="4">
        <v>8438</v>
      </c>
      <c r="I889" s="4">
        <v>50</v>
      </c>
      <c r="J889" s="51">
        <v>103</v>
      </c>
      <c r="K889" s="51">
        <v>154</v>
      </c>
      <c r="L889" s="51">
        <v>94</v>
      </c>
      <c r="M889" s="51">
        <v>224</v>
      </c>
      <c r="N889" s="51">
        <v>144</v>
      </c>
      <c r="O889" s="73">
        <v>5</v>
      </c>
      <c r="P889" s="65">
        <f t="shared" si="306"/>
        <v>14</v>
      </c>
      <c r="Q889" s="65">
        <f t="shared" si="301"/>
        <v>42</v>
      </c>
      <c r="R889" s="65">
        <f t="shared" si="302"/>
        <v>5</v>
      </c>
      <c r="S889" s="65">
        <f t="shared" si="303"/>
        <v>34</v>
      </c>
      <c r="T889" s="53">
        <v>12</v>
      </c>
      <c r="U889" s="49">
        <f t="shared" si="284"/>
        <v>1</v>
      </c>
      <c r="V889" s="49">
        <f t="shared" si="285"/>
        <v>1</v>
      </c>
      <c r="W889" s="49">
        <f t="shared" si="286"/>
        <v>2</v>
      </c>
      <c r="X889" s="49">
        <f t="shared" si="287"/>
        <v>1</v>
      </c>
      <c r="Y889" s="49" t="str">
        <f t="shared" si="288"/>
        <v>B2</v>
      </c>
      <c r="AA889" s="4" t="s">
        <v>263</v>
      </c>
    </row>
    <row r="890" spans="1:27" x14ac:dyDescent="0.25">
      <c r="A890" s="2">
        <v>200074026</v>
      </c>
      <c r="B890" s="2" t="s">
        <v>2222</v>
      </c>
      <c r="C890" s="2" t="s">
        <v>342</v>
      </c>
      <c r="D890" s="50" t="s">
        <v>2223</v>
      </c>
      <c r="E890" s="46" t="s">
        <v>11</v>
      </c>
      <c r="F890" s="50" t="s">
        <v>2488</v>
      </c>
      <c r="G890" s="39">
        <v>43688</v>
      </c>
      <c r="H890" s="4">
        <v>8438</v>
      </c>
      <c r="I890" s="4">
        <v>145</v>
      </c>
      <c r="J890" s="51">
        <v>214</v>
      </c>
      <c r="K890" s="51">
        <v>197</v>
      </c>
      <c r="L890" s="51">
        <v>291</v>
      </c>
      <c r="M890" s="51">
        <v>289</v>
      </c>
      <c r="N890" s="59">
        <v>248</v>
      </c>
      <c r="O890" s="73">
        <v>37</v>
      </c>
      <c r="P890" s="65">
        <f t="shared" si="306"/>
        <v>88</v>
      </c>
      <c r="Q890" s="65">
        <f t="shared" si="301"/>
        <v>84</v>
      </c>
      <c r="R890" s="65">
        <v>100</v>
      </c>
      <c r="S890" s="65">
        <f t="shared" si="303"/>
        <v>95</v>
      </c>
      <c r="T890" s="53">
        <v>100</v>
      </c>
      <c r="U890" s="49">
        <f t="shared" ref="U890:U953" si="307">VALUE(IF(I890&lt;116,"1",IF(I890&lt;151,"2",IF(I890&lt;186,"3",IF(I890&lt;=300,"4","ERROR")))))</f>
        <v>2</v>
      </c>
      <c r="V890" s="49">
        <f t="shared" ref="V890:V953" si="308">VALUE(IF(J890&lt;126,"1",IF(J890&lt;154,"2",IF(J890&lt;203,"3",IF(J890&lt;=300,"4","ERROR")))))</f>
        <v>4</v>
      </c>
      <c r="W890" s="49">
        <f t="shared" ref="W890:W953" si="309">VALUE(IF(K890&lt;125,"1",IF(K890&lt;158,"2",IF(K890&lt;200,"3",IF(K890&lt;=300,"4","ERROR")))))</f>
        <v>3</v>
      </c>
      <c r="X890" s="49">
        <f t="shared" ref="X890:X953" si="310">VALUE(IF(L890&lt;125,"1",IF(L890&lt;157,"2",IF(L890&lt;200,"3",IF(L890&lt;=300,"4","ERROR")))))</f>
        <v>4</v>
      </c>
      <c r="Y890" s="49" t="str">
        <f t="shared" ref="Y890:Y953" si="311">IF(M890&lt;123,"-A1",IF(M890&lt;146,"A1",IF(M890&lt;171,"A2",IF(M890&lt;200,"B1",IF(M890&lt;=300,"B2","ERROR")))))</f>
        <v>B2</v>
      </c>
      <c r="AA890" s="4" t="s">
        <v>263</v>
      </c>
    </row>
    <row r="891" spans="1:27" x14ac:dyDescent="0.25">
      <c r="A891" s="2">
        <v>200062445</v>
      </c>
      <c r="B891" s="2" t="s">
        <v>2224</v>
      </c>
      <c r="C891" s="2" t="s">
        <v>2225</v>
      </c>
      <c r="D891" s="50" t="s">
        <v>2226</v>
      </c>
      <c r="E891" s="46" t="s">
        <v>11</v>
      </c>
      <c r="F891" s="50" t="s">
        <v>2488</v>
      </c>
      <c r="G891" s="39">
        <v>43688</v>
      </c>
      <c r="H891" s="4">
        <v>8438</v>
      </c>
      <c r="I891" s="4">
        <v>165</v>
      </c>
      <c r="J891" s="51">
        <v>137</v>
      </c>
      <c r="K891" s="51">
        <v>129</v>
      </c>
      <c r="L891" s="51">
        <v>197</v>
      </c>
      <c r="M891" s="51">
        <v>202</v>
      </c>
      <c r="N891" s="51">
        <v>166</v>
      </c>
      <c r="O891" s="73">
        <f>VLOOKUP(I891,PER_CE,2,FALSE)</f>
        <v>44</v>
      </c>
      <c r="P891" s="65">
        <f t="shared" si="306"/>
        <v>33</v>
      </c>
      <c r="Q891" s="65">
        <f t="shared" si="301"/>
        <v>20</v>
      </c>
      <c r="R891" s="65">
        <f t="shared" ref="R891:R914" si="312">VLOOKUP(L891,PER_CC,2,FALSE)</f>
        <v>45</v>
      </c>
      <c r="S891" s="65">
        <f t="shared" si="303"/>
        <v>22</v>
      </c>
      <c r="T891" s="53">
        <f>VLOOKUP(N891,PER_PGLOB,2,FALSE)</f>
        <v>25</v>
      </c>
      <c r="U891" s="49">
        <f t="shared" si="307"/>
        <v>3</v>
      </c>
      <c r="V891" s="49">
        <f t="shared" si="308"/>
        <v>2</v>
      </c>
      <c r="W891" s="49">
        <f t="shared" si="309"/>
        <v>2</v>
      </c>
      <c r="X891" s="49">
        <f t="shared" si="310"/>
        <v>3</v>
      </c>
      <c r="Y891" s="49" t="str">
        <f t="shared" si="311"/>
        <v>B2</v>
      </c>
      <c r="AA891" s="4" t="s">
        <v>263</v>
      </c>
    </row>
    <row r="892" spans="1:27" x14ac:dyDescent="0.25">
      <c r="A892" s="2">
        <v>200072349</v>
      </c>
      <c r="B892" s="2" t="s">
        <v>2227</v>
      </c>
      <c r="C892" s="2" t="s">
        <v>301</v>
      </c>
      <c r="D892" s="50" t="s">
        <v>2228</v>
      </c>
      <c r="E892" s="46" t="s">
        <v>11</v>
      </c>
      <c r="F892" s="50" t="s">
        <v>2488</v>
      </c>
      <c r="G892" s="39">
        <v>43688</v>
      </c>
      <c r="H892" s="4">
        <v>8438</v>
      </c>
      <c r="I892" s="4">
        <v>60</v>
      </c>
      <c r="J892" s="51">
        <v>189</v>
      </c>
      <c r="K892" s="51">
        <v>129</v>
      </c>
      <c r="L892" s="51">
        <v>197</v>
      </c>
      <c r="M892" s="51">
        <v>245</v>
      </c>
      <c r="N892" s="51">
        <v>190</v>
      </c>
      <c r="O892" s="73">
        <f>VLOOKUP(I892,PER_CE,2,FALSE)</f>
        <v>5</v>
      </c>
      <c r="P892" s="65">
        <f t="shared" si="306"/>
        <v>71</v>
      </c>
      <c r="Q892" s="65">
        <f t="shared" si="301"/>
        <v>20</v>
      </c>
      <c r="R892" s="65">
        <f t="shared" si="312"/>
        <v>45</v>
      </c>
      <c r="S892" s="65">
        <f t="shared" si="303"/>
        <v>52</v>
      </c>
      <c r="T892" s="53">
        <f>VLOOKUP(N892,PER_PGLOB,2,FALSE)</f>
        <v>50</v>
      </c>
      <c r="U892" s="49">
        <f t="shared" si="307"/>
        <v>1</v>
      </c>
      <c r="V892" s="49">
        <f t="shared" si="308"/>
        <v>3</v>
      </c>
      <c r="W892" s="49">
        <f t="shared" si="309"/>
        <v>2</v>
      </c>
      <c r="X892" s="49">
        <f t="shared" si="310"/>
        <v>3</v>
      </c>
      <c r="Y892" s="49" t="str">
        <f t="shared" si="311"/>
        <v>B2</v>
      </c>
      <c r="AA892" s="4" t="s">
        <v>263</v>
      </c>
    </row>
    <row r="893" spans="1:27" x14ac:dyDescent="0.25">
      <c r="A893" s="2">
        <v>200062171</v>
      </c>
      <c r="B893" s="2" t="s">
        <v>2229</v>
      </c>
      <c r="C893" s="2" t="s">
        <v>137</v>
      </c>
      <c r="D893" s="50" t="s">
        <v>2230</v>
      </c>
      <c r="E893" s="46" t="s">
        <v>11</v>
      </c>
      <c r="F893" s="50" t="s">
        <v>2488</v>
      </c>
      <c r="G893" s="39">
        <v>43688</v>
      </c>
      <c r="H893" s="4">
        <v>8438</v>
      </c>
      <c r="I893" s="4">
        <v>140</v>
      </c>
      <c r="J893" s="51">
        <v>129</v>
      </c>
      <c r="K893" s="51">
        <v>163</v>
      </c>
      <c r="L893" s="51">
        <v>214</v>
      </c>
      <c r="M893" s="51">
        <v>218</v>
      </c>
      <c r="N893" s="51">
        <v>181</v>
      </c>
      <c r="O893" s="73">
        <f>VLOOKUP(I893,PER_CE,2,FALSE)</f>
        <v>29</v>
      </c>
      <c r="P893" s="65">
        <f t="shared" si="306"/>
        <v>27</v>
      </c>
      <c r="Q893" s="65">
        <f t="shared" si="301"/>
        <v>51</v>
      </c>
      <c r="R893" s="65">
        <f t="shared" si="312"/>
        <v>66</v>
      </c>
      <c r="S893" s="65">
        <f t="shared" si="303"/>
        <v>30</v>
      </c>
      <c r="T893" s="53">
        <f>VLOOKUP(N893,PER_PGLOB,2,FALSE)</f>
        <v>38</v>
      </c>
      <c r="U893" s="49">
        <f t="shared" si="307"/>
        <v>2</v>
      </c>
      <c r="V893" s="49">
        <f t="shared" si="308"/>
        <v>2</v>
      </c>
      <c r="W893" s="49">
        <f t="shared" si="309"/>
        <v>3</v>
      </c>
      <c r="X893" s="49">
        <f t="shared" si="310"/>
        <v>4</v>
      </c>
      <c r="Y893" s="49" t="str">
        <f t="shared" si="311"/>
        <v>B2</v>
      </c>
      <c r="AA893" s="4" t="s">
        <v>263</v>
      </c>
    </row>
    <row r="894" spans="1:27" x14ac:dyDescent="0.25">
      <c r="A894" s="2">
        <v>200072735</v>
      </c>
      <c r="B894" s="2" t="s">
        <v>2231</v>
      </c>
      <c r="C894" s="2" t="s">
        <v>337</v>
      </c>
      <c r="D894" s="50" t="s">
        <v>2232</v>
      </c>
      <c r="E894" s="46" t="s">
        <v>11</v>
      </c>
      <c r="F894" s="50" t="s">
        <v>2488</v>
      </c>
      <c r="G894" s="39">
        <v>43688</v>
      </c>
      <c r="H894" s="4">
        <v>8438</v>
      </c>
      <c r="I894" s="4">
        <v>75</v>
      </c>
      <c r="J894" s="51">
        <v>223</v>
      </c>
      <c r="K894" s="51">
        <v>189</v>
      </c>
      <c r="L894" s="51">
        <v>240</v>
      </c>
      <c r="M894" s="51">
        <v>273</v>
      </c>
      <c r="N894" s="59">
        <v>231</v>
      </c>
      <c r="O894" s="73">
        <v>7</v>
      </c>
      <c r="P894" s="65">
        <f t="shared" si="306"/>
        <v>92</v>
      </c>
      <c r="Q894" s="65">
        <f t="shared" si="301"/>
        <v>76</v>
      </c>
      <c r="R894" s="65">
        <f t="shared" si="312"/>
        <v>91</v>
      </c>
      <c r="S894" s="65">
        <f t="shared" si="303"/>
        <v>85</v>
      </c>
      <c r="T894" s="53">
        <f>VLOOKUP(N894,PER_PGLOB,2,FALSE)</f>
        <v>95</v>
      </c>
      <c r="U894" s="49">
        <f t="shared" si="307"/>
        <v>1</v>
      </c>
      <c r="V894" s="49">
        <f t="shared" si="308"/>
        <v>4</v>
      </c>
      <c r="W894" s="49">
        <f t="shared" si="309"/>
        <v>3</v>
      </c>
      <c r="X894" s="49">
        <f t="shared" si="310"/>
        <v>4</v>
      </c>
      <c r="Y894" s="49" t="str">
        <f t="shared" si="311"/>
        <v>B2</v>
      </c>
      <c r="AA894" s="4" t="s">
        <v>263</v>
      </c>
    </row>
    <row r="895" spans="1:27" x14ac:dyDescent="0.25">
      <c r="A895" s="2">
        <v>200028556</v>
      </c>
      <c r="B895" s="2" t="s">
        <v>249</v>
      </c>
      <c r="C895" s="2" t="s">
        <v>114</v>
      </c>
      <c r="D895" s="50" t="s">
        <v>250</v>
      </c>
      <c r="E895" s="46" t="s">
        <v>11</v>
      </c>
      <c r="F895" s="50" t="s">
        <v>2488</v>
      </c>
      <c r="G895" s="39">
        <v>43688</v>
      </c>
      <c r="H895" s="4">
        <v>8439</v>
      </c>
      <c r="I895" s="4">
        <v>76</v>
      </c>
      <c r="J895" s="51">
        <v>111</v>
      </c>
      <c r="K895" s="51">
        <v>103</v>
      </c>
      <c r="L895" s="51">
        <v>171</v>
      </c>
      <c r="M895" s="51">
        <v>251</v>
      </c>
      <c r="N895" s="51">
        <v>159</v>
      </c>
      <c r="O895" s="73">
        <v>7</v>
      </c>
      <c r="P895" s="65">
        <f t="shared" si="306"/>
        <v>18</v>
      </c>
      <c r="Q895" s="65">
        <f t="shared" si="301"/>
        <v>10</v>
      </c>
      <c r="R895" s="65">
        <f t="shared" si="312"/>
        <v>21</v>
      </c>
      <c r="S895" s="65">
        <f t="shared" si="303"/>
        <v>59</v>
      </c>
      <c r="T895" s="53">
        <f>VLOOKUP(N895,PER_PGLOB,2,FALSE)</f>
        <v>20</v>
      </c>
      <c r="U895" s="49">
        <f t="shared" si="307"/>
        <v>1</v>
      </c>
      <c r="V895" s="49">
        <f t="shared" si="308"/>
        <v>1</v>
      </c>
      <c r="W895" s="49">
        <f t="shared" si="309"/>
        <v>1</v>
      </c>
      <c r="X895" s="49">
        <f t="shared" si="310"/>
        <v>3</v>
      </c>
      <c r="Y895" s="49" t="str">
        <f t="shared" si="311"/>
        <v>B2</v>
      </c>
      <c r="AA895" s="4" t="s">
        <v>263</v>
      </c>
    </row>
    <row r="896" spans="1:27" x14ac:dyDescent="0.25">
      <c r="A896" s="2">
        <v>200072354</v>
      </c>
      <c r="B896" s="2" t="s">
        <v>2233</v>
      </c>
      <c r="C896" s="2" t="s">
        <v>304</v>
      </c>
      <c r="D896" s="50" t="s">
        <v>2234</v>
      </c>
      <c r="E896" s="46" t="s">
        <v>11</v>
      </c>
      <c r="F896" s="50" t="s">
        <v>2488</v>
      </c>
      <c r="G896" s="39">
        <v>43688</v>
      </c>
      <c r="H896" s="4">
        <v>8438</v>
      </c>
      <c r="I896" s="4">
        <v>141</v>
      </c>
      <c r="J896" s="51">
        <v>111</v>
      </c>
      <c r="K896" s="51">
        <v>180</v>
      </c>
      <c r="L896" s="51">
        <v>214</v>
      </c>
      <c r="M896" s="51"/>
      <c r="N896" s="51">
        <v>126</v>
      </c>
      <c r="O896" s="73">
        <f>VLOOKUP(I896,PER_CE,2,FALSE)</f>
        <v>31</v>
      </c>
      <c r="P896" s="65">
        <f t="shared" si="306"/>
        <v>18</v>
      </c>
      <c r="Q896" s="65">
        <f t="shared" si="301"/>
        <v>71</v>
      </c>
      <c r="R896" s="65">
        <f t="shared" si="312"/>
        <v>66</v>
      </c>
      <c r="S896" s="65"/>
      <c r="T896" s="53">
        <v>7</v>
      </c>
      <c r="U896" s="49">
        <f t="shared" si="307"/>
        <v>2</v>
      </c>
      <c r="V896" s="49">
        <f t="shared" si="308"/>
        <v>1</v>
      </c>
      <c r="W896" s="49">
        <f t="shared" si="309"/>
        <v>3</v>
      </c>
      <c r="X896" s="49">
        <f t="shared" si="310"/>
        <v>4</v>
      </c>
      <c r="Y896" s="49" t="str">
        <f t="shared" si="311"/>
        <v>-A1</v>
      </c>
      <c r="AA896" s="4" t="s">
        <v>263</v>
      </c>
    </row>
    <row r="897" spans="1:27" x14ac:dyDescent="0.25">
      <c r="A897" s="2">
        <v>200073329</v>
      </c>
      <c r="B897" s="2" t="s">
        <v>2235</v>
      </c>
      <c r="C897" s="2" t="s">
        <v>1351</v>
      </c>
      <c r="D897" s="50" t="s">
        <v>2236</v>
      </c>
      <c r="E897" s="46" t="s">
        <v>11</v>
      </c>
      <c r="F897" s="50" t="s">
        <v>2488</v>
      </c>
      <c r="G897" s="39">
        <v>43688</v>
      </c>
      <c r="H897" s="4">
        <v>8438</v>
      </c>
      <c r="I897" s="4">
        <v>145</v>
      </c>
      <c r="J897" s="51">
        <v>180</v>
      </c>
      <c r="K897" s="51">
        <v>197</v>
      </c>
      <c r="L897" s="51">
        <v>249</v>
      </c>
      <c r="M897" s="51"/>
      <c r="N897" s="59">
        <v>157</v>
      </c>
      <c r="O897" s="73">
        <v>37</v>
      </c>
      <c r="P897" s="65">
        <f t="shared" si="306"/>
        <v>67</v>
      </c>
      <c r="Q897" s="65">
        <f t="shared" si="301"/>
        <v>84</v>
      </c>
      <c r="R897" s="65">
        <f t="shared" si="312"/>
        <v>94</v>
      </c>
      <c r="S897" s="65"/>
      <c r="T897" s="53">
        <v>19</v>
      </c>
      <c r="U897" s="49">
        <f t="shared" si="307"/>
        <v>2</v>
      </c>
      <c r="V897" s="49">
        <f t="shared" si="308"/>
        <v>3</v>
      </c>
      <c r="W897" s="49">
        <f t="shared" si="309"/>
        <v>3</v>
      </c>
      <c r="X897" s="49">
        <f t="shared" si="310"/>
        <v>4</v>
      </c>
      <c r="Y897" s="49" t="str">
        <f t="shared" si="311"/>
        <v>-A1</v>
      </c>
      <c r="AA897" s="4" t="s">
        <v>263</v>
      </c>
    </row>
    <row r="898" spans="1:27" x14ac:dyDescent="0.25">
      <c r="A898" s="2">
        <v>200070688</v>
      </c>
      <c r="B898" s="2" t="s">
        <v>2280</v>
      </c>
      <c r="C898" s="2" t="s">
        <v>114</v>
      </c>
      <c r="D898" s="50" t="s">
        <v>2281</v>
      </c>
      <c r="E898" s="46" t="s">
        <v>2282</v>
      </c>
      <c r="F898" s="50" t="s">
        <v>2283</v>
      </c>
      <c r="G898" s="39">
        <v>43688</v>
      </c>
      <c r="H898" s="4">
        <v>8438</v>
      </c>
      <c r="I898" s="4">
        <v>123</v>
      </c>
      <c r="J898" s="51">
        <v>137</v>
      </c>
      <c r="K898" s="51">
        <v>137</v>
      </c>
      <c r="L898" s="51">
        <v>171</v>
      </c>
      <c r="M898" s="51">
        <v>273</v>
      </c>
      <c r="N898" s="59">
        <v>180</v>
      </c>
      <c r="O898" s="73">
        <f>VLOOKUP(I898,PER_CE,2,FALSE)</f>
        <v>10</v>
      </c>
      <c r="P898" s="65">
        <f t="shared" si="306"/>
        <v>33</v>
      </c>
      <c r="Q898" s="65">
        <f t="shared" si="301"/>
        <v>26</v>
      </c>
      <c r="R898" s="65">
        <f t="shared" si="312"/>
        <v>21</v>
      </c>
      <c r="S898" s="65">
        <f t="shared" ref="S898:S909" si="313">VLOOKUP(M898,PER_IGL,2,FALSE)</f>
        <v>85</v>
      </c>
      <c r="T898" s="53">
        <f>VLOOKUP(N898,PER_PGLOB,2,FALSE)</f>
        <v>37</v>
      </c>
      <c r="U898" s="49">
        <f t="shared" si="307"/>
        <v>2</v>
      </c>
      <c r="V898" s="49">
        <f t="shared" si="308"/>
        <v>2</v>
      </c>
      <c r="W898" s="49">
        <f t="shared" si="309"/>
        <v>2</v>
      </c>
      <c r="X898" s="49">
        <f t="shared" si="310"/>
        <v>3</v>
      </c>
      <c r="Y898" s="49" t="str">
        <f t="shared" si="311"/>
        <v>B2</v>
      </c>
      <c r="AA898" s="4" t="s">
        <v>263</v>
      </c>
    </row>
    <row r="899" spans="1:27" x14ac:dyDescent="0.25">
      <c r="A899" s="2">
        <v>200088111</v>
      </c>
      <c r="B899" s="2" t="s">
        <v>2284</v>
      </c>
      <c r="C899" s="2" t="s">
        <v>2114</v>
      </c>
      <c r="D899" s="50" t="s">
        <v>2285</v>
      </c>
      <c r="E899" s="46" t="s">
        <v>2282</v>
      </c>
      <c r="F899" s="50" t="s">
        <v>2283</v>
      </c>
      <c r="G899" s="39">
        <v>43688</v>
      </c>
      <c r="H899" s="4">
        <v>8438</v>
      </c>
      <c r="I899" s="4">
        <v>246</v>
      </c>
      <c r="J899" s="51">
        <v>137</v>
      </c>
      <c r="K899" s="51">
        <v>197</v>
      </c>
      <c r="L899" s="51">
        <v>231</v>
      </c>
      <c r="M899" s="51">
        <v>256</v>
      </c>
      <c r="N899" s="59">
        <v>205</v>
      </c>
      <c r="O899" s="73">
        <f>VLOOKUP(I899,PER_CE,2,FALSE)</f>
        <v>83</v>
      </c>
      <c r="P899" s="65">
        <f t="shared" si="306"/>
        <v>33</v>
      </c>
      <c r="Q899" s="65">
        <f t="shared" si="301"/>
        <v>84</v>
      </c>
      <c r="R899" s="65">
        <f t="shared" si="312"/>
        <v>85</v>
      </c>
      <c r="S899" s="65">
        <f t="shared" si="313"/>
        <v>63</v>
      </c>
      <c r="T899" s="53">
        <f>VLOOKUP(N899,PER_PGLOB,2,FALSE)</f>
        <v>72</v>
      </c>
      <c r="U899" s="49">
        <f t="shared" si="307"/>
        <v>4</v>
      </c>
      <c r="V899" s="49">
        <f t="shared" si="308"/>
        <v>2</v>
      </c>
      <c r="W899" s="49">
        <f t="shared" si="309"/>
        <v>3</v>
      </c>
      <c r="X899" s="49">
        <f t="shared" si="310"/>
        <v>4</v>
      </c>
      <c r="Y899" s="49" t="str">
        <f t="shared" si="311"/>
        <v>B2</v>
      </c>
      <c r="AA899" s="4" t="s">
        <v>263</v>
      </c>
    </row>
    <row r="900" spans="1:27" x14ac:dyDescent="0.25">
      <c r="A900" s="2">
        <v>200052212</v>
      </c>
      <c r="B900" s="2" t="s">
        <v>2292</v>
      </c>
      <c r="C900" s="2" t="s">
        <v>2293</v>
      </c>
      <c r="D900" s="50" t="s">
        <v>2294</v>
      </c>
      <c r="E900" s="46" t="s">
        <v>2282</v>
      </c>
      <c r="F900" s="50" t="s">
        <v>2283</v>
      </c>
      <c r="G900" s="39">
        <v>43688</v>
      </c>
      <c r="H900" s="4">
        <v>8439</v>
      </c>
      <c r="I900" s="4">
        <v>162</v>
      </c>
      <c r="J900" s="51">
        <v>240</v>
      </c>
      <c r="K900" s="51">
        <v>163</v>
      </c>
      <c r="L900" s="51">
        <v>94</v>
      </c>
      <c r="M900" s="51">
        <v>289</v>
      </c>
      <c r="N900" s="59">
        <v>197</v>
      </c>
      <c r="O900" s="73">
        <f>VLOOKUP(I900,PER_CE,2,FALSE)</f>
        <v>41</v>
      </c>
      <c r="P900" s="65">
        <f t="shared" si="306"/>
        <v>98</v>
      </c>
      <c r="Q900" s="65">
        <f t="shared" si="301"/>
        <v>51</v>
      </c>
      <c r="R900" s="65">
        <f t="shared" si="312"/>
        <v>5</v>
      </c>
      <c r="S900" s="65">
        <f t="shared" si="313"/>
        <v>95</v>
      </c>
      <c r="T900" s="53">
        <f>VLOOKUP(N900,PER_PGLOB,2,FALSE)</f>
        <v>58</v>
      </c>
      <c r="U900" s="49">
        <f t="shared" si="307"/>
        <v>3</v>
      </c>
      <c r="V900" s="49">
        <f t="shared" si="308"/>
        <v>4</v>
      </c>
      <c r="W900" s="49">
        <f t="shared" si="309"/>
        <v>3</v>
      </c>
      <c r="X900" s="49">
        <f t="shared" si="310"/>
        <v>1</v>
      </c>
      <c r="Y900" s="49" t="str">
        <f t="shared" si="311"/>
        <v>B2</v>
      </c>
      <c r="AA900" s="4" t="s">
        <v>263</v>
      </c>
    </row>
    <row r="901" spans="1:27" x14ac:dyDescent="0.25">
      <c r="A901" s="2">
        <v>200038303</v>
      </c>
      <c r="B901" s="2" t="s">
        <v>2286</v>
      </c>
      <c r="C901" s="2" t="s">
        <v>342</v>
      </c>
      <c r="D901" s="50" t="s">
        <v>2287</v>
      </c>
      <c r="E901" s="46" t="s">
        <v>2282</v>
      </c>
      <c r="F901" s="50" t="s">
        <v>2283</v>
      </c>
      <c r="G901" s="39">
        <v>43688</v>
      </c>
      <c r="H901" s="4">
        <v>8438</v>
      </c>
      <c r="I901" s="4">
        <v>173</v>
      </c>
      <c r="J901" s="51">
        <v>180</v>
      </c>
      <c r="K901" s="51">
        <v>163</v>
      </c>
      <c r="L901" s="51">
        <v>214</v>
      </c>
      <c r="M901" s="51">
        <v>267</v>
      </c>
      <c r="N901" s="59">
        <v>206</v>
      </c>
      <c r="O901" s="73">
        <f>VLOOKUP(I901,PER_CE,2,FALSE)</f>
        <v>55</v>
      </c>
      <c r="P901" s="65">
        <f t="shared" si="306"/>
        <v>67</v>
      </c>
      <c r="Q901" s="65">
        <f t="shared" si="301"/>
        <v>51</v>
      </c>
      <c r="R901" s="65">
        <f t="shared" si="312"/>
        <v>66</v>
      </c>
      <c r="S901" s="65">
        <f t="shared" si="313"/>
        <v>76</v>
      </c>
      <c r="T901" s="53">
        <v>73</v>
      </c>
      <c r="U901" s="49">
        <f t="shared" si="307"/>
        <v>3</v>
      </c>
      <c r="V901" s="49">
        <f t="shared" si="308"/>
        <v>3</v>
      </c>
      <c r="W901" s="49">
        <f t="shared" si="309"/>
        <v>3</v>
      </c>
      <c r="X901" s="49">
        <f t="shared" si="310"/>
        <v>4</v>
      </c>
      <c r="Y901" s="49" t="str">
        <f t="shared" si="311"/>
        <v>B2</v>
      </c>
      <c r="AA901" s="4" t="s">
        <v>263</v>
      </c>
    </row>
    <row r="902" spans="1:27" x14ac:dyDescent="0.25">
      <c r="A902" s="2">
        <v>200087853</v>
      </c>
      <c r="B902" s="2" t="s">
        <v>2288</v>
      </c>
      <c r="C902" s="2" t="s">
        <v>171</v>
      </c>
      <c r="D902" s="50" t="s">
        <v>2289</v>
      </c>
      <c r="E902" s="46" t="s">
        <v>2282</v>
      </c>
      <c r="F902" s="50" t="s">
        <v>2283</v>
      </c>
      <c r="G902" s="39">
        <v>43688</v>
      </c>
      <c r="H902" s="4">
        <v>8438</v>
      </c>
      <c r="I902" s="4">
        <v>134</v>
      </c>
      <c r="J902" s="51">
        <v>154</v>
      </c>
      <c r="K902" s="51">
        <v>214</v>
      </c>
      <c r="L902" s="51">
        <v>197</v>
      </c>
      <c r="M902" s="51">
        <v>256</v>
      </c>
      <c r="N902" s="59">
        <v>205</v>
      </c>
      <c r="O902" s="73">
        <v>23</v>
      </c>
      <c r="P902" s="65">
        <f t="shared" si="306"/>
        <v>46</v>
      </c>
      <c r="Q902" s="65">
        <f t="shared" si="301"/>
        <v>94</v>
      </c>
      <c r="R902" s="65">
        <f t="shared" si="312"/>
        <v>45</v>
      </c>
      <c r="S902" s="65">
        <f t="shared" si="313"/>
        <v>63</v>
      </c>
      <c r="T902" s="53">
        <f>VLOOKUP(N902,PER_PGLOB,2,FALSE)</f>
        <v>72</v>
      </c>
      <c r="U902" s="49">
        <f t="shared" si="307"/>
        <v>2</v>
      </c>
      <c r="V902" s="49">
        <f t="shared" si="308"/>
        <v>3</v>
      </c>
      <c r="W902" s="49">
        <f t="shared" si="309"/>
        <v>4</v>
      </c>
      <c r="X902" s="49">
        <f t="shared" si="310"/>
        <v>3</v>
      </c>
      <c r="Y902" s="49" t="str">
        <f t="shared" si="311"/>
        <v>B2</v>
      </c>
      <c r="AA902" s="4" t="s">
        <v>263</v>
      </c>
    </row>
    <row r="903" spans="1:27" x14ac:dyDescent="0.25">
      <c r="A903" s="2">
        <v>200089986</v>
      </c>
      <c r="B903" s="2" t="s">
        <v>2290</v>
      </c>
      <c r="C903" s="2" t="s">
        <v>337</v>
      </c>
      <c r="D903" s="50" t="s">
        <v>2291</v>
      </c>
      <c r="E903" s="46" t="s">
        <v>2282</v>
      </c>
      <c r="F903" s="50" t="s">
        <v>2283</v>
      </c>
      <c r="G903" s="39">
        <v>43688</v>
      </c>
      <c r="H903" s="4">
        <v>8438</v>
      </c>
      <c r="I903" s="4">
        <v>129</v>
      </c>
      <c r="J903" s="51">
        <v>94</v>
      </c>
      <c r="K903" s="51">
        <v>111</v>
      </c>
      <c r="L903" s="51">
        <v>180</v>
      </c>
      <c r="M903" s="51">
        <v>180</v>
      </c>
      <c r="N903" s="59">
        <v>141</v>
      </c>
      <c r="O903" s="73">
        <f t="shared" ref="O903:O914" si="314">VLOOKUP(I903,PER_CE,2,FALSE)</f>
        <v>13</v>
      </c>
      <c r="P903" s="65">
        <f t="shared" si="306"/>
        <v>10</v>
      </c>
      <c r="Q903" s="65">
        <f t="shared" si="301"/>
        <v>12</v>
      </c>
      <c r="R903" s="65">
        <f t="shared" si="312"/>
        <v>29</v>
      </c>
      <c r="S903" s="65">
        <f t="shared" si="313"/>
        <v>13</v>
      </c>
      <c r="T903" s="53">
        <v>11</v>
      </c>
      <c r="U903" s="49">
        <f t="shared" si="307"/>
        <v>2</v>
      </c>
      <c r="V903" s="49">
        <f t="shared" si="308"/>
        <v>1</v>
      </c>
      <c r="W903" s="49">
        <f t="shared" si="309"/>
        <v>1</v>
      </c>
      <c r="X903" s="49">
        <f t="shared" si="310"/>
        <v>3</v>
      </c>
      <c r="Y903" s="49" t="str">
        <f t="shared" si="311"/>
        <v>B1</v>
      </c>
      <c r="AA903" s="4" t="s">
        <v>263</v>
      </c>
    </row>
    <row r="904" spans="1:27" x14ac:dyDescent="0.25">
      <c r="A904" s="2">
        <v>200055012</v>
      </c>
      <c r="B904" s="2" t="s">
        <v>2299</v>
      </c>
      <c r="C904" s="2" t="s">
        <v>2300</v>
      </c>
      <c r="D904" s="50" t="s">
        <v>2301</v>
      </c>
      <c r="E904" s="46" t="s">
        <v>2298</v>
      </c>
      <c r="F904" s="50" t="s">
        <v>2488</v>
      </c>
      <c r="G904" s="39">
        <v>43688</v>
      </c>
      <c r="H904" s="4">
        <v>8439</v>
      </c>
      <c r="I904" s="4">
        <v>300</v>
      </c>
      <c r="J904" s="51">
        <v>146</v>
      </c>
      <c r="K904" s="51">
        <v>129</v>
      </c>
      <c r="L904" s="51">
        <v>214</v>
      </c>
      <c r="M904" s="51">
        <v>273</v>
      </c>
      <c r="N904" s="51">
        <v>191</v>
      </c>
      <c r="O904" s="73">
        <f t="shared" si="314"/>
        <v>99</v>
      </c>
      <c r="P904" s="65">
        <f t="shared" si="306"/>
        <v>40</v>
      </c>
      <c r="Q904" s="65">
        <f t="shared" si="301"/>
        <v>20</v>
      </c>
      <c r="R904" s="65">
        <f t="shared" si="312"/>
        <v>66</v>
      </c>
      <c r="S904" s="65">
        <f t="shared" si="313"/>
        <v>85</v>
      </c>
      <c r="T904" s="53">
        <v>51</v>
      </c>
      <c r="U904" s="49">
        <f t="shared" si="307"/>
        <v>4</v>
      </c>
      <c r="V904" s="49">
        <f t="shared" si="308"/>
        <v>2</v>
      </c>
      <c r="W904" s="49">
        <f t="shared" si="309"/>
        <v>2</v>
      </c>
      <c r="X904" s="49">
        <f t="shared" si="310"/>
        <v>4</v>
      </c>
      <c r="Y904" s="49" t="str">
        <f t="shared" si="311"/>
        <v>B2</v>
      </c>
      <c r="AA904" s="4" t="s">
        <v>263</v>
      </c>
    </row>
    <row r="905" spans="1:27" x14ac:dyDescent="0.25">
      <c r="A905" s="2">
        <v>200080632</v>
      </c>
      <c r="B905" s="2" t="s">
        <v>2295</v>
      </c>
      <c r="C905" s="2" t="s">
        <v>2296</v>
      </c>
      <c r="D905" s="50" t="s">
        <v>2297</v>
      </c>
      <c r="E905" s="46" t="s">
        <v>2298</v>
      </c>
      <c r="F905" s="50" t="s">
        <v>2488</v>
      </c>
      <c r="G905" s="39">
        <v>43688</v>
      </c>
      <c r="H905" s="4">
        <v>8438</v>
      </c>
      <c r="I905" s="4">
        <v>175</v>
      </c>
      <c r="J905" s="51">
        <v>163</v>
      </c>
      <c r="K905" s="51">
        <v>120</v>
      </c>
      <c r="L905" s="51">
        <v>231</v>
      </c>
      <c r="M905" s="51">
        <v>251</v>
      </c>
      <c r="N905" s="51">
        <v>191</v>
      </c>
      <c r="O905" s="73">
        <f t="shared" si="314"/>
        <v>59</v>
      </c>
      <c r="P905" s="65">
        <f t="shared" si="306"/>
        <v>53</v>
      </c>
      <c r="Q905" s="65">
        <f t="shared" si="301"/>
        <v>16</v>
      </c>
      <c r="R905" s="65">
        <f t="shared" si="312"/>
        <v>85</v>
      </c>
      <c r="S905" s="65">
        <f t="shared" si="313"/>
        <v>59</v>
      </c>
      <c r="T905" s="53">
        <v>51</v>
      </c>
      <c r="U905" s="49">
        <f t="shared" si="307"/>
        <v>3</v>
      </c>
      <c r="V905" s="49">
        <f t="shared" si="308"/>
        <v>3</v>
      </c>
      <c r="W905" s="49">
        <f t="shared" si="309"/>
        <v>1</v>
      </c>
      <c r="X905" s="49">
        <f t="shared" si="310"/>
        <v>4</v>
      </c>
      <c r="Y905" s="49" t="str">
        <f t="shared" si="311"/>
        <v>B2</v>
      </c>
      <c r="AA905" s="4" t="s">
        <v>263</v>
      </c>
    </row>
    <row r="906" spans="1:27" x14ac:dyDescent="0.25">
      <c r="A906" s="2">
        <v>200083317</v>
      </c>
      <c r="B906" s="2" t="s">
        <v>2302</v>
      </c>
      <c r="C906" s="2" t="s">
        <v>2303</v>
      </c>
      <c r="D906" s="50" t="s">
        <v>2304</v>
      </c>
      <c r="E906" s="46" t="s">
        <v>2298</v>
      </c>
      <c r="F906" s="50" t="s">
        <v>2488</v>
      </c>
      <c r="G906" s="39">
        <v>43688</v>
      </c>
      <c r="H906" s="4">
        <v>8439</v>
      </c>
      <c r="I906" s="4">
        <v>131</v>
      </c>
      <c r="J906" s="51">
        <v>189</v>
      </c>
      <c r="K906" s="51">
        <v>171</v>
      </c>
      <c r="L906" s="51">
        <v>163</v>
      </c>
      <c r="M906" s="51">
        <v>267</v>
      </c>
      <c r="N906" s="51">
        <v>198</v>
      </c>
      <c r="O906" s="73">
        <f t="shared" si="314"/>
        <v>16</v>
      </c>
      <c r="P906" s="65">
        <f t="shared" si="306"/>
        <v>71</v>
      </c>
      <c r="Q906" s="65">
        <f t="shared" si="301"/>
        <v>61</v>
      </c>
      <c r="R906" s="65">
        <f t="shared" si="312"/>
        <v>16</v>
      </c>
      <c r="S906" s="65">
        <f t="shared" si="313"/>
        <v>76</v>
      </c>
      <c r="T906" s="53">
        <f t="shared" ref="T906:T911" si="315">VLOOKUP(N906,PER_PGLOB,2,FALSE)</f>
        <v>60</v>
      </c>
      <c r="U906" s="49">
        <f t="shared" si="307"/>
        <v>2</v>
      </c>
      <c r="V906" s="49">
        <f t="shared" si="308"/>
        <v>3</v>
      </c>
      <c r="W906" s="49">
        <f t="shared" si="309"/>
        <v>3</v>
      </c>
      <c r="X906" s="49">
        <f t="shared" si="310"/>
        <v>3</v>
      </c>
      <c r="Y906" s="49" t="str">
        <f t="shared" si="311"/>
        <v>B2</v>
      </c>
      <c r="AA906" s="4" t="s">
        <v>263</v>
      </c>
    </row>
    <row r="907" spans="1:27" x14ac:dyDescent="0.25">
      <c r="A907" s="2">
        <v>200075986</v>
      </c>
      <c r="B907" s="2" t="s">
        <v>2313</v>
      </c>
      <c r="C907" s="2" t="s">
        <v>5</v>
      </c>
      <c r="D907" s="50" t="s">
        <v>2314</v>
      </c>
      <c r="E907" s="46" t="s">
        <v>2307</v>
      </c>
      <c r="F907" s="50" t="s">
        <v>2495</v>
      </c>
      <c r="G907" s="39">
        <v>43688</v>
      </c>
      <c r="H907" s="4">
        <v>8438</v>
      </c>
      <c r="I907" s="4">
        <v>129</v>
      </c>
      <c r="J907" s="51">
        <v>171</v>
      </c>
      <c r="K907" s="51">
        <v>154</v>
      </c>
      <c r="L907" s="51">
        <v>214</v>
      </c>
      <c r="M907" s="51">
        <v>245</v>
      </c>
      <c r="N907" s="59">
        <v>196</v>
      </c>
      <c r="O907" s="73">
        <f t="shared" si="314"/>
        <v>13</v>
      </c>
      <c r="P907" s="65">
        <f t="shared" si="306"/>
        <v>60</v>
      </c>
      <c r="Q907" s="65">
        <f t="shared" si="301"/>
        <v>42</v>
      </c>
      <c r="R907" s="65">
        <f t="shared" si="312"/>
        <v>66</v>
      </c>
      <c r="S907" s="65">
        <f t="shared" si="313"/>
        <v>52</v>
      </c>
      <c r="T907" s="53">
        <f t="shared" si="315"/>
        <v>57</v>
      </c>
      <c r="U907" s="49">
        <f t="shared" si="307"/>
        <v>2</v>
      </c>
      <c r="V907" s="49">
        <f t="shared" si="308"/>
        <v>3</v>
      </c>
      <c r="W907" s="49">
        <f t="shared" si="309"/>
        <v>2</v>
      </c>
      <c r="X907" s="49">
        <f t="shared" si="310"/>
        <v>4</v>
      </c>
      <c r="Y907" s="49" t="str">
        <f t="shared" si="311"/>
        <v>B2</v>
      </c>
      <c r="AA907" s="4" t="s">
        <v>263</v>
      </c>
    </row>
    <row r="908" spans="1:27" x14ac:dyDescent="0.25">
      <c r="A908" s="2">
        <v>200063307</v>
      </c>
      <c r="B908" s="2" t="s">
        <v>2315</v>
      </c>
      <c r="C908" s="2" t="s">
        <v>1169</v>
      </c>
      <c r="D908" s="50" t="s">
        <v>2316</v>
      </c>
      <c r="E908" s="46" t="s">
        <v>2307</v>
      </c>
      <c r="F908" s="50" t="s">
        <v>2495</v>
      </c>
      <c r="G908" s="39">
        <v>43688</v>
      </c>
      <c r="H908" s="4">
        <v>8438</v>
      </c>
      <c r="I908" s="4">
        <v>282</v>
      </c>
      <c r="J908" s="51">
        <v>120</v>
      </c>
      <c r="K908" s="51">
        <v>146</v>
      </c>
      <c r="L908" s="51">
        <v>180</v>
      </c>
      <c r="M908" s="51">
        <v>207</v>
      </c>
      <c r="N908" s="59">
        <v>163</v>
      </c>
      <c r="O908" s="73">
        <f t="shared" si="314"/>
        <v>92</v>
      </c>
      <c r="P908" s="65">
        <f t="shared" si="306"/>
        <v>24</v>
      </c>
      <c r="Q908" s="65">
        <f t="shared" si="301"/>
        <v>32</v>
      </c>
      <c r="R908" s="65">
        <f t="shared" si="312"/>
        <v>29</v>
      </c>
      <c r="S908" s="65">
        <f t="shared" si="313"/>
        <v>24</v>
      </c>
      <c r="T908" s="53">
        <f t="shared" si="315"/>
        <v>22</v>
      </c>
      <c r="U908" s="49">
        <f t="shared" si="307"/>
        <v>4</v>
      </c>
      <c r="V908" s="49">
        <f t="shared" si="308"/>
        <v>1</v>
      </c>
      <c r="W908" s="49">
        <f t="shared" si="309"/>
        <v>2</v>
      </c>
      <c r="X908" s="49">
        <f t="shared" si="310"/>
        <v>3</v>
      </c>
      <c r="Y908" s="49" t="str">
        <f t="shared" si="311"/>
        <v>B2</v>
      </c>
      <c r="AA908" s="4" t="s">
        <v>263</v>
      </c>
    </row>
    <row r="909" spans="1:27" x14ac:dyDescent="0.25">
      <c r="A909" s="2">
        <v>200071859</v>
      </c>
      <c r="B909" s="2" t="s">
        <v>2317</v>
      </c>
      <c r="C909" s="2" t="s">
        <v>519</v>
      </c>
      <c r="D909" s="50" t="s">
        <v>2318</v>
      </c>
      <c r="E909" s="46" t="s">
        <v>2307</v>
      </c>
      <c r="F909" s="50" t="s">
        <v>2495</v>
      </c>
      <c r="G909" s="39">
        <v>43688</v>
      </c>
      <c r="H909" s="4">
        <v>8438</v>
      </c>
      <c r="I909" s="4">
        <v>282</v>
      </c>
      <c r="J909" s="51">
        <v>154</v>
      </c>
      <c r="K909" s="51">
        <v>180</v>
      </c>
      <c r="L909" s="51">
        <v>180</v>
      </c>
      <c r="M909" s="51">
        <v>213</v>
      </c>
      <c r="N909" s="59">
        <v>182</v>
      </c>
      <c r="O909" s="73">
        <f t="shared" si="314"/>
        <v>92</v>
      </c>
      <c r="P909" s="65">
        <f t="shared" si="306"/>
        <v>46</v>
      </c>
      <c r="Q909" s="65">
        <f t="shared" si="301"/>
        <v>71</v>
      </c>
      <c r="R909" s="65">
        <f t="shared" si="312"/>
        <v>29</v>
      </c>
      <c r="S909" s="65">
        <f t="shared" si="313"/>
        <v>27</v>
      </c>
      <c r="T909" s="53">
        <f t="shared" si="315"/>
        <v>39</v>
      </c>
      <c r="U909" s="49">
        <f t="shared" si="307"/>
        <v>4</v>
      </c>
      <c r="V909" s="49">
        <f t="shared" si="308"/>
        <v>3</v>
      </c>
      <c r="W909" s="49">
        <f t="shared" si="309"/>
        <v>3</v>
      </c>
      <c r="X909" s="49">
        <f t="shared" si="310"/>
        <v>3</v>
      </c>
      <c r="Y909" s="49" t="str">
        <f t="shared" si="311"/>
        <v>B2</v>
      </c>
      <c r="AA909" s="4" t="s">
        <v>263</v>
      </c>
    </row>
    <row r="910" spans="1:27" x14ac:dyDescent="0.25">
      <c r="A910" s="2">
        <v>200062203</v>
      </c>
      <c r="B910" s="2" t="s">
        <v>2319</v>
      </c>
      <c r="C910" s="2" t="s">
        <v>7</v>
      </c>
      <c r="D910" s="50" t="s">
        <v>2320</v>
      </c>
      <c r="E910" s="46" t="s">
        <v>2307</v>
      </c>
      <c r="F910" s="50" t="s">
        <v>2495</v>
      </c>
      <c r="G910" s="39">
        <v>43688</v>
      </c>
      <c r="H910" s="4">
        <v>8438</v>
      </c>
      <c r="I910" s="4">
        <v>81</v>
      </c>
      <c r="J910" s="51">
        <v>94</v>
      </c>
      <c r="K910" s="51">
        <v>137</v>
      </c>
      <c r="L910" s="51">
        <v>197</v>
      </c>
      <c r="M910" s="51">
        <v>104</v>
      </c>
      <c r="N910" s="59">
        <v>133</v>
      </c>
      <c r="O910" s="73">
        <f t="shared" si="314"/>
        <v>8</v>
      </c>
      <c r="P910" s="65">
        <f t="shared" si="306"/>
        <v>10</v>
      </c>
      <c r="Q910" s="65">
        <f t="shared" si="301"/>
        <v>26</v>
      </c>
      <c r="R910" s="65">
        <f t="shared" si="312"/>
        <v>45</v>
      </c>
      <c r="S910" s="65">
        <v>1</v>
      </c>
      <c r="T910" s="53">
        <f t="shared" si="315"/>
        <v>8</v>
      </c>
      <c r="U910" s="49">
        <f t="shared" si="307"/>
        <v>1</v>
      </c>
      <c r="V910" s="49">
        <f t="shared" si="308"/>
        <v>1</v>
      </c>
      <c r="W910" s="49">
        <f t="shared" si="309"/>
        <v>2</v>
      </c>
      <c r="X910" s="49">
        <f t="shared" si="310"/>
        <v>3</v>
      </c>
      <c r="Y910" s="49" t="str">
        <f t="shared" si="311"/>
        <v>-A1</v>
      </c>
      <c r="AA910" s="4" t="s">
        <v>263</v>
      </c>
    </row>
    <row r="911" spans="1:27" x14ac:dyDescent="0.25">
      <c r="A911" s="2">
        <v>200073884</v>
      </c>
      <c r="B911" s="2" t="s">
        <v>2321</v>
      </c>
      <c r="C911" s="2" t="s">
        <v>112</v>
      </c>
      <c r="D911" s="50" t="s">
        <v>2322</v>
      </c>
      <c r="E911" s="46" t="s">
        <v>2307</v>
      </c>
      <c r="F911" s="50" t="s">
        <v>2495</v>
      </c>
      <c r="G911" s="39">
        <v>43688</v>
      </c>
      <c r="H911" s="4">
        <v>8438</v>
      </c>
      <c r="I911" s="4">
        <v>300</v>
      </c>
      <c r="J911" s="51">
        <v>120</v>
      </c>
      <c r="K911" s="51">
        <v>163</v>
      </c>
      <c r="L911" s="51">
        <v>197</v>
      </c>
      <c r="M911" s="51">
        <v>224</v>
      </c>
      <c r="N911" s="59">
        <v>176</v>
      </c>
      <c r="O911" s="73">
        <f t="shared" si="314"/>
        <v>99</v>
      </c>
      <c r="P911" s="65">
        <f t="shared" si="306"/>
        <v>24</v>
      </c>
      <c r="Q911" s="65">
        <f t="shared" si="301"/>
        <v>51</v>
      </c>
      <c r="R911" s="65">
        <f t="shared" si="312"/>
        <v>45</v>
      </c>
      <c r="S911" s="65">
        <f t="shared" ref="S911:S925" si="316">VLOOKUP(M911,PER_IGL,2,FALSE)</f>
        <v>34</v>
      </c>
      <c r="T911" s="53">
        <f t="shared" si="315"/>
        <v>33</v>
      </c>
      <c r="U911" s="49">
        <f t="shared" si="307"/>
        <v>4</v>
      </c>
      <c r="V911" s="49">
        <f t="shared" si="308"/>
        <v>1</v>
      </c>
      <c r="W911" s="49">
        <f t="shared" si="309"/>
        <v>3</v>
      </c>
      <c r="X911" s="49">
        <f t="shared" si="310"/>
        <v>3</v>
      </c>
      <c r="Y911" s="49" t="str">
        <f t="shared" si="311"/>
        <v>B2</v>
      </c>
      <c r="AA911" s="4" t="s">
        <v>263</v>
      </c>
    </row>
    <row r="912" spans="1:27" x14ac:dyDescent="0.25">
      <c r="A912" s="2">
        <v>200071800</v>
      </c>
      <c r="B912" s="2" t="s">
        <v>2436</v>
      </c>
      <c r="C912" s="2" t="s">
        <v>113</v>
      </c>
      <c r="D912" s="50" t="s">
        <v>2437</v>
      </c>
      <c r="E912" s="46" t="s">
        <v>2307</v>
      </c>
      <c r="F912" s="50" t="s">
        <v>2495</v>
      </c>
      <c r="G912" s="39">
        <v>43688</v>
      </c>
      <c r="H912" s="4">
        <v>8439</v>
      </c>
      <c r="I912" s="4">
        <v>300</v>
      </c>
      <c r="J912" s="51">
        <v>197</v>
      </c>
      <c r="K912" s="51">
        <v>197</v>
      </c>
      <c r="L912" s="51">
        <v>231</v>
      </c>
      <c r="M912" s="51">
        <v>289</v>
      </c>
      <c r="N912" s="59">
        <v>229</v>
      </c>
      <c r="O912" s="73">
        <f t="shared" si="314"/>
        <v>99</v>
      </c>
      <c r="P912" s="65">
        <f t="shared" si="306"/>
        <v>77</v>
      </c>
      <c r="Q912" s="65">
        <f t="shared" si="301"/>
        <v>84</v>
      </c>
      <c r="R912" s="65">
        <f t="shared" si="312"/>
        <v>85</v>
      </c>
      <c r="S912" s="65">
        <f t="shared" si="316"/>
        <v>95</v>
      </c>
      <c r="T912" s="53">
        <v>94</v>
      </c>
      <c r="U912" s="49">
        <f t="shared" si="307"/>
        <v>4</v>
      </c>
      <c r="V912" s="49">
        <f t="shared" si="308"/>
        <v>3</v>
      </c>
      <c r="W912" s="49">
        <f t="shared" si="309"/>
        <v>3</v>
      </c>
      <c r="X912" s="49">
        <f t="shared" si="310"/>
        <v>4</v>
      </c>
      <c r="Y912" s="49" t="str">
        <f t="shared" si="311"/>
        <v>B2</v>
      </c>
      <c r="AA912" s="4" t="s">
        <v>263</v>
      </c>
    </row>
    <row r="913" spans="1:27" x14ac:dyDescent="0.25">
      <c r="A913" s="2">
        <v>200077870</v>
      </c>
      <c r="B913" s="2" t="s">
        <v>2323</v>
      </c>
      <c r="C913" s="2" t="s">
        <v>3</v>
      </c>
      <c r="D913" s="50" t="s">
        <v>2324</v>
      </c>
      <c r="E913" s="46" t="s">
        <v>2307</v>
      </c>
      <c r="F913" s="50" t="s">
        <v>2495</v>
      </c>
      <c r="G913" s="39">
        <v>43688</v>
      </c>
      <c r="H913" s="4">
        <v>8438</v>
      </c>
      <c r="I913" s="4">
        <v>181</v>
      </c>
      <c r="J913" s="51">
        <v>103</v>
      </c>
      <c r="K913" s="51">
        <v>189</v>
      </c>
      <c r="L913" s="51">
        <v>240</v>
      </c>
      <c r="M913" s="51">
        <v>267</v>
      </c>
      <c r="N913" s="59">
        <v>200</v>
      </c>
      <c r="O913" s="73">
        <f t="shared" si="314"/>
        <v>74</v>
      </c>
      <c r="P913" s="65">
        <f t="shared" si="306"/>
        <v>14</v>
      </c>
      <c r="Q913" s="65">
        <f t="shared" si="301"/>
        <v>76</v>
      </c>
      <c r="R913" s="65">
        <f t="shared" si="312"/>
        <v>91</v>
      </c>
      <c r="S913" s="65">
        <f t="shared" si="316"/>
        <v>76</v>
      </c>
      <c r="T913" s="53">
        <f>VLOOKUP(N913,PER_PGLOB,2,FALSE)</f>
        <v>64</v>
      </c>
      <c r="U913" s="49">
        <f t="shared" si="307"/>
        <v>3</v>
      </c>
      <c r="V913" s="49">
        <f t="shared" si="308"/>
        <v>1</v>
      </c>
      <c r="W913" s="49">
        <f t="shared" si="309"/>
        <v>3</v>
      </c>
      <c r="X913" s="49">
        <f t="shared" si="310"/>
        <v>4</v>
      </c>
      <c r="Y913" s="49" t="str">
        <f t="shared" si="311"/>
        <v>B2</v>
      </c>
      <c r="AA913" s="4" t="s">
        <v>263</v>
      </c>
    </row>
    <row r="914" spans="1:27" x14ac:dyDescent="0.25">
      <c r="A914" s="2">
        <v>200071911</v>
      </c>
      <c r="B914" s="2" t="s">
        <v>2325</v>
      </c>
      <c r="C914" s="2" t="s">
        <v>2326</v>
      </c>
      <c r="D914" s="50" t="s">
        <v>2327</v>
      </c>
      <c r="E914" s="46" t="s">
        <v>2307</v>
      </c>
      <c r="F914" s="50" t="s">
        <v>2495</v>
      </c>
      <c r="G914" s="39">
        <v>43688</v>
      </c>
      <c r="H914" s="4">
        <v>8438</v>
      </c>
      <c r="I914" s="4">
        <v>300</v>
      </c>
      <c r="J914" s="51">
        <v>120</v>
      </c>
      <c r="K914" s="51">
        <v>163</v>
      </c>
      <c r="L914" s="51">
        <v>214</v>
      </c>
      <c r="M914" s="51">
        <v>251</v>
      </c>
      <c r="N914" s="51">
        <v>187</v>
      </c>
      <c r="O914" s="73">
        <f t="shared" si="314"/>
        <v>99</v>
      </c>
      <c r="P914" s="65">
        <f t="shared" si="306"/>
        <v>24</v>
      </c>
      <c r="Q914" s="65">
        <f t="shared" si="301"/>
        <v>51</v>
      </c>
      <c r="R914" s="65">
        <f t="shared" si="312"/>
        <v>66</v>
      </c>
      <c r="S914" s="65">
        <f t="shared" si="316"/>
        <v>59</v>
      </c>
      <c r="T914" s="53">
        <v>45</v>
      </c>
      <c r="U914" s="49">
        <f t="shared" si="307"/>
        <v>4</v>
      </c>
      <c r="V914" s="49">
        <f t="shared" si="308"/>
        <v>1</v>
      </c>
      <c r="W914" s="49">
        <f t="shared" si="309"/>
        <v>3</v>
      </c>
      <c r="X914" s="49">
        <f t="shared" si="310"/>
        <v>4</v>
      </c>
      <c r="Y914" s="49" t="str">
        <f t="shared" si="311"/>
        <v>B2</v>
      </c>
      <c r="AA914" s="4" t="s">
        <v>263</v>
      </c>
    </row>
    <row r="915" spans="1:27" x14ac:dyDescent="0.25">
      <c r="A915" s="2">
        <v>200071816</v>
      </c>
      <c r="B915" s="2" t="s">
        <v>2438</v>
      </c>
      <c r="C915" s="2" t="s">
        <v>337</v>
      </c>
      <c r="D915" s="50" t="s">
        <v>2439</v>
      </c>
      <c r="E915" s="46" t="s">
        <v>2307</v>
      </c>
      <c r="F915" s="50" t="s">
        <v>2495</v>
      </c>
      <c r="G915" s="39">
        <v>43688</v>
      </c>
      <c r="H915" s="4">
        <v>8439</v>
      </c>
      <c r="I915" s="4">
        <v>166</v>
      </c>
      <c r="J915" s="51">
        <v>214</v>
      </c>
      <c r="K915" s="51">
        <v>231</v>
      </c>
      <c r="L915" s="51"/>
      <c r="M915" s="51">
        <v>289</v>
      </c>
      <c r="N915" s="59">
        <v>184</v>
      </c>
      <c r="O915" s="73">
        <v>45</v>
      </c>
      <c r="P915" s="65">
        <f t="shared" si="306"/>
        <v>88</v>
      </c>
      <c r="Q915" s="65">
        <v>99</v>
      </c>
      <c r="R915" s="65"/>
      <c r="S915" s="65">
        <f t="shared" si="316"/>
        <v>95</v>
      </c>
      <c r="T915" s="53">
        <f>VLOOKUP(N915,PER_PGLOB,2,FALSE)</f>
        <v>41</v>
      </c>
      <c r="U915" s="49">
        <f t="shared" si="307"/>
        <v>3</v>
      </c>
      <c r="V915" s="49">
        <f t="shared" si="308"/>
        <v>4</v>
      </c>
      <c r="W915" s="49">
        <f t="shared" si="309"/>
        <v>4</v>
      </c>
      <c r="X915" s="49">
        <f t="shared" si="310"/>
        <v>1</v>
      </c>
      <c r="Y915" s="49" t="str">
        <f t="shared" si="311"/>
        <v>B2</v>
      </c>
      <c r="AA915" s="4" t="s">
        <v>263</v>
      </c>
    </row>
    <row r="916" spans="1:27" x14ac:dyDescent="0.25">
      <c r="A916" s="2">
        <v>200090539</v>
      </c>
      <c r="B916" s="2" t="s">
        <v>2328</v>
      </c>
      <c r="C916" s="2" t="s">
        <v>1043</v>
      </c>
      <c r="D916" s="50" t="s">
        <v>2329</v>
      </c>
      <c r="E916" s="46" t="s">
        <v>2307</v>
      </c>
      <c r="F916" s="50" t="s">
        <v>2495</v>
      </c>
      <c r="G916" s="39">
        <v>43688</v>
      </c>
      <c r="H916" s="4">
        <v>8438</v>
      </c>
      <c r="I916" s="4">
        <v>300</v>
      </c>
      <c r="J916" s="51">
        <v>137</v>
      </c>
      <c r="K916" s="51">
        <v>146</v>
      </c>
      <c r="L916" s="51">
        <v>189</v>
      </c>
      <c r="M916" s="51">
        <v>245</v>
      </c>
      <c r="N916" s="51">
        <v>179</v>
      </c>
      <c r="O916" s="73">
        <f t="shared" ref="O916:O935" si="317">VLOOKUP(I916,PER_CE,2,FALSE)</f>
        <v>99</v>
      </c>
      <c r="P916" s="65">
        <f t="shared" si="306"/>
        <v>33</v>
      </c>
      <c r="Q916" s="65">
        <f>VLOOKUP(K916,PER_LC,2,FALSE)</f>
        <v>32</v>
      </c>
      <c r="R916" s="65">
        <f t="shared" ref="R916:R947" si="318">VLOOKUP(L916,PER_CC,2,FALSE)</f>
        <v>34</v>
      </c>
      <c r="S916" s="65">
        <f t="shared" si="316"/>
        <v>52</v>
      </c>
      <c r="T916" s="53">
        <f>VLOOKUP(N916,PER_PGLOB,2,FALSE)</f>
        <v>36</v>
      </c>
      <c r="U916" s="49">
        <f t="shared" si="307"/>
        <v>4</v>
      </c>
      <c r="V916" s="49">
        <f t="shared" si="308"/>
        <v>2</v>
      </c>
      <c r="W916" s="49">
        <f t="shared" si="309"/>
        <v>2</v>
      </c>
      <c r="X916" s="49">
        <f t="shared" si="310"/>
        <v>3</v>
      </c>
      <c r="Y916" s="49" t="str">
        <f t="shared" si="311"/>
        <v>B2</v>
      </c>
      <c r="AA916" s="4" t="s">
        <v>263</v>
      </c>
    </row>
    <row r="917" spans="1:27" x14ac:dyDescent="0.25">
      <c r="A917" s="2">
        <v>200071928</v>
      </c>
      <c r="B917" s="2" t="s">
        <v>2330</v>
      </c>
      <c r="C917" s="2" t="s">
        <v>2331</v>
      </c>
      <c r="D917" s="50" t="s">
        <v>2332</v>
      </c>
      <c r="E917" s="46" t="s">
        <v>2307</v>
      </c>
      <c r="F917" s="50" t="s">
        <v>2495</v>
      </c>
      <c r="G917" s="39">
        <v>43688</v>
      </c>
      <c r="H917" s="4">
        <v>8438</v>
      </c>
      <c r="I917" s="4">
        <v>300</v>
      </c>
      <c r="J917" s="51">
        <v>163</v>
      </c>
      <c r="K917" s="51">
        <v>223</v>
      </c>
      <c r="L917" s="51">
        <v>231</v>
      </c>
      <c r="M917" s="51">
        <v>240</v>
      </c>
      <c r="N917" s="59">
        <v>214</v>
      </c>
      <c r="O917" s="73">
        <f t="shared" si="317"/>
        <v>99</v>
      </c>
      <c r="P917" s="65">
        <f t="shared" si="306"/>
        <v>53</v>
      </c>
      <c r="Q917" s="65">
        <v>97</v>
      </c>
      <c r="R917" s="65">
        <f t="shared" si="318"/>
        <v>85</v>
      </c>
      <c r="S917" s="65">
        <f t="shared" si="316"/>
        <v>47</v>
      </c>
      <c r="T917" s="53">
        <f>VLOOKUP(N917,PER_PGLOB,2,FALSE)</f>
        <v>82</v>
      </c>
      <c r="U917" s="49">
        <f t="shared" si="307"/>
        <v>4</v>
      </c>
      <c r="V917" s="49">
        <f t="shared" si="308"/>
        <v>3</v>
      </c>
      <c r="W917" s="49">
        <f t="shared" si="309"/>
        <v>4</v>
      </c>
      <c r="X917" s="49">
        <f t="shared" si="310"/>
        <v>4</v>
      </c>
      <c r="Y917" s="49" t="str">
        <f t="shared" si="311"/>
        <v>B2</v>
      </c>
      <c r="AA917" s="4" t="s">
        <v>263</v>
      </c>
    </row>
    <row r="918" spans="1:27" x14ac:dyDescent="0.25">
      <c r="A918" s="2">
        <v>200082709</v>
      </c>
      <c r="B918" s="2" t="s">
        <v>2333</v>
      </c>
      <c r="C918" s="2" t="s">
        <v>342</v>
      </c>
      <c r="D918" s="50" t="s">
        <v>2334</v>
      </c>
      <c r="E918" s="46" t="s">
        <v>2307</v>
      </c>
      <c r="F918" s="50" t="s">
        <v>2495</v>
      </c>
      <c r="G918" s="39">
        <v>43688</v>
      </c>
      <c r="H918" s="4">
        <v>8438</v>
      </c>
      <c r="I918" s="4">
        <v>135</v>
      </c>
      <c r="J918" s="51">
        <v>77</v>
      </c>
      <c r="K918" s="51">
        <v>111</v>
      </c>
      <c r="L918" s="51">
        <v>171</v>
      </c>
      <c r="M918" s="51">
        <v>158</v>
      </c>
      <c r="N918" s="59">
        <v>129</v>
      </c>
      <c r="O918" s="73">
        <f t="shared" si="317"/>
        <v>24</v>
      </c>
      <c r="P918" s="65">
        <f t="shared" si="306"/>
        <v>4</v>
      </c>
      <c r="Q918" s="65">
        <f t="shared" ref="Q918:Q926" si="319">VLOOKUP(K918,PER_LC,2,FALSE)</f>
        <v>12</v>
      </c>
      <c r="R918" s="65">
        <f t="shared" si="318"/>
        <v>21</v>
      </c>
      <c r="S918" s="65">
        <f t="shared" si="316"/>
        <v>7</v>
      </c>
      <c r="T918" s="53">
        <f>VLOOKUP(N918,PER_PGLOB,2,FALSE)</f>
        <v>7</v>
      </c>
      <c r="U918" s="49">
        <f t="shared" si="307"/>
        <v>2</v>
      </c>
      <c r="V918" s="49">
        <f t="shared" si="308"/>
        <v>1</v>
      </c>
      <c r="W918" s="49">
        <f t="shared" si="309"/>
        <v>1</v>
      </c>
      <c r="X918" s="49">
        <f t="shared" si="310"/>
        <v>3</v>
      </c>
      <c r="Y918" s="49" t="str">
        <f t="shared" si="311"/>
        <v>A2</v>
      </c>
      <c r="AA918" s="4" t="s">
        <v>263</v>
      </c>
    </row>
    <row r="919" spans="1:27" x14ac:dyDescent="0.25">
      <c r="A919" s="2">
        <v>200071621</v>
      </c>
      <c r="B919" s="2" t="s">
        <v>2440</v>
      </c>
      <c r="C919" s="2" t="s">
        <v>2441</v>
      </c>
      <c r="D919" s="50" t="s">
        <v>2442</v>
      </c>
      <c r="E919" s="46" t="s">
        <v>2307</v>
      </c>
      <c r="F919" s="50" t="s">
        <v>2495</v>
      </c>
      <c r="G919" s="39">
        <v>43688</v>
      </c>
      <c r="H919" s="4">
        <v>8439</v>
      </c>
      <c r="I919" s="4">
        <v>141</v>
      </c>
      <c r="J919" s="51">
        <v>120</v>
      </c>
      <c r="K919" s="51">
        <v>111</v>
      </c>
      <c r="L919" s="51">
        <v>171</v>
      </c>
      <c r="M919" s="51">
        <v>207</v>
      </c>
      <c r="N919" s="51">
        <v>152</v>
      </c>
      <c r="O919" s="73">
        <f t="shared" si="317"/>
        <v>31</v>
      </c>
      <c r="P919" s="65">
        <f t="shared" si="306"/>
        <v>24</v>
      </c>
      <c r="Q919" s="65">
        <f t="shared" si="319"/>
        <v>12</v>
      </c>
      <c r="R919" s="65">
        <f t="shared" si="318"/>
        <v>21</v>
      </c>
      <c r="S919" s="65">
        <f t="shared" si="316"/>
        <v>24</v>
      </c>
      <c r="T919" s="53">
        <v>16</v>
      </c>
      <c r="U919" s="49">
        <f t="shared" si="307"/>
        <v>2</v>
      </c>
      <c r="V919" s="49">
        <f t="shared" si="308"/>
        <v>1</v>
      </c>
      <c r="W919" s="49">
        <f t="shared" si="309"/>
        <v>1</v>
      </c>
      <c r="X919" s="49">
        <f t="shared" si="310"/>
        <v>3</v>
      </c>
      <c r="Y919" s="49" t="str">
        <f t="shared" si="311"/>
        <v>B2</v>
      </c>
      <c r="AA919" s="4" t="s">
        <v>263</v>
      </c>
    </row>
    <row r="920" spans="1:27" x14ac:dyDescent="0.25">
      <c r="A920" s="2">
        <v>200071934</v>
      </c>
      <c r="B920" s="2" t="s">
        <v>2335</v>
      </c>
      <c r="C920" s="2" t="s">
        <v>630</v>
      </c>
      <c r="D920" s="50" t="s">
        <v>2336</v>
      </c>
      <c r="E920" s="46" t="s">
        <v>2307</v>
      </c>
      <c r="F920" s="50" t="s">
        <v>2495</v>
      </c>
      <c r="G920" s="39">
        <v>43688</v>
      </c>
      <c r="H920" s="4">
        <v>8438</v>
      </c>
      <c r="I920" s="4">
        <v>282</v>
      </c>
      <c r="J920" s="51">
        <v>163</v>
      </c>
      <c r="K920" s="51">
        <v>206</v>
      </c>
      <c r="L920" s="51">
        <v>180</v>
      </c>
      <c r="M920" s="51">
        <v>267</v>
      </c>
      <c r="N920" s="51">
        <v>204</v>
      </c>
      <c r="O920" s="73">
        <f t="shared" si="317"/>
        <v>92</v>
      </c>
      <c r="P920" s="65">
        <f t="shared" si="306"/>
        <v>53</v>
      </c>
      <c r="Q920" s="65">
        <f t="shared" si="319"/>
        <v>90</v>
      </c>
      <c r="R920" s="65">
        <f t="shared" si="318"/>
        <v>29</v>
      </c>
      <c r="S920" s="65">
        <f t="shared" si="316"/>
        <v>76</v>
      </c>
      <c r="T920" s="53">
        <f>VLOOKUP(N920,PER_PGLOB,2,FALSE)</f>
        <v>69</v>
      </c>
      <c r="U920" s="49">
        <f t="shared" si="307"/>
        <v>4</v>
      </c>
      <c r="V920" s="49">
        <f t="shared" si="308"/>
        <v>3</v>
      </c>
      <c r="W920" s="49">
        <f t="shared" si="309"/>
        <v>4</v>
      </c>
      <c r="X920" s="49">
        <f t="shared" si="310"/>
        <v>3</v>
      </c>
      <c r="Y920" s="49" t="str">
        <f t="shared" si="311"/>
        <v>B2</v>
      </c>
      <c r="AA920" s="4" t="s">
        <v>263</v>
      </c>
    </row>
    <row r="921" spans="1:27" x14ac:dyDescent="0.25">
      <c r="A921" s="2">
        <v>200076366</v>
      </c>
      <c r="B921" s="2" t="s">
        <v>2443</v>
      </c>
      <c r="C921" s="2" t="s">
        <v>2444</v>
      </c>
      <c r="D921" s="50" t="s">
        <v>2445</v>
      </c>
      <c r="E921" s="46" t="s">
        <v>2307</v>
      </c>
      <c r="F921" s="50" t="s">
        <v>2495</v>
      </c>
      <c r="G921" s="39">
        <v>43688</v>
      </c>
      <c r="H921" s="4">
        <v>8439</v>
      </c>
      <c r="I921" s="4">
        <v>282</v>
      </c>
      <c r="J921" s="51">
        <v>171</v>
      </c>
      <c r="K921" s="51">
        <v>180</v>
      </c>
      <c r="L921" s="51">
        <v>197</v>
      </c>
      <c r="M921" s="51">
        <v>240</v>
      </c>
      <c r="N921" s="51">
        <v>197</v>
      </c>
      <c r="O921" s="73">
        <f t="shared" si="317"/>
        <v>92</v>
      </c>
      <c r="P921" s="65">
        <f t="shared" si="306"/>
        <v>60</v>
      </c>
      <c r="Q921" s="65">
        <f t="shared" si="319"/>
        <v>71</v>
      </c>
      <c r="R921" s="65">
        <f t="shared" si="318"/>
        <v>45</v>
      </c>
      <c r="S921" s="65">
        <f t="shared" si="316"/>
        <v>47</v>
      </c>
      <c r="T921" s="53">
        <f>VLOOKUP(N921,PER_PGLOB,2,FALSE)</f>
        <v>58</v>
      </c>
      <c r="U921" s="49">
        <f t="shared" si="307"/>
        <v>4</v>
      </c>
      <c r="V921" s="49">
        <f t="shared" si="308"/>
        <v>3</v>
      </c>
      <c r="W921" s="49">
        <f t="shared" si="309"/>
        <v>3</v>
      </c>
      <c r="X921" s="49">
        <f t="shared" si="310"/>
        <v>3</v>
      </c>
      <c r="Y921" s="49" t="str">
        <f t="shared" si="311"/>
        <v>B2</v>
      </c>
      <c r="AA921" s="4" t="s">
        <v>263</v>
      </c>
    </row>
    <row r="922" spans="1:27" x14ac:dyDescent="0.25">
      <c r="A922" s="2">
        <v>200071410</v>
      </c>
      <c r="B922" s="2" t="s">
        <v>2446</v>
      </c>
      <c r="C922" s="2" t="s">
        <v>285</v>
      </c>
      <c r="D922" s="50" t="s">
        <v>2447</v>
      </c>
      <c r="E922" s="46" t="s">
        <v>2307</v>
      </c>
      <c r="F922" s="50" t="s">
        <v>2495</v>
      </c>
      <c r="G922" s="39">
        <v>43688</v>
      </c>
      <c r="H922" s="4">
        <v>8439</v>
      </c>
      <c r="I922" s="4">
        <v>81</v>
      </c>
      <c r="J922" s="51">
        <v>103</v>
      </c>
      <c r="K922" s="51">
        <v>103</v>
      </c>
      <c r="L922" s="51">
        <v>171</v>
      </c>
      <c r="M922" s="51">
        <v>235</v>
      </c>
      <c r="N922" s="51">
        <v>153</v>
      </c>
      <c r="O922" s="73">
        <f t="shared" si="317"/>
        <v>8</v>
      </c>
      <c r="P922" s="65">
        <f t="shared" si="306"/>
        <v>14</v>
      </c>
      <c r="Q922" s="65">
        <f t="shared" si="319"/>
        <v>10</v>
      </c>
      <c r="R922" s="65">
        <f t="shared" si="318"/>
        <v>21</v>
      </c>
      <c r="S922" s="65">
        <f t="shared" si="316"/>
        <v>42</v>
      </c>
      <c r="T922" s="53">
        <f>VLOOKUP(N922,PER_PGLOB,2,FALSE)</f>
        <v>16</v>
      </c>
      <c r="U922" s="49">
        <f t="shared" si="307"/>
        <v>1</v>
      </c>
      <c r="V922" s="49">
        <f t="shared" si="308"/>
        <v>1</v>
      </c>
      <c r="W922" s="49">
        <f t="shared" si="309"/>
        <v>1</v>
      </c>
      <c r="X922" s="49">
        <f t="shared" si="310"/>
        <v>3</v>
      </c>
      <c r="Y922" s="49" t="str">
        <f t="shared" si="311"/>
        <v>B2</v>
      </c>
      <c r="AA922" s="4" t="s">
        <v>263</v>
      </c>
    </row>
    <row r="923" spans="1:27" x14ac:dyDescent="0.25">
      <c r="A923" s="2">
        <v>200071941</v>
      </c>
      <c r="B923" s="2" t="s">
        <v>2305</v>
      </c>
      <c r="C923" s="2" t="s">
        <v>1676</v>
      </c>
      <c r="D923" s="50" t="s">
        <v>2306</v>
      </c>
      <c r="E923" s="46" t="s">
        <v>2307</v>
      </c>
      <c r="F923" s="50" t="s">
        <v>2495</v>
      </c>
      <c r="G923" s="39">
        <v>43688</v>
      </c>
      <c r="H923" s="4">
        <v>8438</v>
      </c>
      <c r="I923" s="4">
        <v>123</v>
      </c>
      <c r="J923" s="51">
        <v>69</v>
      </c>
      <c r="K923" s="51">
        <v>120</v>
      </c>
      <c r="L923" s="51">
        <v>189</v>
      </c>
      <c r="M923" s="51">
        <v>229</v>
      </c>
      <c r="N923" s="59">
        <v>152</v>
      </c>
      <c r="O923" s="73">
        <f t="shared" si="317"/>
        <v>10</v>
      </c>
      <c r="P923" s="65">
        <v>2</v>
      </c>
      <c r="Q923" s="65">
        <f t="shared" si="319"/>
        <v>16</v>
      </c>
      <c r="R923" s="65">
        <f t="shared" si="318"/>
        <v>34</v>
      </c>
      <c r="S923" s="65">
        <f t="shared" si="316"/>
        <v>37</v>
      </c>
      <c r="T923" s="53">
        <v>16</v>
      </c>
      <c r="U923" s="49">
        <f t="shared" si="307"/>
        <v>2</v>
      </c>
      <c r="V923" s="49">
        <f t="shared" si="308"/>
        <v>1</v>
      </c>
      <c r="W923" s="49">
        <f t="shared" si="309"/>
        <v>1</v>
      </c>
      <c r="X923" s="49">
        <f t="shared" si="310"/>
        <v>3</v>
      </c>
      <c r="Y923" s="49" t="str">
        <f t="shared" si="311"/>
        <v>B2</v>
      </c>
      <c r="AA923" s="4" t="s">
        <v>264</v>
      </c>
    </row>
    <row r="924" spans="1:27" x14ac:dyDescent="0.25">
      <c r="A924" s="2">
        <v>200071309</v>
      </c>
      <c r="B924" s="2" t="s">
        <v>2337</v>
      </c>
      <c r="C924" s="2" t="s">
        <v>3</v>
      </c>
      <c r="D924" s="50" t="s">
        <v>2338</v>
      </c>
      <c r="E924" s="46" t="s">
        <v>2307</v>
      </c>
      <c r="F924" s="50" t="s">
        <v>2495</v>
      </c>
      <c r="G924" s="39">
        <v>43688</v>
      </c>
      <c r="H924" s="4">
        <v>8438</v>
      </c>
      <c r="I924" s="4">
        <v>181</v>
      </c>
      <c r="J924" s="51">
        <v>163</v>
      </c>
      <c r="K924" s="51">
        <v>154</v>
      </c>
      <c r="L924" s="51">
        <v>206</v>
      </c>
      <c r="M924" s="51">
        <v>267</v>
      </c>
      <c r="N924" s="51">
        <v>198</v>
      </c>
      <c r="O924" s="73">
        <f t="shared" si="317"/>
        <v>74</v>
      </c>
      <c r="P924" s="65">
        <f t="shared" ref="P924:P944" si="320">VLOOKUP(J924,PER_RC,2,FALSE)</f>
        <v>53</v>
      </c>
      <c r="Q924" s="65">
        <f t="shared" si="319"/>
        <v>42</v>
      </c>
      <c r="R924" s="65">
        <f t="shared" si="318"/>
        <v>55</v>
      </c>
      <c r="S924" s="65">
        <f t="shared" si="316"/>
        <v>76</v>
      </c>
      <c r="T924" s="53">
        <f t="shared" ref="T924:T935" si="321">VLOOKUP(N924,PER_PGLOB,2,FALSE)</f>
        <v>60</v>
      </c>
      <c r="U924" s="49">
        <f t="shared" si="307"/>
        <v>3</v>
      </c>
      <c r="V924" s="49">
        <f t="shared" si="308"/>
        <v>3</v>
      </c>
      <c r="W924" s="49">
        <f t="shared" si="309"/>
        <v>2</v>
      </c>
      <c r="X924" s="49">
        <f t="shared" si="310"/>
        <v>4</v>
      </c>
      <c r="Y924" s="49" t="str">
        <f t="shared" si="311"/>
        <v>B2</v>
      </c>
      <c r="AA924" s="4" t="s">
        <v>263</v>
      </c>
    </row>
    <row r="925" spans="1:27" x14ac:dyDescent="0.25">
      <c r="A925" s="2">
        <v>200068200</v>
      </c>
      <c r="B925" s="2" t="s">
        <v>2339</v>
      </c>
      <c r="C925" s="2" t="s">
        <v>1554</v>
      </c>
      <c r="D925" s="50" t="s">
        <v>2340</v>
      </c>
      <c r="E925" s="46" t="s">
        <v>2307</v>
      </c>
      <c r="F925" s="50" t="s">
        <v>2495</v>
      </c>
      <c r="G925" s="39">
        <v>43688</v>
      </c>
      <c r="H925" s="4">
        <v>8438</v>
      </c>
      <c r="I925" s="4">
        <v>81</v>
      </c>
      <c r="J925" s="51">
        <v>111</v>
      </c>
      <c r="K925" s="51">
        <v>94</v>
      </c>
      <c r="L925" s="51">
        <v>189</v>
      </c>
      <c r="M925" s="51">
        <v>267</v>
      </c>
      <c r="N925" s="51">
        <v>165</v>
      </c>
      <c r="O925" s="73">
        <f t="shared" si="317"/>
        <v>8</v>
      </c>
      <c r="P925" s="65">
        <f t="shared" si="320"/>
        <v>18</v>
      </c>
      <c r="Q925" s="65">
        <f t="shared" si="319"/>
        <v>8</v>
      </c>
      <c r="R925" s="65">
        <f t="shared" si="318"/>
        <v>34</v>
      </c>
      <c r="S925" s="65">
        <f t="shared" si="316"/>
        <v>76</v>
      </c>
      <c r="T925" s="53">
        <f t="shared" si="321"/>
        <v>24</v>
      </c>
      <c r="U925" s="49">
        <f t="shared" si="307"/>
        <v>1</v>
      </c>
      <c r="V925" s="49">
        <f t="shared" si="308"/>
        <v>1</v>
      </c>
      <c r="W925" s="49">
        <f t="shared" si="309"/>
        <v>1</v>
      </c>
      <c r="X925" s="49">
        <f t="shared" si="310"/>
        <v>3</v>
      </c>
      <c r="Y925" s="49" t="str">
        <f t="shared" si="311"/>
        <v>B2</v>
      </c>
      <c r="AA925" s="4" t="s">
        <v>263</v>
      </c>
    </row>
    <row r="926" spans="1:27" x14ac:dyDescent="0.25">
      <c r="A926" s="2">
        <v>200070990</v>
      </c>
      <c r="B926" s="2" t="s">
        <v>2341</v>
      </c>
      <c r="C926" s="2" t="s">
        <v>113</v>
      </c>
      <c r="D926" s="50" t="s">
        <v>2342</v>
      </c>
      <c r="E926" s="46" t="s">
        <v>2307</v>
      </c>
      <c r="F926" s="50" t="s">
        <v>2495</v>
      </c>
      <c r="G926" s="39">
        <v>43688</v>
      </c>
      <c r="H926" s="4">
        <v>8438</v>
      </c>
      <c r="I926" s="4">
        <v>282</v>
      </c>
      <c r="J926" s="51">
        <v>103</v>
      </c>
      <c r="K926" s="51">
        <v>111</v>
      </c>
      <c r="L926" s="51">
        <v>163</v>
      </c>
      <c r="M926" s="51">
        <v>115</v>
      </c>
      <c r="N926" s="51">
        <v>123</v>
      </c>
      <c r="O926" s="73">
        <f t="shared" si="317"/>
        <v>92</v>
      </c>
      <c r="P926" s="65">
        <f t="shared" si="320"/>
        <v>14</v>
      </c>
      <c r="Q926" s="65">
        <f t="shared" si="319"/>
        <v>12</v>
      </c>
      <c r="R926" s="65">
        <f t="shared" si="318"/>
        <v>16</v>
      </c>
      <c r="S926" s="65">
        <v>2</v>
      </c>
      <c r="T926" s="53">
        <f t="shared" si="321"/>
        <v>6</v>
      </c>
      <c r="U926" s="49">
        <f t="shared" si="307"/>
        <v>4</v>
      </c>
      <c r="V926" s="49">
        <f t="shared" si="308"/>
        <v>1</v>
      </c>
      <c r="W926" s="49">
        <f t="shared" si="309"/>
        <v>1</v>
      </c>
      <c r="X926" s="49">
        <f t="shared" si="310"/>
        <v>3</v>
      </c>
      <c r="Y926" s="49" t="str">
        <f t="shared" si="311"/>
        <v>-A1</v>
      </c>
      <c r="AA926" s="4" t="s">
        <v>263</v>
      </c>
    </row>
    <row r="927" spans="1:27" x14ac:dyDescent="0.25">
      <c r="A927" s="2">
        <v>200075913</v>
      </c>
      <c r="B927" s="2" t="s">
        <v>2448</v>
      </c>
      <c r="C927" s="2" t="s">
        <v>575</v>
      </c>
      <c r="D927" s="50" t="s">
        <v>2449</v>
      </c>
      <c r="E927" s="46" t="s">
        <v>2307</v>
      </c>
      <c r="F927" s="50" t="s">
        <v>2495</v>
      </c>
      <c r="G927" s="39">
        <v>43688</v>
      </c>
      <c r="H927" s="4">
        <v>8439</v>
      </c>
      <c r="I927" s="4">
        <v>300</v>
      </c>
      <c r="J927" s="51">
        <v>180</v>
      </c>
      <c r="K927" s="51">
        <v>223</v>
      </c>
      <c r="L927" s="51">
        <v>189</v>
      </c>
      <c r="M927" s="51">
        <v>245</v>
      </c>
      <c r="N927" s="59">
        <v>209</v>
      </c>
      <c r="O927" s="73">
        <f t="shared" si="317"/>
        <v>99</v>
      </c>
      <c r="P927" s="65">
        <f t="shared" si="320"/>
        <v>67</v>
      </c>
      <c r="Q927" s="65">
        <v>97</v>
      </c>
      <c r="R927" s="65">
        <f t="shared" si="318"/>
        <v>34</v>
      </c>
      <c r="S927" s="65">
        <f t="shared" ref="S927:S939" si="322">VLOOKUP(M927,PER_IGL,2,FALSE)</f>
        <v>52</v>
      </c>
      <c r="T927" s="53">
        <f t="shared" si="321"/>
        <v>76</v>
      </c>
      <c r="U927" s="49">
        <f t="shared" si="307"/>
        <v>4</v>
      </c>
      <c r="V927" s="49">
        <f t="shared" si="308"/>
        <v>3</v>
      </c>
      <c r="W927" s="49">
        <f t="shared" si="309"/>
        <v>4</v>
      </c>
      <c r="X927" s="49">
        <f t="shared" si="310"/>
        <v>3</v>
      </c>
      <c r="Y927" s="49" t="str">
        <f t="shared" si="311"/>
        <v>B2</v>
      </c>
      <c r="AA927" s="4" t="s">
        <v>263</v>
      </c>
    </row>
    <row r="928" spans="1:27" x14ac:dyDescent="0.25">
      <c r="A928" s="2">
        <v>200074895</v>
      </c>
      <c r="B928" s="2" t="s">
        <v>2343</v>
      </c>
      <c r="C928" s="2" t="s">
        <v>143</v>
      </c>
      <c r="D928" s="50" t="s">
        <v>2344</v>
      </c>
      <c r="E928" s="46" t="s">
        <v>2307</v>
      </c>
      <c r="F928" s="50" t="s">
        <v>2495</v>
      </c>
      <c r="G928" s="39">
        <v>43688</v>
      </c>
      <c r="H928" s="4">
        <v>8438</v>
      </c>
      <c r="I928" s="4">
        <v>282</v>
      </c>
      <c r="J928" s="51">
        <v>146</v>
      </c>
      <c r="K928" s="51">
        <v>171</v>
      </c>
      <c r="L928" s="51">
        <v>257</v>
      </c>
      <c r="M928" s="51">
        <v>185</v>
      </c>
      <c r="N928" s="59">
        <v>190</v>
      </c>
      <c r="O928" s="73">
        <f t="shared" si="317"/>
        <v>92</v>
      </c>
      <c r="P928" s="65">
        <f t="shared" si="320"/>
        <v>40</v>
      </c>
      <c r="Q928" s="65">
        <f t="shared" ref="Q928:Q933" si="323">VLOOKUP(K928,PER_LC,2,FALSE)</f>
        <v>61</v>
      </c>
      <c r="R928" s="65">
        <f t="shared" si="318"/>
        <v>98</v>
      </c>
      <c r="S928" s="65">
        <f t="shared" si="322"/>
        <v>14</v>
      </c>
      <c r="T928" s="53">
        <f t="shared" si="321"/>
        <v>50</v>
      </c>
      <c r="U928" s="49">
        <f t="shared" si="307"/>
        <v>4</v>
      </c>
      <c r="V928" s="49">
        <f t="shared" si="308"/>
        <v>2</v>
      </c>
      <c r="W928" s="49">
        <f t="shared" si="309"/>
        <v>3</v>
      </c>
      <c r="X928" s="49">
        <f t="shared" si="310"/>
        <v>4</v>
      </c>
      <c r="Y928" s="49" t="str">
        <f t="shared" si="311"/>
        <v>B1</v>
      </c>
      <c r="AA928" s="4" t="s">
        <v>263</v>
      </c>
    </row>
    <row r="929" spans="1:27" x14ac:dyDescent="0.25">
      <c r="A929" s="2">
        <v>200072014</v>
      </c>
      <c r="B929" s="2" t="s">
        <v>2345</v>
      </c>
      <c r="C929" s="2" t="s">
        <v>2346</v>
      </c>
      <c r="D929" s="50" t="s">
        <v>2347</v>
      </c>
      <c r="E929" s="46" t="s">
        <v>2307</v>
      </c>
      <c r="F929" s="50" t="s">
        <v>2495</v>
      </c>
      <c r="G929" s="39">
        <v>43688</v>
      </c>
      <c r="H929" s="4">
        <v>8438</v>
      </c>
      <c r="I929" s="4">
        <v>244</v>
      </c>
      <c r="J929" s="51">
        <v>146</v>
      </c>
      <c r="K929" s="51">
        <v>146</v>
      </c>
      <c r="L929" s="51">
        <v>206</v>
      </c>
      <c r="M929" s="51">
        <v>196</v>
      </c>
      <c r="N929" s="51">
        <v>174</v>
      </c>
      <c r="O929" s="73">
        <f t="shared" si="317"/>
        <v>81</v>
      </c>
      <c r="P929" s="65">
        <f t="shared" si="320"/>
        <v>40</v>
      </c>
      <c r="Q929" s="65">
        <f t="shared" si="323"/>
        <v>32</v>
      </c>
      <c r="R929" s="65">
        <f t="shared" si="318"/>
        <v>55</v>
      </c>
      <c r="S929" s="65">
        <f t="shared" si="322"/>
        <v>18</v>
      </c>
      <c r="T929" s="53">
        <f t="shared" si="321"/>
        <v>31</v>
      </c>
      <c r="U929" s="49">
        <f t="shared" si="307"/>
        <v>4</v>
      </c>
      <c r="V929" s="49">
        <f t="shared" si="308"/>
        <v>2</v>
      </c>
      <c r="W929" s="49">
        <f t="shared" si="309"/>
        <v>2</v>
      </c>
      <c r="X929" s="49">
        <f t="shared" si="310"/>
        <v>4</v>
      </c>
      <c r="Y929" s="49" t="str">
        <f t="shared" si="311"/>
        <v>B1</v>
      </c>
      <c r="AA929" s="4" t="s">
        <v>263</v>
      </c>
    </row>
    <row r="930" spans="1:27" x14ac:dyDescent="0.25">
      <c r="A930" s="2">
        <v>200044797</v>
      </c>
      <c r="B930" s="2" t="s">
        <v>2348</v>
      </c>
      <c r="C930" s="2" t="s">
        <v>112</v>
      </c>
      <c r="D930" s="50" t="s">
        <v>2349</v>
      </c>
      <c r="E930" s="46" t="s">
        <v>2307</v>
      </c>
      <c r="F930" s="50" t="s">
        <v>2495</v>
      </c>
      <c r="G930" s="39">
        <v>43688</v>
      </c>
      <c r="H930" s="4">
        <v>8438</v>
      </c>
      <c r="I930" s="4">
        <v>162</v>
      </c>
      <c r="J930" s="51">
        <v>154</v>
      </c>
      <c r="K930" s="51">
        <v>129</v>
      </c>
      <c r="L930" s="51">
        <v>206</v>
      </c>
      <c r="M930" s="51">
        <v>267</v>
      </c>
      <c r="N930" s="51">
        <v>189</v>
      </c>
      <c r="O930" s="73">
        <f t="shared" si="317"/>
        <v>41</v>
      </c>
      <c r="P930" s="65">
        <f t="shared" si="320"/>
        <v>46</v>
      </c>
      <c r="Q930" s="65">
        <f t="shared" si="323"/>
        <v>20</v>
      </c>
      <c r="R930" s="65">
        <f t="shared" si="318"/>
        <v>55</v>
      </c>
      <c r="S930" s="65">
        <f t="shared" si="322"/>
        <v>76</v>
      </c>
      <c r="T930" s="53">
        <f t="shared" si="321"/>
        <v>47</v>
      </c>
      <c r="U930" s="49">
        <f t="shared" si="307"/>
        <v>3</v>
      </c>
      <c r="V930" s="49">
        <f t="shared" si="308"/>
        <v>3</v>
      </c>
      <c r="W930" s="49">
        <f t="shared" si="309"/>
        <v>2</v>
      </c>
      <c r="X930" s="49">
        <f t="shared" si="310"/>
        <v>4</v>
      </c>
      <c r="Y930" s="49" t="str">
        <f t="shared" si="311"/>
        <v>B2</v>
      </c>
      <c r="AA930" s="4" t="s">
        <v>263</v>
      </c>
    </row>
    <row r="931" spans="1:27" x14ac:dyDescent="0.25">
      <c r="A931" s="2">
        <v>200076186</v>
      </c>
      <c r="B931" s="2" t="s">
        <v>2350</v>
      </c>
      <c r="C931" s="2" t="s">
        <v>432</v>
      </c>
      <c r="D931" s="50" t="s">
        <v>2351</v>
      </c>
      <c r="E931" s="46" t="s">
        <v>2307</v>
      </c>
      <c r="F931" s="50" t="s">
        <v>2495</v>
      </c>
      <c r="G931" s="39">
        <v>43688</v>
      </c>
      <c r="H931" s="4">
        <v>8438</v>
      </c>
      <c r="I931" s="4">
        <v>162</v>
      </c>
      <c r="J931" s="51">
        <v>154</v>
      </c>
      <c r="K931" s="51">
        <v>180</v>
      </c>
      <c r="L931" s="51">
        <v>249</v>
      </c>
      <c r="M931" s="51">
        <v>267</v>
      </c>
      <c r="N931" s="51">
        <v>213</v>
      </c>
      <c r="O931" s="73">
        <f t="shared" si="317"/>
        <v>41</v>
      </c>
      <c r="P931" s="65">
        <f t="shared" si="320"/>
        <v>46</v>
      </c>
      <c r="Q931" s="65">
        <f t="shared" si="323"/>
        <v>71</v>
      </c>
      <c r="R931" s="65">
        <f t="shared" si="318"/>
        <v>94</v>
      </c>
      <c r="S931" s="65">
        <f t="shared" si="322"/>
        <v>76</v>
      </c>
      <c r="T931" s="53">
        <f t="shared" si="321"/>
        <v>81</v>
      </c>
      <c r="U931" s="49">
        <f t="shared" si="307"/>
        <v>3</v>
      </c>
      <c r="V931" s="49">
        <f t="shared" si="308"/>
        <v>3</v>
      </c>
      <c r="W931" s="49">
        <f t="shared" si="309"/>
        <v>3</v>
      </c>
      <c r="X931" s="49">
        <f t="shared" si="310"/>
        <v>4</v>
      </c>
      <c r="Y931" s="49" t="str">
        <f t="shared" si="311"/>
        <v>B2</v>
      </c>
      <c r="AA931" s="4" t="s">
        <v>263</v>
      </c>
    </row>
    <row r="932" spans="1:27" x14ac:dyDescent="0.25">
      <c r="A932" s="2">
        <v>200071188</v>
      </c>
      <c r="B932" s="2" t="s">
        <v>2352</v>
      </c>
      <c r="C932" s="2" t="s">
        <v>2353</v>
      </c>
      <c r="D932" s="50" t="s">
        <v>2354</v>
      </c>
      <c r="E932" s="46" t="s">
        <v>2307</v>
      </c>
      <c r="F932" s="50" t="s">
        <v>2495</v>
      </c>
      <c r="G932" s="39">
        <v>43688</v>
      </c>
      <c r="H932" s="4">
        <v>8438</v>
      </c>
      <c r="I932" s="4">
        <v>172</v>
      </c>
      <c r="J932" s="51">
        <v>86</v>
      </c>
      <c r="K932" s="51">
        <v>137</v>
      </c>
      <c r="L932" s="51">
        <v>197</v>
      </c>
      <c r="M932" s="51">
        <v>158</v>
      </c>
      <c r="N932" s="51">
        <v>145</v>
      </c>
      <c r="O932" s="73">
        <f t="shared" si="317"/>
        <v>53</v>
      </c>
      <c r="P932" s="65">
        <f t="shared" si="320"/>
        <v>7</v>
      </c>
      <c r="Q932" s="65">
        <f t="shared" si="323"/>
        <v>26</v>
      </c>
      <c r="R932" s="65">
        <f t="shared" si="318"/>
        <v>45</v>
      </c>
      <c r="S932" s="65">
        <f t="shared" si="322"/>
        <v>7</v>
      </c>
      <c r="T932" s="53">
        <f t="shared" si="321"/>
        <v>12</v>
      </c>
      <c r="U932" s="49">
        <f t="shared" si="307"/>
        <v>3</v>
      </c>
      <c r="V932" s="49">
        <f t="shared" si="308"/>
        <v>1</v>
      </c>
      <c r="W932" s="49">
        <f t="shared" si="309"/>
        <v>2</v>
      </c>
      <c r="X932" s="49">
        <f t="shared" si="310"/>
        <v>3</v>
      </c>
      <c r="Y932" s="49" t="str">
        <f t="shared" si="311"/>
        <v>A2</v>
      </c>
      <c r="AA932" s="4" t="s">
        <v>263</v>
      </c>
    </row>
    <row r="933" spans="1:27" x14ac:dyDescent="0.25">
      <c r="A933" s="2">
        <v>200075446</v>
      </c>
      <c r="B933" s="2" t="s">
        <v>2355</v>
      </c>
      <c r="C933" s="2" t="s">
        <v>485</v>
      </c>
      <c r="D933" s="50" t="s">
        <v>2356</v>
      </c>
      <c r="E933" s="46" t="s">
        <v>2307</v>
      </c>
      <c r="F933" s="50" t="s">
        <v>2495</v>
      </c>
      <c r="G933" s="39">
        <v>43688</v>
      </c>
      <c r="H933" s="4">
        <v>8438</v>
      </c>
      <c r="I933" s="4">
        <v>174</v>
      </c>
      <c r="J933" s="51">
        <v>111</v>
      </c>
      <c r="K933" s="51">
        <v>180</v>
      </c>
      <c r="L933" s="51">
        <v>214</v>
      </c>
      <c r="M933" s="51">
        <v>245</v>
      </c>
      <c r="N933" s="51">
        <v>188</v>
      </c>
      <c r="O933" s="73">
        <f t="shared" si="317"/>
        <v>56</v>
      </c>
      <c r="P933" s="65">
        <f t="shared" si="320"/>
        <v>18</v>
      </c>
      <c r="Q933" s="65">
        <f t="shared" si="323"/>
        <v>71</v>
      </c>
      <c r="R933" s="65">
        <f t="shared" si="318"/>
        <v>66</v>
      </c>
      <c r="S933" s="65">
        <f t="shared" si="322"/>
        <v>52</v>
      </c>
      <c r="T933" s="53">
        <f t="shared" si="321"/>
        <v>46</v>
      </c>
      <c r="U933" s="49">
        <f t="shared" si="307"/>
        <v>3</v>
      </c>
      <c r="V933" s="49">
        <f t="shared" si="308"/>
        <v>1</v>
      </c>
      <c r="W933" s="49">
        <f t="shared" si="309"/>
        <v>3</v>
      </c>
      <c r="X933" s="49">
        <f t="shared" si="310"/>
        <v>4</v>
      </c>
      <c r="Y933" s="49" t="str">
        <f t="shared" si="311"/>
        <v>B2</v>
      </c>
      <c r="AA933" s="4" t="s">
        <v>263</v>
      </c>
    </row>
    <row r="934" spans="1:27" x14ac:dyDescent="0.25">
      <c r="A934" s="2">
        <v>200073030</v>
      </c>
      <c r="B934" s="2" t="s">
        <v>2357</v>
      </c>
      <c r="C934" s="2" t="s">
        <v>2358</v>
      </c>
      <c r="D934" s="50" t="s">
        <v>2359</v>
      </c>
      <c r="E934" s="46" t="s">
        <v>2307</v>
      </c>
      <c r="F934" s="50" t="s">
        <v>2495</v>
      </c>
      <c r="G934" s="39">
        <v>43688</v>
      </c>
      <c r="H934" s="4">
        <v>8438</v>
      </c>
      <c r="I934" s="4">
        <v>183</v>
      </c>
      <c r="J934" s="51">
        <v>171</v>
      </c>
      <c r="K934" s="51">
        <v>231</v>
      </c>
      <c r="L934" s="51">
        <v>249</v>
      </c>
      <c r="M934" s="51">
        <v>202</v>
      </c>
      <c r="N934" s="59">
        <v>213</v>
      </c>
      <c r="O934" s="73">
        <f t="shared" si="317"/>
        <v>75</v>
      </c>
      <c r="P934" s="65">
        <f t="shared" si="320"/>
        <v>60</v>
      </c>
      <c r="Q934" s="65">
        <v>99</v>
      </c>
      <c r="R934" s="65">
        <f t="shared" si="318"/>
        <v>94</v>
      </c>
      <c r="S934" s="65">
        <f t="shared" si="322"/>
        <v>22</v>
      </c>
      <c r="T934" s="53">
        <f t="shared" si="321"/>
        <v>81</v>
      </c>
      <c r="U934" s="49">
        <f t="shared" si="307"/>
        <v>3</v>
      </c>
      <c r="V934" s="49">
        <f t="shared" si="308"/>
        <v>3</v>
      </c>
      <c r="W934" s="49">
        <f t="shared" si="309"/>
        <v>4</v>
      </c>
      <c r="X934" s="49">
        <f t="shared" si="310"/>
        <v>4</v>
      </c>
      <c r="Y934" s="49" t="str">
        <f t="shared" si="311"/>
        <v>B2</v>
      </c>
      <c r="AA934" s="4" t="s">
        <v>263</v>
      </c>
    </row>
    <row r="935" spans="1:27" x14ac:dyDescent="0.25">
      <c r="A935" s="2">
        <v>200087251</v>
      </c>
      <c r="B935" s="2" t="s">
        <v>2360</v>
      </c>
      <c r="C935" s="2" t="s">
        <v>503</v>
      </c>
      <c r="D935" s="50" t="s">
        <v>2361</v>
      </c>
      <c r="E935" s="46" t="s">
        <v>2307</v>
      </c>
      <c r="F935" s="50" t="s">
        <v>2495</v>
      </c>
      <c r="G935" s="39">
        <v>43688</v>
      </c>
      <c r="H935" s="4">
        <v>8438</v>
      </c>
      <c r="I935" s="4">
        <v>179</v>
      </c>
      <c r="J935" s="51">
        <v>223</v>
      </c>
      <c r="K935" s="51">
        <v>154</v>
      </c>
      <c r="L935" s="51">
        <v>231</v>
      </c>
      <c r="M935" s="51">
        <v>240</v>
      </c>
      <c r="N935" s="51">
        <v>212</v>
      </c>
      <c r="O935" s="73">
        <f t="shared" si="317"/>
        <v>68</v>
      </c>
      <c r="P935" s="65">
        <f t="shared" si="320"/>
        <v>92</v>
      </c>
      <c r="Q935" s="65">
        <f t="shared" ref="Q935:Q946" si="324">VLOOKUP(K935,PER_LC,2,FALSE)</f>
        <v>42</v>
      </c>
      <c r="R935" s="65">
        <f t="shared" si="318"/>
        <v>85</v>
      </c>
      <c r="S935" s="65">
        <f t="shared" si="322"/>
        <v>47</v>
      </c>
      <c r="T935" s="53">
        <f t="shared" si="321"/>
        <v>79</v>
      </c>
      <c r="U935" s="49">
        <f t="shared" si="307"/>
        <v>3</v>
      </c>
      <c r="V935" s="49">
        <f t="shared" si="308"/>
        <v>4</v>
      </c>
      <c r="W935" s="49">
        <f t="shared" si="309"/>
        <v>2</v>
      </c>
      <c r="X935" s="49">
        <f t="shared" si="310"/>
        <v>4</v>
      </c>
      <c r="Y935" s="49" t="str">
        <f t="shared" si="311"/>
        <v>B2</v>
      </c>
      <c r="AA935" s="4" t="s">
        <v>263</v>
      </c>
    </row>
    <row r="936" spans="1:27" x14ac:dyDescent="0.25">
      <c r="A936" s="2">
        <v>200075840</v>
      </c>
      <c r="B936" s="2" t="s">
        <v>2362</v>
      </c>
      <c r="C936" s="2" t="s">
        <v>2363</v>
      </c>
      <c r="D936" s="50" t="s">
        <v>2364</v>
      </c>
      <c r="E936" s="46" t="s">
        <v>2307</v>
      </c>
      <c r="F936" s="50" t="s">
        <v>2495</v>
      </c>
      <c r="G936" s="39">
        <v>43688</v>
      </c>
      <c r="H936" s="4">
        <v>8438</v>
      </c>
      <c r="I936" s="4">
        <v>40</v>
      </c>
      <c r="J936" s="51">
        <v>120</v>
      </c>
      <c r="K936" s="51">
        <v>180</v>
      </c>
      <c r="L936" s="51">
        <v>240</v>
      </c>
      <c r="M936" s="51">
        <v>207</v>
      </c>
      <c r="N936" s="51">
        <v>187</v>
      </c>
      <c r="O936" s="73">
        <v>3</v>
      </c>
      <c r="P936" s="65">
        <f t="shared" si="320"/>
        <v>24</v>
      </c>
      <c r="Q936" s="65">
        <f t="shared" si="324"/>
        <v>71</v>
      </c>
      <c r="R936" s="65">
        <f t="shared" si="318"/>
        <v>91</v>
      </c>
      <c r="S936" s="65">
        <f t="shared" si="322"/>
        <v>24</v>
      </c>
      <c r="T936" s="53">
        <v>45</v>
      </c>
      <c r="U936" s="49">
        <f t="shared" si="307"/>
        <v>1</v>
      </c>
      <c r="V936" s="49">
        <f t="shared" si="308"/>
        <v>1</v>
      </c>
      <c r="W936" s="49">
        <f t="shared" si="309"/>
        <v>3</v>
      </c>
      <c r="X936" s="49">
        <f t="shared" si="310"/>
        <v>4</v>
      </c>
      <c r="Y936" s="49" t="str">
        <f t="shared" si="311"/>
        <v>B2</v>
      </c>
      <c r="AA936" s="4" t="s">
        <v>263</v>
      </c>
    </row>
    <row r="937" spans="1:27" x14ac:dyDescent="0.25">
      <c r="A937" s="2">
        <v>200076968</v>
      </c>
      <c r="B937" s="2" t="s">
        <v>2450</v>
      </c>
      <c r="C937" s="2" t="s">
        <v>2451</v>
      </c>
      <c r="D937" s="50" t="s">
        <v>2452</v>
      </c>
      <c r="E937" s="46" t="s">
        <v>2307</v>
      </c>
      <c r="F937" s="50" t="s">
        <v>2495</v>
      </c>
      <c r="G937" s="39">
        <v>43688</v>
      </c>
      <c r="H937" s="4">
        <v>8439</v>
      </c>
      <c r="I937" s="4">
        <v>168</v>
      </c>
      <c r="J937" s="51">
        <v>171</v>
      </c>
      <c r="K937" s="51">
        <v>197</v>
      </c>
      <c r="L937" s="51">
        <v>223</v>
      </c>
      <c r="M937" s="51">
        <v>256</v>
      </c>
      <c r="N937" s="51">
        <v>212</v>
      </c>
      <c r="O937" s="73">
        <v>47</v>
      </c>
      <c r="P937" s="65">
        <f t="shared" si="320"/>
        <v>60</v>
      </c>
      <c r="Q937" s="65">
        <f t="shared" si="324"/>
        <v>84</v>
      </c>
      <c r="R937" s="65">
        <f t="shared" si="318"/>
        <v>77</v>
      </c>
      <c r="S937" s="65">
        <f t="shared" si="322"/>
        <v>63</v>
      </c>
      <c r="T937" s="53">
        <f>VLOOKUP(N937,PER_PGLOB,2,FALSE)</f>
        <v>79</v>
      </c>
      <c r="U937" s="49">
        <f t="shared" si="307"/>
        <v>3</v>
      </c>
      <c r="V937" s="49">
        <f t="shared" si="308"/>
        <v>3</v>
      </c>
      <c r="W937" s="49">
        <f t="shared" si="309"/>
        <v>3</v>
      </c>
      <c r="X937" s="49">
        <f t="shared" si="310"/>
        <v>4</v>
      </c>
      <c r="Y937" s="49" t="str">
        <f t="shared" si="311"/>
        <v>B2</v>
      </c>
      <c r="AA937" s="4" t="s">
        <v>263</v>
      </c>
    </row>
    <row r="938" spans="1:27" x14ac:dyDescent="0.25">
      <c r="A938" s="2">
        <v>200073045</v>
      </c>
      <c r="B938" s="2" t="s">
        <v>2365</v>
      </c>
      <c r="C938" s="2" t="s">
        <v>171</v>
      </c>
      <c r="D938" s="50" t="s">
        <v>2366</v>
      </c>
      <c r="E938" s="46" t="s">
        <v>2307</v>
      </c>
      <c r="F938" s="50" t="s">
        <v>2495</v>
      </c>
      <c r="G938" s="39">
        <v>43688</v>
      </c>
      <c r="H938" s="4">
        <v>8438</v>
      </c>
      <c r="I938" s="4">
        <v>179</v>
      </c>
      <c r="J938" s="51">
        <v>94</v>
      </c>
      <c r="K938" s="51">
        <v>189</v>
      </c>
      <c r="L938" s="51">
        <v>189</v>
      </c>
      <c r="M938" s="51">
        <v>207</v>
      </c>
      <c r="N938" s="51">
        <v>170</v>
      </c>
      <c r="O938" s="73">
        <f>VLOOKUP(I938,PER_CE,2,FALSE)</f>
        <v>68</v>
      </c>
      <c r="P938" s="65">
        <f t="shared" si="320"/>
        <v>10</v>
      </c>
      <c r="Q938" s="65">
        <f t="shared" si="324"/>
        <v>76</v>
      </c>
      <c r="R938" s="65">
        <f t="shared" si="318"/>
        <v>34</v>
      </c>
      <c r="S938" s="65">
        <f t="shared" si="322"/>
        <v>24</v>
      </c>
      <c r="T938" s="53">
        <f>VLOOKUP(N938,PER_PGLOB,2,FALSE)</f>
        <v>28</v>
      </c>
      <c r="U938" s="49">
        <f t="shared" si="307"/>
        <v>3</v>
      </c>
      <c r="V938" s="49">
        <f t="shared" si="308"/>
        <v>1</v>
      </c>
      <c r="W938" s="49">
        <f t="shared" si="309"/>
        <v>3</v>
      </c>
      <c r="X938" s="49">
        <f t="shared" si="310"/>
        <v>3</v>
      </c>
      <c r="Y938" s="49" t="str">
        <f t="shared" si="311"/>
        <v>B2</v>
      </c>
      <c r="AA938" s="4" t="s">
        <v>263</v>
      </c>
    </row>
    <row r="939" spans="1:27" x14ac:dyDescent="0.25">
      <c r="A939" s="2">
        <v>200046982</v>
      </c>
      <c r="B939" s="2" t="s">
        <v>2308</v>
      </c>
      <c r="C939" s="2" t="s">
        <v>663</v>
      </c>
      <c r="D939" s="50" t="s">
        <v>2309</v>
      </c>
      <c r="E939" s="46" t="s">
        <v>2307</v>
      </c>
      <c r="F939" s="50" t="s">
        <v>2495</v>
      </c>
      <c r="G939" s="39">
        <v>43688</v>
      </c>
      <c r="H939" s="4">
        <v>8439</v>
      </c>
      <c r="I939" s="4">
        <v>139</v>
      </c>
      <c r="J939" s="51">
        <v>171</v>
      </c>
      <c r="K939" s="51">
        <v>163</v>
      </c>
      <c r="L939" s="51">
        <v>214</v>
      </c>
      <c r="M939" s="51">
        <v>235</v>
      </c>
      <c r="N939" s="51">
        <v>196</v>
      </c>
      <c r="O939" s="73">
        <f>VLOOKUP(I939,PER_CE,2,FALSE)</f>
        <v>28</v>
      </c>
      <c r="P939" s="65">
        <f t="shared" si="320"/>
        <v>60</v>
      </c>
      <c r="Q939" s="65">
        <f t="shared" si="324"/>
        <v>51</v>
      </c>
      <c r="R939" s="65">
        <f t="shared" si="318"/>
        <v>66</v>
      </c>
      <c r="S939" s="65">
        <f t="shared" si="322"/>
        <v>42</v>
      </c>
      <c r="T939" s="53">
        <f>VLOOKUP(N939,PER_PGLOB,2,FALSE)</f>
        <v>57</v>
      </c>
      <c r="U939" s="49">
        <f t="shared" si="307"/>
        <v>2</v>
      </c>
      <c r="V939" s="49">
        <f t="shared" si="308"/>
        <v>3</v>
      </c>
      <c r="W939" s="49">
        <f t="shared" si="309"/>
        <v>3</v>
      </c>
      <c r="X939" s="49">
        <f t="shared" si="310"/>
        <v>4</v>
      </c>
      <c r="Y939" s="49" t="str">
        <f t="shared" si="311"/>
        <v>B2</v>
      </c>
      <c r="AA939" s="4" t="s">
        <v>263</v>
      </c>
    </row>
    <row r="940" spans="1:27" x14ac:dyDescent="0.25">
      <c r="A940" s="2">
        <v>200068327</v>
      </c>
      <c r="B940" s="2" t="s">
        <v>2367</v>
      </c>
      <c r="C940" s="2" t="s">
        <v>1459</v>
      </c>
      <c r="D940" s="50" t="s">
        <v>2368</v>
      </c>
      <c r="E940" s="46" t="s">
        <v>2307</v>
      </c>
      <c r="F940" s="50" t="s">
        <v>2495</v>
      </c>
      <c r="G940" s="39">
        <v>43688</v>
      </c>
      <c r="H940" s="4">
        <v>8438</v>
      </c>
      <c r="I940" s="4">
        <v>186</v>
      </c>
      <c r="J940" s="51">
        <v>189</v>
      </c>
      <c r="K940" s="51">
        <v>171</v>
      </c>
      <c r="L940" s="51">
        <v>223</v>
      </c>
      <c r="M940" s="51">
        <v>300</v>
      </c>
      <c r="N940" s="59">
        <v>221</v>
      </c>
      <c r="O940" s="73">
        <v>79</v>
      </c>
      <c r="P940" s="65">
        <f t="shared" si="320"/>
        <v>71</v>
      </c>
      <c r="Q940" s="65">
        <f t="shared" si="324"/>
        <v>61</v>
      </c>
      <c r="R940" s="65">
        <f t="shared" si="318"/>
        <v>77</v>
      </c>
      <c r="S940" s="65">
        <v>100</v>
      </c>
      <c r="T940" s="53">
        <v>88</v>
      </c>
      <c r="U940" s="49">
        <f t="shared" si="307"/>
        <v>4</v>
      </c>
      <c r="V940" s="49">
        <f t="shared" si="308"/>
        <v>3</v>
      </c>
      <c r="W940" s="49">
        <f t="shared" si="309"/>
        <v>3</v>
      </c>
      <c r="X940" s="49">
        <f t="shared" si="310"/>
        <v>4</v>
      </c>
      <c r="Y940" s="49" t="str">
        <f t="shared" si="311"/>
        <v>B2</v>
      </c>
      <c r="AA940" s="4" t="s">
        <v>263</v>
      </c>
    </row>
    <row r="941" spans="1:27" x14ac:dyDescent="0.25">
      <c r="A941" s="2">
        <v>200081055</v>
      </c>
      <c r="B941" s="2" t="s">
        <v>2369</v>
      </c>
      <c r="C941" s="2" t="s">
        <v>5</v>
      </c>
      <c r="D941" s="50" t="s">
        <v>2370</v>
      </c>
      <c r="E941" s="46" t="s">
        <v>2307</v>
      </c>
      <c r="F941" s="50" t="s">
        <v>2495</v>
      </c>
      <c r="G941" s="39">
        <v>43688</v>
      </c>
      <c r="H941" s="4">
        <v>8438</v>
      </c>
      <c r="I941" s="4">
        <v>137</v>
      </c>
      <c r="J941" s="51">
        <v>154</v>
      </c>
      <c r="K941" s="51">
        <v>180</v>
      </c>
      <c r="L941" s="51">
        <v>197</v>
      </c>
      <c r="M941" s="51">
        <v>229</v>
      </c>
      <c r="N941" s="51">
        <v>190</v>
      </c>
      <c r="O941" s="73">
        <f>VLOOKUP(I941,PER_CE,2,FALSE)</f>
        <v>26</v>
      </c>
      <c r="P941" s="65">
        <f t="shared" si="320"/>
        <v>46</v>
      </c>
      <c r="Q941" s="65">
        <f t="shared" si="324"/>
        <v>71</v>
      </c>
      <c r="R941" s="65">
        <f t="shared" si="318"/>
        <v>45</v>
      </c>
      <c r="S941" s="65">
        <f>VLOOKUP(M941,PER_IGL,2,FALSE)</f>
        <v>37</v>
      </c>
      <c r="T941" s="53">
        <f>VLOOKUP(N941,PER_PGLOB,2,FALSE)</f>
        <v>50</v>
      </c>
      <c r="U941" s="49">
        <f t="shared" si="307"/>
        <v>2</v>
      </c>
      <c r="V941" s="49">
        <f t="shared" si="308"/>
        <v>3</v>
      </c>
      <c r="W941" s="49">
        <f t="shared" si="309"/>
        <v>3</v>
      </c>
      <c r="X941" s="49">
        <f t="shared" si="310"/>
        <v>3</v>
      </c>
      <c r="Y941" s="49" t="str">
        <f t="shared" si="311"/>
        <v>B2</v>
      </c>
      <c r="AA941" s="4" t="s">
        <v>263</v>
      </c>
    </row>
    <row r="942" spans="1:27" x14ac:dyDescent="0.25">
      <c r="A942" s="2">
        <v>200080917</v>
      </c>
      <c r="B942" s="2" t="s">
        <v>2453</v>
      </c>
      <c r="C942" s="2" t="s">
        <v>2454</v>
      </c>
      <c r="D942" s="50" t="s">
        <v>2455</v>
      </c>
      <c r="E942" s="46" t="s">
        <v>2307</v>
      </c>
      <c r="F942" s="50" t="s">
        <v>2495</v>
      </c>
      <c r="G942" s="39">
        <v>43688</v>
      </c>
      <c r="H942" s="4">
        <v>8439</v>
      </c>
      <c r="I942" s="4">
        <v>143</v>
      </c>
      <c r="J942" s="51">
        <v>146</v>
      </c>
      <c r="K942" s="51">
        <v>171</v>
      </c>
      <c r="L942" s="51">
        <v>197</v>
      </c>
      <c r="M942" s="51">
        <v>169</v>
      </c>
      <c r="N942" s="51">
        <v>171</v>
      </c>
      <c r="O942" s="73">
        <f>VLOOKUP(I942,PER_CE,2,FALSE)</f>
        <v>33</v>
      </c>
      <c r="P942" s="65">
        <f t="shared" si="320"/>
        <v>40</v>
      </c>
      <c r="Q942" s="65">
        <f t="shared" si="324"/>
        <v>61</v>
      </c>
      <c r="R942" s="65">
        <f t="shared" si="318"/>
        <v>45</v>
      </c>
      <c r="S942" s="65">
        <v>10</v>
      </c>
      <c r="T942" s="53">
        <v>29</v>
      </c>
      <c r="U942" s="49">
        <f t="shared" si="307"/>
        <v>2</v>
      </c>
      <c r="V942" s="49">
        <f t="shared" si="308"/>
        <v>2</v>
      </c>
      <c r="W942" s="49">
        <f t="shared" si="309"/>
        <v>3</v>
      </c>
      <c r="X942" s="49">
        <f t="shared" si="310"/>
        <v>3</v>
      </c>
      <c r="Y942" s="49" t="str">
        <f t="shared" si="311"/>
        <v>A2</v>
      </c>
      <c r="AA942" s="4" t="s">
        <v>263</v>
      </c>
    </row>
    <row r="943" spans="1:27" x14ac:dyDescent="0.25">
      <c r="A943" s="2">
        <v>200081866</v>
      </c>
      <c r="B943" s="2" t="s">
        <v>2371</v>
      </c>
      <c r="C943" s="2" t="s">
        <v>137</v>
      </c>
      <c r="D943" s="50" t="s">
        <v>2372</v>
      </c>
      <c r="E943" s="46" t="s">
        <v>2307</v>
      </c>
      <c r="F943" s="50" t="s">
        <v>2495</v>
      </c>
      <c r="G943" s="39">
        <v>43688</v>
      </c>
      <c r="H943" s="4">
        <v>8438</v>
      </c>
      <c r="I943" s="4">
        <v>173</v>
      </c>
      <c r="J943" s="51">
        <v>94</v>
      </c>
      <c r="K943" s="51">
        <v>120</v>
      </c>
      <c r="L943" s="51">
        <v>197</v>
      </c>
      <c r="M943" s="51">
        <v>191</v>
      </c>
      <c r="N943" s="51">
        <v>151</v>
      </c>
      <c r="O943" s="73">
        <f>VLOOKUP(I943,PER_CE,2,FALSE)</f>
        <v>55</v>
      </c>
      <c r="P943" s="65">
        <f t="shared" si="320"/>
        <v>10</v>
      </c>
      <c r="Q943" s="65">
        <f t="shared" si="324"/>
        <v>16</v>
      </c>
      <c r="R943" s="65">
        <f t="shared" si="318"/>
        <v>45</v>
      </c>
      <c r="S943" s="65">
        <f t="shared" ref="S943:S953" si="325">VLOOKUP(M943,PER_IGL,2,FALSE)</f>
        <v>17</v>
      </c>
      <c r="T943" s="53">
        <f t="shared" ref="T943:T950" si="326">VLOOKUP(N943,PER_PGLOB,2,FALSE)</f>
        <v>15</v>
      </c>
      <c r="U943" s="49">
        <f t="shared" si="307"/>
        <v>3</v>
      </c>
      <c r="V943" s="49">
        <f t="shared" si="308"/>
        <v>1</v>
      </c>
      <c r="W943" s="49">
        <f t="shared" si="309"/>
        <v>1</v>
      </c>
      <c r="X943" s="49">
        <f t="shared" si="310"/>
        <v>3</v>
      </c>
      <c r="Y943" s="49" t="str">
        <f t="shared" si="311"/>
        <v>B1</v>
      </c>
      <c r="AA943" s="4" t="s">
        <v>263</v>
      </c>
    </row>
    <row r="944" spans="1:27" x14ac:dyDescent="0.25">
      <c r="A944" s="2">
        <v>200073051</v>
      </c>
      <c r="B944" s="2" t="s">
        <v>2373</v>
      </c>
      <c r="C944" s="2" t="s">
        <v>2374</v>
      </c>
      <c r="D944" s="50" t="s">
        <v>2375</v>
      </c>
      <c r="E944" s="46" t="s">
        <v>2307</v>
      </c>
      <c r="F944" s="50" t="s">
        <v>2495</v>
      </c>
      <c r="G944" s="39">
        <v>43688</v>
      </c>
      <c r="H944" s="4">
        <v>8438</v>
      </c>
      <c r="I944" s="4">
        <v>147</v>
      </c>
      <c r="J944" s="51">
        <v>120</v>
      </c>
      <c r="K944" s="51">
        <v>137</v>
      </c>
      <c r="L944" s="51">
        <v>240</v>
      </c>
      <c r="M944" s="51">
        <v>213</v>
      </c>
      <c r="N944" s="51">
        <v>178</v>
      </c>
      <c r="O944" s="73">
        <f>VLOOKUP(I944,PER_CE,2,FALSE)</f>
        <v>38</v>
      </c>
      <c r="P944" s="65">
        <f t="shared" si="320"/>
        <v>24</v>
      </c>
      <c r="Q944" s="65">
        <f t="shared" si="324"/>
        <v>26</v>
      </c>
      <c r="R944" s="65">
        <f t="shared" si="318"/>
        <v>91</v>
      </c>
      <c r="S944" s="65">
        <f t="shared" si="325"/>
        <v>27</v>
      </c>
      <c r="T944" s="53">
        <f t="shared" si="326"/>
        <v>35</v>
      </c>
      <c r="U944" s="49">
        <f t="shared" si="307"/>
        <v>2</v>
      </c>
      <c r="V944" s="49">
        <f t="shared" si="308"/>
        <v>1</v>
      </c>
      <c r="W944" s="49">
        <f t="shared" si="309"/>
        <v>2</v>
      </c>
      <c r="X944" s="49">
        <f t="shared" si="310"/>
        <v>4</v>
      </c>
      <c r="Y944" s="49" t="str">
        <f t="shared" si="311"/>
        <v>B2</v>
      </c>
      <c r="AA944" s="4" t="s">
        <v>263</v>
      </c>
    </row>
    <row r="945" spans="1:27" x14ac:dyDescent="0.25">
      <c r="A945" s="2">
        <v>200075757</v>
      </c>
      <c r="B945" s="2" t="s">
        <v>2376</v>
      </c>
      <c r="C945" s="2" t="s">
        <v>316</v>
      </c>
      <c r="D945" s="50" t="s">
        <v>2377</v>
      </c>
      <c r="E945" s="46" t="s">
        <v>2307</v>
      </c>
      <c r="F945" s="50" t="s">
        <v>2495</v>
      </c>
      <c r="G945" s="39">
        <v>43688</v>
      </c>
      <c r="H945" s="4">
        <v>8438</v>
      </c>
      <c r="I945" s="4">
        <v>182</v>
      </c>
      <c r="J945" s="51">
        <v>34</v>
      </c>
      <c r="K945" s="51">
        <v>189</v>
      </c>
      <c r="L945" s="51">
        <v>189</v>
      </c>
      <c r="M945" s="51">
        <v>251</v>
      </c>
      <c r="N945" s="59">
        <v>166</v>
      </c>
      <c r="O945" s="73">
        <v>75</v>
      </c>
      <c r="P945" s="65">
        <v>1</v>
      </c>
      <c r="Q945" s="65">
        <f t="shared" si="324"/>
        <v>76</v>
      </c>
      <c r="R945" s="65">
        <f t="shared" si="318"/>
        <v>34</v>
      </c>
      <c r="S945" s="65">
        <f t="shared" si="325"/>
        <v>59</v>
      </c>
      <c r="T945" s="53">
        <f t="shared" si="326"/>
        <v>25</v>
      </c>
      <c r="U945" s="49">
        <f t="shared" si="307"/>
        <v>3</v>
      </c>
      <c r="V945" s="49">
        <f t="shared" si="308"/>
        <v>1</v>
      </c>
      <c r="W945" s="49">
        <f t="shared" si="309"/>
        <v>3</v>
      </c>
      <c r="X945" s="49">
        <f t="shared" si="310"/>
        <v>3</v>
      </c>
      <c r="Y945" s="49" t="str">
        <f t="shared" si="311"/>
        <v>B2</v>
      </c>
      <c r="AA945" s="4" t="s">
        <v>263</v>
      </c>
    </row>
    <row r="946" spans="1:27" x14ac:dyDescent="0.25">
      <c r="A946" s="2">
        <v>200074341</v>
      </c>
      <c r="B946" s="2" t="s">
        <v>2378</v>
      </c>
      <c r="C946" s="2" t="s">
        <v>832</v>
      </c>
      <c r="D946" s="50" t="s">
        <v>2379</v>
      </c>
      <c r="E946" s="46" t="s">
        <v>2307</v>
      </c>
      <c r="F946" s="50" t="s">
        <v>2495</v>
      </c>
      <c r="G946" s="39">
        <v>43688</v>
      </c>
      <c r="H946" s="4">
        <v>8438</v>
      </c>
      <c r="I946" s="4">
        <v>246</v>
      </c>
      <c r="J946" s="51">
        <v>129</v>
      </c>
      <c r="K946" s="51">
        <v>171</v>
      </c>
      <c r="L946" s="51">
        <v>223</v>
      </c>
      <c r="M946" s="51">
        <v>273</v>
      </c>
      <c r="N946" s="51">
        <v>199</v>
      </c>
      <c r="O946" s="73">
        <f t="shared" ref="O946:O966" si="327">VLOOKUP(I946,PER_CE,2,FALSE)</f>
        <v>83</v>
      </c>
      <c r="P946" s="65">
        <f t="shared" ref="P946:P987" si="328">VLOOKUP(J946,PER_RC,2,FALSE)</f>
        <v>27</v>
      </c>
      <c r="Q946" s="65">
        <f t="shared" si="324"/>
        <v>61</v>
      </c>
      <c r="R946" s="65">
        <f t="shared" si="318"/>
        <v>77</v>
      </c>
      <c r="S946" s="65">
        <f t="shared" si="325"/>
        <v>85</v>
      </c>
      <c r="T946" s="53">
        <f t="shared" si="326"/>
        <v>61</v>
      </c>
      <c r="U946" s="49">
        <f t="shared" si="307"/>
        <v>4</v>
      </c>
      <c r="V946" s="49">
        <f t="shared" si="308"/>
        <v>2</v>
      </c>
      <c r="W946" s="49">
        <f t="shared" si="309"/>
        <v>3</v>
      </c>
      <c r="X946" s="49">
        <f t="shared" si="310"/>
        <v>4</v>
      </c>
      <c r="Y946" s="49" t="str">
        <f t="shared" si="311"/>
        <v>B2</v>
      </c>
      <c r="AA946" s="4" t="s">
        <v>263</v>
      </c>
    </row>
    <row r="947" spans="1:27" x14ac:dyDescent="0.25">
      <c r="A947" s="2">
        <v>200073616</v>
      </c>
      <c r="B947" s="2" t="s">
        <v>2380</v>
      </c>
      <c r="C947" s="2" t="s">
        <v>750</v>
      </c>
      <c r="D947" s="50" t="s">
        <v>2381</v>
      </c>
      <c r="E947" s="46" t="s">
        <v>2307</v>
      </c>
      <c r="F947" s="50" t="s">
        <v>2495</v>
      </c>
      <c r="G947" s="39">
        <v>43688</v>
      </c>
      <c r="H947" s="4">
        <v>8438</v>
      </c>
      <c r="I947" s="4">
        <v>147</v>
      </c>
      <c r="J947" s="51">
        <v>163</v>
      </c>
      <c r="K947" s="51"/>
      <c r="L947" s="51">
        <v>171</v>
      </c>
      <c r="M947" s="51">
        <v>256</v>
      </c>
      <c r="N947" s="51">
        <v>148</v>
      </c>
      <c r="O947" s="73">
        <f t="shared" si="327"/>
        <v>38</v>
      </c>
      <c r="P947" s="65">
        <f t="shared" si="328"/>
        <v>53</v>
      </c>
      <c r="Q947" s="65"/>
      <c r="R947" s="65">
        <f t="shared" si="318"/>
        <v>21</v>
      </c>
      <c r="S947" s="65">
        <f t="shared" si="325"/>
        <v>63</v>
      </c>
      <c r="T947" s="53">
        <f t="shared" si="326"/>
        <v>13</v>
      </c>
      <c r="U947" s="49">
        <f t="shared" si="307"/>
        <v>2</v>
      </c>
      <c r="V947" s="49">
        <f t="shared" si="308"/>
        <v>3</v>
      </c>
      <c r="W947" s="49">
        <f t="shared" si="309"/>
        <v>1</v>
      </c>
      <c r="X947" s="49">
        <f t="shared" si="310"/>
        <v>3</v>
      </c>
      <c r="Y947" s="49" t="str">
        <f t="shared" si="311"/>
        <v>B2</v>
      </c>
      <c r="AA947" s="4" t="s">
        <v>263</v>
      </c>
    </row>
    <row r="948" spans="1:27" x14ac:dyDescent="0.25">
      <c r="A948" s="2">
        <v>200080647</v>
      </c>
      <c r="B948" s="2" t="s">
        <v>2382</v>
      </c>
      <c r="C948" s="2" t="s">
        <v>3</v>
      </c>
      <c r="D948" s="50" t="s">
        <v>2383</v>
      </c>
      <c r="E948" s="46" t="s">
        <v>2307</v>
      </c>
      <c r="F948" s="50" t="s">
        <v>2495</v>
      </c>
      <c r="G948" s="39">
        <v>43688</v>
      </c>
      <c r="H948" s="4">
        <v>8438</v>
      </c>
      <c r="I948" s="4">
        <v>165</v>
      </c>
      <c r="J948" s="51">
        <v>120</v>
      </c>
      <c r="K948" s="51">
        <v>163</v>
      </c>
      <c r="L948" s="51">
        <v>231</v>
      </c>
      <c r="M948" s="51">
        <v>289</v>
      </c>
      <c r="N948" s="59">
        <v>201</v>
      </c>
      <c r="O948" s="73">
        <f t="shared" si="327"/>
        <v>44</v>
      </c>
      <c r="P948" s="65">
        <f t="shared" si="328"/>
        <v>24</v>
      </c>
      <c r="Q948" s="65">
        <f t="shared" ref="Q948:Q988" si="329">VLOOKUP(K948,PER_LC,2,FALSE)</f>
        <v>51</v>
      </c>
      <c r="R948" s="65">
        <f t="shared" ref="R948:R979" si="330">VLOOKUP(L948,PER_CC,2,FALSE)</f>
        <v>85</v>
      </c>
      <c r="S948" s="65">
        <f t="shared" si="325"/>
        <v>95</v>
      </c>
      <c r="T948" s="53">
        <f t="shared" si="326"/>
        <v>65</v>
      </c>
      <c r="U948" s="49">
        <f t="shared" si="307"/>
        <v>3</v>
      </c>
      <c r="V948" s="49">
        <f t="shared" si="308"/>
        <v>1</v>
      </c>
      <c r="W948" s="49">
        <f t="shared" si="309"/>
        <v>3</v>
      </c>
      <c r="X948" s="49">
        <f t="shared" si="310"/>
        <v>4</v>
      </c>
      <c r="Y948" s="49" t="str">
        <f t="shared" si="311"/>
        <v>B2</v>
      </c>
      <c r="AA948" s="4" t="s">
        <v>263</v>
      </c>
    </row>
    <row r="949" spans="1:27" x14ac:dyDescent="0.25">
      <c r="A949" s="2">
        <v>200074955</v>
      </c>
      <c r="B949" s="2" t="s">
        <v>2384</v>
      </c>
      <c r="C949" s="2" t="s">
        <v>2385</v>
      </c>
      <c r="D949" s="50" t="s">
        <v>2386</v>
      </c>
      <c r="E949" s="46" t="s">
        <v>2307</v>
      </c>
      <c r="F949" s="50" t="s">
        <v>2495</v>
      </c>
      <c r="G949" s="39">
        <v>43688</v>
      </c>
      <c r="H949" s="4">
        <v>8438</v>
      </c>
      <c r="I949" s="4">
        <v>147</v>
      </c>
      <c r="J949" s="51">
        <v>137</v>
      </c>
      <c r="K949" s="51">
        <v>189</v>
      </c>
      <c r="L949" s="51">
        <v>240</v>
      </c>
      <c r="M949" s="51">
        <v>202</v>
      </c>
      <c r="N949" s="51">
        <v>192</v>
      </c>
      <c r="O949" s="73">
        <f t="shared" si="327"/>
        <v>38</v>
      </c>
      <c r="P949" s="65">
        <f t="shared" si="328"/>
        <v>33</v>
      </c>
      <c r="Q949" s="65">
        <f t="shared" si="329"/>
        <v>76</v>
      </c>
      <c r="R949" s="65">
        <f t="shared" si="330"/>
        <v>91</v>
      </c>
      <c r="S949" s="65">
        <f t="shared" si="325"/>
        <v>22</v>
      </c>
      <c r="T949" s="53">
        <f t="shared" si="326"/>
        <v>51</v>
      </c>
      <c r="U949" s="49">
        <f t="shared" si="307"/>
        <v>2</v>
      </c>
      <c r="V949" s="49">
        <f t="shared" si="308"/>
        <v>2</v>
      </c>
      <c r="W949" s="49">
        <f t="shared" si="309"/>
        <v>3</v>
      </c>
      <c r="X949" s="49">
        <f t="shared" si="310"/>
        <v>4</v>
      </c>
      <c r="Y949" s="49" t="str">
        <f t="shared" si="311"/>
        <v>B2</v>
      </c>
      <c r="AA949" s="4" t="s">
        <v>263</v>
      </c>
    </row>
    <row r="950" spans="1:27" x14ac:dyDescent="0.25">
      <c r="A950" s="2">
        <v>200075216</v>
      </c>
      <c r="B950" s="2" t="s">
        <v>2456</v>
      </c>
      <c r="C950" s="2" t="s">
        <v>2457</v>
      </c>
      <c r="D950" s="50" t="s">
        <v>2458</v>
      </c>
      <c r="E950" s="46" t="s">
        <v>2307</v>
      </c>
      <c r="F950" s="50" t="s">
        <v>2495</v>
      </c>
      <c r="G950" s="39">
        <v>43688</v>
      </c>
      <c r="H950" s="4">
        <v>8439</v>
      </c>
      <c r="I950" s="4">
        <v>183</v>
      </c>
      <c r="J950" s="51">
        <v>137</v>
      </c>
      <c r="K950" s="51">
        <v>154</v>
      </c>
      <c r="L950" s="51">
        <v>206</v>
      </c>
      <c r="M950" s="51">
        <v>158</v>
      </c>
      <c r="N950" s="51">
        <v>164</v>
      </c>
      <c r="O950" s="73">
        <f t="shared" si="327"/>
        <v>75</v>
      </c>
      <c r="P950" s="65">
        <f t="shared" si="328"/>
        <v>33</v>
      </c>
      <c r="Q950" s="65">
        <f t="shared" si="329"/>
        <v>42</v>
      </c>
      <c r="R950" s="65">
        <f t="shared" si="330"/>
        <v>55</v>
      </c>
      <c r="S950" s="65">
        <f t="shared" si="325"/>
        <v>7</v>
      </c>
      <c r="T950" s="53">
        <f t="shared" si="326"/>
        <v>23</v>
      </c>
      <c r="U950" s="49">
        <f t="shared" si="307"/>
        <v>3</v>
      </c>
      <c r="V950" s="49">
        <f t="shared" si="308"/>
        <v>2</v>
      </c>
      <c r="W950" s="49">
        <f t="shared" si="309"/>
        <v>2</v>
      </c>
      <c r="X950" s="49">
        <f t="shared" si="310"/>
        <v>4</v>
      </c>
      <c r="Y950" s="49" t="str">
        <f t="shared" si="311"/>
        <v>A2</v>
      </c>
      <c r="AA950" s="4" t="s">
        <v>263</v>
      </c>
    </row>
    <row r="951" spans="1:27" x14ac:dyDescent="0.25">
      <c r="A951" s="2">
        <v>200072115</v>
      </c>
      <c r="B951" s="2" t="s">
        <v>2387</v>
      </c>
      <c r="C951" s="2" t="s">
        <v>2388</v>
      </c>
      <c r="D951" s="50" t="s">
        <v>2389</v>
      </c>
      <c r="E951" s="46" t="s">
        <v>2307</v>
      </c>
      <c r="F951" s="50" t="s">
        <v>2495</v>
      </c>
      <c r="G951" s="39">
        <v>43688</v>
      </c>
      <c r="H951" s="4">
        <v>8438</v>
      </c>
      <c r="I951" s="4">
        <v>181</v>
      </c>
      <c r="J951" s="51">
        <v>111</v>
      </c>
      <c r="K951" s="51">
        <v>180</v>
      </c>
      <c r="L951" s="51">
        <v>206</v>
      </c>
      <c r="M951" s="51">
        <v>267</v>
      </c>
      <c r="N951" s="51">
        <v>191</v>
      </c>
      <c r="O951" s="73">
        <f t="shared" si="327"/>
        <v>74</v>
      </c>
      <c r="P951" s="65">
        <f t="shared" si="328"/>
        <v>18</v>
      </c>
      <c r="Q951" s="65">
        <f t="shared" si="329"/>
        <v>71</v>
      </c>
      <c r="R951" s="65">
        <f t="shared" si="330"/>
        <v>55</v>
      </c>
      <c r="S951" s="65">
        <f t="shared" si="325"/>
        <v>76</v>
      </c>
      <c r="T951" s="53">
        <v>51</v>
      </c>
      <c r="U951" s="49">
        <f t="shared" si="307"/>
        <v>3</v>
      </c>
      <c r="V951" s="49">
        <f t="shared" si="308"/>
        <v>1</v>
      </c>
      <c r="W951" s="49">
        <f t="shared" si="309"/>
        <v>3</v>
      </c>
      <c r="X951" s="49">
        <f t="shared" si="310"/>
        <v>4</v>
      </c>
      <c r="Y951" s="49" t="str">
        <f t="shared" si="311"/>
        <v>B2</v>
      </c>
      <c r="AA951" s="4" t="s">
        <v>263</v>
      </c>
    </row>
    <row r="952" spans="1:27" x14ac:dyDescent="0.25">
      <c r="A952" s="2">
        <v>200073818</v>
      </c>
      <c r="B952" s="2" t="s">
        <v>2459</v>
      </c>
      <c r="C952" s="2" t="s">
        <v>2460</v>
      </c>
      <c r="D952" s="50" t="s">
        <v>2461</v>
      </c>
      <c r="E952" s="46" t="s">
        <v>2307</v>
      </c>
      <c r="F952" s="50" t="s">
        <v>2495</v>
      </c>
      <c r="G952" s="39">
        <v>43688</v>
      </c>
      <c r="H952" s="4">
        <v>8439</v>
      </c>
      <c r="I952" s="4">
        <v>262</v>
      </c>
      <c r="J952" s="51">
        <v>146</v>
      </c>
      <c r="K952" s="51">
        <v>180</v>
      </c>
      <c r="L952" s="51">
        <v>231</v>
      </c>
      <c r="M952" s="51">
        <v>251</v>
      </c>
      <c r="N952" s="51">
        <v>202</v>
      </c>
      <c r="O952" s="73">
        <f t="shared" si="327"/>
        <v>85</v>
      </c>
      <c r="P952" s="65">
        <f t="shared" si="328"/>
        <v>40</v>
      </c>
      <c r="Q952" s="65">
        <f t="shared" si="329"/>
        <v>71</v>
      </c>
      <c r="R952" s="65">
        <f t="shared" si="330"/>
        <v>85</v>
      </c>
      <c r="S952" s="65">
        <f t="shared" si="325"/>
        <v>59</v>
      </c>
      <c r="T952" s="53">
        <f>VLOOKUP(N952,PER_PGLOB,2,FALSE)</f>
        <v>66</v>
      </c>
      <c r="U952" s="49">
        <f t="shared" si="307"/>
        <v>4</v>
      </c>
      <c r="V952" s="49">
        <f t="shared" si="308"/>
        <v>2</v>
      </c>
      <c r="W952" s="49">
        <f t="shared" si="309"/>
        <v>3</v>
      </c>
      <c r="X952" s="49">
        <f t="shared" si="310"/>
        <v>4</v>
      </c>
      <c r="Y952" s="49" t="str">
        <f t="shared" si="311"/>
        <v>B2</v>
      </c>
      <c r="AA952" s="4" t="s">
        <v>263</v>
      </c>
    </row>
    <row r="953" spans="1:27" x14ac:dyDescent="0.25">
      <c r="A953" s="2">
        <v>200072132</v>
      </c>
      <c r="B953" s="2" t="s">
        <v>2390</v>
      </c>
      <c r="C953" s="2" t="s">
        <v>113</v>
      </c>
      <c r="D953" s="50" t="s">
        <v>2391</v>
      </c>
      <c r="E953" s="46" t="s">
        <v>2307</v>
      </c>
      <c r="F953" s="50" t="s">
        <v>2495</v>
      </c>
      <c r="G953" s="39">
        <v>43688</v>
      </c>
      <c r="H953" s="4">
        <v>8438</v>
      </c>
      <c r="I953" s="4">
        <v>178</v>
      </c>
      <c r="J953" s="51">
        <v>146</v>
      </c>
      <c r="K953" s="51">
        <v>154</v>
      </c>
      <c r="L953" s="51">
        <v>223</v>
      </c>
      <c r="M953" s="51">
        <v>142</v>
      </c>
      <c r="N953" s="51">
        <v>166</v>
      </c>
      <c r="O953" s="73">
        <f t="shared" si="327"/>
        <v>66</v>
      </c>
      <c r="P953" s="65">
        <f t="shared" si="328"/>
        <v>40</v>
      </c>
      <c r="Q953" s="65">
        <f t="shared" si="329"/>
        <v>42</v>
      </c>
      <c r="R953" s="65">
        <f t="shared" si="330"/>
        <v>77</v>
      </c>
      <c r="S953" s="65">
        <f t="shared" si="325"/>
        <v>5</v>
      </c>
      <c r="T953" s="53">
        <f>VLOOKUP(N953,PER_PGLOB,2,FALSE)</f>
        <v>25</v>
      </c>
      <c r="U953" s="49">
        <f t="shared" si="307"/>
        <v>3</v>
      </c>
      <c r="V953" s="49">
        <f t="shared" si="308"/>
        <v>2</v>
      </c>
      <c r="W953" s="49">
        <f t="shared" si="309"/>
        <v>2</v>
      </c>
      <c r="X953" s="49">
        <f t="shared" si="310"/>
        <v>4</v>
      </c>
      <c r="Y953" s="49" t="str">
        <f t="shared" si="311"/>
        <v>A1</v>
      </c>
      <c r="AA953" s="4" t="s">
        <v>263</v>
      </c>
    </row>
    <row r="954" spans="1:27" x14ac:dyDescent="0.25">
      <c r="A954" s="2">
        <v>200076389</v>
      </c>
      <c r="B954" s="2" t="s">
        <v>2392</v>
      </c>
      <c r="C954" s="2" t="s">
        <v>2393</v>
      </c>
      <c r="D954" s="50" t="s">
        <v>2394</v>
      </c>
      <c r="E954" s="46" t="s">
        <v>2307</v>
      </c>
      <c r="F954" s="50" t="s">
        <v>2495</v>
      </c>
      <c r="G954" s="39">
        <v>43688</v>
      </c>
      <c r="H954" s="4">
        <v>8438</v>
      </c>
      <c r="I954" s="4">
        <v>178</v>
      </c>
      <c r="J954" s="51">
        <v>86</v>
      </c>
      <c r="K954" s="51">
        <v>180</v>
      </c>
      <c r="L954" s="51">
        <v>206</v>
      </c>
      <c r="M954" s="51">
        <v>169</v>
      </c>
      <c r="N954" s="51">
        <v>160</v>
      </c>
      <c r="O954" s="73">
        <f t="shared" si="327"/>
        <v>66</v>
      </c>
      <c r="P954" s="65">
        <f t="shared" si="328"/>
        <v>7</v>
      </c>
      <c r="Q954" s="65">
        <f t="shared" si="329"/>
        <v>71</v>
      </c>
      <c r="R954" s="65">
        <f t="shared" si="330"/>
        <v>55</v>
      </c>
      <c r="S954" s="65">
        <v>10</v>
      </c>
      <c r="T954" s="53">
        <v>21</v>
      </c>
      <c r="U954" s="49">
        <f t="shared" ref="U954:U982" si="331">VALUE(IF(I954&lt;116,"1",IF(I954&lt;151,"2",IF(I954&lt;186,"3",IF(I954&lt;=300,"4","ERROR")))))</f>
        <v>3</v>
      </c>
      <c r="V954" s="49">
        <f t="shared" ref="V954:V1003" si="332">VALUE(IF(J954&lt;126,"1",IF(J954&lt;154,"2",IF(J954&lt;203,"3",IF(J954&lt;=300,"4","ERROR")))))</f>
        <v>1</v>
      </c>
      <c r="W954" s="49">
        <f t="shared" ref="W954:W1003" si="333">VALUE(IF(K954&lt;125,"1",IF(K954&lt;158,"2",IF(K954&lt;200,"3",IF(K954&lt;=300,"4","ERROR")))))</f>
        <v>3</v>
      </c>
      <c r="X954" s="49">
        <f t="shared" ref="X954:X1003" si="334">VALUE(IF(L954&lt;125,"1",IF(L954&lt;157,"2",IF(L954&lt;200,"3",IF(L954&lt;=300,"4","ERROR")))))</f>
        <v>4</v>
      </c>
      <c r="Y954" s="49" t="str">
        <f t="shared" ref="Y954:Y1003" si="335">IF(M954&lt;123,"-A1",IF(M954&lt;146,"A1",IF(M954&lt;171,"A2",IF(M954&lt;200,"B1",IF(M954&lt;=300,"B2","ERROR")))))</f>
        <v>A2</v>
      </c>
      <c r="AA954" s="4" t="s">
        <v>263</v>
      </c>
    </row>
    <row r="955" spans="1:27" x14ac:dyDescent="0.25">
      <c r="A955" s="2">
        <v>200075359</v>
      </c>
      <c r="B955" s="2" t="s">
        <v>2395</v>
      </c>
      <c r="C955" s="2" t="s">
        <v>2396</v>
      </c>
      <c r="D955" s="50" t="s">
        <v>2397</v>
      </c>
      <c r="E955" s="46" t="s">
        <v>2307</v>
      </c>
      <c r="F955" s="50" t="s">
        <v>2495</v>
      </c>
      <c r="G955" s="39">
        <v>43688</v>
      </c>
      <c r="H955" s="4">
        <v>8438</v>
      </c>
      <c r="I955" s="4">
        <v>133</v>
      </c>
      <c r="J955" s="51">
        <v>154</v>
      </c>
      <c r="K955" s="51">
        <v>171</v>
      </c>
      <c r="L955" s="51">
        <v>146</v>
      </c>
      <c r="M955" s="51">
        <v>142</v>
      </c>
      <c r="N955" s="51">
        <v>153</v>
      </c>
      <c r="O955" s="73">
        <f t="shared" si="327"/>
        <v>21</v>
      </c>
      <c r="P955" s="65">
        <f t="shared" si="328"/>
        <v>46</v>
      </c>
      <c r="Q955" s="65">
        <f t="shared" si="329"/>
        <v>61</v>
      </c>
      <c r="R955" s="65">
        <f t="shared" si="330"/>
        <v>11</v>
      </c>
      <c r="S955" s="65">
        <f t="shared" ref="S955:S961" si="336">VLOOKUP(M955,PER_IGL,2,FALSE)</f>
        <v>5</v>
      </c>
      <c r="T955" s="53">
        <f>VLOOKUP(N955,PER_PGLOB,2,FALSE)</f>
        <v>16</v>
      </c>
      <c r="U955" s="49">
        <f t="shared" si="331"/>
        <v>2</v>
      </c>
      <c r="V955" s="49">
        <f t="shared" si="332"/>
        <v>3</v>
      </c>
      <c r="W955" s="49">
        <f t="shared" si="333"/>
        <v>3</v>
      </c>
      <c r="X955" s="49">
        <f t="shared" si="334"/>
        <v>2</v>
      </c>
      <c r="Y955" s="49" t="str">
        <f t="shared" si="335"/>
        <v>A1</v>
      </c>
      <c r="AA955" s="4" t="s">
        <v>263</v>
      </c>
    </row>
    <row r="956" spans="1:27" x14ac:dyDescent="0.25">
      <c r="A956" s="2">
        <v>200076228</v>
      </c>
      <c r="B956" s="2" t="s">
        <v>2462</v>
      </c>
      <c r="C956" s="2" t="s">
        <v>2463</v>
      </c>
      <c r="D956" s="50" t="s">
        <v>2464</v>
      </c>
      <c r="E956" s="46" t="s">
        <v>2307</v>
      </c>
      <c r="F956" s="50" t="s">
        <v>2495</v>
      </c>
      <c r="G956" s="39">
        <v>43688</v>
      </c>
      <c r="H956" s="4">
        <v>8439</v>
      </c>
      <c r="I956" s="4">
        <v>178</v>
      </c>
      <c r="J956" s="51">
        <v>146</v>
      </c>
      <c r="K956" s="51">
        <v>197</v>
      </c>
      <c r="L956" s="51">
        <v>223</v>
      </c>
      <c r="M956" s="51">
        <v>224</v>
      </c>
      <c r="N956" s="51">
        <v>198</v>
      </c>
      <c r="O956" s="73">
        <f t="shared" si="327"/>
        <v>66</v>
      </c>
      <c r="P956" s="65">
        <f t="shared" si="328"/>
        <v>40</v>
      </c>
      <c r="Q956" s="65">
        <f t="shared" si="329"/>
        <v>84</v>
      </c>
      <c r="R956" s="65">
        <f t="shared" si="330"/>
        <v>77</v>
      </c>
      <c r="S956" s="65">
        <f t="shared" si="336"/>
        <v>34</v>
      </c>
      <c r="T956" s="53">
        <f>VLOOKUP(N956,PER_PGLOB,2,FALSE)</f>
        <v>60</v>
      </c>
      <c r="U956" s="49">
        <f t="shared" si="331"/>
        <v>3</v>
      </c>
      <c r="V956" s="49">
        <f t="shared" si="332"/>
        <v>2</v>
      </c>
      <c r="W956" s="49">
        <f t="shared" si="333"/>
        <v>3</v>
      </c>
      <c r="X956" s="49">
        <f t="shared" si="334"/>
        <v>4</v>
      </c>
      <c r="Y956" s="49" t="str">
        <f t="shared" si="335"/>
        <v>B2</v>
      </c>
      <c r="AA956" s="4" t="s">
        <v>263</v>
      </c>
    </row>
    <row r="957" spans="1:27" x14ac:dyDescent="0.25">
      <c r="A957" s="2">
        <v>200061574</v>
      </c>
      <c r="B957" s="2" t="s">
        <v>2465</v>
      </c>
      <c r="C957" s="2" t="s">
        <v>3</v>
      </c>
      <c r="D957" s="50" t="s">
        <v>2466</v>
      </c>
      <c r="E957" s="46" t="s">
        <v>2307</v>
      </c>
      <c r="F957" s="50" t="s">
        <v>2495</v>
      </c>
      <c r="G957" s="39">
        <v>43688</v>
      </c>
      <c r="H957" s="4">
        <v>8439</v>
      </c>
      <c r="I957" s="4">
        <v>178</v>
      </c>
      <c r="J957" s="51">
        <v>163</v>
      </c>
      <c r="K957" s="51">
        <v>129</v>
      </c>
      <c r="L957" s="51">
        <v>154</v>
      </c>
      <c r="M957" s="51">
        <v>262</v>
      </c>
      <c r="N957" s="51">
        <v>177</v>
      </c>
      <c r="O957" s="73">
        <f t="shared" si="327"/>
        <v>66</v>
      </c>
      <c r="P957" s="65">
        <f t="shared" si="328"/>
        <v>53</v>
      </c>
      <c r="Q957" s="65">
        <f t="shared" si="329"/>
        <v>20</v>
      </c>
      <c r="R957" s="65">
        <f t="shared" si="330"/>
        <v>13</v>
      </c>
      <c r="S957" s="65">
        <f t="shared" si="336"/>
        <v>71</v>
      </c>
      <c r="T957" s="53">
        <f>VLOOKUP(N957,PER_PGLOB,2,FALSE)</f>
        <v>34</v>
      </c>
      <c r="U957" s="49">
        <f t="shared" si="331"/>
        <v>3</v>
      </c>
      <c r="V957" s="49">
        <f t="shared" si="332"/>
        <v>3</v>
      </c>
      <c r="W957" s="49">
        <f t="shared" si="333"/>
        <v>2</v>
      </c>
      <c r="X957" s="49">
        <f t="shared" si="334"/>
        <v>2</v>
      </c>
      <c r="Y957" s="49" t="str">
        <f t="shared" si="335"/>
        <v>B2</v>
      </c>
      <c r="AA957" s="4" t="s">
        <v>263</v>
      </c>
    </row>
    <row r="958" spans="1:27" x14ac:dyDescent="0.25">
      <c r="A958" s="2">
        <v>200072179</v>
      </c>
      <c r="B958" s="2" t="s">
        <v>2398</v>
      </c>
      <c r="C958" s="2" t="s">
        <v>2399</v>
      </c>
      <c r="D958" s="50" t="s">
        <v>2400</v>
      </c>
      <c r="E958" s="46" t="s">
        <v>2307</v>
      </c>
      <c r="F958" s="50" t="s">
        <v>2495</v>
      </c>
      <c r="G958" s="39">
        <v>43688</v>
      </c>
      <c r="H958" s="4">
        <v>8438</v>
      </c>
      <c r="I958" s="4">
        <v>178</v>
      </c>
      <c r="J958" s="51">
        <v>146</v>
      </c>
      <c r="K958" s="51">
        <v>189</v>
      </c>
      <c r="L958" s="51">
        <v>223</v>
      </c>
      <c r="M958" s="51">
        <v>284</v>
      </c>
      <c r="N958" s="51">
        <v>211</v>
      </c>
      <c r="O958" s="73">
        <f t="shared" si="327"/>
        <v>66</v>
      </c>
      <c r="P958" s="65">
        <f t="shared" si="328"/>
        <v>40</v>
      </c>
      <c r="Q958" s="65">
        <f t="shared" si="329"/>
        <v>76</v>
      </c>
      <c r="R958" s="65">
        <f t="shared" si="330"/>
        <v>77</v>
      </c>
      <c r="S958" s="65">
        <f t="shared" si="336"/>
        <v>93</v>
      </c>
      <c r="T958" s="53">
        <v>79</v>
      </c>
      <c r="U958" s="49">
        <f t="shared" si="331"/>
        <v>3</v>
      </c>
      <c r="V958" s="49">
        <f t="shared" si="332"/>
        <v>2</v>
      </c>
      <c r="W958" s="49">
        <f t="shared" si="333"/>
        <v>3</v>
      </c>
      <c r="X958" s="49">
        <f t="shared" si="334"/>
        <v>4</v>
      </c>
      <c r="Y958" s="49" t="str">
        <f t="shared" si="335"/>
        <v>B2</v>
      </c>
      <c r="AA958" s="4" t="s">
        <v>263</v>
      </c>
    </row>
    <row r="959" spans="1:27" x14ac:dyDescent="0.25">
      <c r="A959" s="2">
        <v>200073522</v>
      </c>
      <c r="B959" s="2" t="s">
        <v>2401</v>
      </c>
      <c r="C959" s="2" t="s">
        <v>1810</v>
      </c>
      <c r="D959" s="50" t="s">
        <v>2402</v>
      </c>
      <c r="E959" s="46" t="s">
        <v>2307</v>
      </c>
      <c r="F959" s="50" t="s">
        <v>2495</v>
      </c>
      <c r="G959" s="39">
        <v>43688</v>
      </c>
      <c r="H959" s="4">
        <v>8438</v>
      </c>
      <c r="I959" s="4">
        <v>181</v>
      </c>
      <c r="J959" s="51">
        <v>206</v>
      </c>
      <c r="K959" s="51">
        <v>171</v>
      </c>
      <c r="L959" s="51">
        <v>206</v>
      </c>
      <c r="M959" s="51">
        <v>245</v>
      </c>
      <c r="N959" s="51">
        <v>207</v>
      </c>
      <c r="O959" s="73">
        <f t="shared" si="327"/>
        <v>74</v>
      </c>
      <c r="P959" s="65">
        <f t="shared" si="328"/>
        <v>82</v>
      </c>
      <c r="Q959" s="65">
        <f t="shared" si="329"/>
        <v>61</v>
      </c>
      <c r="R959" s="65">
        <f t="shared" si="330"/>
        <v>55</v>
      </c>
      <c r="S959" s="65">
        <f t="shared" si="336"/>
        <v>52</v>
      </c>
      <c r="T959" s="53">
        <f>VLOOKUP(N959,PER_PGLOB,2,FALSE)</f>
        <v>73</v>
      </c>
      <c r="U959" s="49">
        <f t="shared" si="331"/>
        <v>3</v>
      </c>
      <c r="V959" s="49">
        <f t="shared" si="332"/>
        <v>4</v>
      </c>
      <c r="W959" s="49">
        <f t="shared" si="333"/>
        <v>3</v>
      </c>
      <c r="X959" s="49">
        <f t="shared" si="334"/>
        <v>4</v>
      </c>
      <c r="Y959" s="49" t="str">
        <f t="shared" si="335"/>
        <v>B2</v>
      </c>
      <c r="AA959" s="4" t="s">
        <v>263</v>
      </c>
    </row>
    <row r="960" spans="1:27" x14ac:dyDescent="0.25">
      <c r="A960" s="2">
        <v>200076236</v>
      </c>
      <c r="B960" s="2" t="s">
        <v>2403</v>
      </c>
      <c r="C960" s="2" t="s">
        <v>2404</v>
      </c>
      <c r="D960" s="50" t="s">
        <v>2405</v>
      </c>
      <c r="E960" s="46" t="s">
        <v>2307</v>
      </c>
      <c r="F960" s="50" t="s">
        <v>2495</v>
      </c>
      <c r="G960" s="39">
        <v>43688</v>
      </c>
      <c r="H960" s="4">
        <v>8438</v>
      </c>
      <c r="I960" s="4">
        <v>167</v>
      </c>
      <c r="J960" s="51">
        <v>171</v>
      </c>
      <c r="K960" s="51">
        <v>189</v>
      </c>
      <c r="L960" s="51">
        <v>214</v>
      </c>
      <c r="M960" s="51">
        <v>245</v>
      </c>
      <c r="N960" s="51">
        <v>205</v>
      </c>
      <c r="O960" s="73">
        <f t="shared" si="327"/>
        <v>46</v>
      </c>
      <c r="P960" s="65">
        <f t="shared" si="328"/>
        <v>60</v>
      </c>
      <c r="Q960" s="65">
        <f t="shared" si="329"/>
        <v>76</v>
      </c>
      <c r="R960" s="65">
        <f t="shared" si="330"/>
        <v>66</v>
      </c>
      <c r="S960" s="65">
        <f t="shared" si="336"/>
        <v>52</v>
      </c>
      <c r="T960" s="53">
        <f>VLOOKUP(N960,PER_PGLOB,2,FALSE)</f>
        <v>72</v>
      </c>
      <c r="U960" s="49">
        <f t="shared" si="331"/>
        <v>3</v>
      </c>
      <c r="V960" s="49">
        <f t="shared" si="332"/>
        <v>3</v>
      </c>
      <c r="W960" s="49">
        <f t="shared" si="333"/>
        <v>3</v>
      </c>
      <c r="X960" s="49">
        <f t="shared" si="334"/>
        <v>4</v>
      </c>
      <c r="Y960" s="49" t="str">
        <f t="shared" si="335"/>
        <v>B2</v>
      </c>
      <c r="AA960" s="4" t="s">
        <v>263</v>
      </c>
    </row>
    <row r="961" spans="1:27" x14ac:dyDescent="0.25">
      <c r="A961" s="2">
        <v>200076401</v>
      </c>
      <c r="B961" s="2" t="s">
        <v>2406</v>
      </c>
      <c r="C961" s="2" t="s">
        <v>1470</v>
      </c>
      <c r="D961" s="50" t="s">
        <v>2407</v>
      </c>
      <c r="E961" s="46" t="s">
        <v>2307</v>
      </c>
      <c r="F961" s="50" t="s">
        <v>2495</v>
      </c>
      <c r="G961" s="39">
        <v>43688</v>
      </c>
      <c r="H961" s="4">
        <v>8438</v>
      </c>
      <c r="I961" s="4">
        <v>139</v>
      </c>
      <c r="J961" s="51">
        <v>180</v>
      </c>
      <c r="K961" s="51">
        <v>154</v>
      </c>
      <c r="L961" s="51">
        <v>214</v>
      </c>
      <c r="M961" s="51">
        <v>245</v>
      </c>
      <c r="N961" s="51">
        <v>198</v>
      </c>
      <c r="O961" s="73">
        <f t="shared" si="327"/>
        <v>28</v>
      </c>
      <c r="P961" s="65">
        <f t="shared" si="328"/>
        <v>67</v>
      </c>
      <c r="Q961" s="65">
        <f t="shared" si="329"/>
        <v>42</v>
      </c>
      <c r="R961" s="65">
        <f t="shared" si="330"/>
        <v>66</v>
      </c>
      <c r="S961" s="65">
        <f t="shared" si="336"/>
        <v>52</v>
      </c>
      <c r="T961" s="53">
        <f>VLOOKUP(N961,PER_PGLOB,2,FALSE)</f>
        <v>60</v>
      </c>
      <c r="U961" s="49">
        <f t="shared" si="331"/>
        <v>2</v>
      </c>
      <c r="V961" s="49">
        <f t="shared" si="332"/>
        <v>3</v>
      </c>
      <c r="W961" s="49">
        <f t="shared" si="333"/>
        <v>2</v>
      </c>
      <c r="X961" s="49">
        <f t="shared" si="334"/>
        <v>4</v>
      </c>
      <c r="Y961" s="49" t="str">
        <f t="shared" si="335"/>
        <v>B2</v>
      </c>
      <c r="AA961" s="4" t="s">
        <v>263</v>
      </c>
    </row>
    <row r="962" spans="1:27" x14ac:dyDescent="0.25">
      <c r="A962" s="2">
        <v>200072218</v>
      </c>
      <c r="B962" s="2" t="s">
        <v>2467</v>
      </c>
      <c r="C962" s="2" t="s">
        <v>3</v>
      </c>
      <c r="D962" s="50" t="s">
        <v>2468</v>
      </c>
      <c r="E962" s="46" t="s">
        <v>2307</v>
      </c>
      <c r="F962" s="50" t="s">
        <v>2495</v>
      </c>
      <c r="G962" s="39">
        <v>43688</v>
      </c>
      <c r="H962" s="4">
        <v>8439</v>
      </c>
      <c r="I962" s="4">
        <v>175</v>
      </c>
      <c r="J962" s="51">
        <v>103</v>
      </c>
      <c r="K962" s="51">
        <v>206</v>
      </c>
      <c r="L962" s="51">
        <v>223</v>
      </c>
      <c r="M962" s="51">
        <v>169</v>
      </c>
      <c r="N962" s="51">
        <v>175</v>
      </c>
      <c r="O962" s="73">
        <f t="shared" si="327"/>
        <v>59</v>
      </c>
      <c r="P962" s="65">
        <f t="shared" si="328"/>
        <v>14</v>
      </c>
      <c r="Q962" s="65">
        <f t="shared" si="329"/>
        <v>90</v>
      </c>
      <c r="R962" s="65">
        <f t="shared" si="330"/>
        <v>77</v>
      </c>
      <c r="S962" s="65">
        <v>10</v>
      </c>
      <c r="T962" s="53">
        <f>VLOOKUP(N962,PER_PGLOB,2,FALSE)</f>
        <v>32</v>
      </c>
      <c r="U962" s="49">
        <f t="shared" si="331"/>
        <v>3</v>
      </c>
      <c r="V962" s="49">
        <f t="shared" si="332"/>
        <v>1</v>
      </c>
      <c r="W962" s="49">
        <f t="shared" si="333"/>
        <v>4</v>
      </c>
      <c r="X962" s="49">
        <f t="shared" si="334"/>
        <v>4</v>
      </c>
      <c r="Y962" s="49" t="str">
        <f t="shared" si="335"/>
        <v>A2</v>
      </c>
      <c r="AA962" s="4" t="s">
        <v>263</v>
      </c>
    </row>
    <row r="963" spans="1:27" x14ac:dyDescent="0.25">
      <c r="A963" s="2">
        <v>200068259</v>
      </c>
      <c r="B963" s="2" t="s">
        <v>2408</v>
      </c>
      <c r="C963" s="2" t="s">
        <v>2409</v>
      </c>
      <c r="D963" s="50" t="s">
        <v>2410</v>
      </c>
      <c r="E963" s="46" t="s">
        <v>2307</v>
      </c>
      <c r="F963" s="50" t="s">
        <v>2495</v>
      </c>
      <c r="G963" s="39">
        <v>43688</v>
      </c>
      <c r="H963" s="4">
        <v>8438</v>
      </c>
      <c r="I963" s="4">
        <v>167</v>
      </c>
      <c r="J963" s="51">
        <v>129</v>
      </c>
      <c r="K963" s="51">
        <v>146</v>
      </c>
      <c r="L963" s="51">
        <v>154</v>
      </c>
      <c r="M963" s="51">
        <v>158</v>
      </c>
      <c r="N963" s="51">
        <v>147</v>
      </c>
      <c r="O963" s="73">
        <f t="shared" si="327"/>
        <v>46</v>
      </c>
      <c r="P963" s="65">
        <f t="shared" si="328"/>
        <v>27</v>
      </c>
      <c r="Q963" s="65">
        <f t="shared" si="329"/>
        <v>32</v>
      </c>
      <c r="R963" s="65">
        <f t="shared" si="330"/>
        <v>13</v>
      </c>
      <c r="S963" s="65">
        <f>VLOOKUP(M963,PER_IGL,2,FALSE)</f>
        <v>7</v>
      </c>
      <c r="T963" s="53">
        <v>13</v>
      </c>
      <c r="U963" s="49">
        <f t="shared" si="331"/>
        <v>3</v>
      </c>
      <c r="V963" s="49">
        <f t="shared" si="332"/>
        <v>2</v>
      </c>
      <c r="W963" s="49">
        <f t="shared" si="333"/>
        <v>2</v>
      </c>
      <c r="X963" s="49">
        <f t="shared" si="334"/>
        <v>2</v>
      </c>
      <c r="Y963" s="49" t="str">
        <f t="shared" si="335"/>
        <v>A2</v>
      </c>
      <c r="AA963" s="4" t="s">
        <v>263</v>
      </c>
    </row>
    <row r="964" spans="1:27" x14ac:dyDescent="0.25">
      <c r="A964" s="2">
        <v>200038237</v>
      </c>
      <c r="B964" s="2" t="s">
        <v>2411</v>
      </c>
      <c r="C964" s="2" t="s">
        <v>113</v>
      </c>
      <c r="D964" s="50" t="s">
        <v>2412</v>
      </c>
      <c r="E964" s="46" t="s">
        <v>2307</v>
      </c>
      <c r="F964" s="50" t="s">
        <v>2495</v>
      </c>
      <c r="G964" s="39">
        <v>43688</v>
      </c>
      <c r="H964" s="4">
        <v>8438</v>
      </c>
      <c r="I964" s="4">
        <v>181</v>
      </c>
      <c r="J964" s="51">
        <v>180</v>
      </c>
      <c r="K964" s="51">
        <v>206</v>
      </c>
      <c r="L964" s="51">
        <v>214</v>
      </c>
      <c r="M964" s="51">
        <v>289</v>
      </c>
      <c r="N964" s="59">
        <v>222</v>
      </c>
      <c r="O964" s="73">
        <f t="shared" si="327"/>
        <v>74</v>
      </c>
      <c r="P964" s="65">
        <f t="shared" si="328"/>
        <v>67</v>
      </c>
      <c r="Q964" s="65">
        <f t="shared" si="329"/>
        <v>90</v>
      </c>
      <c r="R964" s="65">
        <f t="shared" si="330"/>
        <v>66</v>
      </c>
      <c r="S964" s="65">
        <f>VLOOKUP(M964,PER_IGL,2,FALSE)</f>
        <v>95</v>
      </c>
      <c r="T964" s="53">
        <f>VLOOKUP(N964,PER_PGLOB,2,FALSE)</f>
        <v>88</v>
      </c>
      <c r="U964" s="49">
        <f t="shared" si="331"/>
        <v>3</v>
      </c>
      <c r="V964" s="49">
        <f t="shared" si="332"/>
        <v>3</v>
      </c>
      <c r="W964" s="49">
        <f t="shared" si="333"/>
        <v>4</v>
      </c>
      <c r="X964" s="49">
        <f t="shared" si="334"/>
        <v>4</v>
      </c>
      <c r="Y964" s="49" t="str">
        <f t="shared" si="335"/>
        <v>B2</v>
      </c>
      <c r="AA964" s="4" t="s">
        <v>263</v>
      </c>
    </row>
    <row r="965" spans="1:27" x14ac:dyDescent="0.25">
      <c r="A965" s="2">
        <v>200075015</v>
      </c>
      <c r="B965" s="2" t="s">
        <v>2469</v>
      </c>
      <c r="C965" s="2" t="s">
        <v>2470</v>
      </c>
      <c r="D965" s="50" t="s">
        <v>2471</v>
      </c>
      <c r="E965" s="46" t="s">
        <v>2307</v>
      </c>
      <c r="F965" s="50" t="s">
        <v>2495</v>
      </c>
      <c r="G965" s="39">
        <v>43688</v>
      </c>
      <c r="H965" s="4">
        <v>8439</v>
      </c>
      <c r="I965" s="4">
        <v>177</v>
      </c>
      <c r="J965" s="51">
        <v>137</v>
      </c>
      <c r="K965" s="51">
        <v>146</v>
      </c>
      <c r="L965" s="51">
        <v>206</v>
      </c>
      <c r="M965" s="51">
        <v>207</v>
      </c>
      <c r="N965" s="51">
        <v>174</v>
      </c>
      <c r="O965" s="73">
        <f t="shared" si="327"/>
        <v>61</v>
      </c>
      <c r="P965" s="65">
        <f t="shared" si="328"/>
        <v>33</v>
      </c>
      <c r="Q965" s="65">
        <f t="shared" si="329"/>
        <v>32</v>
      </c>
      <c r="R965" s="65">
        <f t="shared" si="330"/>
        <v>55</v>
      </c>
      <c r="S965" s="65">
        <f>VLOOKUP(M965,PER_IGL,2,FALSE)</f>
        <v>24</v>
      </c>
      <c r="T965" s="53">
        <f>VLOOKUP(N965,PER_PGLOB,2,FALSE)</f>
        <v>31</v>
      </c>
      <c r="U965" s="49">
        <f t="shared" si="331"/>
        <v>3</v>
      </c>
      <c r="V965" s="49">
        <f t="shared" si="332"/>
        <v>2</v>
      </c>
      <c r="W965" s="49">
        <f t="shared" si="333"/>
        <v>2</v>
      </c>
      <c r="X965" s="49">
        <f t="shared" si="334"/>
        <v>4</v>
      </c>
      <c r="Y965" s="49" t="str">
        <f t="shared" si="335"/>
        <v>B2</v>
      </c>
      <c r="AA965" s="4" t="s">
        <v>263</v>
      </c>
    </row>
    <row r="966" spans="1:27" x14ac:dyDescent="0.25">
      <c r="A966" s="2">
        <v>200074835</v>
      </c>
      <c r="B966" s="2" t="s">
        <v>2413</v>
      </c>
      <c r="C966" s="2" t="s">
        <v>3</v>
      </c>
      <c r="D966" s="50" t="s">
        <v>2414</v>
      </c>
      <c r="E966" s="46" t="s">
        <v>2307</v>
      </c>
      <c r="F966" s="50" t="s">
        <v>2495</v>
      </c>
      <c r="G966" s="39">
        <v>43688</v>
      </c>
      <c r="H966" s="4">
        <v>8438</v>
      </c>
      <c r="I966" s="4">
        <v>135</v>
      </c>
      <c r="J966" s="51">
        <v>103</v>
      </c>
      <c r="K966" s="51">
        <v>180</v>
      </c>
      <c r="L966" s="51">
        <v>137</v>
      </c>
      <c r="M966" s="51"/>
      <c r="N966" s="51">
        <v>105</v>
      </c>
      <c r="O966" s="73">
        <f t="shared" si="327"/>
        <v>24</v>
      </c>
      <c r="P966" s="65">
        <f t="shared" si="328"/>
        <v>14</v>
      </c>
      <c r="Q966" s="65">
        <f t="shared" si="329"/>
        <v>71</v>
      </c>
      <c r="R966" s="65">
        <f t="shared" si="330"/>
        <v>10</v>
      </c>
      <c r="S966" s="65"/>
      <c r="T966" s="53">
        <v>4</v>
      </c>
      <c r="U966" s="49">
        <f t="shared" si="331"/>
        <v>2</v>
      </c>
      <c r="V966" s="49">
        <f t="shared" si="332"/>
        <v>1</v>
      </c>
      <c r="W966" s="49">
        <f t="shared" si="333"/>
        <v>3</v>
      </c>
      <c r="X966" s="49">
        <f t="shared" si="334"/>
        <v>2</v>
      </c>
      <c r="Y966" s="49" t="str">
        <f t="shared" si="335"/>
        <v>-A1</v>
      </c>
      <c r="AA966" s="4" t="s">
        <v>263</v>
      </c>
    </row>
    <row r="967" spans="1:27" x14ac:dyDescent="0.25">
      <c r="A967" s="2">
        <v>200080880</v>
      </c>
      <c r="B967" s="2" t="s">
        <v>2472</v>
      </c>
      <c r="C967" s="2" t="s">
        <v>3</v>
      </c>
      <c r="D967" s="50" t="s">
        <v>2473</v>
      </c>
      <c r="E967" s="46" t="s">
        <v>2307</v>
      </c>
      <c r="F967" s="50" t="s">
        <v>2495</v>
      </c>
      <c r="G967" s="39">
        <v>43688</v>
      </c>
      <c r="H967" s="4">
        <v>8439</v>
      </c>
      <c r="I967" s="4">
        <v>50</v>
      </c>
      <c r="J967" s="51">
        <v>163</v>
      </c>
      <c r="K967" s="51">
        <v>146</v>
      </c>
      <c r="L967" s="51">
        <v>163</v>
      </c>
      <c r="M967" s="51">
        <v>262</v>
      </c>
      <c r="N967" s="51">
        <v>184</v>
      </c>
      <c r="O967" s="73">
        <v>5</v>
      </c>
      <c r="P967" s="65">
        <f t="shared" si="328"/>
        <v>53</v>
      </c>
      <c r="Q967" s="65">
        <f t="shared" si="329"/>
        <v>32</v>
      </c>
      <c r="R967" s="65">
        <f t="shared" si="330"/>
        <v>16</v>
      </c>
      <c r="S967" s="65">
        <f t="shared" ref="S967:S984" si="337">VLOOKUP(M967,PER_IGL,2,FALSE)</f>
        <v>71</v>
      </c>
      <c r="T967" s="53">
        <f>VLOOKUP(N967,PER_PGLOB,2,FALSE)</f>
        <v>41</v>
      </c>
      <c r="U967" s="49">
        <f t="shared" si="331"/>
        <v>1</v>
      </c>
      <c r="V967" s="49">
        <f t="shared" si="332"/>
        <v>3</v>
      </c>
      <c r="W967" s="49">
        <f t="shared" si="333"/>
        <v>2</v>
      </c>
      <c r="X967" s="49">
        <f t="shared" si="334"/>
        <v>3</v>
      </c>
      <c r="Y967" s="49" t="str">
        <f t="shared" si="335"/>
        <v>B2</v>
      </c>
      <c r="AA967" s="4" t="s">
        <v>263</v>
      </c>
    </row>
    <row r="968" spans="1:27" x14ac:dyDescent="0.25">
      <c r="A968" s="2">
        <v>200078770</v>
      </c>
      <c r="B968" s="2" t="s">
        <v>2415</v>
      </c>
      <c r="C968" s="2" t="s">
        <v>171</v>
      </c>
      <c r="D968" s="50" t="s">
        <v>2416</v>
      </c>
      <c r="E968" s="46" t="s">
        <v>2307</v>
      </c>
      <c r="F968" s="50" t="s">
        <v>2495</v>
      </c>
      <c r="G968" s="39">
        <v>43688</v>
      </c>
      <c r="H968" s="4">
        <v>8438</v>
      </c>
      <c r="I968" s="4">
        <v>169</v>
      </c>
      <c r="J968" s="51">
        <v>103</v>
      </c>
      <c r="K968" s="51">
        <v>163</v>
      </c>
      <c r="L968" s="51">
        <v>189</v>
      </c>
      <c r="M968" s="51">
        <v>273</v>
      </c>
      <c r="N968" s="51">
        <v>182</v>
      </c>
      <c r="O968" s="73">
        <f>VLOOKUP(I968,PER_CE,2,FALSE)</f>
        <v>48</v>
      </c>
      <c r="P968" s="65">
        <f t="shared" si="328"/>
        <v>14</v>
      </c>
      <c r="Q968" s="65">
        <f t="shared" si="329"/>
        <v>51</v>
      </c>
      <c r="R968" s="65">
        <f t="shared" si="330"/>
        <v>34</v>
      </c>
      <c r="S968" s="65">
        <f t="shared" si="337"/>
        <v>85</v>
      </c>
      <c r="T968" s="53">
        <f>VLOOKUP(N968,PER_PGLOB,2,FALSE)</f>
        <v>39</v>
      </c>
      <c r="U968" s="49">
        <f t="shared" si="331"/>
        <v>3</v>
      </c>
      <c r="V968" s="49">
        <f t="shared" si="332"/>
        <v>1</v>
      </c>
      <c r="W968" s="49">
        <f t="shared" si="333"/>
        <v>3</v>
      </c>
      <c r="X968" s="49">
        <f t="shared" si="334"/>
        <v>3</v>
      </c>
      <c r="Y968" s="49" t="str">
        <f t="shared" si="335"/>
        <v>B2</v>
      </c>
      <c r="AA968" s="4" t="s">
        <v>263</v>
      </c>
    </row>
    <row r="969" spans="1:27" x14ac:dyDescent="0.25">
      <c r="A969" s="2">
        <v>200073103</v>
      </c>
      <c r="B969" s="2" t="s">
        <v>2310</v>
      </c>
      <c r="C969" s="2" t="s">
        <v>2311</v>
      </c>
      <c r="D969" s="50" t="s">
        <v>2312</v>
      </c>
      <c r="E969" s="46" t="s">
        <v>2307</v>
      </c>
      <c r="F969" s="50" t="s">
        <v>2495</v>
      </c>
      <c r="G969" s="39">
        <v>43688</v>
      </c>
      <c r="H969" s="4">
        <v>8438</v>
      </c>
      <c r="I969" s="4">
        <v>143</v>
      </c>
      <c r="J969" s="51">
        <v>189</v>
      </c>
      <c r="K969" s="51">
        <v>163</v>
      </c>
      <c r="L969" s="51">
        <v>249</v>
      </c>
      <c r="M969" s="51">
        <v>207</v>
      </c>
      <c r="N969" s="51">
        <v>202</v>
      </c>
      <c r="O969" s="73">
        <f>VLOOKUP(I969,PER_CE,2,FALSE)</f>
        <v>33</v>
      </c>
      <c r="P969" s="65">
        <f t="shared" si="328"/>
        <v>71</v>
      </c>
      <c r="Q969" s="65">
        <f t="shared" si="329"/>
        <v>51</v>
      </c>
      <c r="R969" s="65">
        <f t="shared" si="330"/>
        <v>94</v>
      </c>
      <c r="S969" s="65">
        <f t="shared" si="337"/>
        <v>24</v>
      </c>
      <c r="T969" s="53">
        <f>VLOOKUP(N969,PER_PGLOB,2,FALSE)</f>
        <v>66</v>
      </c>
      <c r="U969" s="49">
        <f t="shared" si="331"/>
        <v>2</v>
      </c>
      <c r="V969" s="49">
        <f t="shared" si="332"/>
        <v>3</v>
      </c>
      <c r="W969" s="49">
        <f t="shared" si="333"/>
        <v>3</v>
      </c>
      <c r="X969" s="49">
        <f t="shared" si="334"/>
        <v>4</v>
      </c>
      <c r="Y969" s="49" t="str">
        <f t="shared" si="335"/>
        <v>B2</v>
      </c>
      <c r="AA969" s="4" t="s">
        <v>264</v>
      </c>
    </row>
    <row r="970" spans="1:27" x14ac:dyDescent="0.25">
      <c r="A970" s="2">
        <v>200075668</v>
      </c>
      <c r="B970" s="2" t="s">
        <v>2417</v>
      </c>
      <c r="C970" s="2" t="s">
        <v>113</v>
      </c>
      <c r="D970" s="50" t="s">
        <v>2418</v>
      </c>
      <c r="E970" s="46" t="s">
        <v>2307</v>
      </c>
      <c r="F970" s="50" t="s">
        <v>2495</v>
      </c>
      <c r="G970" s="39">
        <v>43688</v>
      </c>
      <c r="H970" s="4">
        <v>8438</v>
      </c>
      <c r="I970" s="4">
        <v>264</v>
      </c>
      <c r="J970" s="51">
        <v>146</v>
      </c>
      <c r="K970" s="51">
        <v>206</v>
      </c>
      <c r="L970" s="51">
        <v>223</v>
      </c>
      <c r="M970" s="51">
        <v>256</v>
      </c>
      <c r="N970" s="51">
        <v>208</v>
      </c>
      <c r="O970" s="73">
        <f>VLOOKUP(I970,PER_CE,2,FALSE)</f>
        <v>86</v>
      </c>
      <c r="P970" s="65">
        <f t="shared" si="328"/>
        <v>40</v>
      </c>
      <c r="Q970" s="65">
        <f t="shared" si="329"/>
        <v>90</v>
      </c>
      <c r="R970" s="65">
        <f t="shared" si="330"/>
        <v>77</v>
      </c>
      <c r="S970" s="65">
        <f t="shared" si="337"/>
        <v>63</v>
      </c>
      <c r="T970" s="53">
        <f>VLOOKUP(N970,PER_PGLOB,2,FALSE)</f>
        <v>75</v>
      </c>
      <c r="U970" s="49">
        <f t="shared" si="331"/>
        <v>4</v>
      </c>
      <c r="V970" s="49">
        <f t="shared" si="332"/>
        <v>2</v>
      </c>
      <c r="W970" s="49">
        <f t="shared" si="333"/>
        <v>4</v>
      </c>
      <c r="X970" s="49">
        <f t="shared" si="334"/>
        <v>4</v>
      </c>
      <c r="Y970" s="49" t="str">
        <f t="shared" si="335"/>
        <v>B2</v>
      </c>
      <c r="AA970" s="4" t="s">
        <v>263</v>
      </c>
    </row>
    <row r="971" spans="1:27" x14ac:dyDescent="0.25">
      <c r="A971" s="2">
        <v>200073544</v>
      </c>
      <c r="B971" s="2" t="s">
        <v>886</v>
      </c>
      <c r="C971" s="2" t="s">
        <v>1127</v>
      </c>
      <c r="D971" s="50" t="s">
        <v>2419</v>
      </c>
      <c r="E971" s="46" t="s">
        <v>2307</v>
      </c>
      <c r="F971" s="50" t="s">
        <v>2495</v>
      </c>
      <c r="G971" s="39">
        <v>43688</v>
      </c>
      <c r="H971" s="4">
        <v>8438</v>
      </c>
      <c r="I971" s="4">
        <v>137</v>
      </c>
      <c r="J971" s="51">
        <v>146</v>
      </c>
      <c r="K971" s="51">
        <v>180</v>
      </c>
      <c r="L971" s="51">
        <v>231</v>
      </c>
      <c r="M971" s="51">
        <v>267</v>
      </c>
      <c r="N971" s="51">
        <v>206</v>
      </c>
      <c r="O971" s="73">
        <f>VLOOKUP(I971,PER_CE,2,FALSE)</f>
        <v>26</v>
      </c>
      <c r="P971" s="65">
        <f t="shared" si="328"/>
        <v>40</v>
      </c>
      <c r="Q971" s="65">
        <f t="shared" si="329"/>
        <v>71</v>
      </c>
      <c r="R971" s="65">
        <f t="shared" si="330"/>
        <v>85</v>
      </c>
      <c r="S971" s="65">
        <f t="shared" si="337"/>
        <v>76</v>
      </c>
      <c r="T971" s="53">
        <v>73</v>
      </c>
      <c r="U971" s="49">
        <f t="shared" si="331"/>
        <v>2</v>
      </c>
      <c r="V971" s="49">
        <f t="shared" si="332"/>
        <v>2</v>
      </c>
      <c r="W971" s="49">
        <f t="shared" si="333"/>
        <v>3</v>
      </c>
      <c r="X971" s="49">
        <f t="shared" si="334"/>
        <v>4</v>
      </c>
      <c r="Y971" s="49" t="str">
        <f t="shared" si="335"/>
        <v>B2</v>
      </c>
      <c r="AA971" s="4" t="s">
        <v>263</v>
      </c>
    </row>
    <row r="972" spans="1:27" x14ac:dyDescent="0.25">
      <c r="A972" s="2">
        <v>200069146</v>
      </c>
      <c r="B972" s="2" t="s">
        <v>2420</v>
      </c>
      <c r="C972" s="2" t="s">
        <v>5</v>
      </c>
      <c r="D972" s="50" t="s">
        <v>2421</v>
      </c>
      <c r="E972" s="46" t="s">
        <v>2307</v>
      </c>
      <c r="F972" s="50" t="s">
        <v>2495</v>
      </c>
      <c r="G972" s="39">
        <v>43688</v>
      </c>
      <c r="H972" s="4">
        <v>8438</v>
      </c>
      <c r="I972" s="4">
        <v>254</v>
      </c>
      <c r="J972" s="51">
        <v>86</v>
      </c>
      <c r="K972" s="51">
        <v>94</v>
      </c>
      <c r="L972" s="51">
        <v>171</v>
      </c>
      <c r="M972" s="51">
        <v>245</v>
      </c>
      <c r="N972" s="51">
        <v>149</v>
      </c>
      <c r="O972" s="73">
        <v>84</v>
      </c>
      <c r="P972" s="65">
        <f t="shared" si="328"/>
        <v>7</v>
      </c>
      <c r="Q972" s="65">
        <f t="shared" si="329"/>
        <v>8</v>
      </c>
      <c r="R972" s="65">
        <f t="shared" si="330"/>
        <v>21</v>
      </c>
      <c r="S972" s="65">
        <f t="shared" si="337"/>
        <v>52</v>
      </c>
      <c r="T972" s="53">
        <v>14</v>
      </c>
      <c r="U972" s="49">
        <f t="shared" si="331"/>
        <v>4</v>
      </c>
      <c r="V972" s="49">
        <f t="shared" si="332"/>
        <v>1</v>
      </c>
      <c r="W972" s="49">
        <f t="shared" si="333"/>
        <v>1</v>
      </c>
      <c r="X972" s="49">
        <f t="shared" si="334"/>
        <v>3</v>
      </c>
      <c r="Y972" s="49" t="str">
        <f t="shared" si="335"/>
        <v>B2</v>
      </c>
      <c r="AA972" s="4" t="s">
        <v>263</v>
      </c>
    </row>
    <row r="973" spans="1:27" x14ac:dyDescent="0.25">
      <c r="A973" s="2">
        <v>200072279</v>
      </c>
      <c r="B973" s="2" t="s">
        <v>2474</v>
      </c>
      <c r="C973" s="2" t="s">
        <v>1721</v>
      </c>
      <c r="D973" s="50" t="s">
        <v>2475</v>
      </c>
      <c r="E973" s="46" t="s">
        <v>2307</v>
      </c>
      <c r="F973" s="50" t="s">
        <v>2495</v>
      </c>
      <c r="G973" s="39">
        <v>43688</v>
      </c>
      <c r="H973" s="4">
        <v>8439</v>
      </c>
      <c r="I973" s="4">
        <v>45</v>
      </c>
      <c r="J973" s="51">
        <v>146</v>
      </c>
      <c r="K973" s="51">
        <v>171</v>
      </c>
      <c r="L973" s="51">
        <v>206</v>
      </c>
      <c r="M973" s="51">
        <v>262</v>
      </c>
      <c r="N973" s="51">
        <v>196</v>
      </c>
      <c r="O973" s="73">
        <f t="shared" ref="O973:O979" si="338">VLOOKUP(I973,PER_CE,2,FALSE)</f>
        <v>3</v>
      </c>
      <c r="P973" s="65">
        <f t="shared" si="328"/>
        <v>40</v>
      </c>
      <c r="Q973" s="65">
        <f t="shared" si="329"/>
        <v>61</v>
      </c>
      <c r="R973" s="65">
        <f t="shared" si="330"/>
        <v>55</v>
      </c>
      <c r="S973" s="65">
        <f t="shared" si="337"/>
        <v>71</v>
      </c>
      <c r="T973" s="53">
        <f>VLOOKUP(N973,PER_PGLOB,2,FALSE)</f>
        <v>57</v>
      </c>
      <c r="U973" s="49">
        <f t="shared" si="331"/>
        <v>1</v>
      </c>
      <c r="V973" s="49">
        <f t="shared" si="332"/>
        <v>2</v>
      </c>
      <c r="W973" s="49">
        <f t="shared" si="333"/>
        <v>3</v>
      </c>
      <c r="X973" s="49">
        <f t="shared" si="334"/>
        <v>4</v>
      </c>
      <c r="Y973" s="49" t="str">
        <f t="shared" si="335"/>
        <v>B2</v>
      </c>
      <c r="AA973" s="4" t="s">
        <v>263</v>
      </c>
    </row>
    <row r="974" spans="1:27" x14ac:dyDescent="0.25">
      <c r="A974" s="2">
        <v>200060399</v>
      </c>
      <c r="B974" s="2" t="s">
        <v>2476</v>
      </c>
      <c r="C974" s="2" t="s">
        <v>113</v>
      </c>
      <c r="D974" s="50" t="s">
        <v>2477</v>
      </c>
      <c r="E974" s="46" t="s">
        <v>2307</v>
      </c>
      <c r="F974" s="50" t="s">
        <v>2495</v>
      </c>
      <c r="G974" s="39">
        <v>43688</v>
      </c>
      <c r="H974" s="4">
        <v>8439</v>
      </c>
      <c r="I974" s="4">
        <v>143</v>
      </c>
      <c r="J974" s="51">
        <v>163</v>
      </c>
      <c r="K974" s="51">
        <v>146</v>
      </c>
      <c r="L974" s="51">
        <v>197</v>
      </c>
      <c r="M974" s="51">
        <v>256</v>
      </c>
      <c r="N974" s="51">
        <v>191</v>
      </c>
      <c r="O974" s="73">
        <f t="shared" si="338"/>
        <v>33</v>
      </c>
      <c r="P974" s="65">
        <f t="shared" si="328"/>
        <v>53</v>
      </c>
      <c r="Q974" s="65">
        <f t="shared" si="329"/>
        <v>32</v>
      </c>
      <c r="R974" s="65">
        <f t="shared" si="330"/>
        <v>45</v>
      </c>
      <c r="S974" s="65">
        <f t="shared" si="337"/>
        <v>63</v>
      </c>
      <c r="T974" s="53">
        <v>51</v>
      </c>
      <c r="U974" s="49">
        <f t="shared" si="331"/>
        <v>2</v>
      </c>
      <c r="V974" s="49">
        <f t="shared" si="332"/>
        <v>3</v>
      </c>
      <c r="W974" s="49">
        <f t="shared" si="333"/>
        <v>2</v>
      </c>
      <c r="X974" s="49">
        <f t="shared" si="334"/>
        <v>3</v>
      </c>
      <c r="Y974" s="49" t="str">
        <f t="shared" si="335"/>
        <v>B2</v>
      </c>
      <c r="AA974" s="4" t="s">
        <v>263</v>
      </c>
    </row>
    <row r="975" spans="1:27" x14ac:dyDescent="0.25">
      <c r="A975" s="2">
        <v>200080931</v>
      </c>
      <c r="B975" s="2" t="s">
        <v>2422</v>
      </c>
      <c r="C975" s="2" t="s">
        <v>316</v>
      </c>
      <c r="D975" s="50" t="s">
        <v>2423</v>
      </c>
      <c r="E975" s="46" t="s">
        <v>2307</v>
      </c>
      <c r="F975" s="50" t="s">
        <v>2495</v>
      </c>
      <c r="G975" s="39">
        <v>43688</v>
      </c>
      <c r="H975" s="4">
        <v>8438</v>
      </c>
      <c r="I975" s="4">
        <v>143</v>
      </c>
      <c r="J975" s="51">
        <v>111</v>
      </c>
      <c r="K975" s="51">
        <v>129</v>
      </c>
      <c r="L975" s="51">
        <v>240</v>
      </c>
      <c r="M975" s="51">
        <v>196</v>
      </c>
      <c r="N975" s="51">
        <v>169</v>
      </c>
      <c r="O975" s="73">
        <f t="shared" si="338"/>
        <v>33</v>
      </c>
      <c r="P975" s="65">
        <f t="shared" si="328"/>
        <v>18</v>
      </c>
      <c r="Q975" s="65">
        <f t="shared" si="329"/>
        <v>20</v>
      </c>
      <c r="R975" s="65">
        <f t="shared" si="330"/>
        <v>91</v>
      </c>
      <c r="S975" s="65">
        <f t="shared" si="337"/>
        <v>18</v>
      </c>
      <c r="T975" s="53">
        <f>VLOOKUP(N975,PER_PGLOB,2,FALSE)</f>
        <v>27</v>
      </c>
      <c r="U975" s="49">
        <f t="shared" si="331"/>
        <v>2</v>
      </c>
      <c r="V975" s="49">
        <f t="shared" si="332"/>
        <v>1</v>
      </c>
      <c r="W975" s="49">
        <f t="shared" si="333"/>
        <v>2</v>
      </c>
      <c r="X975" s="49">
        <f t="shared" si="334"/>
        <v>4</v>
      </c>
      <c r="Y975" s="49" t="str">
        <f t="shared" si="335"/>
        <v>B1</v>
      </c>
      <c r="AA975" s="4" t="s">
        <v>263</v>
      </c>
    </row>
    <row r="976" spans="1:27" x14ac:dyDescent="0.25">
      <c r="A976" s="2">
        <v>200056868</v>
      </c>
      <c r="B976" s="2" t="s">
        <v>2424</v>
      </c>
      <c r="C976" s="2" t="s">
        <v>2425</v>
      </c>
      <c r="D976" s="50" t="s">
        <v>2426</v>
      </c>
      <c r="E976" s="46" t="s">
        <v>2307</v>
      </c>
      <c r="F976" s="50" t="s">
        <v>2495</v>
      </c>
      <c r="G976" s="39">
        <v>43688</v>
      </c>
      <c r="H976" s="4">
        <v>8438</v>
      </c>
      <c r="I976" s="4">
        <v>137</v>
      </c>
      <c r="J976" s="51">
        <v>146</v>
      </c>
      <c r="K976" s="51">
        <v>120</v>
      </c>
      <c r="L976" s="51">
        <v>180</v>
      </c>
      <c r="M976" s="51">
        <v>245</v>
      </c>
      <c r="N976" s="51">
        <v>173</v>
      </c>
      <c r="O976" s="73">
        <f t="shared" si="338"/>
        <v>26</v>
      </c>
      <c r="P976" s="65">
        <f t="shared" si="328"/>
        <v>40</v>
      </c>
      <c r="Q976" s="65">
        <f t="shared" si="329"/>
        <v>16</v>
      </c>
      <c r="R976" s="65">
        <f t="shared" si="330"/>
        <v>29</v>
      </c>
      <c r="S976" s="65">
        <f t="shared" si="337"/>
        <v>52</v>
      </c>
      <c r="T976" s="53">
        <f>VLOOKUP(N976,PER_PGLOB,2,FALSE)</f>
        <v>30</v>
      </c>
      <c r="U976" s="49">
        <f t="shared" si="331"/>
        <v>2</v>
      </c>
      <c r="V976" s="49">
        <f t="shared" si="332"/>
        <v>2</v>
      </c>
      <c r="W976" s="49">
        <f t="shared" si="333"/>
        <v>1</v>
      </c>
      <c r="X976" s="49">
        <f t="shared" si="334"/>
        <v>3</v>
      </c>
      <c r="Y976" s="49" t="str">
        <f t="shared" si="335"/>
        <v>B2</v>
      </c>
      <c r="AA976" s="4" t="s">
        <v>263</v>
      </c>
    </row>
    <row r="977" spans="1:27" x14ac:dyDescent="0.25">
      <c r="A977" s="2">
        <v>200071397</v>
      </c>
      <c r="B977" s="2" t="s">
        <v>2427</v>
      </c>
      <c r="C977" s="2" t="s">
        <v>405</v>
      </c>
      <c r="D977" s="50" t="s">
        <v>2428</v>
      </c>
      <c r="E977" s="46" t="s">
        <v>2307</v>
      </c>
      <c r="F977" s="50" t="s">
        <v>2495</v>
      </c>
      <c r="G977" s="39">
        <v>43688</v>
      </c>
      <c r="H977" s="4">
        <v>8438</v>
      </c>
      <c r="I977" s="4">
        <v>165</v>
      </c>
      <c r="J977" s="51">
        <v>171</v>
      </c>
      <c r="K977" s="51">
        <v>129</v>
      </c>
      <c r="L977" s="51">
        <v>214</v>
      </c>
      <c r="M977" s="51">
        <v>235</v>
      </c>
      <c r="N977" s="51">
        <v>187</v>
      </c>
      <c r="O977" s="73">
        <f t="shared" si="338"/>
        <v>44</v>
      </c>
      <c r="P977" s="65">
        <f t="shared" si="328"/>
        <v>60</v>
      </c>
      <c r="Q977" s="65">
        <f t="shared" si="329"/>
        <v>20</v>
      </c>
      <c r="R977" s="65">
        <f t="shared" si="330"/>
        <v>66</v>
      </c>
      <c r="S977" s="65">
        <f t="shared" si="337"/>
        <v>42</v>
      </c>
      <c r="T977" s="53">
        <v>45</v>
      </c>
      <c r="U977" s="49">
        <f t="shared" si="331"/>
        <v>3</v>
      </c>
      <c r="V977" s="49">
        <f t="shared" si="332"/>
        <v>3</v>
      </c>
      <c r="W977" s="49">
        <f t="shared" si="333"/>
        <v>2</v>
      </c>
      <c r="X977" s="49">
        <f t="shared" si="334"/>
        <v>4</v>
      </c>
      <c r="Y977" s="49" t="str">
        <f t="shared" si="335"/>
        <v>B2</v>
      </c>
      <c r="AA977" s="4" t="s">
        <v>263</v>
      </c>
    </row>
    <row r="978" spans="1:27" x14ac:dyDescent="0.25">
      <c r="A978" s="2">
        <v>200074402</v>
      </c>
      <c r="B978" s="2" t="s">
        <v>2429</v>
      </c>
      <c r="C978" s="2" t="s">
        <v>448</v>
      </c>
      <c r="D978" s="50" t="s">
        <v>2430</v>
      </c>
      <c r="E978" s="46" t="s">
        <v>2307</v>
      </c>
      <c r="F978" s="50" t="s">
        <v>2495</v>
      </c>
      <c r="G978" s="39">
        <v>43688</v>
      </c>
      <c r="H978" s="4">
        <v>8438</v>
      </c>
      <c r="I978" s="4">
        <v>169</v>
      </c>
      <c r="J978" s="51">
        <v>111</v>
      </c>
      <c r="K978" s="51">
        <v>189</v>
      </c>
      <c r="L978" s="51">
        <v>223</v>
      </c>
      <c r="M978" s="51">
        <v>224</v>
      </c>
      <c r="N978" s="51">
        <v>187</v>
      </c>
      <c r="O978" s="73">
        <f t="shared" si="338"/>
        <v>48</v>
      </c>
      <c r="P978" s="65">
        <f t="shared" si="328"/>
        <v>18</v>
      </c>
      <c r="Q978" s="65">
        <f t="shared" si="329"/>
        <v>76</v>
      </c>
      <c r="R978" s="65">
        <f t="shared" si="330"/>
        <v>77</v>
      </c>
      <c r="S978" s="65">
        <f t="shared" si="337"/>
        <v>34</v>
      </c>
      <c r="T978" s="53">
        <v>45</v>
      </c>
      <c r="U978" s="49">
        <f t="shared" si="331"/>
        <v>3</v>
      </c>
      <c r="V978" s="49">
        <f t="shared" si="332"/>
        <v>1</v>
      </c>
      <c r="W978" s="49">
        <f t="shared" si="333"/>
        <v>3</v>
      </c>
      <c r="X978" s="49">
        <f t="shared" si="334"/>
        <v>4</v>
      </c>
      <c r="Y978" s="49" t="str">
        <f t="shared" si="335"/>
        <v>B2</v>
      </c>
      <c r="AA978" s="4" t="s">
        <v>263</v>
      </c>
    </row>
    <row r="979" spans="1:27" x14ac:dyDescent="0.25">
      <c r="A979" s="2">
        <v>200078596</v>
      </c>
      <c r="B979" s="2" t="s">
        <v>2431</v>
      </c>
      <c r="C979" s="2" t="s">
        <v>3</v>
      </c>
      <c r="D979" s="50" t="s">
        <v>2432</v>
      </c>
      <c r="E979" s="46" t="s">
        <v>2307</v>
      </c>
      <c r="F979" s="50" t="s">
        <v>2495</v>
      </c>
      <c r="G979" s="39">
        <v>43688</v>
      </c>
      <c r="H979" s="4">
        <v>8438</v>
      </c>
      <c r="I979" s="4">
        <v>137</v>
      </c>
      <c r="J979" s="51">
        <v>103</v>
      </c>
      <c r="K979" s="51">
        <v>197</v>
      </c>
      <c r="L979" s="51">
        <v>206</v>
      </c>
      <c r="M979" s="51">
        <v>142</v>
      </c>
      <c r="N979" s="51">
        <v>162</v>
      </c>
      <c r="O979" s="73">
        <f t="shared" si="338"/>
        <v>26</v>
      </c>
      <c r="P979" s="65">
        <f t="shared" si="328"/>
        <v>14</v>
      </c>
      <c r="Q979" s="65">
        <f t="shared" si="329"/>
        <v>84</v>
      </c>
      <c r="R979" s="65">
        <f t="shared" si="330"/>
        <v>55</v>
      </c>
      <c r="S979" s="65">
        <f t="shared" si="337"/>
        <v>5</v>
      </c>
      <c r="T979" s="53">
        <v>22</v>
      </c>
      <c r="U979" s="49">
        <f t="shared" si="331"/>
        <v>2</v>
      </c>
      <c r="V979" s="49">
        <f t="shared" si="332"/>
        <v>1</v>
      </c>
      <c r="W979" s="49">
        <f t="shared" si="333"/>
        <v>3</v>
      </c>
      <c r="X979" s="49">
        <f t="shared" si="334"/>
        <v>4</v>
      </c>
      <c r="Y979" s="49" t="str">
        <f t="shared" si="335"/>
        <v>A1</v>
      </c>
      <c r="AA979" s="4" t="s">
        <v>263</v>
      </c>
    </row>
    <row r="980" spans="1:27" x14ac:dyDescent="0.25">
      <c r="A980" s="2">
        <v>200074584</v>
      </c>
      <c r="B980" s="2" t="s">
        <v>2478</v>
      </c>
      <c r="C980" s="2" t="s">
        <v>553</v>
      </c>
      <c r="D980" s="50" t="s">
        <v>2479</v>
      </c>
      <c r="E980" s="46" t="s">
        <v>2307</v>
      </c>
      <c r="F980" s="50" t="s">
        <v>2495</v>
      </c>
      <c r="G980" s="39">
        <v>43688</v>
      </c>
      <c r="H980" s="4">
        <v>8439</v>
      </c>
      <c r="I980" s="4">
        <v>236</v>
      </c>
      <c r="J980" s="51">
        <v>214</v>
      </c>
      <c r="K980" s="51">
        <v>146</v>
      </c>
      <c r="L980" s="51">
        <v>197</v>
      </c>
      <c r="M980" s="51">
        <v>245</v>
      </c>
      <c r="N980" s="51">
        <v>201</v>
      </c>
      <c r="O980" s="73">
        <v>81</v>
      </c>
      <c r="P980" s="65">
        <f t="shared" si="328"/>
        <v>88</v>
      </c>
      <c r="Q980" s="65">
        <f t="shared" si="329"/>
        <v>32</v>
      </c>
      <c r="R980" s="65">
        <f t="shared" ref="R980:R987" si="339">VLOOKUP(L980,PER_CC,2,FALSE)</f>
        <v>45</v>
      </c>
      <c r="S980" s="65">
        <f t="shared" si="337"/>
        <v>52</v>
      </c>
      <c r="T980" s="53">
        <f>VLOOKUP(N980,PER_PGLOB,2,FALSE)</f>
        <v>65</v>
      </c>
      <c r="U980" s="49">
        <f t="shared" si="331"/>
        <v>4</v>
      </c>
      <c r="V980" s="49">
        <f t="shared" si="332"/>
        <v>4</v>
      </c>
      <c r="W980" s="49">
        <f t="shared" si="333"/>
        <v>2</v>
      </c>
      <c r="X980" s="49">
        <f t="shared" si="334"/>
        <v>3</v>
      </c>
      <c r="Y980" s="49" t="str">
        <f t="shared" si="335"/>
        <v>B2</v>
      </c>
      <c r="AA980" s="4" t="s">
        <v>263</v>
      </c>
    </row>
    <row r="981" spans="1:27" x14ac:dyDescent="0.25">
      <c r="A981" s="2">
        <v>200074286</v>
      </c>
      <c r="B981" s="2" t="s">
        <v>2433</v>
      </c>
      <c r="C981" s="2" t="s">
        <v>2434</v>
      </c>
      <c r="D981" s="50" t="s">
        <v>2435</v>
      </c>
      <c r="E981" s="46" t="s">
        <v>2307</v>
      </c>
      <c r="F981" s="50" t="s">
        <v>2495</v>
      </c>
      <c r="G981" s="39">
        <v>43688</v>
      </c>
      <c r="H981" s="4">
        <v>8438</v>
      </c>
      <c r="I981" s="4">
        <v>280</v>
      </c>
      <c r="J981" s="51">
        <v>94</v>
      </c>
      <c r="K981" s="51">
        <v>189</v>
      </c>
      <c r="L981" s="51">
        <v>206</v>
      </c>
      <c r="M981" s="51">
        <v>180</v>
      </c>
      <c r="N981" s="51">
        <v>167</v>
      </c>
      <c r="O981" s="73">
        <v>90</v>
      </c>
      <c r="P981" s="65">
        <f t="shared" si="328"/>
        <v>10</v>
      </c>
      <c r="Q981" s="65">
        <f t="shared" si="329"/>
        <v>76</v>
      </c>
      <c r="R981" s="65">
        <f t="shared" si="339"/>
        <v>55</v>
      </c>
      <c r="S981" s="65">
        <f t="shared" si="337"/>
        <v>13</v>
      </c>
      <c r="T981" s="53">
        <v>26</v>
      </c>
      <c r="U981" s="49">
        <f t="shared" si="331"/>
        <v>4</v>
      </c>
      <c r="V981" s="49">
        <f t="shared" si="332"/>
        <v>1</v>
      </c>
      <c r="W981" s="49">
        <f t="shared" si="333"/>
        <v>3</v>
      </c>
      <c r="X981" s="49">
        <f t="shared" si="334"/>
        <v>4</v>
      </c>
      <c r="Y981" s="49" t="str">
        <f t="shared" si="335"/>
        <v>B1</v>
      </c>
      <c r="AA981" s="4" t="s">
        <v>263</v>
      </c>
    </row>
    <row r="982" spans="1:27" s="46" customFormat="1" x14ac:dyDescent="0.25">
      <c r="A982" s="2">
        <v>200080202</v>
      </c>
      <c r="B982" s="2" t="s">
        <v>1711</v>
      </c>
      <c r="C982" s="2" t="s">
        <v>2480</v>
      </c>
      <c r="D982" s="50" t="s">
        <v>2481</v>
      </c>
      <c r="E982" s="46" t="s">
        <v>2307</v>
      </c>
      <c r="F982" s="50" t="s">
        <v>2495</v>
      </c>
      <c r="G982" s="39">
        <v>43688</v>
      </c>
      <c r="H982" s="4">
        <v>8439</v>
      </c>
      <c r="I982" s="4">
        <v>80</v>
      </c>
      <c r="J982" s="51">
        <v>120</v>
      </c>
      <c r="K982" s="51">
        <v>86</v>
      </c>
      <c r="L982" s="51">
        <v>206</v>
      </c>
      <c r="M982" s="51">
        <v>213</v>
      </c>
      <c r="N982" s="51">
        <v>156</v>
      </c>
      <c r="O982" s="73">
        <v>7</v>
      </c>
      <c r="P982" s="65">
        <f t="shared" si="328"/>
        <v>24</v>
      </c>
      <c r="Q982" s="65">
        <f t="shared" si="329"/>
        <v>6</v>
      </c>
      <c r="R982" s="65">
        <f t="shared" si="339"/>
        <v>55</v>
      </c>
      <c r="S982" s="65">
        <f t="shared" si="337"/>
        <v>27</v>
      </c>
      <c r="T982" s="53">
        <f>VLOOKUP(N982,PER_PGLOB,2,FALSE)</f>
        <v>18</v>
      </c>
      <c r="U982" s="49">
        <f t="shared" si="331"/>
        <v>1</v>
      </c>
      <c r="V982" s="49">
        <f t="shared" si="332"/>
        <v>1</v>
      </c>
      <c r="W982" s="49">
        <f t="shared" si="333"/>
        <v>1</v>
      </c>
      <c r="X982" s="49">
        <f t="shared" si="334"/>
        <v>4</v>
      </c>
      <c r="Y982" s="49" t="str">
        <f t="shared" si="335"/>
        <v>B2</v>
      </c>
      <c r="AA982" s="4" t="s">
        <v>263</v>
      </c>
    </row>
    <row r="983" spans="1:27" hidden="1" x14ac:dyDescent="0.25">
      <c r="A983" s="46">
        <v>200053903</v>
      </c>
      <c r="B983" s="46" t="s">
        <v>3214</v>
      </c>
      <c r="C983" s="46" t="s">
        <v>519</v>
      </c>
      <c r="D983" s="47" t="s">
        <v>3215</v>
      </c>
      <c r="E983" t="s">
        <v>2484</v>
      </c>
      <c r="F983" s="46" t="s">
        <v>2485</v>
      </c>
      <c r="G983" s="39">
        <v>43700</v>
      </c>
      <c r="H983" s="73">
        <v>1283</v>
      </c>
      <c r="J983" s="4">
        <v>60</v>
      </c>
      <c r="K983" s="4">
        <v>90</v>
      </c>
      <c r="L983" s="4">
        <v>170</v>
      </c>
      <c r="M983" s="4">
        <v>130</v>
      </c>
      <c r="N983" s="59">
        <v>112.5</v>
      </c>
      <c r="O983" s="73"/>
      <c r="P983" s="65">
        <f t="shared" si="328"/>
        <v>1</v>
      </c>
      <c r="Q983" s="65">
        <f t="shared" si="329"/>
        <v>7</v>
      </c>
      <c r="R983" s="65">
        <f t="shared" si="339"/>
        <v>18</v>
      </c>
      <c r="S983" s="65">
        <f t="shared" si="337"/>
        <v>3</v>
      </c>
      <c r="T983" s="53">
        <v>5</v>
      </c>
      <c r="V983" s="65">
        <f t="shared" si="332"/>
        <v>1</v>
      </c>
      <c r="W983" s="65">
        <f t="shared" si="333"/>
        <v>1</v>
      </c>
      <c r="X983" s="65">
        <f t="shared" si="334"/>
        <v>3</v>
      </c>
      <c r="Y983" s="65" t="str">
        <f t="shared" si="335"/>
        <v>A1</v>
      </c>
      <c r="AA983" s="4" t="s">
        <v>263</v>
      </c>
    </row>
    <row r="984" spans="1:27" hidden="1" x14ac:dyDescent="0.25">
      <c r="A984" s="46">
        <v>200014875</v>
      </c>
      <c r="B984" s="46" t="s">
        <v>3216</v>
      </c>
      <c r="C984" s="46" t="s">
        <v>1290</v>
      </c>
      <c r="D984" s="47" t="s">
        <v>3217</v>
      </c>
      <c r="E984" t="s">
        <v>2484</v>
      </c>
      <c r="F984" s="46" t="s">
        <v>2485</v>
      </c>
      <c r="G984" s="39">
        <v>43700</v>
      </c>
      <c r="H984" s="73">
        <v>1283</v>
      </c>
      <c r="J984" s="4">
        <v>70</v>
      </c>
      <c r="K984" s="4">
        <v>100</v>
      </c>
      <c r="L984" s="4">
        <v>120</v>
      </c>
      <c r="M984" s="4">
        <v>240</v>
      </c>
      <c r="N984" s="59">
        <v>132.5</v>
      </c>
      <c r="O984" s="73"/>
      <c r="P984" s="65">
        <f t="shared" si="328"/>
        <v>3</v>
      </c>
      <c r="Q984" s="65">
        <f t="shared" si="329"/>
        <v>9</v>
      </c>
      <c r="R984" s="65">
        <f t="shared" si="339"/>
        <v>8</v>
      </c>
      <c r="S984" s="65">
        <f t="shared" si="337"/>
        <v>47</v>
      </c>
      <c r="T984" s="53">
        <v>8</v>
      </c>
      <c r="V984" s="65">
        <f t="shared" si="332"/>
        <v>1</v>
      </c>
      <c r="W984" s="65">
        <f t="shared" si="333"/>
        <v>1</v>
      </c>
      <c r="X984" s="65">
        <f t="shared" si="334"/>
        <v>1</v>
      </c>
      <c r="Y984" s="65" t="str">
        <f t="shared" si="335"/>
        <v>B2</v>
      </c>
      <c r="AA984" s="4" t="s">
        <v>263</v>
      </c>
    </row>
    <row r="985" spans="1:27" hidden="1" x14ac:dyDescent="0.25">
      <c r="A985" s="46">
        <v>200092390</v>
      </c>
      <c r="B985" s="46" t="s">
        <v>2526</v>
      </c>
      <c r="C985" s="46" t="s">
        <v>373</v>
      </c>
      <c r="D985" s="46" t="s">
        <v>2527</v>
      </c>
      <c r="E985" t="s">
        <v>2484</v>
      </c>
      <c r="F985" s="50" t="s">
        <v>2485</v>
      </c>
      <c r="G985" s="39">
        <v>43700</v>
      </c>
      <c r="H985" s="4">
        <v>1283</v>
      </c>
      <c r="J985" s="4">
        <v>160</v>
      </c>
      <c r="K985" s="4">
        <v>180</v>
      </c>
      <c r="L985" s="4">
        <v>190</v>
      </c>
      <c r="M985" s="4">
        <v>300</v>
      </c>
      <c r="N985" s="59">
        <v>207.5</v>
      </c>
      <c r="O985" s="73"/>
      <c r="P985" s="65">
        <f t="shared" si="328"/>
        <v>48</v>
      </c>
      <c r="Q985" s="65">
        <f t="shared" si="329"/>
        <v>71</v>
      </c>
      <c r="R985" s="65">
        <f t="shared" si="339"/>
        <v>36</v>
      </c>
      <c r="S985" s="65">
        <v>100</v>
      </c>
      <c r="T985" s="53">
        <v>74</v>
      </c>
      <c r="V985" s="65">
        <f t="shared" si="332"/>
        <v>3</v>
      </c>
      <c r="W985" s="65">
        <f t="shared" si="333"/>
        <v>3</v>
      </c>
      <c r="X985" s="65">
        <f t="shared" si="334"/>
        <v>3</v>
      </c>
      <c r="Y985" s="65" t="str">
        <f t="shared" si="335"/>
        <v>B2</v>
      </c>
      <c r="AA985" s="4" t="s">
        <v>263</v>
      </c>
    </row>
    <row r="986" spans="1:27" hidden="1" x14ac:dyDescent="0.25">
      <c r="A986" s="46">
        <v>200082492</v>
      </c>
      <c r="B986" s="46" t="s">
        <v>3225</v>
      </c>
      <c r="C986" s="46" t="s">
        <v>285</v>
      </c>
      <c r="D986" s="47" t="s">
        <v>3226</v>
      </c>
      <c r="E986" t="s">
        <v>2484</v>
      </c>
      <c r="F986" s="46" t="s">
        <v>2485</v>
      </c>
      <c r="G986" s="39">
        <v>43700</v>
      </c>
      <c r="H986" s="73">
        <v>1283</v>
      </c>
      <c r="J986" s="4">
        <v>90</v>
      </c>
      <c r="K986" s="4">
        <v>140</v>
      </c>
      <c r="L986" s="4">
        <v>210</v>
      </c>
      <c r="M986" s="4">
        <v>270</v>
      </c>
      <c r="N986" s="59">
        <v>177.5</v>
      </c>
      <c r="O986" s="73"/>
      <c r="P986" s="65">
        <f t="shared" si="328"/>
        <v>8</v>
      </c>
      <c r="Q986" s="65">
        <f t="shared" si="329"/>
        <v>27</v>
      </c>
      <c r="R986" s="65">
        <f t="shared" si="339"/>
        <v>59</v>
      </c>
      <c r="S986" s="65">
        <f t="shared" ref="S986:S1005" si="340">VLOOKUP(M986,PER_IGL,2,FALSE)</f>
        <v>80</v>
      </c>
      <c r="T986" s="53">
        <v>35</v>
      </c>
      <c r="V986" s="65">
        <f t="shared" si="332"/>
        <v>1</v>
      </c>
      <c r="W986" s="65">
        <f t="shared" si="333"/>
        <v>2</v>
      </c>
      <c r="X986" s="65">
        <f t="shared" si="334"/>
        <v>4</v>
      </c>
      <c r="Y986" s="65" t="str">
        <f t="shared" si="335"/>
        <v>B2</v>
      </c>
      <c r="AA986" s="4" t="s">
        <v>263</v>
      </c>
    </row>
    <row r="987" spans="1:27" hidden="1" x14ac:dyDescent="0.25">
      <c r="A987" s="46">
        <v>200064124</v>
      </c>
      <c r="B987" s="46" t="s">
        <v>3229</v>
      </c>
      <c r="C987" s="46" t="s">
        <v>3</v>
      </c>
      <c r="D987" s="47" t="s">
        <v>3230</v>
      </c>
      <c r="E987" t="s">
        <v>2484</v>
      </c>
      <c r="F987" s="46" t="s">
        <v>2485</v>
      </c>
      <c r="G987" s="39">
        <v>43700</v>
      </c>
      <c r="H987" s="73">
        <v>1283</v>
      </c>
      <c r="J987" s="4">
        <v>100</v>
      </c>
      <c r="K987" s="4">
        <v>180</v>
      </c>
      <c r="L987" s="4">
        <v>230</v>
      </c>
      <c r="M987" s="4">
        <v>250</v>
      </c>
      <c r="N987" s="59">
        <v>190</v>
      </c>
      <c r="O987" s="73"/>
      <c r="P987" s="65">
        <f t="shared" si="328"/>
        <v>12</v>
      </c>
      <c r="Q987" s="65">
        <f t="shared" si="329"/>
        <v>71</v>
      </c>
      <c r="R987" s="65">
        <f t="shared" si="339"/>
        <v>79</v>
      </c>
      <c r="S987" s="65">
        <f t="shared" si="340"/>
        <v>55</v>
      </c>
      <c r="T987" s="53">
        <f>VLOOKUP(N987,PER_PGLOB,2,FALSE)</f>
        <v>50</v>
      </c>
      <c r="V987" s="65">
        <f t="shared" si="332"/>
        <v>1</v>
      </c>
      <c r="W987" s="65">
        <f t="shared" si="333"/>
        <v>3</v>
      </c>
      <c r="X987" s="65">
        <f t="shared" si="334"/>
        <v>4</v>
      </c>
      <c r="Y987" s="65" t="str">
        <f t="shared" si="335"/>
        <v>B2</v>
      </c>
      <c r="AA987" s="4" t="s">
        <v>263</v>
      </c>
    </row>
    <row r="988" spans="1:27" hidden="1" x14ac:dyDescent="0.25">
      <c r="A988" s="46">
        <v>200080368</v>
      </c>
      <c r="B988" s="46" t="s">
        <v>3231</v>
      </c>
      <c r="C988" s="46" t="s">
        <v>112</v>
      </c>
      <c r="D988" s="47" t="s">
        <v>3232</v>
      </c>
      <c r="E988" t="s">
        <v>2484</v>
      </c>
      <c r="F988" s="46" t="s">
        <v>2485</v>
      </c>
      <c r="G988" s="39">
        <v>43700</v>
      </c>
      <c r="H988" s="73">
        <v>1283</v>
      </c>
      <c r="K988" s="4">
        <v>160</v>
      </c>
      <c r="M988" s="4">
        <v>250</v>
      </c>
      <c r="N988" s="59">
        <v>102.5</v>
      </c>
      <c r="O988" s="73"/>
      <c r="P988" s="65"/>
      <c r="Q988" s="65">
        <f t="shared" si="329"/>
        <v>44</v>
      </c>
      <c r="R988" s="65"/>
      <c r="S988" s="65">
        <f t="shared" si="340"/>
        <v>55</v>
      </c>
      <c r="T988" s="53">
        <v>3</v>
      </c>
      <c r="V988" s="65">
        <f t="shared" si="332"/>
        <v>1</v>
      </c>
      <c r="W988" s="65">
        <f t="shared" si="333"/>
        <v>3</v>
      </c>
      <c r="X988" s="65">
        <f t="shared" si="334"/>
        <v>1</v>
      </c>
      <c r="Y988" s="65" t="str">
        <f t="shared" si="335"/>
        <v>B2</v>
      </c>
      <c r="AA988" s="4" t="s">
        <v>263</v>
      </c>
    </row>
    <row r="989" spans="1:27" hidden="1" x14ac:dyDescent="0.25">
      <c r="A989" s="46">
        <v>200051402</v>
      </c>
      <c r="B989" s="46" t="s">
        <v>2551</v>
      </c>
      <c r="C989" s="46" t="s">
        <v>337</v>
      </c>
      <c r="D989" s="46" t="s">
        <v>2552</v>
      </c>
      <c r="E989" t="s">
        <v>2484</v>
      </c>
      <c r="F989" s="50" t="s">
        <v>2485</v>
      </c>
      <c r="G989" s="39">
        <v>43700</v>
      </c>
      <c r="H989" s="4">
        <v>1283</v>
      </c>
      <c r="J989" s="4">
        <v>130</v>
      </c>
      <c r="K989" s="4">
        <v>60</v>
      </c>
      <c r="L989" s="4">
        <v>220</v>
      </c>
      <c r="M989" s="4">
        <v>280</v>
      </c>
      <c r="N989" s="59">
        <v>172.5</v>
      </c>
      <c r="O989" s="73"/>
      <c r="P989" s="65">
        <f t="shared" ref="P989:P1005" si="341">VLOOKUP(J989,PER_RC,2,FALSE)</f>
        <v>30</v>
      </c>
      <c r="Q989" s="65">
        <v>3</v>
      </c>
      <c r="R989" s="65">
        <f>VLOOKUP(L989,PER_CC,2,FALSE)</f>
        <v>69</v>
      </c>
      <c r="S989" s="65">
        <f t="shared" si="340"/>
        <v>91</v>
      </c>
      <c r="T989" s="53">
        <v>30</v>
      </c>
      <c r="V989" s="65">
        <f t="shared" si="332"/>
        <v>2</v>
      </c>
      <c r="W989" s="65">
        <f t="shared" si="333"/>
        <v>1</v>
      </c>
      <c r="X989" s="65">
        <f t="shared" si="334"/>
        <v>4</v>
      </c>
      <c r="Y989" s="65" t="str">
        <f t="shared" si="335"/>
        <v>B2</v>
      </c>
      <c r="AA989" s="4" t="s">
        <v>263</v>
      </c>
    </row>
    <row r="990" spans="1:27" hidden="1" x14ac:dyDescent="0.25">
      <c r="A990" s="46">
        <v>200036599</v>
      </c>
      <c r="B990" s="46" t="s">
        <v>2557</v>
      </c>
      <c r="C990" s="46" t="s">
        <v>3</v>
      </c>
      <c r="D990" s="46" t="s">
        <v>2558</v>
      </c>
      <c r="E990" t="s">
        <v>2484</v>
      </c>
      <c r="F990" s="50" t="s">
        <v>2485</v>
      </c>
      <c r="G990" s="39">
        <v>43700</v>
      </c>
      <c r="H990" s="4">
        <v>1283</v>
      </c>
      <c r="J990" s="4">
        <v>100</v>
      </c>
      <c r="K990" s="4">
        <v>80</v>
      </c>
      <c r="L990" s="4">
        <v>80</v>
      </c>
      <c r="M990" s="4">
        <v>220</v>
      </c>
      <c r="N990" s="59">
        <v>120</v>
      </c>
      <c r="O990" s="73"/>
      <c r="P990" s="65">
        <f t="shared" si="341"/>
        <v>12</v>
      </c>
      <c r="Q990" s="65">
        <f>VLOOKUP(K990,PER_LC,2,FALSE)</f>
        <v>5</v>
      </c>
      <c r="R990" s="65">
        <f>VLOOKUP(L990,PER_CC,2,FALSE)</f>
        <v>4</v>
      </c>
      <c r="S990" s="65">
        <f t="shared" si="340"/>
        <v>32</v>
      </c>
      <c r="T990" s="53">
        <v>6</v>
      </c>
      <c r="V990" s="63">
        <f t="shared" si="332"/>
        <v>1</v>
      </c>
      <c r="W990" s="63">
        <f t="shared" si="333"/>
        <v>1</v>
      </c>
      <c r="X990" s="63">
        <f t="shared" si="334"/>
        <v>1</v>
      </c>
      <c r="Y990" s="63" t="str">
        <f t="shared" si="335"/>
        <v>B2</v>
      </c>
      <c r="AA990" s="4" t="s">
        <v>263</v>
      </c>
    </row>
    <row r="991" spans="1:27" hidden="1" x14ac:dyDescent="0.25">
      <c r="A991" s="46">
        <v>200083323</v>
      </c>
      <c r="B991" s="46" t="s">
        <v>2561</v>
      </c>
      <c r="C991" s="46" t="s">
        <v>171</v>
      </c>
      <c r="D991" s="46" t="s">
        <v>2562</v>
      </c>
      <c r="E991" t="s">
        <v>2484</v>
      </c>
      <c r="F991" s="50" t="s">
        <v>2485</v>
      </c>
      <c r="G991" s="39">
        <v>43700</v>
      </c>
      <c r="H991" s="4">
        <v>1283</v>
      </c>
      <c r="J991" s="4">
        <v>170</v>
      </c>
      <c r="K991" s="4">
        <v>140</v>
      </c>
      <c r="L991" s="4">
        <v>90</v>
      </c>
      <c r="M991" s="4">
        <v>250</v>
      </c>
      <c r="N991" s="59">
        <v>162.5</v>
      </c>
      <c r="O991" s="73"/>
      <c r="P991" s="65">
        <f t="shared" si="341"/>
        <v>55</v>
      </c>
      <c r="Q991" s="65">
        <f>VLOOKUP(K991,PER_LC,2,FALSE)</f>
        <v>27</v>
      </c>
      <c r="R991" s="65">
        <v>5</v>
      </c>
      <c r="S991" s="65">
        <f t="shared" si="340"/>
        <v>55</v>
      </c>
      <c r="T991" s="53">
        <v>22</v>
      </c>
      <c r="V991" s="63">
        <f t="shared" si="332"/>
        <v>3</v>
      </c>
      <c r="W991" s="63">
        <f t="shared" si="333"/>
        <v>2</v>
      </c>
      <c r="X991" s="63">
        <f t="shared" si="334"/>
        <v>1</v>
      </c>
      <c r="Y991" s="63" t="str">
        <f t="shared" si="335"/>
        <v>B2</v>
      </c>
      <c r="AA991" s="4" t="s">
        <v>263</v>
      </c>
    </row>
    <row r="992" spans="1:27" hidden="1" x14ac:dyDescent="0.25">
      <c r="A992" s="46">
        <v>200080746</v>
      </c>
      <c r="B992" s="46" t="s">
        <v>2565</v>
      </c>
      <c r="C992" s="46" t="s">
        <v>342</v>
      </c>
      <c r="D992" s="46" t="s">
        <v>2566</v>
      </c>
      <c r="E992" t="s">
        <v>2484</v>
      </c>
      <c r="F992" s="50" t="s">
        <v>2485</v>
      </c>
      <c r="G992" s="39">
        <v>43700</v>
      </c>
      <c r="H992" s="4">
        <v>1283</v>
      </c>
      <c r="J992" s="4">
        <v>110</v>
      </c>
      <c r="K992" s="4">
        <v>150</v>
      </c>
      <c r="L992" s="4">
        <v>180</v>
      </c>
      <c r="M992" s="4">
        <v>280</v>
      </c>
      <c r="N992" s="59">
        <v>180</v>
      </c>
      <c r="O992" s="73"/>
      <c r="P992" s="65">
        <f t="shared" si="341"/>
        <v>16</v>
      </c>
      <c r="Q992" s="65">
        <f>VLOOKUP(K992,PER_LC,2,FALSE)</f>
        <v>34</v>
      </c>
      <c r="R992" s="65">
        <f t="shared" ref="R992:R1000" si="342">VLOOKUP(L992,PER_CC,2,FALSE)</f>
        <v>29</v>
      </c>
      <c r="S992" s="65">
        <f t="shared" si="340"/>
        <v>91</v>
      </c>
      <c r="T992" s="53">
        <f>VLOOKUP(N992,PER_PGLOB,2,FALSE)</f>
        <v>37</v>
      </c>
      <c r="V992" s="63">
        <f t="shared" si="332"/>
        <v>1</v>
      </c>
      <c r="W992" s="63">
        <f t="shared" si="333"/>
        <v>2</v>
      </c>
      <c r="X992" s="63">
        <f t="shared" si="334"/>
        <v>3</v>
      </c>
      <c r="Y992" s="63" t="str">
        <f t="shared" si="335"/>
        <v>B2</v>
      </c>
      <c r="AA992" s="4" t="s">
        <v>263</v>
      </c>
    </row>
    <row r="993" spans="1:27" hidden="1" x14ac:dyDescent="0.25">
      <c r="A993" s="46">
        <v>200070685</v>
      </c>
      <c r="B993" s="46" t="s">
        <v>2567</v>
      </c>
      <c r="C993" s="46" t="s">
        <v>459</v>
      </c>
      <c r="D993" s="46" t="s">
        <v>2568</v>
      </c>
      <c r="E993" t="s">
        <v>2484</v>
      </c>
      <c r="F993" s="50" t="s">
        <v>2485</v>
      </c>
      <c r="G993" s="39">
        <v>43700</v>
      </c>
      <c r="H993" s="4">
        <v>1283</v>
      </c>
      <c r="J993" s="4">
        <v>230</v>
      </c>
      <c r="K993" s="4">
        <v>200</v>
      </c>
      <c r="L993" s="4">
        <v>220</v>
      </c>
      <c r="M993" s="4">
        <v>240</v>
      </c>
      <c r="N993" s="59">
        <v>222.5</v>
      </c>
      <c r="O993" s="73"/>
      <c r="P993" s="65">
        <f t="shared" si="341"/>
        <v>93</v>
      </c>
      <c r="Q993" s="65">
        <f>VLOOKUP(K993,PER_LC,2,FALSE)</f>
        <v>87</v>
      </c>
      <c r="R993" s="65">
        <f t="shared" si="342"/>
        <v>69</v>
      </c>
      <c r="S993" s="65">
        <f t="shared" si="340"/>
        <v>47</v>
      </c>
      <c r="T993" s="53">
        <v>89</v>
      </c>
      <c r="V993" s="63">
        <f t="shared" si="332"/>
        <v>4</v>
      </c>
      <c r="W993" s="63">
        <f t="shared" si="333"/>
        <v>4</v>
      </c>
      <c r="X993" s="63">
        <f t="shared" si="334"/>
        <v>4</v>
      </c>
      <c r="Y993" s="63" t="str">
        <f t="shared" si="335"/>
        <v>B2</v>
      </c>
      <c r="AA993" s="4" t="s">
        <v>263</v>
      </c>
    </row>
    <row r="994" spans="1:27" hidden="1" x14ac:dyDescent="0.25">
      <c r="A994" s="46">
        <v>200062706</v>
      </c>
      <c r="B994" s="46" t="s">
        <v>2569</v>
      </c>
      <c r="C994" s="46" t="s">
        <v>2570</v>
      </c>
      <c r="D994" s="46" t="s">
        <v>2571</v>
      </c>
      <c r="E994" t="s">
        <v>2484</v>
      </c>
      <c r="F994" s="50" t="s">
        <v>2485</v>
      </c>
      <c r="G994" s="39">
        <v>43700</v>
      </c>
      <c r="H994" s="4">
        <v>1283</v>
      </c>
      <c r="J994" s="4">
        <v>80</v>
      </c>
      <c r="L994" s="4">
        <v>220</v>
      </c>
      <c r="M994" s="4">
        <v>220</v>
      </c>
      <c r="N994" s="59">
        <v>130</v>
      </c>
      <c r="O994" s="73"/>
      <c r="P994" s="65">
        <f t="shared" si="341"/>
        <v>5</v>
      </c>
      <c r="Q994" s="65"/>
      <c r="R994" s="65">
        <f t="shared" si="342"/>
        <v>69</v>
      </c>
      <c r="S994" s="65">
        <f t="shared" si="340"/>
        <v>32</v>
      </c>
      <c r="T994" s="53">
        <v>8</v>
      </c>
      <c r="V994" s="63">
        <f t="shared" si="332"/>
        <v>1</v>
      </c>
      <c r="W994" s="63">
        <f t="shared" si="333"/>
        <v>1</v>
      </c>
      <c r="X994" s="63">
        <f t="shared" si="334"/>
        <v>4</v>
      </c>
      <c r="Y994" s="63" t="str">
        <f t="shared" si="335"/>
        <v>B2</v>
      </c>
      <c r="AA994" s="4" t="s">
        <v>264</v>
      </c>
    </row>
    <row r="995" spans="1:27" hidden="1" x14ac:dyDescent="0.25">
      <c r="A995" s="46">
        <v>200071939</v>
      </c>
      <c r="B995" s="46" t="s">
        <v>2572</v>
      </c>
      <c r="C995" s="46" t="s">
        <v>2034</v>
      </c>
      <c r="D995" s="46" t="s">
        <v>2573</v>
      </c>
      <c r="E995" t="s">
        <v>2484</v>
      </c>
      <c r="F995" s="50" t="s">
        <v>2485</v>
      </c>
      <c r="G995" s="39">
        <v>43700</v>
      </c>
      <c r="H995" s="4">
        <v>1283</v>
      </c>
      <c r="J995" s="4">
        <v>140</v>
      </c>
      <c r="K995" s="4">
        <v>190</v>
      </c>
      <c r="L995" s="4">
        <v>180</v>
      </c>
      <c r="M995" s="4">
        <v>210</v>
      </c>
      <c r="N995" s="59">
        <v>180</v>
      </c>
      <c r="O995" s="73"/>
      <c r="P995" s="65">
        <f t="shared" si="341"/>
        <v>36</v>
      </c>
      <c r="Q995" s="65">
        <f t="shared" ref="Q995:Q1008" si="343">VLOOKUP(K995,PER_LC,2,FALSE)</f>
        <v>79</v>
      </c>
      <c r="R995" s="65">
        <f t="shared" si="342"/>
        <v>29</v>
      </c>
      <c r="S995" s="65">
        <f t="shared" si="340"/>
        <v>26</v>
      </c>
      <c r="T995" s="53">
        <f>VLOOKUP(N995,PER_PGLOB,2,FALSE)</f>
        <v>37</v>
      </c>
      <c r="V995" s="63">
        <f t="shared" si="332"/>
        <v>2</v>
      </c>
      <c r="W995" s="63">
        <f t="shared" si="333"/>
        <v>3</v>
      </c>
      <c r="X995" s="63">
        <f t="shared" si="334"/>
        <v>3</v>
      </c>
      <c r="Y995" s="63" t="str">
        <f t="shared" si="335"/>
        <v>B2</v>
      </c>
      <c r="AA995" s="4" t="s">
        <v>263</v>
      </c>
    </row>
    <row r="996" spans="1:27" hidden="1" x14ac:dyDescent="0.25">
      <c r="A996" s="46">
        <v>200071160</v>
      </c>
      <c r="B996" s="46" t="s">
        <v>2579</v>
      </c>
      <c r="C996" s="46" t="s">
        <v>1753</v>
      </c>
      <c r="D996" s="46" t="s">
        <v>2580</v>
      </c>
      <c r="E996" t="s">
        <v>2484</v>
      </c>
      <c r="F996" s="50" t="s">
        <v>2485</v>
      </c>
      <c r="G996" s="39">
        <v>43700</v>
      </c>
      <c r="H996" s="4">
        <v>1283</v>
      </c>
      <c r="J996" s="4">
        <v>210</v>
      </c>
      <c r="K996" s="4">
        <v>190</v>
      </c>
      <c r="L996" s="4">
        <v>240</v>
      </c>
      <c r="M996" s="4">
        <v>270</v>
      </c>
      <c r="N996" s="59">
        <v>227.5</v>
      </c>
      <c r="O996" s="73"/>
      <c r="P996" s="65">
        <f t="shared" si="341"/>
        <v>83</v>
      </c>
      <c r="Q996" s="65">
        <f t="shared" si="343"/>
        <v>79</v>
      </c>
      <c r="R996" s="65">
        <f t="shared" si="342"/>
        <v>91</v>
      </c>
      <c r="S996" s="65">
        <f t="shared" si="340"/>
        <v>80</v>
      </c>
      <c r="T996" s="53">
        <v>93</v>
      </c>
      <c r="V996" s="63">
        <f t="shared" si="332"/>
        <v>4</v>
      </c>
      <c r="W996" s="63">
        <f t="shared" si="333"/>
        <v>3</v>
      </c>
      <c r="X996" s="63">
        <f t="shared" si="334"/>
        <v>4</v>
      </c>
      <c r="Y996" s="63" t="str">
        <f t="shared" si="335"/>
        <v>B2</v>
      </c>
      <c r="AA996" s="4" t="s">
        <v>263</v>
      </c>
    </row>
    <row r="997" spans="1:27" hidden="1" x14ac:dyDescent="0.25">
      <c r="A997" s="46">
        <v>200071949</v>
      </c>
      <c r="B997" s="46" t="s">
        <v>2581</v>
      </c>
      <c r="C997" s="46" t="s">
        <v>137</v>
      </c>
      <c r="D997" s="46" t="s">
        <v>2582</v>
      </c>
      <c r="E997" t="s">
        <v>2484</v>
      </c>
      <c r="F997" s="50" t="s">
        <v>2485</v>
      </c>
      <c r="G997" s="39">
        <v>43700</v>
      </c>
      <c r="H997" s="4">
        <v>1283</v>
      </c>
      <c r="J997" s="4">
        <v>160</v>
      </c>
      <c r="K997" s="4">
        <v>190</v>
      </c>
      <c r="L997" s="4">
        <v>210</v>
      </c>
      <c r="M997" s="4">
        <v>210</v>
      </c>
      <c r="N997" s="59">
        <v>192.5</v>
      </c>
      <c r="O997" s="73"/>
      <c r="P997" s="65">
        <f t="shared" si="341"/>
        <v>48</v>
      </c>
      <c r="Q997" s="65">
        <f t="shared" si="343"/>
        <v>79</v>
      </c>
      <c r="R997" s="65">
        <f t="shared" si="342"/>
        <v>59</v>
      </c>
      <c r="S997" s="65">
        <f t="shared" si="340"/>
        <v>26</v>
      </c>
      <c r="T997" s="53">
        <v>52</v>
      </c>
      <c r="V997" s="63">
        <f t="shared" si="332"/>
        <v>3</v>
      </c>
      <c r="W997" s="63">
        <f t="shared" si="333"/>
        <v>3</v>
      </c>
      <c r="X997" s="63">
        <f t="shared" si="334"/>
        <v>4</v>
      </c>
      <c r="Y997" s="63" t="str">
        <f t="shared" si="335"/>
        <v>B2</v>
      </c>
      <c r="AA997" s="4" t="s">
        <v>263</v>
      </c>
    </row>
    <row r="998" spans="1:27" hidden="1" x14ac:dyDescent="0.25">
      <c r="A998" s="46">
        <v>200074692</v>
      </c>
      <c r="B998" s="46" t="s">
        <v>2583</v>
      </c>
      <c r="C998" s="46" t="s">
        <v>527</v>
      </c>
      <c r="D998" s="46" t="s">
        <v>2584</v>
      </c>
      <c r="E998" t="s">
        <v>2484</v>
      </c>
      <c r="F998" s="50" t="s">
        <v>2485</v>
      </c>
      <c r="G998" s="39">
        <v>43700</v>
      </c>
      <c r="H998" s="4">
        <v>1283</v>
      </c>
      <c r="J998" s="4">
        <v>190</v>
      </c>
      <c r="K998" s="4">
        <v>230</v>
      </c>
      <c r="L998" s="4">
        <v>230</v>
      </c>
      <c r="M998" s="4">
        <v>270</v>
      </c>
      <c r="N998" s="59">
        <v>230</v>
      </c>
      <c r="O998" s="73"/>
      <c r="P998" s="65">
        <f t="shared" si="341"/>
        <v>73</v>
      </c>
      <c r="Q998" s="65">
        <f t="shared" si="343"/>
        <v>98</v>
      </c>
      <c r="R998" s="65">
        <f t="shared" si="342"/>
        <v>79</v>
      </c>
      <c r="S998" s="65">
        <f t="shared" si="340"/>
        <v>80</v>
      </c>
      <c r="T998" s="53">
        <f>VLOOKUP(N998,PER_PGLOB,2,FALSE)</f>
        <v>94</v>
      </c>
      <c r="V998" s="63">
        <f t="shared" si="332"/>
        <v>3</v>
      </c>
      <c r="W998" s="63">
        <f t="shared" si="333"/>
        <v>4</v>
      </c>
      <c r="X998" s="63">
        <f t="shared" si="334"/>
        <v>4</v>
      </c>
      <c r="Y998" s="63" t="str">
        <f t="shared" si="335"/>
        <v>B2</v>
      </c>
      <c r="AA998" s="4" t="s">
        <v>263</v>
      </c>
    </row>
    <row r="999" spans="1:27" hidden="1" x14ac:dyDescent="0.25">
      <c r="A999" s="46">
        <v>200093260</v>
      </c>
      <c r="B999" s="46" t="s">
        <v>2585</v>
      </c>
      <c r="C999" s="46" t="s">
        <v>2067</v>
      </c>
      <c r="D999" s="46" t="s">
        <v>2586</v>
      </c>
      <c r="E999" t="s">
        <v>2484</v>
      </c>
      <c r="F999" s="50" t="s">
        <v>2485</v>
      </c>
      <c r="G999" s="39">
        <v>43700</v>
      </c>
      <c r="H999" s="4">
        <v>1283</v>
      </c>
      <c r="J999" s="4">
        <v>240</v>
      </c>
      <c r="K999" s="4">
        <v>240</v>
      </c>
      <c r="L999" s="4">
        <v>210</v>
      </c>
      <c r="M999" s="4">
        <v>270</v>
      </c>
      <c r="N999" s="59">
        <v>240</v>
      </c>
      <c r="O999" s="73"/>
      <c r="P999" s="65">
        <f t="shared" si="341"/>
        <v>98</v>
      </c>
      <c r="Q999" s="65">
        <f t="shared" si="343"/>
        <v>99</v>
      </c>
      <c r="R999" s="65">
        <f t="shared" si="342"/>
        <v>59</v>
      </c>
      <c r="S999" s="65">
        <f t="shared" si="340"/>
        <v>80</v>
      </c>
      <c r="T999" s="53">
        <f>VLOOKUP(N999,PER_PGLOB,2,FALSE)</f>
        <v>98</v>
      </c>
      <c r="V999" s="63">
        <f t="shared" si="332"/>
        <v>4</v>
      </c>
      <c r="W999" s="63">
        <f t="shared" si="333"/>
        <v>4</v>
      </c>
      <c r="X999" s="63">
        <f t="shared" si="334"/>
        <v>4</v>
      </c>
      <c r="Y999" s="63" t="str">
        <f t="shared" si="335"/>
        <v>B2</v>
      </c>
      <c r="AA999" s="4" t="s">
        <v>263</v>
      </c>
    </row>
    <row r="1000" spans="1:27" hidden="1" x14ac:dyDescent="0.25">
      <c r="A1000" s="46">
        <v>200073753</v>
      </c>
      <c r="B1000" s="46" t="s">
        <v>2600</v>
      </c>
      <c r="C1000" s="46" t="s">
        <v>2601</v>
      </c>
      <c r="D1000" s="46" t="s">
        <v>2602</v>
      </c>
      <c r="E1000" t="s">
        <v>2484</v>
      </c>
      <c r="F1000" s="50" t="s">
        <v>2485</v>
      </c>
      <c r="G1000" s="39">
        <v>43700</v>
      </c>
      <c r="H1000" s="4">
        <v>1283</v>
      </c>
      <c r="J1000" s="4">
        <v>250</v>
      </c>
      <c r="K1000" s="4">
        <v>200</v>
      </c>
      <c r="L1000" s="4">
        <v>220</v>
      </c>
      <c r="M1000" s="4">
        <v>240</v>
      </c>
      <c r="N1000" s="59">
        <v>227.5</v>
      </c>
      <c r="O1000" s="73"/>
      <c r="P1000" s="65">
        <f t="shared" si="341"/>
        <v>99</v>
      </c>
      <c r="Q1000" s="65">
        <f t="shared" si="343"/>
        <v>87</v>
      </c>
      <c r="R1000" s="65">
        <f t="shared" si="342"/>
        <v>69</v>
      </c>
      <c r="S1000" s="65">
        <f t="shared" si="340"/>
        <v>47</v>
      </c>
      <c r="T1000" s="53">
        <v>93</v>
      </c>
      <c r="V1000" s="63">
        <f t="shared" si="332"/>
        <v>4</v>
      </c>
      <c r="W1000" s="63">
        <f t="shared" si="333"/>
        <v>4</v>
      </c>
      <c r="X1000" s="63">
        <f t="shared" si="334"/>
        <v>4</v>
      </c>
      <c r="Y1000" s="63" t="str">
        <f t="shared" si="335"/>
        <v>B2</v>
      </c>
      <c r="AA1000" s="4" t="s">
        <v>263</v>
      </c>
    </row>
    <row r="1001" spans="1:27" hidden="1" x14ac:dyDescent="0.25">
      <c r="A1001" s="46">
        <v>200064509</v>
      </c>
      <c r="B1001" s="46" t="s">
        <v>2603</v>
      </c>
      <c r="C1001" s="46" t="s">
        <v>2358</v>
      </c>
      <c r="D1001" s="46" t="s">
        <v>2604</v>
      </c>
      <c r="E1001" t="s">
        <v>2484</v>
      </c>
      <c r="F1001" s="50" t="s">
        <v>2485</v>
      </c>
      <c r="G1001" s="39">
        <v>43700</v>
      </c>
      <c r="H1001" s="4">
        <v>1283</v>
      </c>
      <c r="J1001" s="4">
        <v>160</v>
      </c>
      <c r="K1001" s="4">
        <v>140</v>
      </c>
      <c r="L1001" s="4">
        <v>140</v>
      </c>
      <c r="M1001" s="4">
        <v>160</v>
      </c>
      <c r="N1001" s="59">
        <v>150</v>
      </c>
      <c r="O1001" s="73"/>
      <c r="P1001" s="65">
        <f t="shared" si="341"/>
        <v>48</v>
      </c>
      <c r="Q1001" s="65">
        <f t="shared" si="343"/>
        <v>27</v>
      </c>
      <c r="R1001" s="65">
        <v>11</v>
      </c>
      <c r="S1001" s="65">
        <f t="shared" si="340"/>
        <v>8</v>
      </c>
      <c r="T1001" s="53">
        <f>VLOOKUP(N1001,PER_PGLOB,2,FALSE)</f>
        <v>14</v>
      </c>
      <c r="V1001" s="63">
        <f t="shared" si="332"/>
        <v>3</v>
      </c>
      <c r="W1001" s="63">
        <f t="shared" si="333"/>
        <v>2</v>
      </c>
      <c r="X1001" s="63">
        <f t="shared" si="334"/>
        <v>2</v>
      </c>
      <c r="Y1001" s="63" t="str">
        <f t="shared" si="335"/>
        <v>A2</v>
      </c>
      <c r="AA1001" s="4" t="s">
        <v>263</v>
      </c>
    </row>
    <row r="1002" spans="1:27" hidden="1" x14ac:dyDescent="0.25">
      <c r="A1002" s="46">
        <v>200078185</v>
      </c>
      <c r="B1002" s="46" t="s">
        <v>2607</v>
      </c>
      <c r="C1002" s="46" t="s">
        <v>3</v>
      </c>
      <c r="D1002" s="46" t="s">
        <v>2608</v>
      </c>
      <c r="E1002" t="s">
        <v>2484</v>
      </c>
      <c r="F1002" s="50" t="s">
        <v>2485</v>
      </c>
      <c r="G1002" s="39">
        <v>43700</v>
      </c>
      <c r="H1002" s="4">
        <v>1283</v>
      </c>
      <c r="J1002" s="4">
        <v>130</v>
      </c>
      <c r="K1002" s="4">
        <v>150</v>
      </c>
      <c r="L1002" s="4">
        <v>190</v>
      </c>
      <c r="M1002" s="4">
        <v>220</v>
      </c>
      <c r="N1002" s="59">
        <v>172.5</v>
      </c>
      <c r="O1002" s="73"/>
      <c r="P1002" s="65">
        <f t="shared" si="341"/>
        <v>30</v>
      </c>
      <c r="Q1002" s="65">
        <f t="shared" si="343"/>
        <v>34</v>
      </c>
      <c r="R1002" s="65">
        <f>VLOOKUP(L1002,PER_CC,2,FALSE)</f>
        <v>36</v>
      </c>
      <c r="S1002" s="65">
        <f t="shared" si="340"/>
        <v>32</v>
      </c>
      <c r="T1002" s="53">
        <v>30</v>
      </c>
      <c r="V1002" s="63">
        <f t="shared" si="332"/>
        <v>2</v>
      </c>
      <c r="W1002" s="63">
        <f t="shared" si="333"/>
        <v>2</v>
      </c>
      <c r="X1002" s="63">
        <f t="shared" si="334"/>
        <v>3</v>
      </c>
      <c r="Y1002" s="63" t="str">
        <f t="shared" si="335"/>
        <v>B2</v>
      </c>
      <c r="AA1002" s="4" t="s">
        <v>263</v>
      </c>
    </row>
    <row r="1003" spans="1:27" hidden="1" x14ac:dyDescent="0.25">
      <c r="A1003" s="46">
        <v>200071357</v>
      </c>
      <c r="B1003" s="46" t="s">
        <v>2612</v>
      </c>
      <c r="C1003" s="46" t="s">
        <v>1230</v>
      </c>
      <c r="D1003" s="46" t="s">
        <v>2613</v>
      </c>
      <c r="E1003" t="s">
        <v>2484</v>
      </c>
      <c r="F1003" s="50" t="s">
        <v>2485</v>
      </c>
      <c r="G1003" s="39">
        <v>43700</v>
      </c>
      <c r="H1003" s="4">
        <v>1283</v>
      </c>
      <c r="J1003" s="4">
        <v>200</v>
      </c>
      <c r="K1003" s="4">
        <v>180</v>
      </c>
      <c r="L1003" s="4">
        <v>180</v>
      </c>
      <c r="M1003" s="4">
        <v>270</v>
      </c>
      <c r="N1003" s="59">
        <v>207.5</v>
      </c>
      <c r="O1003" s="73"/>
      <c r="P1003" s="65">
        <f t="shared" si="341"/>
        <v>79</v>
      </c>
      <c r="Q1003" s="65">
        <f t="shared" si="343"/>
        <v>71</v>
      </c>
      <c r="R1003" s="65">
        <f>VLOOKUP(L1003,PER_CC,2,FALSE)</f>
        <v>29</v>
      </c>
      <c r="S1003" s="65">
        <f t="shared" si="340"/>
        <v>80</v>
      </c>
      <c r="T1003" s="53">
        <v>74</v>
      </c>
      <c r="V1003" s="63">
        <f t="shared" si="332"/>
        <v>3</v>
      </c>
      <c r="W1003" s="63">
        <f t="shared" si="333"/>
        <v>3</v>
      </c>
      <c r="X1003" s="63">
        <f t="shared" si="334"/>
        <v>3</v>
      </c>
      <c r="Y1003" s="63" t="str">
        <f t="shared" si="335"/>
        <v>B2</v>
      </c>
      <c r="AA1003" s="4" t="s">
        <v>263</v>
      </c>
    </row>
    <row r="1004" spans="1:27" hidden="1" x14ac:dyDescent="0.25">
      <c r="A1004" s="46">
        <v>200075726</v>
      </c>
      <c r="B1004" s="46" t="s">
        <v>3248</v>
      </c>
      <c r="C1004" s="46" t="s">
        <v>3249</v>
      </c>
      <c r="D1004" s="47" t="s">
        <v>3250</v>
      </c>
      <c r="E1004" t="s">
        <v>2484</v>
      </c>
      <c r="F1004" s="46" t="s">
        <v>2485</v>
      </c>
      <c r="G1004" s="39">
        <v>43700</v>
      </c>
      <c r="H1004" s="73">
        <v>1283</v>
      </c>
      <c r="J1004" s="4">
        <v>180</v>
      </c>
      <c r="K1004" s="4">
        <v>160</v>
      </c>
      <c r="L1004" s="4">
        <v>240</v>
      </c>
      <c r="M1004" s="4">
        <v>270</v>
      </c>
      <c r="N1004" s="59">
        <v>212.5</v>
      </c>
      <c r="O1004" s="73"/>
      <c r="P1004" s="65">
        <f t="shared" si="341"/>
        <v>67</v>
      </c>
      <c r="Q1004" s="65">
        <f t="shared" si="343"/>
        <v>44</v>
      </c>
      <c r="R1004" s="65">
        <f>VLOOKUP(L1004,PER_CC,2,FALSE)</f>
        <v>91</v>
      </c>
      <c r="S1004" s="65">
        <f t="shared" si="340"/>
        <v>80</v>
      </c>
      <c r="T1004" s="53">
        <v>80</v>
      </c>
      <c r="V1004" s="63"/>
      <c r="W1004" s="63"/>
      <c r="X1004" s="63"/>
      <c r="Y1004" s="63"/>
      <c r="AA1004" s="4" t="s">
        <v>263</v>
      </c>
    </row>
    <row r="1005" spans="1:27" hidden="1" x14ac:dyDescent="0.25">
      <c r="A1005" s="46">
        <v>200069503</v>
      </c>
      <c r="B1005" s="46" t="s">
        <v>2621</v>
      </c>
      <c r="C1005" s="46" t="s">
        <v>424</v>
      </c>
      <c r="D1005" s="46" t="s">
        <v>2622</v>
      </c>
      <c r="E1005" t="s">
        <v>2484</v>
      </c>
      <c r="F1005" s="50" t="s">
        <v>2485</v>
      </c>
      <c r="G1005" s="39">
        <v>43700</v>
      </c>
      <c r="H1005" s="4">
        <v>1283</v>
      </c>
      <c r="J1005" s="4">
        <v>210</v>
      </c>
      <c r="K1005" s="4">
        <v>120</v>
      </c>
      <c r="L1005" s="4">
        <v>110</v>
      </c>
      <c r="M1005" s="4">
        <v>220</v>
      </c>
      <c r="N1005" s="59">
        <v>165</v>
      </c>
      <c r="O1005" s="73"/>
      <c r="P1005" s="65">
        <f t="shared" si="341"/>
        <v>83</v>
      </c>
      <c r="Q1005" s="65">
        <f t="shared" si="343"/>
        <v>16</v>
      </c>
      <c r="R1005" s="65">
        <v>6</v>
      </c>
      <c r="S1005" s="65">
        <f t="shared" si="340"/>
        <v>32</v>
      </c>
      <c r="T1005" s="53">
        <f>VLOOKUP(N1005,PER_PGLOB,2,FALSE)</f>
        <v>24</v>
      </c>
      <c r="V1005" s="63">
        <f t="shared" ref="V1005:V1068" si="344">VALUE(IF(J1005&lt;126,"1",IF(J1005&lt;154,"2",IF(J1005&lt;203,"3",IF(J1005&lt;=300,"4","ERROR")))))</f>
        <v>4</v>
      </c>
      <c r="W1005" s="63">
        <f t="shared" ref="W1005:W1068" si="345">VALUE(IF(K1005&lt;125,"1",IF(K1005&lt;158,"2",IF(K1005&lt;200,"3",IF(K1005&lt;=300,"4","ERROR")))))</f>
        <v>1</v>
      </c>
      <c r="X1005" s="63">
        <f t="shared" ref="X1005:X1068" si="346">VALUE(IF(L1005&lt;125,"1",IF(L1005&lt;157,"2",IF(L1005&lt;200,"3",IF(L1005&lt;=300,"4","ERROR")))))</f>
        <v>1</v>
      </c>
      <c r="Y1005" s="63" t="str">
        <f t="shared" ref="Y1005:Y1068" si="347">IF(M1005&lt;123,"-A1",IF(M1005&lt;146,"A1",IF(M1005&lt;171,"A2",IF(M1005&lt;200,"B1",IF(M1005&lt;=300,"B2","ERROR")))))</f>
        <v>B2</v>
      </c>
      <c r="AA1005" s="4" t="s">
        <v>263</v>
      </c>
    </row>
    <row r="1006" spans="1:27" hidden="1" x14ac:dyDescent="0.25">
      <c r="A1006" s="46">
        <v>200052355</v>
      </c>
      <c r="B1006" s="46" t="s">
        <v>2625</v>
      </c>
      <c r="C1006" s="46" t="s">
        <v>1233</v>
      </c>
      <c r="D1006" s="46" t="s">
        <v>2626</v>
      </c>
      <c r="E1006" t="s">
        <v>2484</v>
      </c>
      <c r="F1006" s="50" t="s">
        <v>2485</v>
      </c>
      <c r="G1006" s="39">
        <v>43700</v>
      </c>
      <c r="H1006" s="4">
        <v>1283</v>
      </c>
      <c r="J1006" s="4">
        <v>40</v>
      </c>
      <c r="K1006" s="4">
        <v>50</v>
      </c>
      <c r="L1006" s="4">
        <v>100</v>
      </c>
      <c r="M1006" s="4">
        <v>30</v>
      </c>
      <c r="N1006" s="59">
        <v>55</v>
      </c>
      <c r="O1006" s="73"/>
      <c r="P1006" s="65">
        <v>1</v>
      </c>
      <c r="Q1006" s="65">
        <f t="shared" si="343"/>
        <v>1</v>
      </c>
      <c r="R1006" s="65">
        <v>6</v>
      </c>
      <c r="S1006" s="65">
        <v>1</v>
      </c>
      <c r="T1006" s="53">
        <v>1</v>
      </c>
      <c r="V1006" s="63">
        <f t="shared" si="344"/>
        <v>1</v>
      </c>
      <c r="W1006" s="63">
        <f t="shared" si="345"/>
        <v>1</v>
      </c>
      <c r="X1006" s="63">
        <f t="shared" si="346"/>
        <v>1</v>
      </c>
      <c r="Y1006" s="63" t="str">
        <f t="shared" si="347"/>
        <v>-A1</v>
      </c>
      <c r="AA1006" s="4" t="s">
        <v>263</v>
      </c>
    </row>
    <row r="1007" spans="1:27" hidden="1" x14ac:dyDescent="0.25">
      <c r="A1007" s="46">
        <v>200080385</v>
      </c>
      <c r="B1007" s="46" t="s">
        <v>2627</v>
      </c>
      <c r="C1007" s="46" t="s">
        <v>112</v>
      </c>
      <c r="D1007" s="46" t="s">
        <v>2628</v>
      </c>
      <c r="E1007" t="s">
        <v>2484</v>
      </c>
      <c r="F1007" s="50" t="s">
        <v>2485</v>
      </c>
      <c r="G1007" s="39">
        <v>43700</v>
      </c>
      <c r="H1007" s="4">
        <v>1283</v>
      </c>
      <c r="J1007" s="4">
        <v>160</v>
      </c>
      <c r="K1007" s="4">
        <v>220</v>
      </c>
      <c r="L1007" s="4">
        <v>240</v>
      </c>
      <c r="M1007" s="4">
        <v>260</v>
      </c>
      <c r="N1007" s="59">
        <v>220</v>
      </c>
      <c r="O1007" s="73"/>
      <c r="P1007" s="65">
        <f t="shared" ref="P1007:P1017" si="348">VLOOKUP(J1007,PER_RC,2,FALSE)</f>
        <v>48</v>
      </c>
      <c r="Q1007" s="65">
        <f t="shared" si="343"/>
        <v>96</v>
      </c>
      <c r="R1007" s="65">
        <f>VLOOKUP(L1007,PER_CC,2,FALSE)</f>
        <v>91</v>
      </c>
      <c r="S1007" s="65">
        <f>VLOOKUP(M1007,PER_IGL,2,FALSE)</f>
        <v>66</v>
      </c>
      <c r="T1007" s="53">
        <f>VLOOKUP(N1007,PER_PGLOB,2,FALSE)</f>
        <v>87</v>
      </c>
      <c r="V1007" s="63">
        <f t="shared" si="344"/>
        <v>3</v>
      </c>
      <c r="W1007" s="63">
        <f t="shared" si="345"/>
        <v>4</v>
      </c>
      <c r="X1007" s="63">
        <f t="shared" si="346"/>
        <v>4</v>
      </c>
      <c r="Y1007" s="63" t="str">
        <f t="shared" si="347"/>
        <v>B2</v>
      </c>
      <c r="AA1007" s="4" t="s">
        <v>263</v>
      </c>
    </row>
    <row r="1008" spans="1:27" hidden="1" x14ac:dyDescent="0.25">
      <c r="A1008" s="46">
        <v>200082509</v>
      </c>
      <c r="B1008" s="46" t="s">
        <v>2631</v>
      </c>
      <c r="C1008" s="46" t="s">
        <v>432</v>
      </c>
      <c r="D1008" s="46" t="s">
        <v>2632</v>
      </c>
      <c r="E1008" t="s">
        <v>2484</v>
      </c>
      <c r="F1008" s="50" t="s">
        <v>2485</v>
      </c>
      <c r="G1008" s="39">
        <v>43700</v>
      </c>
      <c r="H1008" s="4">
        <v>1283</v>
      </c>
      <c r="J1008" s="4">
        <v>90</v>
      </c>
      <c r="K1008" s="4">
        <v>70</v>
      </c>
      <c r="L1008" s="4">
        <v>90</v>
      </c>
      <c r="M1008" s="4">
        <v>200</v>
      </c>
      <c r="N1008" s="59">
        <v>112.5</v>
      </c>
      <c r="O1008" s="73"/>
      <c r="P1008" s="65">
        <f t="shared" si="348"/>
        <v>8</v>
      </c>
      <c r="Q1008" s="65">
        <f t="shared" si="343"/>
        <v>4</v>
      </c>
      <c r="R1008" s="65">
        <v>5</v>
      </c>
      <c r="S1008" s="65">
        <f>VLOOKUP(M1008,PER_IGL,2,FALSE)</f>
        <v>20</v>
      </c>
      <c r="T1008" s="53">
        <v>5</v>
      </c>
      <c r="V1008" s="63">
        <f t="shared" si="344"/>
        <v>1</v>
      </c>
      <c r="W1008" s="63">
        <f t="shared" si="345"/>
        <v>1</v>
      </c>
      <c r="X1008" s="63">
        <f t="shared" si="346"/>
        <v>1</v>
      </c>
      <c r="Y1008" s="63" t="str">
        <f t="shared" si="347"/>
        <v>B2</v>
      </c>
      <c r="AA1008" s="4" t="s">
        <v>263</v>
      </c>
    </row>
    <row r="1009" spans="1:27" hidden="1" x14ac:dyDescent="0.25">
      <c r="A1009" s="46">
        <v>200060543</v>
      </c>
      <c r="B1009" s="46" t="s">
        <v>3251</v>
      </c>
      <c r="C1009" s="46" t="s">
        <v>3252</v>
      </c>
      <c r="D1009" s="47" t="s">
        <v>3253</v>
      </c>
      <c r="E1009" t="s">
        <v>2484</v>
      </c>
      <c r="F1009" s="46" t="s">
        <v>2485</v>
      </c>
      <c r="G1009" s="39">
        <v>43700</v>
      </c>
      <c r="H1009" s="73">
        <v>1283</v>
      </c>
      <c r="J1009" s="4">
        <v>110</v>
      </c>
      <c r="K1009" s="4">
        <v>110</v>
      </c>
      <c r="L1009" s="4">
        <v>170</v>
      </c>
      <c r="M1009" s="4">
        <v>220</v>
      </c>
      <c r="N1009" s="59">
        <v>152.5</v>
      </c>
      <c r="O1009" s="73"/>
      <c r="P1009" s="65">
        <f t="shared" si="348"/>
        <v>16</v>
      </c>
      <c r="Q1009" s="65">
        <v>11</v>
      </c>
      <c r="R1009" s="65">
        <f t="shared" ref="R1009:R1016" si="349">VLOOKUP(L1009,PER_CC,2,FALSE)</f>
        <v>18</v>
      </c>
      <c r="S1009" s="65">
        <f>VLOOKUP(M1009,PER_IGL,2,FALSE)</f>
        <v>32</v>
      </c>
      <c r="T1009" s="53">
        <v>16</v>
      </c>
      <c r="V1009" s="65">
        <f t="shared" si="344"/>
        <v>1</v>
      </c>
      <c r="W1009" s="65">
        <f t="shared" si="345"/>
        <v>1</v>
      </c>
      <c r="X1009" s="65">
        <f t="shared" si="346"/>
        <v>3</v>
      </c>
      <c r="Y1009" s="65" t="str">
        <f t="shared" si="347"/>
        <v>B2</v>
      </c>
      <c r="AA1009" s="4" t="s">
        <v>263</v>
      </c>
    </row>
    <row r="1010" spans="1:27" hidden="1" x14ac:dyDescent="0.25">
      <c r="A1010" s="46">
        <v>200069535</v>
      </c>
      <c r="B1010" s="46" t="s">
        <v>3254</v>
      </c>
      <c r="C1010" s="46" t="s">
        <v>137</v>
      </c>
      <c r="D1010" s="47" t="s">
        <v>3255</v>
      </c>
      <c r="E1010" t="s">
        <v>2484</v>
      </c>
      <c r="F1010" s="46" t="s">
        <v>2485</v>
      </c>
      <c r="G1010" s="39">
        <v>43700</v>
      </c>
      <c r="H1010" s="73">
        <v>1283</v>
      </c>
      <c r="J1010" s="4">
        <v>60</v>
      </c>
      <c r="K1010" s="4">
        <v>50</v>
      </c>
      <c r="L1010" s="4">
        <v>80</v>
      </c>
      <c r="M1010" s="4">
        <v>100</v>
      </c>
      <c r="N1010" s="59">
        <v>72.5</v>
      </c>
      <c r="O1010" s="73"/>
      <c r="P1010" s="65">
        <f t="shared" si="348"/>
        <v>1</v>
      </c>
      <c r="Q1010" s="65">
        <f t="shared" ref="Q1010:Q1019" si="350">VLOOKUP(K1010,PER_LC,2,FALSE)</f>
        <v>1</v>
      </c>
      <c r="R1010" s="65">
        <f t="shared" si="349"/>
        <v>4</v>
      </c>
      <c r="S1010" s="65">
        <v>1</v>
      </c>
      <c r="T1010" s="53">
        <v>1</v>
      </c>
      <c r="V1010" s="65">
        <f t="shared" si="344"/>
        <v>1</v>
      </c>
      <c r="W1010" s="65">
        <f t="shared" si="345"/>
        <v>1</v>
      </c>
      <c r="X1010" s="65">
        <f t="shared" si="346"/>
        <v>1</v>
      </c>
      <c r="Y1010" s="65" t="str">
        <f t="shared" si="347"/>
        <v>-A1</v>
      </c>
      <c r="AA1010" s="4" t="s">
        <v>263</v>
      </c>
    </row>
    <row r="1011" spans="1:27" hidden="1" x14ac:dyDescent="0.25">
      <c r="A1011" s="46">
        <v>200082511</v>
      </c>
      <c r="B1011" s="46" t="s">
        <v>3258</v>
      </c>
      <c r="C1011" s="46" t="s">
        <v>3259</v>
      </c>
      <c r="D1011" s="47" t="s">
        <v>3260</v>
      </c>
      <c r="E1011" t="s">
        <v>2484</v>
      </c>
      <c r="F1011" s="46" t="s">
        <v>2485</v>
      </c>
      <c r="G1011" s="39">
        <v>43700</v>
      </c>
      <c r="H1011" s="73">
        <v>1283</v>
      </c>
      <c r="J1011" s="4">
        <v>90</v>
      </c>
      <c r="K1011" s="4">
        <v>50</v>
      </c>
      <c r="L1011" s="4">
        <v>60</v>
      </c>
      <c r="M1011" s="4">
        <v>250</v>
      </c>
      <c r="N1011" s="59">
        <v>112.5</v>
      </c>
      <c r="O1011" s="73"/>
      <c r="P1011" s="65">
        <f t="shared" si="348"/>
        <v>8</v>
      </c>
      <c r="Q1011" s="65">
        <f t="shared" si="350"/>
        <v>1</v>
      </c>
      <c r="R1011" s="65">
        <f t="shared" si="349"/>
        <v>2</v>
      </c>
      <c r="S1011" s="65">
        <f t="shared" ref="S1011:S1024" si="351">VLOOKUP(M1011,PER_IGL,2,FALSE)</f>
        <v>55</v>
      </c>
      <c r="T1011" s="53">
        <v>5</v>
      </c>
      <c r="V1011" s="65">
        <f t="shared" si="344"/>
        <v>1</v>
      </c>
      <c r="W1011" s="65">
        <f t="shared" si="345"/>
        <v>1</v>
      </c>
      <c r="X1011" s="65">
        <f t="shared" si="346"/>
        <v>1</v>
      </c>
      <c r="Y1011" s="65" t="str">
        <f t="shared" si="347"/>
        <v>B2</v>
      </c>
      <c r="AA1011" s="4" t="s">
        <v>263</v>
      </c>
    </row>
    <row r="1012" spans="1:27" hidden="1" x14ac:dyDescent="0.25">
      <c r="A1012" s="46">
        <v>200082266</v>
      </c>
      <c r="B1012" s="46" t="s">
        <v>2635</v>
      </c>
      <c r="C1012" s="46" t="s">
        <v>503</v>
      </c>
      <c r="D1012" s="46" t="s">
        <v>2636</v>
      </c>
      <c r="E1012" t="s">
        <v>2484</v>
      </c>
      <c r="F1012" s="50" t="s">
        <v>2485</v>
      </c>
      <c r="G1012" s="39">
        <v>43700</v>
      </c>
      <c r="H1012" s="4">
        <v>1283</v>
      </c>
      <c r="J1012" s="4">
        <v>110</v>
      </c>
      <c r="K1012" s="4">
        <v>140</v>
      </c>
      <c r="L1012" s="4">
        <v>190</v>
      </c>
      <c r="M1012" s="4">
        <v>240</v>
      </c>
      <c r="N1012" s="59">
        <v>170</v>
      </c>
      <c r="O1012" s="73"/>
      <c r="P1012" s="65">
        <f t="shared" si="348"/>
        <v>16</v>
      </c>
      <c r="Q1012" s="65">
        <f t="shared" si="350"/>
        <v>27</v>
      </c>
      <c r="R1012" s="65">
        <f t="shared" si="349"/>
        <v>36</v>
      </c>
      <c r="S1012" s="65">
        <f t="shared" si="351"/>
        <v>47</v>
      </c>
      <c r="T1012" s="53">
        <f>VLOOKUP(N1012,PER_PGLOB,2,FALSE)</f>
        <v>28</v>
      </c>
      <c r="V1012" s="65">
        <f t="shared" si="344"/>
        <v>1</v>
      </c>
      <c r="W1012" s="65">
        <f t="shared" si="345"/>
        <v>2</v>
      </c>
      <c r="X1012" s="65">
        <f t="shared" si="346"/>
        <v>3</v>
      </c>
      <c r="Y1012" s="65" t="str">
        <f t="shared" si="347"/>
        <v>B2</v>
      </c>
      <c r="AA1012" s="4" t="s">
        <v>263</v>
      </c>
    </row>
    <row r="1013" spans="1:27" hidden="1" x14ac:dyDescent="0.25">
      <c r="A1013" s="46">
        <v>200089607</v>
      </c>
      <c r="B1013" s="46" t="s">
        <v>2641</v>
      </c>
      <c r="C1013" s="46" t="s">
        <v>2642</v>
      </c>
      <c r="D1013" s="46" t="s">
        <v>2643</v>
      </c>
      <c r="E1013" t="s">
        <v>2484</v>
      </c>
      <c r="F1013" s="50" t="s">
        <v>2485</v>
      </c>
      <c r="G1013" s="39">
        <v>43700</v>
      </c>
      <c r="H1013" s="4">
        <v>1283</v>
      </c>
      <c r="J1013" s="4">
        <v>200</v>
      </c>
      <c r="K1013" s="4">
        <v>180</v>
      </c>
      <c r="L1013" s="4">
        <v>180</v>
      </c>
      <c r="M1013" s="4">
        <v>270</v>
      </c>
      <c r="N1013" s="59">
        <v>207.5</v>
      </c>
      <c r="O1013" s="73"/>
      <c r="P1013" s="65">
        <f t="shared" si="348"/>
        <v>79</v>
      </c>
      <c r="Q1013" s="65">
        <f t="shared" si="350"/>
        <v>71</v>
      </c>
      <c r="R1013" s="65">
        <f t="shared" si="349"/>
        <v>29</v>
      </c>
      <c r="S1013" s="65">
        <f t="shared" si="351"/>
        <v>80</v>
      </c>
      <c r="T1013" s="53">
        <v>74</v>
      </c>
      <c r="V1013" s="65">
        <f t="shared" si="344"/>
        <v>3</v>
      </c>
      <c r="W1013" s="65">
        <f t="shared" si="345"/>
        <v>3</v>
      </c>
      <c r="X1013" s="65">
        <f t="shared" si="346"/>
        <v>3</v>
      </c>
      <c r="Y1013" s="65" t="str">
        <f t="shared" si="347"/>
        <v>B2</v>
      </c>
      <c r="AA1013" s="4" t="s">
        <v>263</v>
      </c>
    </row>
    <row r="1014" spans="1:27" hidden="1" x14ac:dyDescent="0.25">
      <c r="A1014" s="46">
        <v>200060072</v>
      </c>
      <c r="B1014" s="46" t="s">
        <v>2644</v>
      </c>
      <c r="C1014" s="46" t="s">
        <v>429</v>
      </c>
      <c r="D1014" s="46" t="s">
        <v>2645</v>
      </c>
      <c r="E1014" t="s">
        <v>2484</v>
      </c>
      <c r="F1014" s="50" t="s">
        <v>2485</v>
      </c>
      <c r="G1014" s="39">
        <v>43700</v>
      </c>
      <c r="H1014" s="4">
        <v>1283</v>
      </c>
      <c r="J1014" s="4">
        <v>150</v>
      </c>
      <c r="K1014" s="4">
        <v>100</v>
      </c>
      <c r="L1014" s="4">
        <v>190</v>
      </c>
      <c r="M1014" s="4">
        <v>270</v>
      </c>
      <c r="N1014" s="59">
        <v>177.5</v>
      </c>
      <c r="O1014" s="73"/>
      <c r="P1014" s="65">
        <f t="shared" si="348"/>
        <v>42</v>
      </c>
      <c r="Q1014" s="65">
        <f t="shared" si="350"/>
        <v>9</v>
      </c>
      <c r="R1014" s="65">
        <f t="shared" si="349"/>
        <v>36</v>
      </c>
      <c r="S1014" s="65">
        <f t="shared" si="351"/>
        <v>80</v>
      </c>
      <c r="T1014" s="53">
        <v>35</v>
      </c>
      <c r="V1014" s="65">
        <f t="shared" si="344"/>
        <v>2</v>
      </c>
      <c r="W1014" s="65">
        <f t="shared" si="345"/>
        <v>1</v>
      </c>
      <c r="X1014" s="65">
        <f t="shared" si="346"/>
        <v>3</v>
      </c>
      <c r="Y1014" s="65" t="str">
        <f t="shared" si="347"/>
        <v>B2</v>
      </c>
      <c r="AA1014" s="4" t="s">
        <v>263</v>
      </c>
    </row>
    <row r="1015" spans="1:27" hidden="1" x14ac:dyDescent="0.25">
      <c r="A1015" s="46">
        <v>200069441</v>
      </c>
      <c r="B1015" s="46" t="s">
        <v>2646</v>
      </c>
      <c r="C1015" s="46" t="s">
        <v>2647</v>
      </c>
      <c r="D1015" s="46" t="s">
        <v>2648</v>
      </c>
      <c r="E1015" t="s">
        <v>2484</v>
      </c>
      <c r="F1015" s="50" t="s">
        <v>2485</v>
      </c>
      <c r="G1015" s="39">
        <v>43700</v>
      </c>
      <c r="H1015" s="4">
        <v>1283</v>
      </c>
      <c r="J1015" s="4">
        <v>220</v>
      </c>
      <c r="K1015" s="4">
        <v>200</v>
      </c>
      <c r="L1015" s="4">
        <v>120</v>
      </c>
      <c r="M1015" s="4">
        <v>200</v>
      </c>
      <c r="N1015" s="59">
        <v>185</v>
      </c>
      <c r="O1015" s="73"/>
      <c r="P1015" s="65">
        <f t="shared" si="348"/>
        <v>89</v>
      </c>
      <c r="Q1015" s="65">
        <f t="shared" si="350"/>
        <v>87</v>
      </c>
      <c r="R1015" s="65">
        <f t="shared" si="349"/>
        <v>8</v>
      </c>
      <c r="S1015" s="65">
        <f t="shared" si="351"/>
        <v>20</v>
      </c>
      <c r="T1015" s="53">
        <f>VLOOKUP(N1015,PER_PGLOB,2,FALSE)</f>
        <v>42</v>
      </c>
      <c r="V1015" s="65">
        <f t="shared" si="344"/>
        <v>4</v>
      </c>
      <c r="W1015" s="65">
        <f t="shared" si="345"/>
        <v>4</v>
      </c>
      <c r="X1015" s="65">
        <f t="shared" si="346"/>
        <v>1</v>
      </c>
      <c r="Y1015" s="65" t="str">
        <f t="shared" si="347"/>
        <v>B2</v>
      </c>
      <c r="AA1015" s="4" t="s">
        <v>263</v>
      </c>
    </row>
    <row r="1016" spans="1:27" hidden="1" x14ac:dyDescent="0.25">
      <c r="A1016" s="46">
        <v>200080393</v>
      </c>
      <c r="B1016" s="46" t="s">
        <v>2649</v>
      </c>
      <c r="C1016" s="46" t="s">
        <v>114</v>
      </c>
      <c r="D1016" s="46" t="s">
        <v>2650</v>
      </c>
      <c r="E1016" t="s">
        <v>2484</v>
      </c>
      <c r="F1016" s="50" t="s">
        <v>2485</v>
      </c>
      <c r="G1016" s="39">
        <v>43700</v>
      </c>
      <c r="H1016" s="4">
        <v>1283</v>
      </c>
      <c r="J1016" s="4">
        <v>120</v>
      </c>
      <c r="K1016" s="4">
        <v>190</v>
      </c>
      <c r="L1016" s="4">
        <v>210</v>
      </c>
      <c r="M1016" s="4">
        <v>260</v>
      </c>
      <c r="N1016" s="59">
        <v>195</v>
      </c>
      <c r="O1016" s="73"/>
      <c r="P1016" s="65">
        <f t="shared" si="348"/>
        <v>24</v>
      </c>
      <c r="Q1016" s="65">
        <f t="shared" si="350"/>
        <v>79</v>
      </c>
      <c r="R1016" s="65">
        <f t="shared" si="349"/>
        <v>59</v>
      </c>
      <c r="S1016" s="65">
        <f t="shared" si="351"/>
        <v>66</v>
      </c>
      <c r="T1016" s="53">
        <f>VLOOKUP(N1016,PER_PGLOB,2,FALSE)</f>
        <v>55</v>
      </c>
      <c r="V1016" s="65">
        <f t="shared" si="344"/>
        <v>1</v>
      </c>
      <c r="W1016" s="65">
        <f t="shared" si="345"/>
        <v>3</v>
      </c>
      <c r="X1016" s="65">
        <f t="shared" si="346"/>
        <v>4</v>
      </c>
      <c r="Y1016" s="65" t="str">
        <f t="shared" si="347"/>
        <v>B2</v>
      </c>
      <c r="AA1016" s="4" t="s">
        <v>263</v>
      </c>
    </row>
    <row r="1017" spans="1:27" hidden="1" x14ac:dyDescent="0.25">
      <c r="A1017" s="46">
        <v>200086716</v>
      </c>
      <c r="B1017" s="46" t="s">
        <v>2656</v>
      </c>
      <c r="C1017" s="46" t="s">
        <v>167</v>
      </c>
      <c r="D1017" s="46" t="s">
        <v>2657</v>
      </c>
      <c r="E1017" t="s">
        <v>2484</v>
      </c>
      <c r="F1017" s="50" t="s">
        <v>2485</v>
      </c>
      <c r="G1017" s="39">
        <v>43700</v>
      </c>
      <c r="H1017" s="4">
        <v>1283</v>
      </c>
      <c r="J1017" s="4">
        <v>230</v>
      </c>
      <c r="K1017" s="4">
        <v>170</v>
      </c>
      <c r="L1017" s="4">
        <v>110</v>
      </c>
      <c r="M1017" s="4">
        <v>250</v>
      </c>
      <c r="N1017" s="59">
        <v>190</v>
      </c>
      <c r="O1017" s="73"/>
      <c r="P1017" s="65">
        <f t="shared" si="348"/>
        <v>93</v>
      </c>
      <c r="Q1017" s="65">
        <f t="shared" si="350"/>
        <v>53</v>
      </c>
      <c r="R1017" s="65">
        <v>6</v>
      </c>
      <c r="S1017" s="65">
        <f t="shared" si="351"/>
        <v>55</v>
      </c>
      <c r="T1017" s="53">
        <f>VLOOKUP(N1017,PER_PGLOB,2,FALSE)</f>
        <v>50</v>
      </c>
      <c r="V1017" s="65">
        <f t="shared" si="344"/>
        <v>4</v>
      </c>
      <c r="W1017" s="65">
        <f t="shared" si="345"/>
        <v>3</v>
      </c>
      <c r="X1017" s="65">
        <f t="shared" si="346"/>
        <v>1</v>
      </c>
      <c r="Y1017" s="65" t="str">
        <f t="shared" si="347"/>
        <v>B2</v>
      </c>
      <c r="AA1017" s="4" t="s">
        <v>263</v>
      </c>
    </row>
    <row r="1018" spans="1:27" hidden="1" x14ac:dyDescent="0.25">
      <c r="A1018" s="46">
        <v>200080396</v>
      </c>
      <c r="B1018" s="46" t="s">
        <v>3265</v>
      </c>
      <c r="C1018" s="46" t="s">
        <v>3</v>
      </c>
      <c r="D1018" s="47" t="s">
        <v>3266</v>
      </c>
      <c r="E1018" t="s">
        <v>2484</v>
      </c>
      <c r="F1018" s="46" t="s">
        <v>2485</v>
      </c>
      <c r="G1018" s="39">
        <v>43700</v>
      </c>
      <c r="H1018" s="73">
        <v>1283</v>
      </c>
      <c r="J1018" s="4">
        <v>40</v>
      </c>
      <c r="K1018" s="4">
        <v>180</v>
      </c>
      <c r="L1018" s="4">
        <v>180</v>
      </c>
      <c r="M1018" s="4">
        <v>220</v>
      </c>
      <c r="N1018" s="59">
        <v>155</v>
      </c>
      <c r="O1018" s="73"/>
      <c r="P1018" s="65">
        <v>1</v>
      </c>
      <c r="Q1018" s="65">
        <f t="shared" si="350"/>
        <v>71</v>
      </c>
      <c r="R1018" s="65">
        <f t="shared" ref="R1018:R1024" si="352">VLOOKUP(L1018,PER_CC,2,FALSE)</f>
        <v>29</v>
      </c>
      <c r="S1018" s="65">
        <f t="shared" si="351"/>
        <v>32</v>
      </c>
      <c r="T1018" s="53">
        <v>18</v>
      </c>
      <c r="V1018" s="65">
        <f t="shared" si="344"/>
        <v>1</v>
      </c>
      <c r="W1018" s="65">
        <f t="shared" si="345"/>
        <v>3</v>
      </c>
      <c r="X1018" s="65">
        <f t="shared" si="346"/>
        <v>3</v>
      </c>
      <c r="Y1018" s="65" t="str">
        <f t="shared" si="347"/>
        <v>B2</v>
      </c>
      <c r="AA1018" s="4" t="s">
        <v>263</v>
      </c>
    </row>
    <row r="1019" spans="1:27" hidden="1" x14ac:dyDescent="0.25">
      <c r="A1019" s="46">
        <v>200067723</v>
      </c>
      <c r="B1019" s="46" t="s">
        <v>2672</v>
      </c>
      <c r="C1019" s="46" t="s">
        <v>373</v>
      </c>
      <c r="D1019" s="46" t="s">
        <v>2673</v>
      </c>
      <c r="E1019" t="s">
        <v>2484</v>
      </c>
      <c r="F1019" s="50" t="s">
        <v>2485</v>
      </c>
      <c r="G1019" s="39">
        <v>43700</v>
      </c>
      <c r="H1019" s="4">
        <v>1283</v>
      </c>
      <c r="J1019" s="4">
        <v>220</v>
      </c>
      <c r="K1019" s="4">
        <v>190</v>
      </c>
      <c r="L1019" s="4">
        <v>130</v>
      </c>
      <c r="M1019" s="4">
        <v>220</v>
      </c>
      <c r="N1019" s="59">
        <v>190</v>
      </c>
      <c r="O1019" s="73"/>
      <c r="P1019" s="65">
        <f t="shared" ref="P1019:P1026" si="353">VLOOKUP(J1019,PER_RC,2,FALSE)</f>
        <v>89</v>
      </c>
      <c r="Q1019" s="65">
        <f t="shared" si="350"/>
        <v>79</v>
      </c>
      <c r="R1019" s="65">
        <f t="shared" si="352"/>
        <v>9</v>
      </c>
      <c r="S1019" s="65">
        <f t="shared" si="351"/>
        <v>32</v>
      </c>
      <c r="T1019" s="53">
        <f>VLOOKUP(N1019,PER_PGLOB,2,FALSE)</f>
        <v>50</v>
      </c>
      <c r="V1019" s="65">
        <f t="shared" si="344"/>
        <v>4</v>
      </c>
      <c r="W1019" s="65">
        <f t="shared" si="345"/>
        <v>3</v>
      </c>
      <c r="X1019" s="65">
        <f t="shared" si="346"/>
        <v>2</v>
      </c>
      <c r="Y1019" s="65" t="str">
        <f t="shared" si="347"/>
        <v>B2</v>
      </c>
      <c r="AA1019" s="4" t="s">
        <v>263</v>
      </c>
    </row>
    <row r="1020" spans="1:27" hidden="1" x14ac:dyDescent="0.25">
      <c r="A1020" s="46">
        <v>200091258</v>
      </c>
      <c r="B1020" s="46" t="s">
        <v>3273</v>
      </c>
      <c r="C1020" s="46" t="s">
        <v>405</v>
      </c>
      <c r="D1020" s="47" t="s">
        <v>3274</v>
      </c>
      <c r="E1020" t="s">
        <v>2484</v>
      </c>
      <c r="F1020" s="46" t="s">
        <v>2485</v>
      </c>
      <c r="G1020" s="39">
        <v>43700</v>
      </c>
      <c r="H1020" s="73">
        <v>1283</v>
      </c>
      <c r="J1020" s="4">
        <v>150</v>
      </c>
      <c r="K1020" s="4">
        <v>110</v>
      </c>
      <c r="L1020" s="4">
        <v>200</v>
      </c>
      <c r="M1020" s="4">
        <v>290</v>
      </c>
      <c r="N1020" s="59">
        <v>187.5</v>
      </c>
      <c r="O1020" s="73"/>
      <c r="P1020" s="65">
        <f t="shared" si="353"/>
        <v>42</v>
      </c>
      <c r="Q1020" s="65">
        <v>11</v>
      </c>
      <c r="R1020" s="65">
        <f t="shared" si="352"/>
        <v>48</v>
      </c>
      <c r="S1020" s="65">
        <f t="shared" si="351"/>
        <v>97</v>
      </c>
      <c r="T1020" s="53">
        <v>45</v>
      </c>
      <c r="V1020" s="65">
        <f t="shared" si="344"/>
        <v>2</v>
      </c>
      <c r="W1020" s="65">
        <f t="shared" si="345"/>
        <v>1</v>
      </c>
      <c r="X1020" s="65">
        <f t="shared" si="346"/>
        <v>4</v>
      </c>
      <c r="Y1020" s="65" t="str">
        <f t="shared" si="347"/>
        <v>B2</v>
      </c>
      <c r="AA1020" s="4" t="s">
        <v>263</v>
      </c>
    </row>
    <row r="1021" spans="1:27" hidden="1" x14ac:dyDescent="0.25">
      <c r="A1021" s="46">
        <v>200074755</v>
      </c>
      <c r="B1021" s="46" t="s">
        <v>2682</v>
      </c>
      <c r="C1021" s="46" t="s">
        <v>3</v>
      </c>
      <c r="D1021" s="46" t="s">
        <v>2683</v>
      </c>
      <c r="E1021" t="s">
        <v>2484</v>
      </c>
      <c r="F1021" s="50" t="s">
        <v>2485</v>
      </c>
      <c r="G1021" s="39">
        <v>43700</v>
      </c>
      <c r="H1021" s="4">
        <v>1283</v>
      </c>
      <c r="J1021" s="4">
        <v>70</v>
      </c>
      <c r="K1021" s="4">
        <v>200</v>
      </c>
      <c r="L1021" s="4">
        <v>250</v>
      </c>
      <c r="M1021" s="4">
        <v>230</v>
      </c>
      <c r="N1021" s="59">
        <v>187.5</v>
      </c>
      <c r="O1021" s="73"/>
      <c r="P1021" s="65">
        <f t="shared" si="353"/>
        <v>3</v>
      </c>
      <c r="Q1021" s="65">
        <f>VLOOKUP(K1021,PER_LC,2,FALSE)</f>
        <v>87</v>
      </c>
      <c r="R1021" s="65">
        <f t="shared" si="352"/>
        <v>96</v>
      </c>
      <c r="S1021" s="65">
        <f t="shared" si="351"/>
        <v>39</v>
      </c>
      <c r="T1021" s="53">
        <v>45</v>
      </c>
      <c r="V1021" s="65">
        <f t="shared" si="344"/>
        <v>1</v>
      </c>
      <c r="W1021" s="65">
        <f t="shared" si="345"/>
        <v>4</v>
      </c>
      <c r="X1021" s="65">
        <f t="shared" si="346"/>
        <v>4</v>
      </c>
      <c r="Y1021" s="65" t="str">
        <f t="shared" si="347"/>
        <v>B2</v>
      </c>
      <c r="AA1021" s="4" t="s">
        <v>263</v>
      </c>
    </row>
    <row r="1022" spans="1:27" hidden="1" x14ac:dyDescent="0.25">
      <c r="A1022" s="46">
        <v>200058503</v>
      </c>
      <c r="B1022" s="46" t="s">
        <v>2686</v>
      </c>
      <c r="C1022" s="46" t="s">
        <v>337</v>
      </c>
      <c r="D1022" s="46" t="s">
        <v>2687</v>
      </c>
      <c r="E1022" t="s">
        <v>2484</v>
      </c>
      <c r="F1022" s="50" t="s">
        <v>2485</v>
      </c>
      <c r="G1022" s="39">
        <v>43700</v>
      </c>
      <c r="H1022" s="4">
        <v>1283</v>
      </c>
      <c r="J1022" s="4">
        <v>120</v>
      </c>
      <c r="K1022" s="4">
        <v>100</v>
      </c>
      <c r="L1022" s="4">
        <v>200</v>
      </c>
      <c r="M1022" s="4">
        <v>220</v>
      </c>
      <c r="N1022" s="59">
        <v>160</v>
      </c>
      <c r="O1022" s="73"/>
      <c r="P1022" s="65">
        <f t="shared" si="353"/>
        <v>24</v>
      </c>
      <c r="Q1022" s="65">
        <f>VLOOKUP(K1022,PER_LC,2,FALSE)</f>
        <v>9</v>
      </c>
      <c r="R1022" s="65">
        <f t="shared" si="352"/>
        <v>48</v>
      </c>
      <c r="S1022" s="65">
        <f t="shared" si="351"/>
        <v>32</v>
      </c>
      <c r="T1022" s="53">
        <v>21</v>
      </c>
      <c r="V1022" s="65">
        <f t="shared" si="344"/>
        <v>1</v>
      </c>
      <c r="W1022" s="65">
        <f t="shared" si="345"/>
        <v>1</v>
      </c>
      <c r="X1022" s="65">
        <f t="shared" si="346"/>
        <v>4</v>
      </c>
      <c r="Y1022" s="65" t="str">
        <f t="shared" si="347"/>
        <v>B2</v>
      </c>
      <c r="AA1022" s="4" t="s">
        <v>263</v>
      </c>
    </row>
    <row r="1023" spans="1:27" hidden="1" x14ac:dyDescent="0.25">
      <c r="A1023" s="46">
        <v>200069541</v>
      </c>
      <c r="B1023" s="46" t="s">
        <v>2688</v>
      </c>
      <c r="C1023" s="46" t="s">
        <v>8</v>
      </c>
      <c r="D1023" s="46" t="s">
        <v>2689</v>
      </c>
      <c r="E1023" t="s">
        <v>2484</v>
      </c>
      <c r="F1023" s="50" t="s">
        <v>2485</v>
      </c>
      <c r="G1023" s="39">
        <v>43700</v>
      </c>
      <c r="H1023" s="4">
        <v>1283</v>
      </c>
      <c r="J1023" s="4">
        <v>210</v>
      </c>
      <c r="K1023" s="4">
        <v>170</v>
      </c>
      <c r="L1023" s="4">
        <v>80</v>
      </c>
      <c r="M1023" s="4">
        <v>210</v>
      </c>
      <c r="N1023" s="59">
        <v>167.5</v>
      </c>
      <c r="O1023" s="73"/>
      <c r="P1023" s="65">
        <f t="shared" si="353"/>
        <v>83</v>
      </c>
      <c r="Q1023" s="65">
        <f>VLOOKUP(K1023,PER_LC,2,FALSE)</f>
        <v>53</v>
      </c>
      <c r="R1023" s="65">
        <f t="shared" si="352"/>
        <v>4</v>
      </c>
      <c r="S1023" s="65">
        <f t="shared" si="351"/>
        <v>26</v>
      </c>
      <c r="T1023" s="53">
        <v>26</v>
      </c>
      <c r="V1023" s="65">
        <f t="shared" si="344"/>
        <v>4</v>
      </c>
      <c r="W1023" s="65">
        <f t="shared" si="345"/>
        <v>3</v>
      </c>
      <c r="X1023" s="65">
        <f t="shared" si="346"/>
        <v>1</v>
      </c>
      <c r="Y1023" s="65" t="str">
        <f t="shared" si="347"/>
        <v>B2</v>
      </c>
      <c r="AA1023" s="4" t="s">
        <v>263</v>
      </c>
    </row>
    <row r="1024" spans="1:27" hidden="1" x14ac:dyDescent="0.25">
      <c r="A1024" s="46">
        <v>200068710</v>
      </c>
      <c r="B1024" s="46" t="s">
        <v>2693</v>
      </c>
      <c r="C1024" s="46" t="s">
        <v>2499</v>
      </c>
      <c r="D1024" s="46" t="s">
        <v>2694</v>
      </c>
      <c r="E1024" t="s">
        <v>2484</v>
      </c>
      <c r="F1024" s="50" t="s">
        <v>2485</v>
      </c>
      <c r="G1024" s="39">
        <v>43700</v>
      </c>
      <c r="H1024" s="4">
        <v>1283</v>
      </c>
      <c r="J1024" s="4">
        <v>190</v>
      </c>
      <c r="K1024" s="4">
        <v>140</v>
      </c>
      <c r="L1024" s="4">
        <v>200</v>
      </c>
      <c r="M1024" s="4">
        <v>280</v>
      </c>
      <c r="N1024" s="59">
        <v>202.5</v>
      </c>
      <c r="O1024" s="73"/>
      <c r="P1024" s="65">
        <f t="shared" si="353"/>
        <v>73</v>
      </c>
      <c r="Q1024" s="65">
        <f>VLOOKUP(K1024,PER_LC,2,FALSE)</f>
        <v>27</v>
      </c>
      <c r="R1024" s="65">
        <f t="shared" si="352"/>
        <v>48</v>
      </c>
      <c r="S1024" s="65">
        <f t="shared" si="351"/>
        <v>91</v>
      </c>
      <c r="T1024" s="53">
        <v>67</v>
      </c>
      <c r="V1024" s="65">
        <f t="shared" si="344"/>
        <v>3</v>
      </c>
      <c r="W1024" s="65">
        <f t="shared" si="345"/>
        <v>2</v>
      </c>
      <c r="X1024" s="65">
        <f t="shared" si="346"/>
        <v>4</v>
      </c>
      <c r="Y1024" s="65" t="str">
        <f t="shared" si="347"/>
        <v>B2</v>
      </c>
      <c r="AA1024" s="4" t="s">
        <v>263</v>
      </c>
    </row>
    <row r="1025" spans="1:27" hidden="1" x14ac:dyDescent="0.25">
      <c r="A1025" s="46">
        <v>200008410</v>
      </c>
      <c r="B1025" s="46" t="s">
        <v>2710</v>
      </c>
      <c r="C1025" s="46" t="s">
        <v>896</v>
      </c>
      <c r="D1025" s="46" t="s">
        <v>2711</v>
      </c>
      <c r="E1025" t="s">
        <v>2484</v>
      </c>
      <c r="F1025" s="50" t="s">
        <v>2485</v>
      </c>
      <c r="G1025" s="39">
        <v>43700</v>
      </c>
      <c r="H1025" s="4">
        <v>1283</v>
      </c>
      <c r="J1025" s="4">
        <v>70</v>
      </c>
      <c r="K1025" s="4">
        <v>70</v>
      </c>
      <c r="L1025" s="4">
        <v>90</v>
      </c>
      <c r="M1025" s="4">
        <v>20</v>
      </c>
      <c r="N1025" s="59">
        <v>62.5</v>
      </c>
      <c r="O1025" s="73"/>
      <c r="P1025" s="65">
        <f t="shared" si="353"/>
        <v>3</v>
      </c>
      <c r="Q1025" s="65">
        <f>VLOOKUP(K1025,PER_LC,2,FALSE)</f>
        <v>4</v>
      </c>
      <c r="R1025" s="65">
        <v>5</v>
      </c>
      <c r="S1025" s="65">
        <v>1</v>
      </c>
      <c r="T1025" s="53">
        <v>1</v>
      </c>
      <c r="V1025" s="65">
        <f t="shared" si="344"/>
        <v>1</v>
      </c>
      <c r="W1025" s="65">
        <f t="shared" si="345"/>
        <v>1</v>
      </c>
      <c r="X1025" s="65">
        <f t="shared" si="346"/>
        <v>1</v>
      </c>
      <c r="Y1025" s="65" t="str">
        <f t="shared" si="347"/>
        <v>-A1</v>
      </c>
      <c r="AA1025" s="4" t="s">
        <v>263</v>
      </c>
    </row>
    <row r="1026" spans="1:27" hidden="1" x14ac:dyDescent="0.25">
      <c r="A1026" s="46">
        <v>200083014</v>
      </c>
      <c r="B1026" s="46" t="s">
        <v>1383</v>
      </c>
      <c r="C1026" s="46" t="s">
        <v>509</v>
      </c>
      <c r="D1026" s="46" t="s">
        <v>2713</v>
      </c>
      <c r="E1026" t="s">
        <v>2484</v>
      </c>
      <c r="F1026" s="50" t="s">
        <v>2485</v>
      </c>
      <c r="G1026" s="39">
        <v>43700</v>
      </c>
      <c r="H1026" s="4">
        <v>1283</v>
      </c>
      <c r="J1026" s="4">
        <v>210</v>
      </c>
      <c r="K1026" s="4">
        <v>110</v>
      </c>
      <c r="L1026" s="4">
        <v>30</v>
      </c>
      <c r="M1026" s="4">
        <v>60</v>
      </c>
      <c r="N1026" s="59">
        <v>102.5</v>
      </c>
      <c r="O1026" s="73"/>
      <c r="P1026" s="65">
        <f t="shared" si="353"/>
        <v>83</v>
      </c>
      <c r="Q1026" s="65">
        <v>11</v>
      </c>
      <c r="R1026" s="65">
        <v>1</v>
      </c>
      <c r="S1026" s="65">
        <v>1</v>
      </c>
      <c r="T1026" s="53">
        <v>3</v>
      </c>
      <c r="V1026" s="65">
        <f t="shared" si="344"/>
        <v>4</v>
      </c>
      <c r="W1026" s="65">
        <f t="shared" si="345"/>
        <v>1</v>
      </c>
      <c r="X1026" s="65">
        <f t="shared" si="346"/>
        <v>1</v>
      </c>
      <c r="Y1026" s="65" t="str">
        <f t="shared" si="347"/>
        <v>-A1</v>
      </c>
      <c r="AA1026" s="4" t="s">
        <v>263</v>
      </c>
    </row>
    <row r="1027" spans="1:27" hidden="1" x14ac:dyDescent="0.25">
      <c r="A1027" s="46">
        <v>200048606</v>
      </c>
      <c r="B1027" s="46" t="s">
        <v>3287</v>
      </c>
      <c r="C1027" s="46" t="s">
        <v>503</v>
      </c>
      <c r="D1027" s="47" t="s">
        <v>3288</v>
      </c>
      <c r="E1027" t="s">
        <v>2484</v>
      </c>
      <c r="F1027" s="46" t="s">
        <v>2485</v>
      </c>
      <c r="G1027" s="39">
        <v>43700</v>
      </c>
      <c r="H1027" s="73">
        <v>1283</v>
      </c>
      <c r="J1027" s="4">
        <v>30</v>
      </c>
      <c r="K1027" s="4">
        <v>40</v>
      </c>
      <c r="L1027" s="4">
        <v>210</v>
      </c>
      <c r="M1027" s="4">
        <v>90</v>
      </c>
      <c r="N1027" s="59">
        <v>92.5</v>
      </c>
      <c r="O1027" s="73"/>
      <c r="P1027" s="65">
        <v>1</v>
      </c>
      <c r="Q1027" s="65">
        <v>1</v>
      </c>
      <c r="R1027" s="65">
        <f>VLOOKUP(L1027,PER_CC,2,FALSE)</f>
        <v>59</v>
      </c>
      <c r="S1027" s="65">
        <v>1</v>
      </c>
      <c r="T1027" s="53">
        <v>3</v>
      </c>
      <c r="V1027" s="65">
        <f t="shared" si="344"/>
        <v>1</v>
      </c>
      <c r="W1027" s="65">
        <f t="shared" si="345"/>
        <v>1</v>
      </c>
      <c r="X1027" s="65">
        <f t="shared" si="346"/>
        <v>4</v>
      </c>
      <c r="Y1027" s="65" t="str">
        <f t="shared" si="347"/>
        <v>-A1</v>
      </c>
      <c r="AA1027" s="4" t="s">
        <v>263</v>
      </c>
    </row>
    <row r="1028" spans="1:27" hidden="1" x14ac:dyDescent="0.25">
      <c r="A1028" s="46">
        <v>200076845</v>
      </c>
      <c r="B1028" s="46" t="s">
        <v>2725</v>
      </c>
      <c r="C1028" s="46" t="s">
        <v>485</v>
      </c>
      <c r="D1028" s="46" t="s">
        <v>2726</v>
      </c>
      <c r="E1028" t="s">
        <v>2484</v>
      </c>
      <c r="F1028" s="50" t="s">
        <v>2485</v>
      </c>
      <c r="G1028" s="39">
        <v>43700</v>
      </c>
      <c r="H1028" s="4">
        <v>1283</v>
      </c>
      <c r="J1028" s="4">
        <v>130</v>
      </c>
      <c r="K1028" s="4">
        <v>190</v>
      </c>
      <c r="L1028" s="4">
        <v>190</v>
      </c>
      <c r="M1028" s="4">
        <v>230</v>
      </c>
      <c r="N1028" s="59">
        <v>185</v>
      </c>
      <c r="O1028" s="73"/>
      <c r="P1028" s="65">
        <f t="shared" ref="P1028:P1053" si="354">VLOOKUP(J1028,PER_RC,2,FALSE)</f>
        <v>30</v>
      </c>
      <c r="Q1028" s="65">
        <f>VLOOKUP(K1028,PER_LC,2,FALSE)</f>
        <v>79</v>
      </c>
      <c r="R1028" s="65">
        <f>VLOOKUP(L1028,PER_CC,2,FALSE)</f>
        <v>36</v>
      </c>
      <c r="S1028" s="65">
        <f>VLOOKUP(M1028,PER_IGL,2,FALSE)</f>
        <v>39</v>
      </c>
      <c r="T1028" s="53">
        <f>VLOOKUP(N1028,PER_PGLOB,2,FALSE)</f>
        <v>42</v>
      </c>
      <c r="V1028" s="65">
        <f t="shared" si="344"/>
        <v>2</v>
      </c>
      <c r="W1028" s="65">
        <f t="shared" si="345"/>
        <v>3</v>
      </c>
      <c r="X1028" s="65">
        <f t="shared" si="346"/>
        <v>3</v>
      </c>
      <c r="Y1028" s="65" t="str">
        <f t="shared" si="347"/>
        <v>B2</v>
      </c>
      <c r="AA1028" s="4" t="s">
        <v>263</v>
      </c>
    </row>
    <row r="1029" spans="1:27" hidden="1" x14ac:dyDescent="0.25">
      <c r="A1029" s="46">
        <v>200063122</v>
      </c>
      <c r="B1029" s="46" t="s">
        <v>2727</v>
      </c>
      <c r="C1029" s="46" t="s">
        <v>750</v>
      </c>
      <c r="D1029" s="46" t="s">
        <v>2728</v>
      </c>
      <c r="E1029" t="s">
        <v>2484</v>
      </c>
      <c r="F1029" s="50" t="s">
        <v>2485</v>
      </c>
      <c r="G1029" s="39">
        <v>43700</v>
      </c>
      <c r="H1029" s="4">
        <v>1283</v>
      </c>
      <c r="J1029" s="4">
        <v>190</v>
      </c>
      <c r="K1029" s="4">
        <v>160</v>
      </c>
      <c r="L1029" s="4">
        <v>200</v>
      </c>
      <c r="M1029" s="4">
        <v>230</v>
      </c>
      <c r="N1029" s="59">
        <v>195</v>
      </c>
      <c r="O1029" s="73"/>
      <c r="P1029" s="65">
        <f t="shared" si="354"/>
        <v>73</v>
      </c>
      <c r="Q1029" s="65">
        <f>VLOOKUP(K1029,PER_LC,2,FALSE)</f>
        <v>44</v>
      </c>
      <c r="R1029" s="65">
        <f>VLOOKUP(L1029,PER_CC,2,FALSE)</f>
        <v>48</v>
      </c>
      <c r="S1029" s="65">
        <f>VLOOKUP(M1029,PER_IGL,2,FALSE)</f>
        <v>39</v>
      </c>
      <c r="T1029" s="53">
        <f>VLOOKUP(N1029,PER_PGLOB,2,FALSE)</f>
        <v>55</v>
      </c>
      <c r="V1029" s="65">
        <f t="shared" si="344"/>
        <v>3</v>
      </c>
      <c r="W1029" s="65">
        <f t="shared" si="345"/>
        <v>3</v>
      </c>
      <c r="X1029" s="65">
        <f t="shared" si="346"/>
        <v>4</v>
      </c>
      <c r="Y1029" s="65" t="str">
        <f t="shared" si="347"/>
        <v>B2</v>
      </c>
      <c r="AA1029" s="4" t="s">
        <v>263</v>
      </c>
    </row>
    <row r="1030" spans="1:27" hidden="1" x14ac:dyDescent="0.25">
      <c r="A1030" s="46">
        <v>200073217</v>
      </c>
      <c r="B1030" s="46" t="s">
        <v>2732</v>
      </c>
      <c r="C1030" s="46" t="s">
        <v>158</v>
      </c>
      <c r="D1030" s="46" t="s">
        <v>2733</v>
      </c>
      <c r="E1030" t="s">
        <v>2484</v>
      </c>
      <c r="F1030" s="50" t="s">
        <v>2485</v>
      </c>
      <c r="G1030" s="39">
        <v>43700</v>
      </c>
      <c r="H1030" s="4">
        <v>1283</v>
      </c>
      <c r="J1030" s="4">
        <v>120</v>
      </c>
      <c r="K1030" s="4">
        <v>160</v>
      </c>
      <c r="L1030" s="4">
        <v>220</v>
      </c>
      <c r="M1030" s="4">
        <v>140</v>
      </c>
      <c r="N1030" s="59">
        <v>160</v>
      </c>
      <c r="O1030" s="73"/>
      <c r="P1030" s="65">
        <f t="shared" si="354"/>
        <v>24</v>
      </c>
      <c r="Q1030" s="65">
        <f>VLOOKUP(K1030,PER_LC,2,FALSE)</f>
        <v>44</v>
      </c>
      <c r="R1030" s="65">
        <f>VLOOKUP(L1030,PER_CC,2,FALSE)</f>
        <v>69</v>
      </c>
      <c r="S1030" s="65">
        <v>5</v>
      </c>
      <c r="T1030" s="53">
        <v>21</v>
      </c>
      <c r="V1030" s="65">
        <f t="shared" si="344"/>
        <v>1</v>
      </c>
      <c r="W1030" s="65">
        <f t="shared" si="345"/>
        <v>3</v>
      </c>
      <c r="X1030" s="65">
        <f t="shared" si="346"/>
        <v>4</v>
      </c>
      <c r="Y1030" s="65" t="str">
        <f t="shared" si="347"/>
        <v>A1</v>
      </c>
      <c r="AA1030" s="4" t="s">
        <v>263</v>
      </c>
    </row>
    <row r="1031" spans="1:27" hidden="1" x14ac:dyDescent="0.25">
      <c r="A1031" s="46">
        <v>200080713</v>
      </c>
      <c r="B1031" s="46" t="s">
        <v>2734</v>
      </c>
      <c r="C1031" s="46" t="s">
        <v>995</v>
      </c>
      <c r="D1031" s="46" t="s">
        <v>2735</v>
      </c>
      <c r="E1031" t="s">
        <v>2484</v>
      </c>
      <c r="F1031" s="50" t="s">
        <v>2485</v>
      </c>
      <c r="G1031" s="39">
        <v>43700</v>
      </c>
      <c r="H1031" s="4">
        <v>1283</v>
      </c>
      <c r="J1031" s="4">
        <v>110</v>
      </c>
      <c r="K1031" s="4">
        <v>170</v>
      </c>
      <c r="L1031" s="4">
        <v>180</v>
      </c>
      <c r="M1031" s="4">
        <v>250</v>
      </c>
      <c r="N1031" s="59">
        <v>177.5</v>
      </c>
      <c r="O1031" s="73"/>
      <c r="P1031" s="65">
        <f t="shared" si="354"/>
        <v>16</v>
      </c>
      <c r="Q1031" s="65">
        <f>VLOOKUP(K1031,PER_LC,2,FALSE)</f>
        <v>53</v>
      </c>
      <c r="R1031" s="65">
        <f>VLOOKUP(L1031,PER_CC,2,FALSE)</f>
        <v>29</v>
      </c>
      <c r="S1031" s="65">
        <f t="shared" ref="S1031:S1044" si="355">VLOOKUP(M1031,PER_IGL,2,FALSE)</f>
        <v>55</v>
      </c>
      <c r="T1031" s="53">
        <v>35</v>
      </c>
      <c r="V1031" s="65">
        <f t="shared" si="344"/>
        <v>1</v>
      </c>
      <c r="W1031" s="65">
        <f t="shared" si="345"/>
        <v>3</v>
      </c>
      <c r="X1031" s="65">
        <f t="shared" si="346"/>
        <v>3</v>
      </c>
      <c r="Y1031" s="65" t="str">
        <f t="shared" si="347"/>
        <v>B2</v>
      </c>
      <c r="AA1031" s="4" t="s">
        <v>263</v>
      </c>
    </row>
    <row r="1032" spans="1:27" hidden="1" x14ac:dyDescent="0.25">
      <c r="A1032" s="46">
        <v>200049290</v>
      </c>
      <c r="B1032" s="46" t="s">
        <v>2741</v>
      </c>
      <c r="C1032" s="46" t="s">
        <v>277</v>
      </c>
      <c r="D1032" s="46" t="s">
        <v>2742</v>
      </c>
      <c r="E1032" t="s">
        <v>2484</v>
      </c>
      <c r="F1032" s="50" t="s">
        <v>2485</v>
      </c>
      <c r="G1032" s="39">
        <v>43700</v>
      </c>
      <c r="H1032" s="4">
        <v>1283</v>
      </c>
      <c r="J1032" s="4">
        <v>90</v>
      </c>
      <c r="K1032" s="4">
        <v>100</v>
      </c>
      <c r="L1032" s="4">
        <v>30</v>
      </c>
      <c r="M1032" s="4">
        <v>200</v>
      </c>
      <c r="N1032" s="59">
        <v>105</v>
      </c>
      <c r="O1032" s="73"/>
      <c r="P1032" s="65">
        <f t="shared" si="354"/>
        <v>8</v>
      </c>
      <c r="Q1032" s="65">
        <f>VLOOKUP(K1032,PER_LC,2,FALSE)</f>
        <v>9</v>
      </c>
      <c r="R1032" s="65">
        <v>1</v>
      </c>
      <c r="S1032" s="65">
        <f t="shared" si="355"/>
        <v>20</v>
      </c>
      <c r="T1032" s="53">
        <v>4</v>
      </c>
      <c r="V1032" s="65">
        <f t="shared" si="344"/>
        <v>1</v>
      </c>
      <c r="W1032" s="65">
        <f t="shared" si="345"/>
        <v>1</v>
      </c>
      <c r="X1032" s="65">
        <f t="shared" si="346"/>
        <v>1</v>
      </c>
      <c r="Y1032" s="65" t="str">
        <f t="shared" si="347"/>
        <v>B2</v>
      </c>
      <c r="AA1032" s="4" t="s">
        <v>263</v>
      </c>
    </row>
    <row r="1033" spans="1:27" hidden="1" x14ac:dyDescent="0.25">
      <c r="A1033" s="46">
        <v>200075620</v>
      </c>
      <c r="B1033" s="46" t="s">
        <v>2749</v>
      </c>
      <c r="C1033" s="46" t="s">
        <v>8</v>
      </c>
      <c r="D1033" s="46" t="s">
        <v>2750</v>
      </c>
      <c r="E1033" t="s">
        <v>2484</v>
      </c>
      <c r="F1033" s="50" t="s">
        <v>2485</v>
      </c>
      <c r="G1033" s="39">
        <v>43700</v>
      </c>
      <c r="H1033" s="4">
        <v>1283</v>
      </c>
      <c r="J1033" s="4">
        <v>90</v>
      </c>
      <c r="L1033" s="4">
        <v>20</v>
      </c>
      <c r="M1033" s="4">
        <v>270</v>
      </c>
      <c r="N1033" s="59">
        <v>95</v>
      </c>
      <c r="O1033" s="73"/>
      <c r="P1033" s="65">
        <f t="shared" si="354"/>
        <v>8</v>
      </c>
      <c r="Q1033" s="65"/>
      <c r="R1033" s="65">
        <v>1</v>
      </c>
      <c r="S1033" s="65">
        <f t="shared" si="355"/>
        <v>80</v>
      </c>
      <c r="T1033" s="53">
        <v>3</v>
      </c>
      <c r="V1033" s="65">
        <f t="shared" si="344"/>
        <v>1</v>
      </c>
      <c r="W1033" s="65">
        <f t="shared" si="345"/>
        <v>1</v>
      </c>
      <c r="X1033" s="65">
        <f t="shared" si="346"/>
        <v>1</v>
      </c>
      <c r="Y1033" s="65" t="str">
        <f t="shared" si="347"/>
        <v>B2</v>
      </c>
      <c r="AA1033" s="4" t="s">
        <v>263</v>
      </c>
    </row>
    <row r="1034" spans="1:27" hidden="1" x14ac:dyDescent="0.25">
      <c r="A1034" s="46">
        <v>200037786</v>
      </c>
      <c r="B1034" s="46" t="s">
        <v>2751</v>
      </c>
      <c r="C1034" s="46" t="s">
        <v>3</v>
      </c>
      <c r="D1034" s="46" t="s">
        <v>2752</v>
      </c>
      <c r="E1034" t="s">
        <v>2484</v>
      </c>
      <c r="F1034" s="50" t="s">
        <v>2485</v>
      </c>
      <c r="G1034" s="39">
        <v>43700</v>
      </c>
      <c r="H1034" s="4">
        <v>1283</v>
      </c>
      <c r="J1034" s="4">
        <v>60</v>
      </c>
      <c r="K1034" s="4">
        <v>130</v>
      </c>
      <c r="L1034" s="4">
        <v>160</v>
      </c>
      <c r="M1034" s="4">
        <v>200</v>
      </c>
      <c r="N1034" s="59">
        <v>137.5</v>
      </c>
      <c r="O1034" s="73"/>
      <c r="P1034" s="65">
        <f t="shared" si="354"/>
        <v>1</v>
      </c>
      <c r="Q1034" s="65">
        <f>VLOOKUP(K1034,PER_LC,2,FALSE)</f>
        <v>21</v>
      </c>
      <c r="R1034" s="65">
        <f>VLOOKUP(L1034,PER_CC,2,FALSE)</f>
        <v>14</v>
      </c>
      <c r="S1034" s="65">
        <f t="shared" si="355"/>
        <v>20</v>
      </c>
      <c r="T1034" s="53">
        <v>10</v>
      </c>
      <c r="V1034" s="65">
        <f t="shared" si="344"/>
        <v>1</v>
      </c>
      <c r="W1034" s="65">
        <f t="shared" si="345"/>
        <v>2</v>
      </c>
      <c r="X1034" s="65">
        <f t="shared" si="346"/>
        <v>3</v>
      </c>
      <c r="Y1034" s="65" t="str">
        <f t="shared" si="347"/>
        <v>B2</v>
      </c>
      <c r="AA1034" s="4" t="s">
        <v>263</v>
      </c>
    </row>
    <row r="1035" spans="1:27" hidden="1" x14ac:dyDescent="0.25">
      <c r="A1035" s="46">
        <v>200072421</v>
      </c>
      <c r="B1035" s="46" t="s">
        <v>2753</v>
      </c>
      <c r="C1035" s="46" t="s">
        <v>2754</v>
      </c>
      <c r="D1035" s="46" t="s">
        <v>2755</v>
      </c>
      <c r="E1035" t="s">
        <v>2484</v>
      </c>
      <c r="F1035" s="50" t="s">
        <v>2485</v>
      </c>
      <c r="G1035" s="39">
        <v>43700</v>
      </c>
      <c r="H1035" s="4">
        <v>1283</v>
      </c>
      <c r="J1035" s="4">
        <v>220</v>
      </c>
      <c r="K1035" s="4">
        <v>200</v>
      </c>
      <c r="L1035" s="4">
        <v>230</v>
      </c>
      <c r="M1035" s="4">
        <v>240</v>
      </c>
      <c r="N1035" s="59">
        <v>222.5</v>
      </c>
      <c r="O1035" s="73"/>
      <c r="P1035" s="65">
        <f t="shared" si="354"/>
        <v>89</v>
      </c>
      <c r="Q1035" s="65">
        <f>VLOOKUP(K1035,PER_LC,2,FALSE)</f>
        <v>87</v>
      </c>
      <c r="R1035" s="65">
        <f>VLOOKUP(L1035,PER_CC,2,FALSE)</f>
        <v>79</v>
      </c>
      <c r="S1035" s="65">
        <f t="shared" si="355"/>
        <v>47</v>
      </c>
      <c r="T1035" s="53">
        <v>89</v>
      </c>
      <c r="V1035" s="65">
        <f t="shared" si="344"/>
        <v>4</v>
      </c>
      <c r="W1035" s="65">
        <f t="shared" si="345"/>
        <v>4</v>
      </c>
      <c r="X1035" s="65">
        <f t="shared" si="346"/>
        <v>4</v>
      </c>
      <c r="Y1035" s="65" t="str">
        <f t="shared" si="347"/>
        <v>B2</v>
      </c>
      <c r="AA1035" s="4" t="s">
        <v>263</v>
      </c>
    </row>
    <row r="1036" spans="1:27" hidden="1" x14ac:dyDescent="0.25">
      <c r="A1036" s="46">
        <v>200071078</v>
      </c>
      <c r="B1036" s="46" t="s">
        <v>3303</v>
      </c>
      <c r="C1036" s="46" t="s">
        <v>3</v>
      </c>
      <c r="D1036" s="47" t="s">
        <v>3304</v>
      </c>
      <c r="E1036" t="s">
        <v>2484</v>
      </c>
      <c r="F1036" s="46" t="s">
        <v>2485</v>
      </c>
      <c r="G1036" s="39">
        <v>43700</v>
      </c>
      <c r="H1036" s="73">
        <v>1283</v>
      </c>
      <c r="J1036" s="4">
        <v>130</v>
      </c>
      <c r="K1036" s="4">
        <v>150</v>
      </c>
      <c r="L1036" s="4">
        <v>180</v>
      </c>
      <c r="M1036" s="4">
        <v>270</v>
      </c>
      <c r="N1036" s="59">
        <v>182.5</v>
      </c>
      <c r="O1036" s="73"/>
      <c r="P1036" s="65">
        <f t="shared" si="354"/>
        <v>30</v>
      </c>
      <c r="Q1036" s="65">
        <f>VLOOKUP(K1036,PER_LC,2,FALSE)</f>
        <v>34</v>
      </c>
      <c r="R1036" s="65">
        <f>VLOOKUP(L1036,PER_CC,2,FALSE)</f>
        <v>29</v>
      </c>
      <c r="S1036" s="65">
        <f t="shared" si="355"/>
        <v>80</v>
      </c>
      <c r="T1036" s="53">
        <v>40</v>
      </c>
      <c r="V1036" s="65">
        <f t="shared" si="344"/>
        <v>2</v>
      </c>
      <c r="W1036" s="65">
        <f t="shared" si="345"/>
        <v>2</v>
      </c>
      <c r="X1036" s="65">
        <f t="shared" si="346"/>
        <v>3</v>
      </c>
      <c r="Y1036" s="65" t="str">
        <f t="shared" si="347"/>
        <v>B2</v>
      </c>
      <c r="AA1036" s="4" t="s">
        <v>263</v>
      </c>
    </row>
    <row r="1037" spans="1:27" hidden="1" x14ac:dyDescent="0.25">
      <c r="A1037" s="46">
        <v>200082115</v>
      </c>
      <c r="B1037" s="46" t="s">
        <v>2758</v>
      </c>
      <c r="C1037" s="46" t="s">
        <v>2503</v>
      </c>
      <c r="D1037" s="46" t="s">
        <v>2759</v>
      </c>
      <c r="E1037" t="s">
        <v>2484</v>
      </c>
      <c r="F1037" s="50" t="s">
        <v>2485</v>
      </c>
      <c r="G1037" s="39">
        <v>43700</v>
      </c>
      <c r="H1037" s="4">
        <v>1283</v>
      </c>
      <c r="J1037" s="4">
        <v>170</v>
      </c>
      <c r="K1037" s="4">
        <v>170</v>
      </c>
      <c r="L1037" s="4">
        <v>130</v>
      </c>
      <c r="M1037" s="4">
        <v>290</v>
      </c>
      <c r="N1037" s="59">
        <v>190</v>
      </c>
      <c r="O1037" s="73"/>
      <c r="P1037" s="65">
        <f t="shared" si="354"/>
        <v>55</v>
      </c>
      <c r="Q1037" s="65">
        <f>VLOOKUP(K1037,PER_LC,2,FALSE)</f>
        <v>53</v>
      </c>
      <c r="R1037" s="65">
        <f>VLOOKUP(L1037,PER_CC,2,FALSE)</f>
        <v>9</v>
      </c>
      <c r="S1037" s="65">
        <f t="shared" si="355"/>
        <v>97</v>
      </c>
      <c r="T1037" s="53">
        <f>VLOOKUP(N1037,PER_PGLOB,2,FALSE)</f>
        <v>50</v>
      </c>
      <c r="V1037" s="65">
        <f t="shared" si="344"/>
        <v>3</v>
      </c>
      <c r="W1037" s="65">
        <f t="shared" si="345"/>
        <v>3</v>
      </c>
      <c r="X1037" s="65">
        <f t="shared" si="346"/>
        <v>2</v>
      </c>
      <c r="Y1037" s="65" t="str">
        <f t="shared" si="347"/>
        <v>B2</v>
      </c>
      <c r="AA1037" s="4" t="s">
        <v>263</v>
      </c>
    </row>
    <row r="1038" spans="1:27" hidden="1" x14ac:dyDescent="0.25">
      <c r="A1038" s="46">
        <v>200083259</v>
      </c>
      <c r="B1038" s="46" t="s">
        <v>3305</v>
      </c>
      <c r="C1038" s="46" t="s">
        <v>2506</v>
      </c>
      <c r="D1038" s="47" t="s">
        <v>3306</v>
      </c>
      <c r="E1038" t="s">
        <v>2484</v>
      </c>
      <c r="F1038" s="46" t="s">
        <v>2485</v>
      </c>
      <c r="G1038" s="39">
        <v>43700</v>
      </c>
      <c r="H1038" s="73">
        <v>1283</v>
      </c>
      <c r="J1038" s="4">
        <v>120</v>
      </c>
      <c r="K1038" s="4">
        <v>160</v>
      </c>
      <c r="L1038" s="4">
        <v>150</v>
      </c>
      <c r="M1038" s="4">
        <v>290</v>
      </c>
      <c r="N1038" s="59">
        <v>180</v>
      </c>
      <c r="O1038" s="73"/>
      <c r="P1038" s="65">
        <f t="shared" si="354"/>
        <v>24</v>
      </c>
      <c r="Q1038" s="65">
        <f>VLOOKUP(K1038,PER_LC,2,FALSE)</f>
        <v>44</v>
      </c>
      <c r="R1038" s="65">
        <v>12</v>
      </c>
      <c r="S1038" s="65">
        <f t="shared" si="355"/>
        <v>97</v>
      </c>
      <c r="T1038" s="53">
        <f>VLOOKUP(N1038,PER_PGLOB,2,FALSE)</f>
        <v>37</v>
      </c>
      <c r="V1038" s="65">
        <f t="shared" si="344"/>
        <v>1</v>
      </c>
      <c r="W1038" s="65">
        <f t="shared" si="345"/>
        <v>3</v>
      </c>
      <c r="X1038" s="65">
        <f t="shared" si="346"/>
        <v>2</v>
      </c>
      <c r="Y1038" s="65" t="str">
        <f t="shared" si="347"/>
        <v>B2</v>
      </c>
      <c r="AA1038" s="4" t="s">
        <v>263</v>
      </c>
    </row>
    <row r="1039" spans="1:27" hidden="1" x14ac:dyDescent="0.25">
      <c r="A1039" s="46">
        <v>200069438</v>
      </c>
      <c r="B1039" s="46" t="s">
        <v>2762</v>
      </c>
      <c r="C1039" s="46" t="s">
        <v>13</v>
      </c>
      <c r="D1039" s="46" t="s">
        <v>2763</v>
      </c>
      <c r="E1039" t="s">
        <v>2484</v>
      </c>
      <c r="F1039" s="50" t="s">
        <v>2485</v>
      </c>
      <c r="G1039" s="39">
        <v>43700</v>
      </c>
      <c r="H1039" s="4">
        <v>1283</v>
      </c>
      <c r="J1039" s="4">
        <v>190</v>
      </c>
      <c r="L1039" s="4">
        <v>20</v>
      </c>
      <c r="M1039" s="4">
        <v>240</v>
      </c>
      <c r="N1039" s="59">
        <v>112.5</v>
      </c>
      <c r="O1039" s="73"/>
      <c r="P1039" s="65">
        <f t="shared" si="354"/>
        <v>73</v>
      </c>
      <c r="Q1039" s="65"/>
      <c r="R1039" s="65">
        <v>1</v>
      </c>
      <c r="S1039" s="65">
        <f t="shared" si="355"/>
        <v>47</v>
      </c>
      <c r="T1039" s="53">
        <v>5</v>
      </c>
      <c r="V1039" s="65">
        <f t="shared" si="344"/>
        <v>3</v>
      </c>
      <c r="W1039" s="65">
        <f t="shared" si="345"/>
        <v>1</v>
      </c>
      <c r="X1039" s="65">
        <f t="shared" si="346"/>
        <v>1</v>
      </c>
      <c r="Y1039" s="65" t="str">
        <f t="shared" si="347"/>
        <v>B2</v>
      </c>
      <c r="AA1039" s="4" t="s">
        <v>263</v>
      </c>
    </row>
    <row r="1040" spans="1:27" hidden="1" x14ac:dyDescent="0.25">
      <c r="A1040" s="46">
        <v>200069223</v>
      </c>
      <c r="B1040" s="46" t="s">
        <v>2764</v>
      </c>
      <c r="C1040" s="46" t="s">
        <v>201</v>
      </c>
      <c r="D1040" s="46" t="s">
        <v>2765</v>
      </c>
      <c r="E1040" t="s">
        <v>2484</v>
      </c>
      <c r="F1040" s="50" t="s">
        <v>2485</v>
      </c>
      <c r="G1040" s="39">
        <v>43700</v>
      </c>
      <c r="H1040" s="4">
        <v>1283</v>
      </c>
      <c r="J1040" s="4">
        <v>110</v>
      </c>
      <c r="K1040" s="4">
        <v>130</v>
      </c>
      <c r="L1040" s="4">
        <v>70</v>
      </c>
      <c r="M1040" s="4">
        <v>220</v>
      </c>
      <c r="N1040" s="59">
        <v>132.5</v>
      </c>
      <c r="O1040" s="73"/>
      <c r="P1040" s="65">
        <f t="shared" si="354"/>
        <v>16</v>
      </c>
      <c r="Q1040" s="65">
        <f t="shared" ref="Q1040:Q1066" si="356">VLOOKUP(K1040,PER_LC,2,FALSE)</f>
        <v>21</v>
      </c>
      <c r="R1040" s="65">
        <f>VLOOKUP(L1040,PER_CC,2,FALSE)</f>
        <v>3</v>
      </c>
      <c r="S1040" s="65">
        <f t="shared" si="355"/>
        <v>32</v>
      </c>
      <c r="T1040" s="53">
        <v>8</v>
      </c>
      <c r="V1040" s="65">
        <f t="shared" si="344"/>
        <v>1</v>
      </c>
      <c r="W1040" s="65">
        <f t="shared" si="345"/>
        <v>2</v>
      </c>
      <c r="X1040" s="65">
        <f t="shared" si="346"/>
        <v>1</v>
      </c>
      <c r="Y1040" s="65" t="str">
        <f t="shared" si="347"/>
        <v>B2</v>
      </c>
      <c r="AA1040" s="4" t="s">
        <v>263</v>
      </c>
    </row>
    <row r="1041" spans="1:27" hidden="1" x14ac:dyDescent="0.25">
      <c r="A1041" s="46">
        <v>200072847</v>
      </c>
      <c r="B1041" s="46" t="s">
        <v>2766</v>
      </c>
      <c r="C1041" s="46" t="s">
        <v>2767</v>
      </c>
      <c r="D1041" s="46" t="s">
        <v>2768</v>
      </c>
      <c r="E1041" t="s">
        <v>2484</v>
      </c>
      <c r="F1041" s="50" t="s">
        <v>2485</v>
      </c>
      <c r="G1041" s="39">
        <v>43700</v>
      </c>
      <c r="H1041" s="4">
        <v>1283</v>
      </c>
      <c r="J1041" s="4">
        <v>60</v>
      </c>
      <c r="K1041" s="4">
        <v>90</v>
      </c>
      <c r="L1041" s="4">
        <v>70</v>
      </c>
      <c r="M1041" s="4">
        <v>160</v>
      </c>
      <c r="N1041" s="59">
        <v>95</v>
      </c>
      <c r="O1041" s="73"/>
      <c r="P1041" s="65">
        <f t="shared" si="354"/>
        <v>1</v>
      </c>
      <c r="Q1041" s="65">
        <f t="shared" si="356"/>
        <v>7</v>
      </c>
      <c r="R1041" s="65">
        <f>VLOOKUP(L1041,PER_CC,2,FALSE)</f>
        <v>3</v>
      </c>
      <c r="S1041" s="65">
        <f t="shared" si="355"/>
        <v>8</v>
      </c>
      <c r="T1041" s="53">
        <v>3</v>
      </c>
      <c r="V1041" s="65">
        <f t="shared" si="344"/>
        <v>1</v>
      </c>
      <c r="W1041" s="65">
        <f t="shared" si="345"/>
        <v>1</v>
      </c>
      <c r="X1041" s="65">
        <f t="shared" si="346"/>
        <v>1</v>
      </c>
      <c r="Y1041" s="65" t="str">
        <f t="shared" si="347"/>
        <v>A2</v>
      </c>
      <c r="AA1041" s="4" t="s">
        <v>263</v>
      </c>
    </row>
    <row r="1042" spans="1:27" hidden="1" x14ac:dyDescent="0.25">
      <c r="A1042" s="46">
        <v>200076387</v>
      </c>
      <c r="B1042" s="46" t="s">
        <v>3116</v>
      </c>
      <c r="C1042" s="46" t="s">
        <v>130</v>
      </c>
      <c r="D1042" s="46" t="s">
        <v>3117</v>
      </c>
      <c r="E1042" t="s">
        <v>2484</v>
      </c>
      <c r="F1042" s="50" t="s">
        <v>2485</v>
      </c>
      <c r="G1042" s="39">
        <v>43700</v>
      </c>
      <c r="H1042" s="73"/>
      <c r="J1042" s="4">
        <v>160</v>
      </c>
      <c r="K1042" s="4">
        <v>80</v>
      </c>
      <c r="L1042" s="4">
        <v>200</v>
      </c>
      <c r="M1042" s="4">
        <v>250</v>
      </c>
      <c r="N1042" s="59">
        <v>172.5</v>
      </c>
      <c r="O1042" s="73"/>
      <c r="P1042" s="65">
        <f t="shared" si="354"/>
        <v>48</v>
      </c>
      <c r="Q1042" s="65">
        <f t="shared" si="356"/>
        <v>5</v>
      </c>
      <c r="R1042" s="65">
        <f>VLOOKUP(L1042,PER_CC,2,FALSE)</f>
        <v>48</v>
      </c>
      <c r="S1042" s="65">
        <f t="shared" si="355"/>
        <v>55</v>
      </c>
      <c r="T1042" s="53">
        <v>30</v>
      </c>
      <c r="V1042" s="65">
        <f t="shared" si="344"/>
        <v>3</v>
      </c>
      <c r="W1042" s="65">
        <f t="shared" si="345"/>
        <v>1</v>
      </c>
      <c r="X1042" s="65">
        <f t="shared" si="346"/>
        <v>4</v>
      </c>
      <c r="Y1042" s="65" t="str">
        <f t="shared" si="347"/>
        <v>B2</v>
      </c>
      <c r="AA1042" s="4" t="s">
        <v>263</v>
      </c>
    </row>
    <row r="1043" spans="1:27" hidden="1" x14ac:dyDescent="0.25">
      <c r="A1043" s="46">
        <v>200063635</v>
      </c>
      <c r="B1043" s="46" t="s">
        <v>2769</v>
      </c>
      <c r="C1043" s="46" t="s">
        <v>13</v>
      </c>
      <c r="D1043" s="46" t="s">
        <v>2770</v>
      </c>
      <c r="E1043" t="s">
        <v>2484</v>
      </c>
      <c r="F1043" s="50" t="s">
        <v>2485</v>
      </c>
      <c r="G1043" s="39">
        <v>43700</v>
      </c>
      <c r="H1043" s="4">
        <v>1283</v>
      </c>
      <c r="J1043" s="4">
        <v>90</v>
      </c>
      <c r="K1043" s="4">
        <v>150</v>
      </c>
      <c r="L1043" s="4">
        <v>90</v>
      </c>
      <c r="M1043" s="4">
        <v>270</v>
      </c>
      <c r="N1043" s="59">
        <v>150</v>
      </c>
      <c r="O1043" s="73"/>
      <c r="P1043" s="65">
        <f t="shared" si="354"/>
        <v>8</v>
      </c>
      <c r="Q1043" s="65">
        <f t="shared" si="356"/>
        <v>34</v>
      </c>
      <c r="R1043" s="65">
        <v>5</v>
      </c>
      <c r="S1043" s="65">
        <f t="shared" si="355"/>
        <v>80</v>
      </c>
      <c r="T1043" s="53">
        <f>VLOOKUP(N1043,PER_PGLOB,2,FALSE)</f>
        <v>14</v>
      </c>
      <c r="V1043" s="65">
        <f t="shared" si="344"/>
        <v>1</v>
      </c>
      <c r="W1043" s="65">
        <f t="shared" si="345"/>
        <v>2</v>
      </c>
      <c r="X1043" s="65">
        <f t="shared" si="346"/>
        <v>1</v>
      </c>
      <c r="Y1043" s="65" t="str">
        <f t="shared" si="347"/>
        <v>B2</v>
      </c>
      <c r="AA1043" s="4" t="s">
        <v>263</v>
      </c>
    </row>
    <row r="1044" spans="1:27" hidden="1" x14ac:dyDescent="0.25">
      <c r="A1044" s="46">
        <v>200067817</v>
      </c>
      <c r="B1044" s="46" t="s">
        <v>2771</v>
      </c>
      <c r="C1044" s="46" t="s">
        <v>3</v>
      </c>
      <c r="D1044" s="46" t="s">
        <v>2772</v>
      </c>
      <c r="E1044" t="s">
        <v>2484</v>
      </c>
      <c r="F1044" s="50" t="s">
        <v>2485</v>
      </c>
      <c r="G1044" s="39">
        <v>43700</v>
      </c>
      <c r="H1044" s="4">
        <v>1283</v>
      </c>
      <c r="J1044" s="4">
        <v>130</v>
      </c>
      <c r="K1044" s="4">
        <v>180</v>
      </c>
      <c r="L1044" s="4">
        <v>170</v>
      </c>
      <c r="M1044" s="4">
        <v>200</v>
      </c>
      <c r="N1044" s="59">
        <v>170</v>
      </c>
      <c r="O1044" s="73"/>
      <c r="P1044" s="65">
        <f t="shared" si="354"/>
        <v>30</v>
      </c>
      <c r="Q1044" s="65">
        <f t="shared" si="356"/>
        <v>71</v>
      </c>
      <c r="R1044" s="65">
        <f>VLOOKUP(L1044,PER_CC,2,FALSE)</f>
        <v>18</v>
      </c>
      <c r="S1044" s="65">
        <f t="shared" si="355"/>
        <v>20</v>
      </c>
      <c r="T1044" s="53">
        <f>VLOOKUP(N1044,PER_PGLOB,2,FALSE)</f>
        <v>28</v>
      </c>
      <c r="V1044" s="65">
        <f t="shared" si="344"/>
        <v>2</v>
      </c>
      <c r="W1044" s="65">
        <f t="shared" si="345"/>
        <v>3</v>
      </c>
      <c r="X1044" s="65">
        <f t="shared" si="346"/>
        <v>3</v>
      </c>
      <c r="Y1044" s="65" t="str">
        <f t="shared" si="347"/>
        <v>B2</v>
      </c>
      <c r="AA1044" s="4" t="s">
        <v>263</v>
      </c>
    </row>
    <row r="1045" spans="1:27" hidden="1" x14ac:dyDescent="0.25">
      <c r="A1045" s="46">
        <v>200036753</v>
      </c>
      <c r="B1045" s="46" t="s">
        <v>2773</v>
      </c>
      <c r="C1045" s="46" t="s">
        <v>143</v>
      </c>
      <c r="D1045" s="46" t="s">
        <v>2774</v>
      </c>
      <c r="E1045" t="s">
        <v>2484</v>
      </c>
      <c r="F1045" s="50" t="s">
        <v>2485</v>
      </c>
      <c r="G1045" s="39">
        <v>43700</v>
      </c>
      <c r="H1045" s="4">
        <v>1283</v>
      </c>
      <c r="J1045" s="4">
        <v>180</v>
      </c>
      <c r="K1045" s="4">
        <v>80</v>
      </c>
      <c r="M1045" s="4">
        <v>30</v>
      </c>
      <c r="N1045" s="59">
        <v>72.5</v>
      </c>
      <c r="O1045" s="73"/>
      <c r="P1045" s="65">
        <f t="shared" si="354"/>
        <v>67</v>
      </c>
      <c r="Q1045" s="65">
        <f t="shared" si="356"/>
        <v>5</v>
      </c>
      <c r="R1045" s="65"/>
      <c r="S1045" s="65">
        <v>1</v>
      </c>
      <c r="T1045" s="53">
        <v>1</v>
      </c>
      <c r="V1045" s="65">
        <f t="shared" si="344"/>
        <v>3</v>
      </c>
      <c r="W1045" s="65">
        <f t="shared" si="345"/>
        <v>1</v>
      </c>
      <c r="X1045" s="65">
        <f t="shared" si="346"/>
        <v>1</v>
      </c>
      <c r="Y1045" s="65" t="str">
        <f t="shared" si="347"/>
        <v>-A1</v>
      </c>
      <c r="AA1045" s="4" t="s">
        <v>263</v>
      </c>
    </row>
    <row r="1046" spans="1:27" hidden="1" x14ac:dyDescent="0.25">
      <c r="A1046" s="46">
        <v>200074399</v>
      </c>
      <c r="B1046" s="46" t="s">
        <v>2775</v>
      </c>
      <c r="C1046" s="46" t="s">
        <v>381</v>
      </c>
      <c r="D1046" s="46" t="s">
        <v>2776</v>
      </c>
      <c r="E1046" t="s">
        <v>2484</v>
      </c>
      <c r="F1046" s="50" t="s">
        <v>2485</v>
      </c>
      <c r="G1046" s="39">
        <v>43700</v>
      </c>
      <c r="H1046" s="4">
        <v>1283</v>
      </c>
      <c r="J1046" s="4">
        <v>120</v>
      </c>
      <c r="K1046" s="4">
        <v>170</v>
      </c>
      <c r="M1046" s="4">
        <v>200</v>
      </c>
      <c r="N1046" s="59">
        <v>122.5</v>
      </c>
      <c r="O1046" s="73"/>
      <c r="P1046" s="65">
        <f t="shared" si="354"/>
        <v>24</v>
      </c>
      <c r="Q1046" s="65">
        <f t="shared" si="356"/>
        <v>53</v>
      </c>
      <c r="R1046" s="65"/>
      <c r="S1046" s="65">
        <f t="shared" ref="S1046:S1051" si="357">VLOOKUP(M1046,PER_IGL,2,FALSE)</f>
        <v>20</v>
      </c>
      <c r="T1046" s="53">
        <v>6</v>
      </c>
      <c r="V1046" s="65">
        <f t="shared" si="344"/>
        <v>1</v>
      </c>
      <c r="W1046" s="65">
        <f t="shared" si="345"/>
        <v>3</v>
      </c>
      <c r="X1046" s="65">
        <f t="shared" si="346"/>
        <v>1</v>
      </c>
      <c r="Y1046" s="65" t="str">
        <f t="shared" si="347"/>
        <v>B2</v>
      </c>
      <c r="AA1046" s="4" t="s">
        <v>263</v>
      </c>
    </row>
    <row r="1047" spans="1:27" hidden="1" x14ac:dyDescent="0.25">
      <c r="A1047" s="46">
        <v>200080856</v>
      </c>
      <c r="B1047" s="46" t="s">
        <v>2779</v>
      </c>
      <c r="C1047" s="46" t="s">
        <v>2780</v>
      </c>
      <c r="D1047" s="46" t="s">
        <v>2781</v>
      </c>
      <c r="E1047" t="s">
        <v>2484</v>
      </c>
      <c r="F1047" s="50" t="s">
        <v>2485</v>
      </c>
      <c r="G1047" s="39">
        <v>43700</v>
      </c>
      <c r="H1047" s="4">
        <v>1283</v>
      </c>
      <c r="J1047" s="4">
        <v>100</v>
      </c>
      <c r="K1047" s="4">
        <v>170</v>
      </c>
      <c r="L1047" s="4">
        <v>110</v>
      </c>
      <c r="M1047" s="4">
        <v>270</v>
      </c>
      <c r="N1047" s="59">
        <v>162.5</v>
      </c>
      <c r="O1047" s="73"/>
      <c r="P1047" s="65">
        <f t="shared" si="354"/>
        <v>12</v>
      </c>
      <c r="Q1047" s="65">
        <f t="shared" si="356"/>
        <v>53</v>
      </c>
      <c r="R1047" s="65">
        <v>6</v>
      </c>
      <c r="S1047" s="65">
        <f t="shared" si="357"/>
        <v>80</v>
      </c>
      <c r="T1047" s="53">
        <v>22</v>
      </c>
      <c r="V1047" s="65">
        <f t="shared" si="344"/>
        <v>1</v>
      </c>
      <c r="W1047" s="65">
        <f t="shared" si="345"/>
        <v>3</v>
      </c>
      <c r="X1047" s="65">
        <f t="shared" si="346"/>
        <v>1</v>
      </c>
      <c r="Y1047" s="65" t="str">
        <f t="shared" si="347"/>
        <v>B2</v>
      </c>
      <c r="AA1047" s="4" t="s">
        <v>263</v>
      </c>
    </row>
    <row r="1048" spans="1:27" hidden="1" x14ac:dyDescent="0.25">
      <c r="A1048" s="46">
        <v>200074493</v>
      </c>
      <c r="B1048" s="46" t="s">
        <v>2784</v>
      </c>
      <c r="C1048" s="46" t="s">
        <v>211</v>
      </c>
      <c r="D1048" s="46" t="s">
        <v>2785</v>
      </c>
      <c r="E1048" t="s">
        <v>2484</v>
      </c>
      <c r="F1048" s="50" t="s">
        <v>2485</v>
      </c>
      <c r="G1048" s="39">
        <v>43700</v>
      </c>
      <c r="H1048" s="4">
        <v>1283</v>
      </c>
      <c r="J1048" s="4">
        <v>170</v>
      </c>
      <c r="K1048" s="4">
        <v>230</v>
      </c>
      <c r="L1048" s="4">
        <v>190</v>
      </c>
      <c r="M1048" s="4">
        <v>250</v>
      </c>
      <c r="N1048" s="59">
        <v>210</v>
      </c>
      <c r="O1048" s="73"/>
      <c r="P1048" s="65">
        <f t="shared" si="354"/>
        <v>55</v>
      </c>
      <c r="Q1048" s="65">
        <f t="shared" si="356"/>
        <v>98</v>
      </c>
      <c r="R1048" s="65">
        <f>VLOOKUP(L1048,PER_CC,2,FALSE)</f>
        <v>36</v>
      </c>
      <c r="S1048" s="65">
        <f t="shared" si="357"/>
        <v>55</v>
      </c>
      <c r="T1048" s="53">
        <f>VLOOKUP(N1048,PER_PGLOB,2,FALSE)</f>
        <v>78</v>
      </c>
      <c r="V1048" s="65">
        <f t="shared" si="344"/>
        <v>3</v>
      </c>
      <c r="W1048" s="65">
        <f t="shared" si="345"/>
        <v>4</v>
      </c>
      <c r="X1048" s="65">
        <f t="shared" si="346"/>
        <v>3</v>
      </c>
      <c r="Y1048" s="65" t="str">
        <f t="shared" si="347"/>
        <v>B2</v>
      </c>
      <c r="AA1048" s="4" t="s">
        <v>263</v>
      </c>
    </row>
    <row r="1049" spans="1:27" hidden="1" x14ac:dyDescent="0.25">
      <c r="A1049" s="46">
        <v>200072445</v>
      </c>
      <c r="B1049" s="46" t="s">
        <v>3313</v>
      </c>
      <c r="C1049" s="46" t="s">
        <v>5</v>
      </c>
      <c r="D1049" s="47" t="s">
        <v>3314</v>
      </c>
      <c r="E1049" t="s">
        <v>2484</v>
      </c>
      <c r="F1049" s="46" t="s">
        <v>2485</v>
      </c>
      <c r="G1049" s="39">
        <v>43700</v>
      </c>
      <c r="H1049" s="73">
        <v>1283</v>
      </c>
      <c r="J1049" s="4">
        <v>130</v>
      </c>
      <c r="K1049" s="4">
        <v>160</v>
      </c>
      <c r="L1049" s="4">
        <v>180</v>
      </c>
      <c r="M1049" s="4">
        <v>160</v>
      </c>
      <c r="N1049" s="51">
        <v>157.5</v>
      </c>
      <c r="O1049" s="73"/>
      <c r="P1049" s="65">
        <f t="shared" si="354"/>
        <v>30</v>
      </c>
      <c r="Q1049" s="65">
        <f t="shared" si="356"/>
        <v>44</v>
      </c>
      <c r="R1049" s="65">
        <f>VLOOKUP(L1049,PER_CC,2,FALSE)</f>
        <v>29</v>
      </c>
      <c r="S1049" s="65">
        <f t="shared" si="357"/>
        <v>8</v>
      </c>
      <c r="T1049" s="53">
        <v>19</v>
      </c>
      <c r="V1049" s="65">
        <f t="shared" si="344"/>
        <v>2</v>
      </c>
      <c r="W1049" s="65">
        <f t="shared" si="345"/>
        <v>3</v>
      </c>
      <c r="X1049" s="65">
        <f t="shared" si="346"/>
        <v>3</v>
      </c>
      <c r="Y1049" s="65" t="str">
        <f t="shared" si="347"/>
        <v>A2</v>
      </c>
      <c r="AA1049" s="4" t="s">
        <v>263</v>
      </c>
    </row>
    <row r="1050" spans="1:27" hidden="1" x14ac:dyDescent="0.25">
      <c r="A1050" s="46">
        <v>200044295</v>
      </c>
      <c r="B1050" s="46" t="s">
        <v>2791</v>
      </c>
      <c r="C1050" s="46" t="s">
        <v>459</v>
      </c>
      <c r="D1050" s="46" t="s">
        <v>2792</v>
      </c>
      <c r="E1050" t="s">
        <v>2484</v>
      </c>
      <c r="F1050" s="50" t="s">
        <v>2485</v>
      </c>
      <c r="G1050" s="39">
        <v>43700</v>
      </c>
      <c r="H1050" s="4">
        <v>1283</v>
      </c>
      <c r="J1050" s="4">
        <v>120</v>
      </c>
      <c r="K1050" s="4">
        <v>170</v>
      </c>
      <c r="L1050" s="4">
        <v>10</v>
      </c>
      <c r="M1050" s="4">
        <v>230</v>
      </c>
      <c r="N1050" s="59">
        <v>132.5</v>
      </c>
      <c r="O1050" s="73"/>
      <c r="P1050" s="65">
        <f t="shared" si="354"/>
        <v>24</v>
      </c>
      <c r="Q1050" s="65">
        <f t="shared" si="356"/>
        <v>53</v>
      </c>
      <c r="R1050" s="65">
        <v>1</v>
      </c>
      <c r="S1050" s="65">
        <f t="shared" si="357"/>
        <v>39</v>
      </c>
      <c r="T1050" s="53">
        <v>8</v>
      </c>
      <c r="V1050" s="65">
        <f t="shared" si="344"/>
        <v>1</v>
      </c>
      <c r="W1050" s="65">
        <f t="shared" si="345"/>
        <v>3</v>
      </c>
      <c r="X1050" s="65">
        <f t="shared" si="346"/>
        <v>1</v>
      </c>
      <c r="Y1050" s="65" t="str">
        <f t="shared" si="347"/>
        <v>B2</v>
      </c>
      <c r="AA1050" s="4" t="s">
        <v>263</v>
      </c>
    </row>
    <row r="1051" spans="1:27" hidden="1" x14ac:dyDescent="0.25">
      <c r="A1051" s="46">
        <v>200092967</v>
      </c>
      <c r="B1051" s="46" t="s">
        <v>2794</v>
      </c>
      <c r="C1051" s="46" t="s">
        <v>2508</v>
      </c>
      <c r="D1051" s="46" t="s">
        <v>2795</v>
      </c>
      <c r="E1051" t="s">
        <v>2484</v>
      </c>
      <c r="F1051" s="50" t="s">
        <v>2485</v>
      </c>
      <c r="G1051" s="39">
        <v>43700</v>
      </c>
      <c r="H1051" s="4">
        <v>1283</v>
      </c>
      <c r="J1051" s="4">
        <v>130</v>
      </c>
      <c r="K1051" s="4">
        <v>180</v>
      </c>
      <c r="L1051" s="4">
        <v>210</v>
      </c>
      <c r="M1051" s="4">
        <v>190</v>
      </c>
      <c r="N1051" s="59">
        <v>177.5</v>
      </c>
      <c r="O1051" s="73"/>
      <c r="P1051" s="65">
        <f t="shared" si="354"/>
        <v>30</v>
      </c>
      <c r="Q1051" s="65">
        <f t="shared" si="356"/>
        <v>71</v>
      </c>
      <c r="R1051" s="65">
        <f>VLOOKUP(L1051,PER_CC,2,FALSE)</f>
        <v>59</v>
      </c>
      <c r="S1051" s="65">
        <f t="shared" si="357"/>
        <v>16</v>
      </c>
      <c r="T1051" s="53">
        <v>35</v>
      </c>
      <c r="V1051" s="65">
        <f t="shared" si="344"/>
        <v>2</v>
      </c>
      <c r="W1051" s="65">
        <f t="shared" si="345"/>
        <v>3</v>
      </c>
      <c r="X1051" s="65">
        <f t="shared" si="346"/>
        <v>4</v>
      </c>
      <c r="Y1051" s="65" t="str">
        <f t="shared" si="347"/>
        <v>B1</v>
      </c>
      <c r="AA1051" s="4" t="s">
        <v>263</v>
      </c>
    </row>
    <row r="1052" spans="1:27" hidden="1" x14ac:dyDescent="0.25">
      <c r="A1052" s="46">
        <v>200061863</v>
      </c>
      <c r="B1052" s="46" t="s">
        <v>2807</v>
      </c>
      <c r="C1052" s="46" t="s">
        <v>8</v>
      </c>
      <c r="D1052" s="46" t="s">
        <v>2808</v>
      </c>
      <c r="E1052" t="s">
        <v>2484</v>
      </c>
      <c r="F1052" s="50" t="s">
        <v>2485</v>
      </c>
      <c r="G1052" s="39">
        <v>43700</v>
      </c>
      <c r="H1052" s="4">
        <v>1283</v>
      </c>
      <c r="J1052" s="4">
        <v>240</v>
      </c>
      <c r="K1052" s="4">
        <v>140</v>
      </c>
      <c r="N1052" s="59">
        <v>95</v>
      </c>
      <c r="O1052" s="73"/>
      <c r="P1052" s="65">
        <f t="shared" si="354"/>
        <v>98</v>
      </c>
      <c r="Q1052" s="65">
        <f t="shared" si="356"/>
        <v>27</v>
      </c>
      <c r="R1052" s="65"/>
      <c r="S1052" s="65"/>
      <c r="T1052" s="53">
        <v>3</v>
      </c>
      <c r="V1052" s="65">
        <f t="shared" si="344"/>
        <v>4</v>
      </c>
      <c r="W1052" s="65">
        <f t="shared" si="345"/>
        <v>2</v>
      </c>
      <c r="X1052" s="65">
        <f t="shared" si="346"/>
        <v>1</v>
      </c>
      <c r="Y1052" s="65" t="str">
        <f t="shared" si="347"/>
        <v>-A1</v>
      </c>
      <c r="AA1052" s="4" t="s">
        <v>263</v>
      </c>
    </row>
    <row r="1053" spans="1:27" hidden="1" x14ac:dyDescent="0.25">
      <c r="A1053" s="62">
        <v>200077326</v>
      </c>
      <c r="B1053" s="68" t="s">
        <v>3201</v>
      </c>
      <c r="C1053" s="68" t="s">
        <v>3202</v>
      </c>
      <c r="D1053" s="68" t="s">
        <v>3203</v>
      </c>
      <c r="E1053" t="s">
        <v>2484</v>
      </c>
      <c r="F1053" s="50" t="s">
        <v>2485</v>
      </c>
      <c r="G1053" s="39">
        <v>43700</v>
      </c>
      <c r="H1053" s="73"/>
      <c r="J1053" s="4">
        <v>180</v>
      </c>
      <c r="K1053" s="4">
        <v>50</v>
      </c>
      <c r="L1053" s="4">
        <v>180</v>
      </c>
      <c r="M1053" s="4">
        <v>270</v>
      </c>
      <c r="N1053" s="59">
        <v>170</v>
      </c>
      <c r="O1053" s="73"/>
      <c r="P1053" s="65">
        <f t="shared" si="354"/>
        <v>67</v>
      </c>
      <c r="Q1053" s="65">
        <f t="shared" si="356"/>
        <v>1</v>
      </c>
      <c r="R1053" s="65">
        <f>VLOOKUP(L1053,PER_CC,2,FALSE)</f>
        <v>29</v>
      </c>
      <c r="S1053" s="65">
        <f>VLOOKUP(M1053,PER_IGL,2,FALSE)</f>
        <v>80</v>
      </c>
      <c r="T1053" s="53">
        <f>VLOOKUP(N1053,PER_PGLOB,2,FALSE)</f>
        <v>28</v>
      </c>
      <c r="V1053" s="65">
        <f t="shared" si="344"/>
        <v>3</v>
      </c>
      <c r="W1053" s="65">
        <f t="shared" si="345"/>
        <v>1</v>
      </c>
      <c r="X1053" s="65">
        <f t="shared" si="346"/>
        <v>3</v>
      </c>
      <c r="Y1053" s="65" t="str">
        <f t="shared" si="347"/>
        <v>B2</v>
      </c>
      <c r="AA1053" s="4" t="s">
        <v>263</v>
      </c>
    </row>
    <row r="1054" spans="1:27" hidden="1" x14ac:dyDescent="0.25">
      <c r="A1054" s="46">
        <v>200077170</v>
      </c>
      <c r="B1054" s="46" t="s">
        <v>3136</v>
      </c>
      <c r="C1054" s="46" t="s">
        <v>1730</v>
      </c>
      <c r="D1054" s="46" t="s">
        <v>3137</v>
      </c>
      <c r="E1054" t="s">
        <v>2484</v>
      </c>
      <c r="F1054" s="50" t="s">
        <v>2485</v>
      </c>
      <c r="G1054" s="39">
        <v>43700</v>
      </c>
      <c r="H1054" s="73"/>
      <c r="J1054" s="4">
        <v>260</v>
      </c>
      <c r="K1054" s="4">
        <v>70</v>
      </c>
      <c r="L1054" s="4">
        <v>140</v>
      </c>
      <c r="M1054" s="4">
        <v>300</v>
      </c>
      <c r="N1054" s="59">
        <v>192.5</v>
      </c>
      <c r="O1054" s="73"/>
      <c r="P1054" s="65">
        <v>100</v>
      </c>
      <c r="Q1054" s="65">
        <f t="shared" si="356"/>
        <v>4</v>
      </c>
      <c r="R1054" s="65">
        <v>11</v>
      </c>
      <c r="S1054" s="65">
        <v>100</v>
      </c>
      <c r="T1054" s="53">
        <v>52</v>
      </c>
      <c r="V1054" s="65">
        <f t="shared" si="344"/>
        <v>4</v>
      </c>
      <c r="W1054" s="65">
        <f t="shared" si="345"/>
        <v>1</v>
      </c>
      <c r="X1054" s="65">
        <f t="shared" si="346"/>
        <v>2</v>
      </c>
      <c r="Y1054" s="65" t="str">
        <f t="shared" si="347"/>
        <v>B2</v>
      </c>
      <c r="AA1054" s="4" t="s">
        <v>263</v>
      </c>
    </row>
    <row r="1055" spans="1:27" hidden="1" x14ac:dyDescent="0.25">
      <c r="A1055" s="46">
        <v>200038026</v>
      </c>
      <c r="B1055" s="46" t="s">
        <v>2811</v>
      </c>
      <c r="C1055" s="46" t="s">
        <v>2812</v>
      </c>
      <c r="D1055" s="46" t="s">
        <v>2813</v>
      </c>
      <c r="E1055" t="s">
        <v>2484</v>
      </c>
      <c r="F1055" s="50" t="s">
        <v>2485</v>
      </c>
      <c r="G1055" s="39">
        <v>43700</v>
      </c>
      <c r="H1055" s="4">
        <v>1283</v>
      </c>
      <c r="J1055" s="4">
        <v>190</v>
      </c>
      <c r="K1055" s="4">
        <v>180</v>
      </c>
      <c r="L1055" s="4">
        <v>190</v>
      </c>
      <c r="M1055" s="4">
        <v>260</v>
      </c>
      <c r="N1055" s="51">
        <v>205</v>
      </c>
      <c r="O1055" s="73"/>
      <c r="P1055" s="65">
        <f t="shared" ref="P1055:P1074" si="358">VLOOKUP(J1055,PER_RC,2,FALSE)</f>
        <v>73</v>
      </c>
      <c r="Q1055" s="65">
        <f t="shared" si="356"/>
        <v>71</v>
      </c>
      <c r="R1055" s="65">
        <f>VLOOKUP(L1055,PER_CC,2,FALSE)</f>
        <v>36</v>
      </c>
      <c r="S1055" s="65">
        <f t="shared" ref="S1055:S1093" si="359">VLOOKUP(M1055,PER_IGL,2,FALSE)</f>
        <v>66</v>
      </c>
      <c r="T1055" s="53">
        <f>VLOOKUP(N1055,PER_PGLOB,2,FALSE)</f>
        <v>72</v>
      </c>
      <c r="V1055" s="65">
        <f t="shared" si="344"/>
        <v>3</v>
      </c>
      <c r="W1055" s="65">
        <f t="shared" si="345"/>
        <v>3</v>
      </c>
      <c r="X1055" s="65">
        <f t="shared" si="346"/>
        <v>3</v>
      </c>
      <c r="Y1055" s="65" t="str">
        <f t="shared" si="347"/>
        <v>B2</v>
      </c>
      <c r="AA1055" s="4" t="s">
        <v>263</v>
      </c>
    </row>
    <row r="1056" spans="1:27" hidden="1" x14ac:dyDescent="0.25">
      <c r="A1056" s="46">
        <v>200063926</v>
      </c>
      <c r="B1056" s="46" t="s">
        <v>2814</v>
      </c>
      <c r="C1056" s="46" t="s">
        <v>2815</v>
      </c>
      <c r="D1056" s="46" t="s">
        <v>2816</v>
      </c>
      <c r="E1056" t="s">
        <v>2484</v>
      </c>
      <c r="F1056" s="50" t="s">
        <v>2485</v>
      </c>
      <c r="G1056" s="39">
        <v>43700</v>
      </c>
      <c r="H1056" s="4">
        <v>1283</v>
      </c>
      <c r="J1056" s="4">
        <v>70</v>
      </c>
      <c r="K1056" s="4">
        <v>50</v>
      </c>
      <c r="L1056" s="4">
        <v>50</v>
      </c>
      <c r="M1056" s="4">
        <v>180</v>
      </c>
      <c r="N1056" s="59">
        <v>87.5</v>
      </c>
      <c r="O1056" s="73"/>
      <c r="P1056" s="65">
        <f t="shared" si="358"/>
        <v>3</v>
      </c>
      <c r="Q1056" s="65">
        <f t="shared" si="356"/>
        <v>1</v>
      </c>
      <c r="R1056" s="65">
        <v>1</v>
      </c>
      <c r="S1056" s="65">
        <f t="shared" si="359"/>
        <v>13</v>
      </c>
      <c r="T1056" s="53">
        <v>2</v>
      </c>
      <c r="V1056" s="65">
        <f t="shared" si="344"/>
        <v>1</v>
      </c>
      <c r="W1056" s="65">
        <f t="shared" si="345"/>
        <v>1</v>
      </c>
      <c r="X1056" s="65">
        <f t="shared" si="346"/>
        <v>1</v>
      </c>
      <c r="Y1056" s="65" t="str">
        <f t="shared" si="347"/>
        <v>B1</v>
      </c>
      <c r="AA1056" s="4" t="s">
        <v>263</v>
      </c>
    </row>
    <row r="1057" spans="1:27" hidden="1" x14ac:dyDescent="0.25">
      <c r="A1057" s="46">
        <v>200080415</v>
      </c>
      <c r="B1057" s="46" t="s">
        <v>2819</v>
      </c>
      <c r="C1057" s="46" t="s">
        <v>1821</v>
      </c>
      <c r="D1057" s="46" t="s">
        <v>2820</v>
      </c>
      <c r="E1057" t="s">
        <v>2484</v>
      </c>
      <c r="F1057" s="50" t="s">
        <v>2485</v>
      </c>
      <c r="G1057" s="39">
        <v>43700</v>
      </c>
      <c r="H1057" s="4">
        <v>1283</v>
      </c>
      <c r="J1057" s="4">
        <v>190</v>
      </c>
      <c r="K1057" s="4">
        <v>200</v>
      </c>
      <c r="L1057" s="4">
        <v>120</v>
      </c>
      <c r="M1057" s="4">
        <v>270</v>
      </c>
      <c r="N1057" s="51">
        <v>195</v>
      </c>
      <c r="O1057" s="73"/>
      <c r="P1057" s="65">
        <f t="shared" si="358"/>
        <v>73</v>
      </c>
      <c r="Q1057" s="65">
        <f t="shared" si="356"/>
        <v>87</v>
      </c>
      <c r="R1057" s="65">
        <f>VLOOKUP(L1057,PER_CC,2,FALSE)</f>
        <v>8</v>
      </c>
      <c r="S1057" s="65">
        <f t="shared" si="359"/>
        <v>80</v>
      </c>
      <c r="T1057" s="53">
        <f>VLOOKUP(N1057,PER_PGLOB,2,FALSE)</f>
        <v>55</v>
      </c>
      <c r="V1057" s="65">
        <f t="shared" si="344"/>
        <v>3</v>
      </c>
      <c r="W1057" s="65">
        <f t="shared" si="345"/>
        <v>4</v>
      </c>
      <c r="X1057" s="65">
        <f t="shared" si="346"/>
        <v>1</v>
      </c>
      <c r="Y1057" s="65" t="str">
        <f t="shared" si="347"/>
        <v>B2</v>
      </c>
      <c r="AA1057" s="4" t="s">
        <v>263</v>
      </c>
    </row>
    <row r="1058" spans="1:27" hidden="1" x14ac:dyDescent="0.25">
      <c r="A1058" s="46">
        <v>200082120</v>
      </c>
      <c r="B1058" s="46" t="s">
        <v>3317</v>
      </c>
      <c r="C1058" s="46" t="s">
        <v>3</v>
      </c>
      <c r="D1058" s="47" t="s">
        <v>3318</v>
      </c>
      <c r="E1058" t="s">
        <v>2484</v>
      </c>
      <c r="F1058" s="46" t="s">
        <v>2485</v>
      </c>
      <c r="G1058" s="39">
        <v>43700</v>
      </c>
      <c r="H1058" s="73">
        <v>1283</v>
      </c>
      <c r="J1058" s="4">
        <v>130</v>
      </c>
      <c r="K1058" s="4">
        <v>150</v>
      </c>
      <c r="M1058" s="4">
        <v>250</v>
      </c>
      <c r="N1058" s="51">
        <v>132.5</v>
      </c>
      <c r="O1058" s="73"/>
      <c r="P1058" s="65">
        <f t="shared" si="358"/>
        <v>30</v>
      </c>
      <c r="Q1058" s="65">
        <f t="shared" si="356"/>
        <v>34</v>
      </c>
      <c r="R1058" s="65"/>
      <c r="S1058" s="65">
        <f t="shared" si="359"/>
        <v>55</v>
      </c>
      <c r="T1058" s="53">
        <v>8</v>
      </c>
      <c r="V1058" s="65">
        <f t="shared" si="344"/>
        <v>2</v>
      </c>
      <c r="W1058" s="65">
        <f t="shared" si="345"/>
        <v>2</v>
      </c>
      <c r="X1058" s="65">
        <f t="shared" si="346"/>
        <v>1</v>
      </c>
      <c r="Y1058" s="65" t="str">
        <f t="shared" si="347"/>
        <v>B2</v>
      </c>
      <c r="AA1058" s="4" t="s">
        <v>263</v>
      </c>
    </row>
    <row r="1059" spans="1:27" hidden="1" x14ac:dyDescent="0.25">
      <c r="A1059" s="46">
        <v>200080805</v>
      </c>
      <c r="B1059" s="46" t="s">
        <v>2828</v>
      </c>
      <c r="C1059" s="46" t="s">
        <v>171</v>
      </c>
      <c r="D1059" s="46" t="s">
        <v>2829</v>
      </c>
      <c r="E1059" t="s">
        <v>2484</v>
      </c>
      <c r="F1059" s="50" t="s">
        <v>2485</v>
      </c>
      <c r="G1059" s="39">
        <v>43700</v>
      </c>
      <c r="H1059" s="4">
        <v>1283</v>
      </c>
      <c r="J1059" s="4">
        <v>80</v>
      </c>
      <c r="K1059" s="4">
        <v>80</v>
      </c>
      <c r="L1059" s="4">
        <v>90</v>
      </c>
      <c r="M1059" s="4">
        <v>240</v>
      </c>
      <c r="N1059" s="51">
        <v>122.5</v>
      </c>
      <c r="O1059" s="73"/>
      <c r="P1059" s="65">
        <f t="shared" si="358"/>
        <v>5</v>
      </c>
      <c r="Q1059" s="65">
        <f t="shared" si="356"/>
        <v>5</v>
      </c>
      <c r="R1059" s="65">
        <v>5</v>
      </c>
      <c r="S1059" s="65">
        <f t="shared" si="359"/>
        <v>47</v>
      </c>
      <c r="T1059" s="53">
        <v>6</v>
      </c>
      <c r="V1059" s="65">
        <f t="shared" si="344"/>
        <v>1</v>
      </c>
      <c r="W1059" s="65">
        <f t="shared" si="345"/>
        <v>1</v>
      </c>
      <c r="X1059" s="65">
        <f t="shared" si="346"/>
        <v>1</v>
      </c>
      <c r="Y1059" s="65" t="str">
        <f t="shared" si="347"/>
        <v>B2</v>
      </c>
      <c r="AA1059" s="4" t="s">
        <v>263</v>
      </c>
    </row>
    <row r="1060" spans="1:27" hidden="1" x14ac:dyDescent="0.25">
      <c r="A1060" s="46">
        <v>200076971</v>
      </c>
      <c r="B1060" s="46" t="s">
        <v>2830</v>
      </c>
      <c r="C1060" s="46" t="s">
        <v>2831</v>
      </c>
      <c r="D1060" s="46" t="s">
        <v>2832</v>
      </c>
      <c r="E1060" t="s">
        <v>2484</v>
      </c>
      <c r="F1060" s="50" t="s">
        <v>2485</v>
      </c>
      <c r="G1060" s="39">
        <v>43700</v>
      </c>
      <c r="H1060" s="4">
        <v>1283</v>
      </c>
      <c r="J1060" s="4">
        <v>240</v>
      </c>
      <c r="K1060" s="4">
        <v>230</v>
      </c>
      <c r="L1060" s="4">
        <v>200</v>
      </c>
      <c r="M1060" s="4">
        <v>270</v>
      </c>
      <c r="N1060" s="59">
        <v>235</v>
      </c>
      <c r="O1060" s="73"/>
      <c r="P1060" s="65">
        <f t="shared" si="358"/>
        <v>98</v>
      </c>
      <c r="Q1060" s="65">
        <f t="shared" si="356"/>
        <v>98</v>
      </c>
      <c r="R1060" s="65">
        <f t="shared" ref="R1060:R1066" si="360">VLOOKUP(L1060,PER_CC,2,FALSE)</f>
        <v>48</v>
      </c>
      <c r="S1060" s="65">
        <f t="shared" si="359"/>
        <v>80</v>
      </c>
      <c r="T1060" s="53">
        <f>VLOOKUP(N1060,PER_PGLOB,2,FALSE)</f>
        <v>96</v>
      </c>
      <c r="V1060" s="65">
        <f t="shared" si="344"/>
        <v>4</v>
      </c>
      <c r="W1060" s="65">
        <f t="shared" si="345"/>
        <v>4</v>
      </c>
      <c r="X1060" s="65">
        <f t="shared" si="346"/>
        <v>4</v>
      </c>
      <c r="Y1060" s="65" t="str">
        <f t="shared" si="347"/>
        <v>B2</v>
      </c>
      <c r="AA1060" s="4" t="s">
        <v>263</v>
      </c>
    </row>
    <row r="1061" spans="1:27" hidden="1" x14ac:dyDescent="0.25">
      <c r="A1061" s="46">
        <v>200072470</v>
      </c>
      <c r="B1061" s="46" t="s">
        <v>2833</v>
      </c>
      <c r="C1061" s="46" t="s">
        <v>2834</v>
      </c>
      <c r="D1061" s="46" t="s">
        <v>2835</v>
      </c>
      <c r="E1061" t="s">
        <v>2484</v>
      </c>
      <c r="F1061" s="50" t="s">
        <v>2485</v>
      </c>
      <c r="G1061" s="39">
        <v>43700</v>
      </c>
      <c r="H1061" s="4">
        <v>1283</v>
      </c>
      <c r="J1061" s="4">
        <v>110</v>
      </c>
      <c r="K1061" s="4">
        <v>170</v>
      </c>
      <c r="L1061" s="4">
        <v>180</v>
      </c>
      <c r="M1061" s="4">
        <v>260</v>
      </c>
      <c r="N1061" s="51">
        <v>180</v>
      </c>
      <c r="O1061" s="73"/>
      <c r="P1061" s="65">
        <f t="shared" si="358"/>
        <v>16</v>
      </c>
      <c r="Q1061" s="65">
        <f t="shared" si="356"/>
        <v>53</v>
      </c>
      <c r="R1061" s="65">
        <f t="shared" si="360"/>
        <v>29</v>
      </c>
      <c r="S1061" s="65">
        <f t="shared" si="359"/>
        <v>66</v>
      </c>
      <c r="T1061" s="53">
        <f>VLOOKUP(N1061,PER_PGLOB,2,FALSE)</f>
        <v>37</v>
      </c>
      <c r="V1061" s="65">
        <f t="shared" si="344"/>
        <v>1</v>
      </c>
      <c r="W1061" s="65">
        <f t="shared" si="345"/>
        <v>3</v>
      </c>
      <c r="X1061" s="65">
        <f t="shared" si="346"/>
        <v>3</v>
      </c>
      <c r="Y1061" s="65" t="str">
        <f t="shared" si="347"/>
        <v>B2</v>
      </c>
      <c r="AA1061" s="4" t="s">
        <v>263</v>
      </c>
    </row>
    <row r="1062" spans="1:27" hidden="1" x14ac:dyDescent="0.25">
      <c r="A1062" s="46">
        <v>200074353</v>
      </c>
      <c r="B1062" s="46" t="s">
        <v>2839</v>
      </c>
      <c r="C1062" s="46" t="s">
        <v>5</v>
      </c>
      <c r="D1062" s="46" t="s">
        <v>2840</v>
      </c>
      <c r="E1062" t="s">
        <v>2484</v>
      </c>
      <c r="F1062" s="50" t="s">
        <v>2485</v>
      </c>
      <c r="G1062" s="39">
        <v>43700</v>
      </c>
      <c r="H1062" s="4">
        <v>1283</v>
      </c>
      <c r="J1062" s="4">
        <v>180</v>
      </c>
      <c r="K1062" s="4">
        <v>130</v>
      </c>
      <c r="L1062" s="4">
        <v>170</v>
      </c>
      <c r="M1062" s="4">
        <v>190</v>
      </c>
      <c r="N1062" s="51">
        <v>167.5</v>
      </c>
      <c r="O1062" s="73"/>
      <c r="P1062" s="65">
        <f t="shared" si="358"/>
        <v>67</v>
      </c>
      <c r="Q1062" s="65">
        <f t="shared" si="356"/>
        <v>21</v>
      </c>
      <c r="R1062" s="65">
        <f t="shared" si="360"/>
        <v>18</v>
      </c>
      <c r="S1062" s="65">
        <f t="shared" si="359"/>
        <v>16</v>
      </c>
      <c r="T1062" s="53">
        <v>26</v>
      </c>
      <c r="V1062" s="65">
        <f t="shared" si="344"/>
        <v>3</v>
      </c>
      <c r="W1062" s="65">
        <f t="shared" si="345"/>
        <v>2</v>
      </c>
      <c r="X1062" s="65">
        <f t="shared" si="346"/>
        <v>3</v>
      </c>
      <c r="Y1062" s="65" t="str">
        <f t="shared" si="347"/>
        <v>B1</v>
      </c>
      <c r="AA1062" s="4" t="s">
        <v>263</v>
      </c>
    </row>
    <row r="1063" spans="1:27" hidden="1" x14ac:dyDescent="0.25">
      <c r="A1063" s="46">
        <v>200080651</v>
      </c>
      <c r="B1063" s="46" t="s">
        <v>2848</v>
      </c>
      <c r="C1063" s="46" t="s">
        <v>2849</v>
      </c>
      <c r="D1063" s="46" t="s">
        <v>2850</v>
      </c>
      <c r="E1063" t="s">
        <v>2484</v>
      </c>
      <c r="F1063" s="50" t="s">
        <v>2485</v>
      </c>
      <c r="G1063" s="39">
        <v>43700</v>
      </c>
      <c r="H1063" s="4">
        <v>1283</v>
      </c>
      <c r="J1063" s="4">
        <v>60</v>
      </c>
      <c r="K1063" s="4">
        <v>180</v>
      </c>
      <c r="L1063" s="4">
        <v>170</v>
      </c>
      <c r="M1063" s="4">
        <v>160</v>
      </c>
      <c r="N1063" s="59">
        <v>142.5</v>
      </c>
      <c r="O1063" s="73"/>
      <c r="P1063" s="65">
        <f t="shared" si="358"/>
        <v>1</v>
      </c>
      <c r="Q1063" s="65">
        <f t="shared" si="356"/>
        <v>71</v>
      </c>
      <c r="R1063" s="65">
        <f t="shared" si="360"/>
        <v>18</v>
      </c>
      <c r="S1063" s="65">
        <f t="shared" si="359"/>
        <v>8</v>
      </c>
      <c r="T1063" s="53">
        <v>12</v>
      </c>
      <c r="V1063" s="65">
        <f t="shared" si="344"/>
        <v>1</v>
      </c>
      <c r="W1063" s="65">
        <f t="shared" si="345"/>
        <v>3</v>
      </c>
      <c r="X1063" s="65">
        <f t="shared" si="346"/>
        <v>3</v>
      </c>
      <c r="Y1063" s="65" t="str">
        <f t="shared" si="347"/>
        <v>A2</v>
      </c>
      <c r="AA1063" s="4" t="s">
        <v>263</v>
      </c>
    </row>
    <row r="1064" spans="1:27" hidden="1" x14ac:dyDescent="0.25">
      <c r="A1064" s="46">
        <v>200058551</v>
      </c>
      <c r="B1064" s="46" t="s">
        <v>2851</v>
      </c>
      <c r="C1064" s="46" t="s">
        <v>799</v>
      </c>
      <c r="D1064" s="46" t="s">
        <v>2852</v>
      </c>
      <c r="E1064" t="s">
        <v>2484</v>
      </c>
      <c r="F1064" s="50" t="s">
        <v>2485</v>
      </c>
      <c r="G1064" s="39">
        <v>43700</v>
      </c>
      <c r="H1064" s="4">
        <v>1283</v>
      </c>
      <c r="J1064" s="4">
        <v>180</v>
      </c>
      <c r="K1064" s="4">
        <v>190</v>
      </c>
      <c r="L1064" s="4">
        <v>160</v>
      </c>
      <c r="M1064" s="4">
        <v>220</v>
      </c>
      <c r="N1064" s="51">
        <v>187.5</v>
      </c>
      <c r="O1064" s="73"/>
      <c r="P1064" s="65">
        <f t="shared" si="358"/>
        <v>67</v>
      </c>
      <c r="Q1064" s="65">
        <f t="shared" si="356"/>
        <v>79</v>
      </c>
      <c r="R1064" s="65">
        <f t="shared" si="360"/>
        <v>14</v>
      </c>
      <c r="S1064" s="65">
        <f t="shared" si="359"/>
        <v>32</v>
      </c>
      <c r="T1064" s="53">
        <v>45</v>
      </c>
      <c r="V1064" s="65">
        <f t="shared" si="344"/>
        <v>3</v>
      </c>
      <c r="W1064" s="65">
        <f t="shared" si="345"/>
        <v>3</v>
      </c>
      <c r="X1064" s="65">
        <f t="shared" si="346"/>
        <v>3</v>
      </c>
      <c r="Y1064" s="65" t="str">
        <f t="shared" si="347"/>
        <v>B2</v>
      </c>
      <c r="AA1064" s="4" t="s">
        <v>263</v>
      </c>
    </row>
    <row r="1065" spans="1:27" hidden="1" x14ac:dyDescent="0.25">
      <c r="A1065" s="46">
        <v>200072154</v>
      </c>
      <c r="B1065" s="46" t="s">
        <v>3334</v>
      </c>
      <c r="C1065" s="46" t="s">
        <v>3335</v>
      </c>
      <c r="D1065" s="47" t="s">
        <v>3336</v>
      </c>
      <c r="E1065" t="s">
        <v>2484</v>
      </c>
      <c r="F1065" s="46" t="s">
        <v>2485</v>
      </c>
      <c r="G1065" s="39">
        <v>43700</v>
      </c>
      <c r="H1065" s="73">
        <v>1283</v>
      </c>
      <c r="J1065" s="4">
        <v>80</v>
      </c>
      <c r="K1065" s="4">
        <v>160</v>
      </c>
      <c r="L1065" s="4">
        <v>220</v>
      </c>
      <c r="M1065" s="4">
        <v>250</v>
      </c>
      <c r="N1065" s="51">
        <v>177.5</v>
      </c>
      <c r="O1065" s="73"/>
      <c r="P1065" s="65">
        <f t="shared" si="358"/>
        <v>5</v>
      </c>
      <c r="Q1065" s="65">
        <f t="shared" si="356"/>
        <v>44</v>
      </c>
      <c r="R1065" s="65">
        <f t="shared" si="360"/>
        <v>69</v>
      </c>
      <c r="S1065" s="65">
        <f t="shared" si="359"/>
        <v>55</v>
      </c>
      <c r="T1065" s="53">
        <v>35</v>
      </c>
      <c r="V1065" s="65">
        <f t="shared" si="344"/>
        <v>1</v>
      </c>
      <c r="W1065" s="65">
        <f t="shared" si="345"/>
        <v>3</v>
      </c>
      <c r="X1065" s="65">
        <f t="shared" si="346"/>
        <v>4</v>
      </c>
      <c r="Y1065" s="65" t="str">
        <f t="shared" si="347"/>
        <v>B2</v>
      </c>
      <c r="AA1065" s="4" t="s">
        <v>263</v>
      </c>
    </row>
    <row r="1066" spans="1:27" hidden="1" x14ac:dyDescent="0.25">
      <c r="A1066" s="46">
        <v>200072165</v>
      </c>
      <c r="B1066" s="46" t="s">
        <v>2867</v>
      </c>
      <c r="C1066" s="46" t="s">
        <v>2868</v>
      </c>
      <c r="D1066" s="46" t="s">
        <v>2869</v>
      </c>
      <c r="E1066" t="s">
        <v>2484</v>
      </c>
      <c r="F1066" s="50" t="s">
        <v>2485</v>
      </c>
      <c r="G1066" s="39">
        <v>43700</v>
      </c>
      <c r="H1066" s="4">
        <v>1283</v>
      </c>
      <c r="J1066" s="4">
        <v>210</v>
      </c>
      <c r="K1066" s="4">
        <v>140</v>
      </c>
      <c r="L1066" s="4">
        <v>210</v>
      </c>
      <c r="M1066" s="4">
        <v>220</v>
      </c>
      <c r="N1066" s="51">
        <v>195</v>
      </c>
      <c r="O1066" s="73"/>
      <c r="P1066" s="65">
        <f t="shared" si="358"/>
        <v>83</v>
      </c>
      <c r="Q1066" s="65">
        <f t="shared" si="356"/>
        <v>27</v>
      </c>
      <c r="R1066" s="65">
        <f t="shared" si="360"/>
        <v>59</v>
      </c>
      <c r="S1066" s="65">
        <f t="shared" si="359"/>
        <v>32</v>
      </c>
      <c r="T1066" s="53">
        <f>VLOOKUP(N1066,PER_PGLOB,2,FALSE)</f>
        <v>55</v>
      </c>
      <c r="V1066" s="65">
        <f t="shared" si="344"/>
        <v>4</v>
      </c>
      <c r="W1066" s="65">
        <f t="shared" si="345"/>
        <v>2</v>
      </c>
      <c r="X1066" s="65">
        <f t="shared" si="346"/>
        <v>4</v>
      </c>
      <c r="Y1066" s="65" t="str">
        <f t="shared" si="347"/>
        <v>B2</v>
      </c>
      <c r="AA1066" s="4" t="s">
        <v>263</v>
      </c>
    </row>
    <row r="1067" spans="1:27" hidden="1" x14ac:dyDescent="0.25">
      <c r="A1067" s="46">
        <v>200093656</v>
      </c>
      <c r="B1067" s="46" t="s">
        <v>2872</v>
      </c>
      <c r="C1067" s="46" t="s">
        <v>337</v>
      </c>
      <c r="D1067" s="46" t="s">
        <v>2873</v>
      </c>
      <c r="E1067" t="s">
        <v>2484</v>
      </c>
      <c r="F1067" s="50" t="s">
        <v>2485</v>
      </c>
      <c r="G1067" s="39">
        <v>43700</v>
      </c>
      <c r="H1067" s="4">
        <v>1283</v>
      </c>
      <c r="J1067" s="4">
        <v>80</v>
      </c>
      <c r="K1067" s="4">
        <v>60</v>
      </c>
      <c r="L1067" s="4">
        <v>110</v>
      </c>
      <c r="M1067" s="4">
        <v>200</v>
      </c>
      <c r="N1067" s="51">
        <v>112.5</v>
      </c>
      <c r="O1067" s="73"/>
      <c r="P1067" s="65">
        <f t="shared" si="358"/>
        <v>5</v>
      </c>
      <c r="Q1067" s="65">
        <v>3</v>
      </c>
      <c r="R1067" s="65">
        <v>6</v>
      </c>
      <c r="S1067" s="65">
        <f t="shared" si="359"/>
        <v>20</v>
      </c>
      <c r="T1067" s="53">
        <v>5</v>
      </c>
      <c r="V1067" s="65">
        <f t="shared" si="344"/>
        <v>1</v>
      </c>
      <c r="W1067" s="65">
        <f t="shared" si="345"/>
        <v>1</v>
      </c>
      <c r="X1067" s="65">
        <f t="shared" si="346"/>
        <v>1</v>
      </c>
      <c r="Y1067" s="65" t="str">
        <f t="shared" si="347"/>
        <v>B2</v>
      </c>
      <c r="AA1067" s="4" t="s">
        <v>263</v>
      </c>
    </row>
    <row r="1068" spans="1:27" hidden="1" x14ac:dyDescent="0.25">
      <c r="A1068" s="46">
        <v>200074655</v>
      </c>
      <c r="B1068" s="46" t="s">
        <v>2874</v>
      </c>
      <c r="C1068" s="46" t="s">
        <v>2501</v>
      </c>
      <c r="D1068" s="46" t="s">
        <v>2875</v>
      </c>
      <c r="E1068" t="s">
        <v>2484</v>
      </c>
      <c r="F1068" s="50" t="s">
        <v>2485</v>
      </c>
      <c r="G1068" s="39">
        <v>43700</v>
      </c>
      <c r="H1068" s="4">
        <v>1283</v>
      </c>
      <c r="J1068" s="4">
        <v>190</v>
      </c>
      <c r="K1068" s="4">
        <v>160</v>
      </c>
      <c r="L1068" s="4">
        <v>200</v>
      </c>
      <c r="M1068" s="4">
        <v>260</v>
      </c>
      <c r="N1068" s="51">
        <v>202.5</v>
      </c>
      <c r="O1068" s="73"/>
      <c r="P1068" s="65">
        <f t="shared" si="358"/>
        <v>73</v>
      </c>
      <c r="Q1068" s="65">
        <f>VLOOKUP(K1068,PER_LC,2,FALSE)</f>
        <v>44</v>
      </c>
      <c r="R1068" s="65">
        <f>VLOOKUP(L1068,PER_CC,2,FALSE)</f>
        <v>48</v>
      </c>
      <c r="S1068" s="65">
        <f t="shared" si="359"/>
        <v>66</v>
      </c>
      <c r="T1068" s="53">
        <v>67</v>
      </c>
      <c r="V1068" s="65">
        <f t="shared" si="344"/>
        <v>3</v>
      </c>
      <c r="W1068" s="65">
        <f t="shared" si="345"/>
        <v>3</v>
      </c>
      <c r="X1068" s="65">
        <f t="shared" si="346"/>
        <v>4</v>
      </c>
      <c r="Y1068" s="65" t="str">
        <f t="shared" si="347"/>
        <v>B2</v>
      </c>
      <c r="AA1068" s="4" t="s">
        <v>263</v>
      </c>
    </row>
    <row r="1069" spans="1:27" hidden="1" x14ac:dyDescent="0.25">
      <c r="A1069" s="46">
        <v>200070726</v>
      </c>
      <c r="B1069" s="46" t="s">
        <v>3337</v>
      </c>
      <c r="C1069" s="46" t="s">
        <v>2691</v>
      </c>
      <c r="D1069" s="47" t="s">
        <v>3338</v>
      </c>
      <c r="E1069" t="s">
        <v>2484</v>
      </c>
      <c r="F1069" s="46" t="s">
        <v>2485</v>
      </c>
      <c r="G1069" s="39">
        <v>43700</v>
      </c>
      <c r="H1069" s="73">
        <v>1283</v>
      </c>
      <c r="J1069" s="4">
        <v>70</v>
      </c>
      <c r="K1069" s="4">
        <v>140</v>
      </c>
      <c r="L1069" s="4">
        <v>120</v>
      </c>
      <c r="M1069" s="4">
        <v>260</v>
      </c>
      <c r="N1069" s="51">
        <v>147.5</v>
      </c>
      <c r="O1069" s="73"/>
      <c r="P1069" s="65">
        <f t="shared" si="358"/>
        <v>3</v>
      </c>
      <c r="Q1069" s="65">
        <f>VLOOKUP(K1069,PER_LC,2,FALSE)</f>
        <v>27</v>
      </c>
      <c r="R1069" s="65">
        <f>VLOOKUP(L1069,PER_CC,2,FALSE)</f>
        <v>8</v>
      </c>
      <c r="S1069" s="65">
        <f t="shared" si="359"/>
        <v>66</v>
      </c>
      <c r="T1069" s="53">
        <v>13</v>
      </c>
      <c r="V1069" s="65">
        <f t="shared" ref="V1069:V1132" si="361">VALUE(IF(J1069&lt;126,"1",IF(J1069&lt;154,"2",IF(J1069&lt;203,"3",IF(J1069&lt;=300,"4","ERROR")))))</f>
        <v>1</v>
      </c>
      <c r="W1069" s="65">
        <f t="shared" ref="W1069:W1132" si="362">VALUE(IF(K1069&lt;125,"1",IF(K1069&lt;158,"2",IF(K1069&lt;200,"3",IF(K1069&lt;=300,"4","ERROR")))))</f>
        <v>2</v>
      </c>
      <c r="X1069" s="65">
        <f t="shared" ref="X1069:X1132" si="363">VALUE(IF(L1069&lt;125,"1",IF(L1069&lt;157,"2",IF(L1069&lt;200,"3",IF(L1069&lt;=300,"4","ERROR")))))</f>
        <v>1</v>
      </c>
      <c r="Y1069" s="65" t="str">
        <f t="shared" ref="Y1069:Y1132" si="364">IF(M1069&lt;123,"-A1",IF(M1069&lt;146,"A1",IF(M1069&lt;171,"A2",IF(M1069&lt;200,"B1",IF(M1069&lt;=300,"B2","ERROR")))))</f>
        <v>B2</v>
      </c>
      <c r="AA1069" s="4" t="s">
        <v>263</v>
      </c>
    </row>
    <row r="1070" spans="1:27" hidden="1" x14ac:dyDescent="0.25">
      <c r="A1070" s="46">
        <v>200068920</v>
      </c>
      <c r="B1070" s="46" t="s">
        <v>2876</v>
      </c>
      <c r="C1070" s="46" t="s">
        <v>2240</v>
      </c>
      <c r="D1070" s="46" t="s">
        <v>2877</v>
      </c>
      <c r="E1070" t="s">
        <v>2484</v>
      </c>
      <c r="F1070" s="50" t="s">
        <v>2485</v>
      </c>
      <c r="G1070" s="39">
        <v>43700</v>
      </c>
      <c r="H1070" s="4">
        <v>1283</v>
      </c>
      <c r="J1070" s="4">
        <v>210</v>
      </c>
      <c r="K1070" s="4">
        <v>130</v>
      </c>
      <c r="L1070" s="4">
        <v>150</v>
      </c>
      <c r="M1070" s="4">
        <v>130</v>
      </c>
      <c r="N1070" s="51">
        <v>155</v>
      </c>
      <c r="O1070" s="73"/>
      <c r="P1070" s="65">
        <f t="shared" si="358"/>
        <v>83</v>
      </c>
      <c r="Q1070" s="65">
        <f>VLOOKUP(K1070,PER_LC,2,FALSE)</f>
        <v>21</v>
      </c>
      <c r="R1070" s="65">
        <v>12</v>
      </c>
      <c r="S1070" s="65">
        <f t="shared" si="359"/>
        <v>3</v>
      </c>
      <c r="T1070" s="53">
        <v>18</v>
      </c>
      <c r="V1070" s="65">
        <f t="shared" si="361"/>
        <v>4</v>
      </c>
      <c r="W1070" s="65">
        <f t="shared" si="362"/>
        <v>2</v>
      </c>
      <c r="X1070" s="65">
        <f t="shared" si="363"/>
        <v>2</v>
      </c>
      <c r="Y1070" s="65" t="str">
        <f t="shared" si="364"/>
        <v>A1</v>
      </c>
      <c r="AA1070" s="4" t="s">
        <v>263</v>
      </c>
    </row>
    <row r="1071" spans="1:27" hidden="1" x14ac:dyDescent="0.25">
      <c r="A1071" s="46">
        <v>200063211</v>
      </c>
      <c r="B1071" s="46" t="s">
        <v>2152</v>
      </c>
      <c r="C1071" s="46" t="s">
        <v>301</v>
      </c>
      <c r="D1071" s="46" t="s">
        <v>2884</v>
      </c>
      <c r="E1071" t="s">
        <v>2484</v>
      </c>
      <c r="F1071" s="50" t="s">
        <v>2485</v>
      </c>
      <c r="G1071" s="39">
        <v>43700</v>
      </c>
      <c r="H1071" s="4">
        <v>1283</v>
      </c>
      <c r="J1071" s="4">
        <v>150</v>
      </c>
      <c r="K1071" s="4">
        <v>90</v>
      </c>
      <c r="L1071" s="4">
        <v>180</v>
      </c>
      <c r="M1071" s="4">
        <v>270</v>
      </c>
      <c r="N1071" s="51">
        <v>172.5</v>
      </c>
      <c r="O1071" s="73"/>
      <c r="P1071" s="65">
        <f t="shared" si="358"/>
        <v>42</v>
      </c>
      <c r="Q1071" s="65">
        <f>VLOOKUP(K1071,PER_LC,2,FALSE)</f>
        <v>7</v>
      </c>
      <c r="R1071" s="65">
        <f t="shared" ref="R1071:R1079" si="365">VLOOKUP(L1071,PER_CC,2,FALSE)</f>
        <v>29</v>
      </c>
      <c r="S1071" s="65">
        <f t="shared" si="359"/>
        <v>80</v>
      </c>
      <c r="T1071" s="53">
        <v>30</v>
      </c>
      <c r="V1071" s="65">
        <f t="shared" si="361"/>
        <v>2</v>
      </c>
      <c r="W1071" s="65">
        <f t="shared" si="362"/>
        <v>1</v>
      </c>
      <c r="X1071" s="65">
        <f t="shared" si="363"/>
        <v>3</v>
      </c>
      <c r="Y1071" s="65" t="str">
        <f t="shared" si="364"/>
        <v>B2</v>
      </c>
      <c r="AA1071" s="4" t="s">
        <v>263</v>
      </c>
    </row>
    <row r="1072" spans="1:27" hidden="1" x14ac:dyDescent="0.25">
      <c r="A1072" s="46">
        <v>200072870</v>
      </c>
      <c r="B1072" s="46" t="s">
        <v>2888</v>
      </c>
      <c r="C1072" s="46" t="s">
        <v>2889</v>
      </c>
      <c r="D1072" s="46" t="s">
        <v>2890</v>
      </c>
      <c r="E1072" t="s">
        <v>2484</v>
      </c>
      <c r="F1072" s="50" t="s">
        <v>2485</v>
      </c>
      <c r="G1072" s="39">
        <v>43700</v>
      </c>
      <c r="H1072" s="4">
        <v>1283</v>
      </c>
      <c r="J1072" s="4">
        <v>130</v>
      </c>
      <c r="K1072" s="4">
        <v>230</v>
      </c>
      <c r="L1072" s="4">
        <v>250</v>
      </c>
      <c r="M1072" s="4">
        <v>240</v>
      </c>
      <c r="N1072" s="59">
        <v>212.5</v>
      </c>
      <c r="O1072" s="73"/>
      <c r="P1072" s="65">
        <f t="shared" si="358"/>
        <v>30</v>
      </c>
      <c r="Q1072" s="65">
        <f>VLOOKUP(K1072,PER_LC,2,FALSE)</f>
        <v>98</v>
      </c>
      <c r="R1072" s="65">
        <f t="shared" si="365"/>
        <v>96</v>
      </c>
      <c r="S1072" s="65">
        <f t="shared" si="359"/>
        <v>47</v>
      </c>
      <c r="T1072" s="53">
        <v>80</v>
      </c>
      <c r="V1072" s="65">
        <f t="shared" si="361"/>
        <v>2</v>
      </c>
      <c r="W1072" s="65">
        <f t="shared" si="362"/>
        <v>4</v>
      </c>
      <c r="X1072" s="65">
        <f t="shared" si="363"/>
        <v>4</v>
      </c>
      <c r="Y1072" s="65" t="str">
        <f t="shared" si="364"/>
        <v>B2</v>
      </c>
      <c r="AA1072" s="4" t="s">
        <v>263</v>
      </c>
    </row>
    <row r="1073" spans="1:27" hidden="1" x14ac:dyDescent="0.25">
      <c r="A1073" s="46">
        <v>200081426</v>
      </c>
      <c r="B1073" s="46" t="s">
        <v>2896</v>
      </c>
      <c r="C1073" s="46" t="s">
        <v>467</v>
      </c>
      <c r="D1073" s="46" t="s">
        <v>2897</v>
      </c>
      <c r="E1073" t="s">
        <v>2484</v>
      </c>
      <c r="F1073" s="50" t="s">
        <v>2485</v>
      </c>
      <c r="G1073" s="39">
        <v>43700</v>
      </c>
      <c r="H1073" s="4">
        <v>1283</v>
      </c>
      <c r="J1073" s="4">
        <v>60</v>
      </c>
      <c r="K1073" s="4">
        <v>20</v>
      </c>
      <c r="L1073" s="4">
        <v>80</v>
      </c>
      <c r="M1073" s="4">
        <v>250</v>
      </c>
      <c r="N1073" s="59">
        <v>102.5</v>
      </c>
      <c r="O1073" s="73"/>
      <c r="P1073" s="65">
        <f t="shared" si="358"/>
        <v>1</v>
      </c>
      <c r="Q1073" s="65">
        <v>1</v>
      </c>
      <c r="R1073" s="65">
        <f t="shared" si="365"/>
        <v>4</v>
      </c>
      <c r="S1073" s="65">
        <f t="shared" si="359"/>
        <v>55</v>
      </c>
      <c r="T1073" s="53">
        <v>3</v>
      </c>
      <c r="V1073" s="65">
        <f t="shared" si="361"/>
        <v>1</v>
      </c>
      <c r="W1073" s="65">
        <f t="shared" si="362"/>
        <v>1</v>
      </c>
      <c r="X1073" s="65">
        <f t="shared" si="363"/>
        <v>1</v>
      </c>
      <c r="Y1073" s="65" t="str">
        <f t="shared" si="364"/>
        <v>B2</v>
      </c>
      <c r="AA1073" s="4" t="s">
        <v>263</v>
      </c>
    </row>
    <row r="1074" spans="1:27" hidden="1" x14ac:dyDescent="0.25">
      <c r="A1074" s="46">
        <v>200080420</v>
      </c>
      <c r="B1074" s="46" t="s">
        <v>2898</v>
      </c>
      <c r="C1074" s="46" t="s">
        <v>260</v>
      </c>
      <c r="D1074" s="46" t="s">
        <v>2899</v>
      </c>
      <c r="E1074" t="s">
        <v>2484</v>
      </c>
      <c r="F1074" s="50" t="s">
        <v>2485</v>
      </c>
      <c r="G1074" s="39">
        <v>43700</v>
      </c>
      <c r="H1074" s="4">
        <v>1283</v>
      </c>
      <c r="J1074" s="4">
        <v>240</v>
      </c>
      <c r="K1074" s="4">
        <v>210</v>
      </c>
      <c r="L1074" s="4">
        <v>130</v>
      </c>
      <c r="M1074" s="4">
        <v>230</v>
      </c>
      <c r="N1074" s="59">
        <v>202.5</v>
      </c>
      <c r="O1074" s="73"/>
      <c r="P1074" s="65">
        <f t="shared" si="358"/>
        <v>98</v>
      </c>
      <c r="Q1074" s="65">
        <f>VLOOKUP(K1074,PER_LC,2,FALSE)</f>
        <v>92</v>
      </c>
      <c r="R1074" s="65">
        <f t="shared" si="365"/>
        <v>9</v>
      </c>
      <c r="S1074" s="65">
        <f t="shared" si="359"/>
        <v>39</v>
      </c>
      <c r="T1074" s="53">
        <v>67</v>
      </c>
      <c r="V1074" s="65">
        <f t="shared" si="361"/>
        <v>4</v>
      </c>
      <c r="W1074" s="65">
        <f t="shared" si="362"/>
        <v>4</v>
      </c>
      <c r="X1074" s="65">
        <f t="shared" si="363"/>
        <v>2</v>
      </c>
      <c r="Y1074" s="65" t="str">
        <f t="shared" si="364"/>
        <v>B2</v>
      </c>
      <c r="AA1074" s="4" t="s">
        <v>263</v>
      </c>
    </row>
    <row r="1075" spans="1:27" hidden="1" x14ac:dyDescent="0.25">
      <c r="A1075" s="46">
        <v>200072182</v>
      </c>
      <c r="B1075" s="46" t="s">
        <v>2902</v>
      </c>
      <c r="C1075" s="46" t="s">
        <v>2903</v>
      </c>
      <c r="D1075" s="46" t="s">
        <v>2904</v>
      </c>
      <c r="E1075" t="s">
        <v>2484</v>
      </c>
      <c r="F1075" s="50" t="s">
        <v>2485</v>
      </c>
      <c r="G1075" s="39">
        <v>43700</v>
      </c>
      <c r="H1075" s="4">
        <v>1283</v>
      </c>
      <c r="L1075" s="4">
        <v>210</v>
      </c>
      <c r="M1075" s="4">
        <v>210</v>
      </c>
      <c r="N1075" s="59">
        <v>105</v>
      </c>
      <c r="O1075" s="73"/>
      <c r="P1075" s="65"/>
      <c r="Q1075" s="65"/>
      <c r="R1075" s="65">
        <f t="shared" si="365"/>
        <v>59</v>
      </c>
      <c r="S1075" s="65">
        <f t="shared" si="359"/>
        <v>26</v>
      </c>
      <c r="T1075" s="53">
        <v>4</v>
      </c>
      <c r="V1075" s="65">
        <f t="shared" si="361"/>
        <v>1</v>
      </c>
      <c r="W1075" s="65">
        <f t="shared" si="362"/>
        <v>1</v>
      </c>
      <c r="X1075" s="65">
        <f t="shared" si="363"/>
        <v>4</v>
      </c>
      <c r="Y1075" s="65" t="str">
        <f t="shared" si="364"/>
        <v>B2</v>
      </c>
      <c r="AA1075" s="4" t="s">
        <v>263</v>
      </c>
    </row>
    <row r="1076" spans="1:27" hidden="1" x14ac:dyDescent="0.25">
      <c r="A1076" s="46">
        <v>200071233</v>
      </c>
      <c r="B1076" s="46" t="s">
        <v>2905</v>
      </c>
      <c r="C1076" s="46" t="s">
        <v>2906</v>
      </c>
      <c r="D1076" s="46" t="s">
        <v>2907</v>
      </c>
      <c r="E1076" t="s">
        <v>2484</v>
      </c>
      <c r="F1076" s="50" t="s">
        <v>2485</v>
      </c>
      <c r="G1076" s="39">
        <v>43700</v>
      </c>
      <c r="H1076" s="4">
        <v>1283</v>
      </c>
      <c r="J1076" s="4">
        <v>230</v>
      </c>
      <c r="K1076" s="4">
        <v>180</v>
      </c>
      <c r="L1076" s="4">
        <v>210</v>
      </c>
      <c r="M1076" s="4">
        <v>250</v>
      </c>
      <c r="N1076" s="51">
        <v>217.5</v>
      </c>
      <c r="O1076" s="73"/>
      <c r="P1076" s="65">
        <f t="shared" ref="P1076:P1107" si="366">VLOOKUP(J1076,PER_RC,2,FALSE)</f>
        <v>93</v>
      </c>
      <c r="Q1076" s="65">
        <f t="shared" ref="Q1076:Q1086" si="367">VLOOKUP(K1076,PER_LC,2,FALSE)</f>
        <v>71</v>
      </c>
      <c r="R1076" s="65">
        <f t="shared" si="365"/>
        <v>59</v>
      </c>
      <c r="S1076" s="65">
        <f t="shared" si="359"/>
        <v>55</v>
      </c>
      <c r="T1076" s="53">
        <v>85</v>
      </c>
      <c r="V1076" s="65">
        <f t="shared" si="361"/>
        <v>4</v>
      </c>
      <c r="W1076" s="65">
        <f t="shared" si="362"/>
        <v>3</v>
      </c>
      <c r="X1076" s="65">
        <f t="shared" si="363"/>
        <v>4</v>
      </c>
      <c r="Y1076" s="65" t="str">
        <f t="shared" si="364"/>
        <v>B2</v>
      </c>
      <c r="AA1076" s="4" t="s">
        <v>263</v>
      </c>
    </row>
    <row r="1077" spans="1:27" hidden="1" x14ac:dyDescent="0.25">
      <c r="A1077" s="46">
        <v>200071238</v>
      </c>
      <c r="B1077" s="46" t="s">
        <v>2917</v>
      </c>
      <c r="C1077" s="46" t="s">
        <v>519</v>
      </c>
      <c r="D1077" s="46" t="s">
        <v>2918</v>
      </c>
      <c r="E1077" t="s">
        <v>2484</v>
      </c>
      <c r="F1077" s="50" t="s">
        <v>2485</v>
      </c>
      <c r="G1077" s="39">
        <v>43700</v>
      </c>
      <c r="H1077" s="4">
        <v>1283</v>
      </c>
      <c r="J1077" s="4">
        <v>120</v>
      </c>
      <c r="K1077" s="4">
        <v>160</v>
      </c>
      <c r="L1077" s="4">
        <v>170</v>
      </c>
      <c r="M1077" s="4">
        <v>180</v>
      </c>
      <c r="N1077" s="51">
        <v>157.5</v>
      </c>
      <c r="O1077" s="73"/>
      <c r="P1077" s="65">
        <f t="shared" si="366"/>
        <v>24</v>
      </c>
      <c r="Q1077" s="65">
        <f t="shared" si="367"/>
        <v>44</v>
      </c>
      <c r="R1077" s="65">
        <f t="shared" si="365"/>
        <v>18</v>
      </c>
      <c r="S1077" s="65">
        <f t="shared" si="359"/>
        <v>13</v>
      </c>
      <c r="T1077" s="53">
        <v>19</v>
      </c>
      <c r="V1077" s="65">
        <f t="shared" si="361"/>
        <v>1</v>
      </c>
      <c r="W1077" s="65">
        <f t="shared" si="362"/>
        <v>3</v>
      </c>
      <c r="X1077" s="65">
        <f t="shared" si="363"/>
        <v>3</v>
      </c>
      <c r="Y1077" s="65" t="str">
        <f t="shared" si="364"/>
        <v>B1</v>
      </c>
      <c r="AA1077" s="4" t="s">
        <v>263</v>
      </c>
    </row>
    <row r="1078" spans="1:27" hidden="1" x14ac:dyDescent="0.25">
      <c r="A1078" s="46">
        <v>200061010</v>
      </c>
      <c r="B1078" s="46" t="s">
        <v>3352</v>
      </c>
      <c r="C1078" s="46" t="s">
        <v>459</v>
      </c>
      <c r="D1078" s="47" t="s">
        <v>3353</v>
      </c>
      <c r="E1078" t="s">
        <v>2484</v>
      </c>
      <c r="F1078" s="46" t="s">
        <v>2485</v>
      </c>
      <c r="G1078" s="39">
        <v>43700</v>
      </c>
      <c r="H1078" s="73">
        <v>1283</v>
      </c>
      <c r="J1078" s="4">
        <v>120</v>
      </c>
      <c r="K1078" s="4">
        <v>140</v>
      </c>
      <c r="L1078" s="4">
        <v>200</v>
      </c>
      <c r="M1078" s="4">
        <v>270</v>
      </c>
      <c r="N1078" s="51">
        <v>182.5</v>
      </c>
      <c r="O1078" s="73"/>
      <c r="P1078" s="65">
        <f t="shared" si="366"/>
        <v>24</v>
      </c>
      <c r="Q1078" s="65">
        <f t="shared" si="367"/>
        <v>27</v>
      </c>
      <c r="R1078" s="65">
        <f t="shared" si="365"/>
        <v>48</v>
      </c>
      <c r="S1078" s="65">
        <f t="shared" si="359"/>
        <v>80</v>
      </c>
      <c r="T1078" s="53">
        <v>40</v>
      </c>
      <c r="V1078" s="65">
        <f t="shared" si="361"/>
        <v>1</v>
      </c>
      <c r="W1078" s="65">
        <f t="shared" si="362"/>
        <v>2</v>
      </c>
      <c r="X1078" s="65">
        <f t="shared" si="363"/>
        <v>4</v>
      </c>
      <c r="Y1078" s="65" t="str">
        <f t="shared" si="364"/>
        <v>B2</v>
      </c>
      <c r="AA1078" s="4" t="s">
        <v>263</v>
      </c>
    </row>
    <row r="1079" spans="1:27" hidden="1" x14ac:dyDescent="0.25">
      <c r="A1079" s="46">
        <v>200064856</v>
      </c>
      <c r="B1079" s="46" t="s">
        <v>2921</v>
      </c>
      <c r="C1079" s="46" t="s">
        <v>381</v>
      </c>
      <c r="D1079" s="46" t="s">
        <v>2922</v>
      </c>
      <c r="E1079" t="s">
        <v>2484</v>
      </c>
      <c r="F1079" s="50" t="s">
        <v>2485</v>
      </c>
      <c r="G1079" s="39">
        <v>43700</v>
      </c>
      <c r="H1079" s="4">
        <v>1283</v>
      </c>
      <c r="J1079" s="4">
        <v>170</v>
      </c>
      <c r="K1079" s="4">
        <v>180</v>
      </c>
      <c r="L1079" s="4">
        <v>210</v>
      </c>
      <c r="M1079" s="4">
        <v>220</v>
      </c>
      <c r="N1079" s="51">
        <v>195</v>
      </c>
      <c r="O1079" s="73"/>
      <c r="P1079" s="65">
        <f t="shared" si="366"/>
        <v>55</v>
      </c>
      <c r="Q1079" s="65">
        <f t="shared" si="367"/>
        <v>71</v>
      </c>
      <c r="R1079" s="65">
        <f t="shared" si="365"/>
        <v>59</v>
      </c>
      <c r="S1079" s="65">
        <f t="shared" si="359"/>
        <v>32</v>
      </c>
      <c r="T1079" s="53">
        <f>VLOOKUP(N1079,PER_PGLOB,2,FALSE)</f>
        <v>55</v>
      </c>
      <c r="V1079" s="65">
        <f t="shared" si="361"/>
        <v>3</v>
      </c>
      <c r="W1079" s="65">
        <f t="shared" si="362"/>
        <v>3</v>
      </c>
      <c r="X1079" s="65">
        <f t="shared" si="363"/>
        <v>4</v>
      </c>
      <c r="Y1079" s="65" t="str">
        <f t="shared" si="364"/>
        <v>B2</v>
      </c>
      <c r="AA1079" s="4" t="s">
        <v>263</v>
      </c>
    </row>
    <row r="1080" spans="1:27" hidden="1" x14ac:dyDescent="0.25">
      <c r="A1080" s="46">
        <v>200081107</v>
      </c>
      <c r="B1080" s="46" t="s">
        <v>3120</v>
      </c>
      <c r="C1080" s="46" t="s">
        <v>198</v>
      </c>
      <c r="D1080" s="46" t="s">
        <v>3121</v>
      </c>
      <c r="E1080" t="s">
        <v>2484</v>
      </c>
      <c r="F1080" s="50" t="s">
        <v>2485</v>
      </c>
      <c r="G1080" s="39">
        <v>43700</v>
      </c>
      <c r="H1080" s="73"/>
      <c r="J1080" s="4">
        <v>180</v>
      </c>
      <c r="K1080" s="4">
        <v>80</v>
      </c>
      <c r="L1080" s="4">
        <v>20</v>
      </c>
      <c r="M1080" s="4">
        <v>200</v>
      </c>
      <c r="N1080" s="59">
        <v>120</v>
      </c>
      <c r="O1080" s="73"/>
      <c r="P1080" s="65">
        <f t="shared" si="366"/>
        <v>67</v>
      </c>
      <c r="Q1080" s="65">
        <f t="shared" si="367"/>
        <v>5</v>
      </c>
      <c r="R1080" s="65">
        <v>1</v>
      </c>
      <c r="S1080" s="65">
        <f t="shared" si="359"/>
        <v>20</v>
      </c>
      <c r="T1080" s="53">
        <v>6</v>
      </c>
      <c r="V1080" s="65">
        <f t="shared" si="361"/>
        <v>3</v>
      </c>
      <c r="W1080" s="65">
        <f t="shared" si="362"/>
        <v>1</v>
      </c>
      <c r="X1080" s="65">
        <f t="shared" si="363"/>
        <v>1</v>
      </c>
      <c r="Y1080" s="65" t="str">
        <f t="shared" si="364"/>
        <v>B2</v>
      </c>
      <c r="AA1080" s="4" t="s">
        <v>263</v>
      </c>
    </row>
    <row r="1081" spans="1:27" hidden="1" x14ac:dyDescent="0.25">
      <c r="A1081" s="46">
        <v>200071374</v>
      </c>
      <c r="B1081" s="46" t="s">
        <v>2938</v>
      </c>
      <c r="C1081" s="46" t="s">
        <v>373</v>
      </c>
      <c r="D1081" s="46" t="s">
        <v>2939</v>
      </c>
      <c r="E1081" t="s">
        <v>2484</v>
      </c>
      <c r="F1081" s="50" t="s">
        <v>2485</v>
      </c>
      <c r="G1081" s="39">
        <v>43700</v>
      </c>
      <c r="H1081" s="4">
        <v>1283</v>
      </c>
      <c r="J1081" s="4">
        <v>100</v>
      </c>
      <c r="K1081" s="4">
        <v>140</v>
      </c>
      <c r="L1081" s="4">
        <v>140</v>
      </c>
      <c r="M1081" s="4">
        <v>210</v>
      </c>
      <c r="N1081" s="51">
        <v>147.5</v>
      </c>
      <c r="O1081" s="73"/>
      <c r="P1081" s="65">
        <f t="shared" si="366"/>
        <v>12</v>
      </c>
      <c r="Q1081" s="65">
        <f t="shared" si="367"/>
        <v>27</v>
      </c>
      <c r="R1081" s="65">
        <v>11</v>
      </c>
      <c r="S1081" s="65">
        <f t="shared" si="359"/>
        <v>26</v>
      </c>
      <c r="T1081" s="53">
        <v>13</v>
      </c>
      <c r="V1081" s="65">
        <f t="shared" si="361"/>
        <v>1</v>
      </c>
      <c r="W1081" s="65">
        <f t="shared" si="362"/>
        <v>2</v>
      </c>
      <c r="X1081" s="65">
        <f t="shared" si="363"/>
        <v>2</v>
      </c>
      <c r="Y1081" s="65" t="str">
        <f t="shared" si="364"/>
        <v>B2</v>
      </c>
      <c r="AA1081" s="4" t="s">
        <v>263</v>
      </c>
    </row>
    <row r="1082" spans="1:27" hidden="1" x14ac:dyDescent="0.25">
      <c r="A1082" s="46">
        <v>200080908</v>
      </c>
      <c r="B1082" s="46" t="s">
        <v>2946</v>
      </c>
      <c r="C1082" s="46" t="s">
        <v>114</v>
      </c>
      <c r="D1082" s="46" t="s">
        <v>2947</v>
      </c>
      <c r="E1082" t="s">
        <v>2484</v>
      </c>
      <c r="F1082" s="50" t="s">
        <v>2485</v>
      </c>
      <c r="G1082" s="39">
        <v>43700</v>
      </c>
      <c r="H1082" s="4">
        <v>1283</v>
      </c>
      <c r="J1082" s="4">
        <v>200</v>
      </c>
      <c r="K1082" s="4">
        <v>170</v>
      </c>
      <c r="L1082" s="4">
        <v>140</v>
      </c>
      <c r="M1082" s="4">
        <v>280</v>
      </c>
      <c r="N1082" s="51">
        <v>197.5</v>
      </c>
      <c r="O1082" s="73"/>
      <c r="P1082" s="65">
        <f t="shared" si="366"/>
        <v>79</v>
      </c>
      <c r="Q1082" s="65">
        <f t="shared" si="367"/>
        <v>53</v>
      </c>
      <c r="R1082" s="65">
        <v>11</v>
      </c>
      <c r="S1082" s="65">
        <f t="shared" si="359"/>
        <v>91</v>
      </c>
      <c r="T1082" s="53">
        <v>59</v>
      </c>
      <c r="V1082" s="65">
        <f t="shared" si="361"/>
        <v>3</v>
      </c>
      <c r="W1082" s="65">
        <f t="shared" si="362"/>
        <v>3</v>
      </c>
      <c r="X1082" s="65">
        <f t="shared" si="363"/>
        <v>2</v>
      </c>
      <c r="Y1082" s="65" t="str">
        <f t="shared" si="364"/>
        <v>B2</v>
      </c>
      <c r="AA1082" s="4" t="s">
        <v>263</v>
      </c>
    </row>
    <row r="1083" spans="1:27" hidden="1" x14ac:dyDescent="0.25">
      <c r="A1083" s="46">
        <v>200027870</v>
      </c>
      <c r="B1083" s="46" t="s">
        <v>3357</v>
      </c>
      <c r="C1083" s="46" t="s">
        <v>3358</v>
      </c>
      <c r="D1083" s="47" t="s">
        <v>3359</v>
      </c>
      <c r="E1083" t="s">
        <v>2484</v>
      </c>
      <c r="F1083" s="46" t="s">
        <v>2485</v>
      </c>
      <c r="G1083" s="39">
        <v>43700</v>
      </c>
      <c r="H1083" s="73">
        <v>1283</v>
      </c>
      <c r="J1083" s="4">
        <v>120</v>
      </c>
      <c r="K1083" s="4">
        <v>120</v>
      </c>
      <c r="L1083" s="4">
        <v>160</v>
      </c>
      <c r="M1083" s="4">
        <v>230</v>
      </c>
      <c r="N1083" s="51">
        <v>157.5</v>
      </c>
      <c r="O1083" s="73"/>
      <c r="P1083" s="65">
        <f t="shared" si="366"/>
        <v>24</v>
      </c>
      <c r="Q1083" s="65">
        <f t="shared" si="367"/>
        <v>16</v>
      </c>
      <c r="R1083" s="65">
        <f>VLOOKUP(L1083,PER_CC,2,FALSE)</f>
        <v>14</v>
      </c>
      <c r="S1083" s="65">
        <f t="shared" si="359"/>
        <v>39</v>
      </c>
      <c r="T1083" s="53">
        <v>19</v>
      </c>
      <c r="V1083" s="65">
        <f t="shared" si="361"/>
        <v>1</v>
      </c>
      <c r="W1083" s="65">
        <f t="shared" si="362"/>
        <v>1</v>
      </c>
      <c r="X1083" s="65">
        <f t="shared" si="363"/>
        <v>3</v>
      </c>
      <c r="Y1083" s="65" t="str">
        <f t="shared" si="364"/>
        <v>B2</v>
      </c>
      <c r="AA1083" s="4" t="s">
        <v>263</v>
      </c>
    </row>
    <row r="1084" spans="1:27" hidden="1" x14ac:dyDescent="0.25">
      <c r="A1084" s="46">
        <v>200088032</v>
      </c>
      <c r="B1084" s="46" t="s">
        <v>2948</v>
      </c>
      <c r="C1084" s="46" t="s">
        <v>114</v>
      </c>
      <c r="D1084" s="46" t="s">
        <v>2949</v>
      </c>
      <c r="E1084" t="s">
        <v>2484</v>
      </c>
      <c r="F1084" s="50" t="s">
        <v>2485</v>
      </c>
      <c r="G1084" s="39">
        <v>43700</v>
      </c>
      <c r="H1084" s="4">
        <v>1283</v>
      </c>
      <c r="J1084" s="4">
        <v>170</v>
      </c>
      <c r="K1084" s="4">
        <v>160</v>
      </c>
      <c r="L1084" s="4">
        <v>200</v>
      </c>
      <c r="M1084" s="4">
        <v>260</v>
      </c>
      <c r="N1084" s="51">
        <v>197.5</v>
      </c>
      <c r="O1084" s="73"/>
      <c r="P1084" s="65">
        <f t="shared" si="366"/>
        <v>55</v>
      </c>
      <c r="Q1084" s="65">
        <f t="shared" si="367"/>
        <v>44</v>
      </c>
      <c r="R1084" s="65">
        <f>VLOOKUP(L1084,PER_CC,2,FALSE)</f>
        <v>48</v>
      </c>
      <c r="S1084" s="65">
        <f t="shared" si="359"/>
        <v>66</v>
      </c>
      <c r="T1084" s="53">
        <v>59</v>
      </c>
      <c r="V1084" s="65">
        <f t="shared" si="361"/>
        <v>3</v>
      </c>
      <c r="W1084" s="65">
        <f t="shared" si="362"/>
        <v>3</v>
      </c>
      <c r="X1084" s="65">
        <f t="shared" si="363"/>
        <v>4</v>
      </c>
      <c r="Y1084" s="65" t="str">
        <f t="shared" si="364"/>
        <v>B2</v>
      </c>
      <c r="AA1084" s="4" t="s">
        <v>263</v>
      </c>
    </row>
    <row r="1085" spans="1:27" hidden="1" x14ac:dyDescent="0.25">
      <c r="A1085" s="46">
        <v>200080426</v>
      </c>
      <c r="B1085" s="46" t="s">
        <v>3363</v>
      </c>
      <c r="C1085" s="46" t="s">
        <v>2499</v>
      </c>
      <c r="D1085" s="47" t="s">
        <v>3364</v>
      </c>
      <c r="E1085" t="s">
        <v>2484</v>
      </c>
      <c r="F1085" s="46" t="s">
        <v>2485</v>
      </c>
      <c r="G1085" s="39">
        <v>43700</v>
      </c>
      <c r="H1085" s="73">
        <v>1283</v>
      </c>
      <c r="J1085" s="4">
        <v>210</v>
      </c>
      <c r="K1085" s="4">
        <v>200</v>
      </c>
      <c r="L1085" s="4">
        <v>260</v>
      </c>
      <c r="M1085" s="4">
        <v>280</v>
      </c>
      <c r="N1085" s="59">
        <v>237.5</v>
      </c>
      <c r="O1085" s="73"/>
      <c r="P1085" s="65">
        <f t="shared" si="366"/>
        <v>83</v>
      </c>
      <c r="Q1085" s="65">
        <f t="shared" si="367"/>
        <v>87</v>
      </c>
      <c r="R1085" s="65">
        <v>99</v>
      </c>
      <c r="S1085" s="65">
        <f t="shared" si="359"/>
        <v>91</v>
      </c>
      <c r="T1085" s="53">
        <v>98</v>
      </c>
      <c r="V1085" s="65">
        <f t="shared" si="361"/>
        <v>4</v>
      </c>
      <c r="W1085" s="65">
        <f t="shared" si="362"/>
        <v>4</v>
      </c>
      <c r="X1085" s="65">
        <f t="shared" si="363"/>
        <v>4</v>
      </c>
      <c r="Y1085" s="65" t="str">
        <f t="shared" si="364"/>
        <v>B2</v>
      </c>
      <c r="AA1085" s="4" t="s">
        <v>263</v>
      </c>
    </row>
    <row r="1086" spans="1:27" hidden="1" x14ac:dyDescent="0.25">
      <c r="A1086" s="46">
        <v>200070862</v>
      </c>
      <c r="B1086" s="46" t="s">
        <v>2961</v>
      </c>
      <c r="C1086" s="46" t="s">
        <v>3</v>
      </c>
      <c r="D1086" s="46" t="s">
        <v>2962</v>
      </c>
      <c r="E1086" t="s">
        <v>2484</v>
      </c>
      <c r="F1086" s="50" t="s">
        <v>2485</v>
      </c>
      <c r="G1086" s="39">
        <v>43700</v>
      </c>
      <c r="H1086" s="4">
        <v>1283</v>
      </c>
      <c r="J1086" s="4">
        <v>180</v>
      </c>
      <c r="K1086" s="4">
        <v>140</v>
      </c>
      <c r="L1086" s="4">
        <v>170</v>
      </c>
      <c r="M1086" s="4">
        <v>270</v>
      </c>
      <c r="N1086" s="51">
        <v>190</v>
      </c>
      <c r="O1086" s="73"/>
      <c r="P1086" s="65">
        <f t="shared" si="366"/>
        <v>67</v>
      </c>
      <c r="Q1086" s="65">
        <f t="shared" si="367"/>
        <v>27</v>
      </c>
      <c r="R1086" s="65">
        <f>VLOOKUP(L1086,PER_CC,2,FALSE)</f>
        <v>18</v>
      </c>
      <c r="S1086" s="65">
        <f t="shared" si="359"/>
        <v>80</v>
      </c>
      <c r="T1086" s="53">
        <f>VLOOKUP(N1086,PER_PGLOB,2,FALSE)</f>
        <v>50</v>
      </c>
      <c r="V1086" s="65">
        <f t="shared" si="361"/>
        <v>3</v>
      </c>
      <c r="W1086" s="65">
        <f t="shared" si="362"/>
        <v>2</v>
      </c>
      <c r="X1086" s="65">
        <f t="shared" si="363"/>
        <v>3</v>
      </c>
      <c r="Y1086" s="65" t="str">
        <f t="shared" si="364"/>
        <v>B2</v>
      </c>
      <c r="AA1086" s="4" t="s">
        <v>263</v>
      </c>
    </row>
    <row r="1087" spans="1:27" hidden="1" x14ac:dyDescent="0.25">
      <c r="A1087" s="46">
        <v>200071426</v>
      </c>
      <c r="B1087" s="46" t="s">
        <v>2963</v>
      </c>
      <c r="C1087" s="46" t="s">
        <v>1993</v>
      </c>
      <c r="D1087" s="46" t="s">
        <v>2964</v>
      </c>
      <c r="E1087" t="s">
        <v>2484</v>
      </c>
      <c r="F1087" s="50" t="s">
        <v>2485</v>
      </c>
      <c r="G1087" s="39">
        <v>43700</v>
      </c>
      <c r="H1087" s="4">
        <v>1283</v>
      </c>
      <c r="J1087" s="4">
        <v>140</v>
      </c>
      <c r="M1087" s="4">
        <v>230</v>
      </c>
      <c r="N1087" s="59">
        <v>92.5</v>
      </c>
      <c r="O1087" s="73"/>
      <c r="P1087" s="65">
        <f t="shared" si="366"/>
        <v>36</v>
      </c>
      <c r="Q1087" s="65"/>
      <c r="R1087" s="65"/>
      <c r="S1087" s="65">
        <f t="shared" si="359"/>
        <v>39</v>
      </c>
      <c r="T1087" s="53">
        <v>3</v>
      </c>
      <c r="V1087" s="65">
        <f t="shared" si="361"/>
        <v>2</v>
      </c>
      <c r="W1087" s="65">
        <f t="shared" si="362"/>
        <v>1</v>
      </c>
      <c r="X1087" s="65">
        <f t="shared" si="363"/>
        <v>1</v>
      </c>
      <c r="Y1087" s="65" t="str">
        <f t="shared" si="364"/>
        <v>B2</v>
      </c>
      <c r="AA1087" s="4" t="s">
        <v>263</v>
      </c>
    </row>
    <row r="1088" spans="1:27" hidden="1" x14ac:dyDescent="0.25">
      <c r="A1088" s="46">
        <v>200071727</v>
      </c>
      <c r="B1088" s="46" t="s">
        <v>2967</v>
      </c>
      <c r="C1088" s="46" t="s">
        <v>316</v>
      </c>
      <c r="D1088" s="46" t="s">
        <v>2968</v>
      </c>
      <c r="E1088" t="s">
        <v>2484</v>
      </c>
      <c r="F1088" s="50" t="s">
        <v>2485</v>
      </c>
      <c r="G1088" s="39">
        <v>43700</v>
      </c>
      <c r="H1088" s="4">
        <v>1283</v>
      </c>
      <c r="J1088" s="4">
        <v>120</v>
      </c>
      <c r="K1088" s="4">
        <v>230</v>
      </c>
      <c r="L1088" s="4">
        <v>230</v>
      </c>
      <c r="M1088" s="4">
        <v>210</v>
      </c>
      <c r="N1088" s="59">
        <v>197.5</v>
      </c>
      <c r="O1088" s="73"/>
      <c r="P1088" s="65">
        <f t="shared" si="366"/>
        <v>24</v>
      </c>
      <c r="Q1088" s="65">
        <f t="shared" ref="Q1088:Q1101" si="368">VLOOKUP(K1088,PER_LC,2,FALSE)</f>
        <v>98</v>
      </c>
      <c r="R1088" s="65">
        <f>VLOOKUP(L1088,PER_CC,2,FALSE)</f>
        <v>79</v>
      </c>
      <c r="S1088" s="65">
        <f t="shared" si="359"/>
        <v>26</v>
      </c>
      <c r="T1088" s="53">
        <v>59</v>
      </c>
      <c r="V1088" s="65">
        <f t="shared" si="361"/>
        <v>1</v>
      </c>
      <c r="W1088" s="65">
        <f t="shared" si="362"/>
        <v>4</v>
      </c>
      <c r="X1088" s="65">
        <f t="shared" si="363"/>
        <v>4</v>
      </c>
      <c r="Y1088" s="65" t="str">
        <f t="shared" si="364"/>
        <v>B2</v>
      </c>
      <c r="AA1088" s="4" t="s">
        <v>263</v>
      </c>
    </row>
    <row r="1089" spans="1:27" hidden="1" x14ac:dyDescent="0.25">
      <c r="A1089" s="46">
        <v>200071562</v>
      </c>
      <c r="B1089" s="46" t="s">
        <v>3365</v>
      </c>
      <c r="C1089" s="46" t="s">
        <v>3</v>
      </c>
      <c r="D1089" s="47" t="s">
        <v>3366</v>
      </c>
      <c r="E1089" t="s">
        <v>2484</v>
      </c>
      <c r="F1089" s="46" t="s">
        <v>2485</v>
      </c>
      <c r="G1089" s="39">
        <v>43700</v>
      </c>
      <c r="H1089" s="73">
        <v>1283</v>
      </c>
      <c r="J1089" s="4">
        <v>100</v>
      </c>
      <c r="K1089" s="4">
        <v>160</v>
      </c>
      <c r="L1089" s="4">
        <v>90</v>
      </c>
      <c r="M1089" s="4">
        <v>210</v>
      </c>
      <c r="N1089" s="51">
        <v>140</v>
      </c>
      <c r="O1089" s="73"/>
      <c r="P1089" s="65">
        <f t="shared" si="366"/>
        <v>12</v>
      </c>
      <c r="Q1089" s="65">
        <f t="shared" si="368"/>
        <v>44</v>
      </c>
      <c r="R1089" s="65">
        <v>5</v>
      </c>
      <c r="S1089" s="65">
        <f t="shared" si="359"/>
        <v>26</v>
      </c>
      <c r="T1089" s="53">
        <v>11</v>
      </c>
      <c r="V1089" s="65">
        <f t="shared" si="361"/>
        <v>1</v>
      </c>
      <c r="W1089" s="65">
        <f t="shared" si="362"/>
        <v>3</v>
      </c>
      <c r="X1089" s="65">
        <f t="shared" si="363"/>
        <v>1</v>
      </c>
      <c r="Y1089" s="65" t="str">
        <f t="shared" si="364"/>
        <v>B2</v>
      </c>
      <c r="AA1089" s="4" t="s">
        <v>263</v>
      </c>
    </row>
    <row r="1090" spans="1:27" hidden="1" x14ac:dyDescent="0.25">
      <c r="A1090" s="46">
        <v>200067761</v>
      </c>
      <c r="B1090" s="46" t="s">
        <v>3367</v>
      </c>
      <c r="C1090" s="46" t="s">
        <v>3368</v>
      </c>
      <c r="D1090" s="47" t="s">
        <v>3369</v>
      </c>
      <c r="E1090" t="s">
        <v>2484</v>
      </c>
      <c r="F1090" s="46" t="s">
        <v>2485</v>
      </c>
      <c r="G1090" s="39">
        <v>43700</v>
      </c>
      <c r="H1090" s="73">
        <v>1283</v>
      </c>
      <c r="J1090" s="4">
        <v>80</v>
      </c>
      <c r="K1090" s="4">
        <v>100</v>
      </c>
      <c r="L1090" s="4">
        <v>180</v>
      </c>
      <c r="M1090" s="4">
        <v>240</v>
      </c>
      <c r="N1090" s="51">
        <v>150</v>
      </c>
      <c r="O1090" s="73"/>
      <c r="P1090" s="65">
        <f t="shared" si="366"/>
        <v>5</v>
      </c>
      <c r="Q1090" s="65">
        <f t="shared" si="368"/>
        <v>9</v>
      </c>
      <c r="R1090" s="65">
        <f>VLOOKUP(L1090,PER_CC,2,FALSE)</f>
        <v>29</v>
      </c>
      <c r="S1090" s="65">
        <f t="shared" si="359"/>
        <v>47</v>
      </c>
      <c r="T1090" s="53">
        <f>VLOOKUP(N1090,PER_PGLOB,2,FALSE)</f>
        <v>14</v>
      </c>
      <c r="V1090" s="65">
        <f t="shared" si="361"/>
        <v>1</v>
      </c>
      <c r="W1090" s="65">
        <f t="shared" si="362"/>
        <v>1</v>
      </c>
      <c r="X1090" s="65">
        <f t="shared" si="363"/>
        <v>3</v>
      </c>
      <c r="Y1090" s="65" t="str">
        <f t="shared" si="364"/>
        <v>B2</v>
      </c>
      <c r="AA1090" s="4" t="s">
        <v>263</v>
      </c>
    </row>
    <row r="1091" spans="1:27" hidden="1" x14ac:dyDescent="0.25">
      <c r="A1091" s="46">
        <v>200036517</v>
      </c>
      <c r="B1091" s="46" t="s">
        <v>3370</v>
      </c>
      <c r="C1091" s="46" t="s">
        <v>3371</v>
      </c>
      <c r="D1091" s="47" t="s">
        <v>3372</v>
      </c>
      <c r="E1091" t="s">
        <v>2484</v>
      </c>
      <c r="F1091" s="46" t="s">
        <v>2485</v>
      </c>
      <c r="G1091" s="39">
        <v>43700</v>
      </c>
      <c r="H1091" s="73">
        <v>1283</v>
      </c>
      <c r="J1091" s="4">
        <v>130</v>
      </c>
      <c r="K1091" s="4">
        <v>90</v>
      </c>
      <c r="L1091" s="4">
        <v>180</v>
      </c>
      <c r="M1091" s="4">
        <v>270</v>
      </c>
      <c r="N1091" s="51">
        <v>167.5</v>
      </c>
      <c r="O1091" s="73"/>
      <c r="P1091" s="65">
        <f t="shared" si="366"/>
        <v>30</v>
      </c>
      <c r="Q1091" s="65">
        <f t="shared" si="368"/>
        <v>7</v>
      </c>
      <c r="R1091" s="65">
        <f>VLOOKUP(L1091,PER_CC,2,FALSE)</f>
        <v>29</v>
      </c>
      <c r="S1091" s="65">
        <f t="shared" si="359"/>
        <v>80</v>
      </c>
      <c r="T1091" s="53">
        <v>26</v>
      </c>
      <c r="V1091" s="65">
        <f t="shared" si="361"/>
        <v>2</v>
      </c>
      <c r="W1091" s="65">
        <f t="shared" si="362"/>
        <v>1</v>
      </c>
      <c r="X1091" s="65">
        <f t="shared" si="363"/>
        <v>3</v>
      </c>
      <c r="Y1091" s="65" t="str">
        <f t="shared" si="364"/>
        <v>B2</v>
      </c>
      <c r="AA1091" s="4" t="s">
        <v>263</v>
      </c>
    </row>
    <row r="1092" spans="1:27" hidden="1" x14ac:dyDescent="0.25">
      <c r="A1092" s="46">
        <v>200075390</v>
      </c>
      <c r="B1092" s="46" t="s">
        <v>2983</v>
      </c>
      <c r="C1092" s="46" t="s">
        <v>2984</v>
      </c>
      <c r="D1092" s="46" t="s">
        <v>2985</v>
      </c>
      <c r="E1092" t="s">
        <v>2484</v>
      </c>
      <c r="F1092" s="50" t="s">
        <v>2485</v>
      </c>
      <c r="G1092" s="39">
        <v>43700</v>
      </c>
      <c r="H1092" s="4">
        <v>1283</v>
      </c>
      <c r="J1092" s="4">
        <v>130</v>
      </c>
      <c r="K1092" s="4">
        <v>150</v>
      </c>
      <c r="L1092" s="4">
        <v>160</v>
      </c>
      <c r="M1092" s="4">
        <v>170</v>
      </c>
      <c r="N1092" s="51">
        <v>152.5</v>
      </c>
      <c r="O1092" s="73"/>
      <c r="P1092" s="65">
        <f t="shared" si="366"/>
        <v>30</v>
      </c>
      <c r="Q1092" s="65">
        <f t="shared" si="368"/>
        <v>34</v>
      </c>
      <c r="R1092" s="65">
        <f>VLOOKUP(L1092,PER_CC,2,FALSE)</f>
        <v>14</v>
      </c>
      <c r="S1092" s="65">
        <f t="shared" si="359"/>
        <v>10</v>
      </c>
      <c r="T1092" s="53">
        <v>16</v>
      </c>
      <c r="V1092" s="65">
        <f t="shared" si="361"/>
        <v>2</v>
      </c>
      <c r="W1092" s="65">
        <f t="shared" si="362"/>
        <v>2</v>
      </c>
      <c r="X1092" s="65">
        <f t="shared" si="363"/>
        <v>3</v>
      </c>
      <c r="Y1092" s="65" t="str">
        <f t="shared" si="364"/>
        <v>A2</v>
      </c>
      <c r="AA1092" s="4" t="s">
        <v>263</v>
      </c>
    </row>
    <row r="1093" spans="1:27" hidden="1" x14ac:dyDescent="0.25">
      <c r="A1093" s="46">
        <v>200088946</v>
      </c>
      <c r="B1093" s="46" t="s">
        <v>2986</v>
      </c>
      <c r="C1093" s="46" t="s">
        <v>3</v>
      </c>
      <c r="D1093" s="46" t="s">
        <v>2987</v>
      </c>
      <c r="E1093" t="s">
        <v>2484</v>
      </c>
      <c r="F1093" s="50" t="s">
        <v>2485</v>
      </c>
      <c r="G1093" s="39">
        <v>43700</v>
      </c>
      <c r="H1093" s="4">
        <v>1283</v>
      </c>
      <c r="J1093" s="4">
        <v>190</v>
      </c>
      <c r="K1093" s="4">
        <v>180</v>
      </c>
      <c r="L1093" s="4">
        <v>210</v>
      </c>
      <c r="M1093" s="4">
        <v>280</v>
      </c>
      <c r="N1093" s="51">
        <v>215</v>
      </c>
      <c r="O1093" s="73"/>
      <c r="P1093" s="65">
        <f t="shared" si="366"/>
        <v>73</v>
      </c>
      <c r="Q1093" s="65">
        <f t="shared" si="368"/>
        <v>71</v>
      </c>
      <c r="R1093" s="65">
        <f>VLOOKUP(L1093,PER_CC,2,FALSE)</f>
        <v>59</v>
      </c>
      <c r="S1093" s="65">
        <f t="shared" si="359"/>
        <v>91</v>
      </c>
      <c r="T1093" s="53">
        <f>VLOOKUP(N1093,PER_PGLOB,2,FALSE)</f>
        <v>83</v>
      </c>
      <c r="V1093" s="65">
        <f t="shared" si="361"/>
        <v>3</v>
      </c>
      <c r="W1093" s="65">
        <f t="shared" si="362"/>
        <v>3</v>
      </c>
      <c r="X1093" s="65">
        <f t="shared" si="363"/>
        <v>4</v>
      </c>
      <c r="Y1093" s="65" t="str">
        <f t="shared" si="364"/>
        <v>B2</v>
      </c>
      <c r="AA1093" s="4" t="s">
        <v>263</v>
      </c>
    </row>
    <row r="1094" spans="1:27" hidden="1" x14ac:dyDescent="0.25">
      <c r="A1094" s="46">
        <v>200069124</v>
      </c>
      <c r="B1094" s="46" t="s">
        <v>2998</v>
      </c>
      <c r="C1094" s="46" t="s">
        <v>2999</v>
      </c>
      <c r="D1094" s="46" t="s">
        <v>3000</v>
      </c>
      <c r="E1094" t="s">
        <v>2484</v>
      </c>
      <c r="F1094" s="50" t="s">
        <v>2485</v>
      </c>
      <c r="G1094" s="39">
        <v>43700</v>
      </c>
      <c r="H1094" s="4">
        <v>1283</v>
      </c>
      <c r="J1094" s="4">
        <v>100</v>
      </c>
      <c r="K1094" s="4">
        <v>100</v>
      </c>
      <c r="L1094" s="4">
        <v>70</v>
      </c>
      <c r="M1094" s="4">
        <v>140</v>
      </c>
      <c r="N1094" s="59">
        <v>102.5</v>
      </c>
      <c r="O1094" s="73"/>
      <c r="P1094" s="65">
        <f t="shared" si="366"/>
        <v>12</v>
      </c>
      <c r="Q1094" s="65">
        <f t="shared" si="368"/>
        <v>9</v>
      </c>
      <c r="R1094" s="65">
        <f>VLOOKUP(L1094,PER_CC,2,FALSE)</f>
        <v>3</v>
      </c>
      <c r="S1094" s="65">
        <v>5</v>
      </c>
      <c r="T1094" s="53">
        <v>3</v>
      </c>
      <c r="V1094" s="65">
        <f t="shared" si="361"/>
        <v>1</v>
      </c>
      <c r="W1094" s="65">
        <f t="shared" si="362"/>
        <v>1</v>
      </c>
      <c r="X1094" s="65">
        <f t="shared" si="363"/>
        <v>1</v>
      </c>
      <c r="Y1094" s="65" t="str">
        <f t="shared" si="364"/>
        <v>A1</v>
      </c>
      <c r="AA1094" s="4" t="s">
        <v>263</v>
      </c>
    </row>
    <row r="1095" spans="1:27" hidden="1" x14ac:dyDescent="0.25">
      <c r="A1095" s="46">
        <v>200068949</v>
      </c>
      <c r="B1095" s="46" t="s">
        <v>3001</v>
      </c>
      <c r="C1095" s="46" t="s">
        <v>3002</v>
      </c>
      <c r="D1095" s="46" t="s">
        <v>3003</v>
      </c>
      <c r="E1095" t="s">
        <v>2484</v>
      </c>
      <c r="F1095" s="50" t="s">
        <v>2485</v>
      </c>
      <c r="G1095" s="39">
        <v>43700</v>
      </c>
      <c r="H1095" s="4">
        <v>1283</v>
      </c>
      <c r="J1095" s="4">
        <v>90</v>
      </c>
      <c r="K1095" s="4">
        <v>90</v>
      </c>
      <c r="L1095" s="4">
        <v>110</v>
      </c>
      <c r="M1095" s="4">
        <v>260</v>
      </c>
      <c r="N1095" s="51">
        <v>137.5</v>
      </c>
      <c r="O1095" s="73"/>
      <c r="P1095" s="65">
        <f t="shared" si="366"/>
        <v>8</v>
      </c>
      <c r="Q1095" s="65">
        <f t="shared" si="368"/>
        <v>7</v>
      </c>
      <c r="R1095" s="65">
        <v>6</v>
      </c>
      <c r="S1095" s="65">
        <f t="shared" ref="S1095:S1119" si="369">VLOOKUP(M1095,PER_IGL,2,FALSE)</f>
        <v>66</v>
      </c>
      <c r="T1095" s="53">
        <v>10</v>
      </c>
      <c r="V1095" s="65">
        <f t="shared" si="361"/>
        <v>1</v>
      </c>
      <c r="W1095" s="65">
        <f t="shared" si="362"/>
        <v>1</v>
      </c>
      <c r="X1095" s="65">
        <f t="shared" si="363"/>
        <v>1</v>
      </c>
      <c r="Y1095" s="65" t="str">
        <f t="shared" si="364"/>
        <v>B2</v>
      </c>
      <c r="AA1095" s="4" t="s">
        <v>263</v>
      </c>
    </row>
    <row r="1096" spans="1:27" hidden="1" x14ac:dyDescent="0.25">
      <c r="A1096" s="46">
        <v>200074255</v>
      </c>
      <c r="B1096" s="46" t="s">
        <v>3378</v>
      </c>
      <c r="C1096" s="46" t="s">
        <v>3002</v>
      </c>
      <c r="D1096" s="47" t="s">
        <v>3379</v>
      </c>
      <c r="E1096" t="s">
        <v>2484</v>
      </c>
      <c r="F1096" s="46" t="s">
        <v>2485</v>
      </c>
      <c r="G1096" s="39">
        <v>43700</v>
      </c>
      <c r="H1096" s="73">
        <v>1283</v>
      </c>
      <c r="J1096" s="4">
        <v>150</v>
      </c>
      <c r="K1096" s="4">
        <v>230</v>
      </c>
      <c r="L1096" s="4">
        <v>230</v>
      </c>
      <c r="M1096" s="4">
        <v>270</v>
      </c>
      <c r="N1096" s="59">
        <v>220</v>
      </c>
      <c r="O1096" s="73"/>
      <c r="P1096" s="65">
        <f t="shared" si="366"/>
        <v>42</v>
      </c>
      <c r="Q1096" s="65">
        <f t="shared" si="368"/>
        <v>98</v>
      </c>
      <c r="R1096" s="65">
        <f t="shared" ref="R1096:R1105" si="370">VLOOKUP(L1096,PER_CC,2,FALSE)</f>
        <v>79</v>
      </c>
      <c r="S1096" s="65">
        <f t="shared" si="369"/>
        <v>80</v>
      </c>
      <c r="T1096" s="53">
        <f>VLOOKUP(N1096,PER_PGLOB,2,FALSE)</f>
        <v>87</v>
      </c>
      <c r="V1096" s="65">
        <f t="shared" si="361"/>
        <v>2</v>
      </c>
      <c r="W1096" s="65">
        <f t="shared" si="362"/>
        <v>4</v>
      </c>
      <c r="X1096" s="65">
        <f t="shared" si="363"/>
        <v>4</v>
      </c>
      <c r="Y1096" s="65" t="str">
        <f t="shared" si="364"/>
        <v>B2</v>
      </c>
      <c r="AA1096" s="4" t="s">
        <v>263</v>
      </c>
    </row>
    <row r="1097" spans="1:27" hidden="1" x14ac:dyDescent="0.25">
      <c r="A1097" s="46">
        <v>200076661</v>
      </c>
      <c r="B1097" s="46" t="s">
        <v>3380</v>
      </c>
      <c r="C1097" s="46" t="s">
        <v>1459</v>
      </c>
      <c r="D1097" s="47" t="s">
        <v>3381</v>
      </c>
      <c r="E1097" t="s">
        <v>2484</v>
      </c>
      <c r="F1097" s="46" t="s">
        <v>2485</v>
      </c>
      <c r="G1097" s="39">
        <v>43700</v>
      </c>
      <c r="H1097" s="73">
        <v>1283</v>
      </c>
      <c r="J1097" s="4">
        <v>140</v>
      </c>
      <c r="K1097" s="4">
        <v>200</v>
      </c>
      <c r="L1097" s="4">
        <v>220</v>
      </c>
      <c r="M1097" s="4">
        <v>270</v>
      </c>
      <c r="N1097" s="51">
        <v>207.5</v>
      </c>
      <c r="O1097" s="73"/>
      <c r="P1097" s="65">
        <f t="shared" si="366"/>
        <v>36</v>
      </c>
      <c r="Q1097" s="65">
        <f t="shared" si="368"/>
        <v>87</v>
      </c>
      <c r="R1097" s="65">
        <f t="shared" si="370"/>
        <v>69</v>
      </c>
      <c r="S1097" s="65">
        <f t="shared" si="369"/>
        <v>80</v>
      </c>
      <c r="T1097" s="53">
        <v>74</v>
      </c>
      <c r="V1097" s="65">
        <f t="shared" si="361"/>
        <v>2</v>
      </c>
      <c r="W1097" s="65">
        <f t="shared" si="362"/>
        <v>4</v>
      </c>
      <c r="X1097" s="65">
        <f t="shared" si="363"/>
        <v>4</v>
      </c>
      <c r="Y1097" s="65" t="str">
        <f t="shared" si="364"/>
        <v>B2</v>
      </c>
      <c r="AA1097" s="4" t="s">
        <v>263</v>
      </c>
    </row>
    <row r="1098" spans="1:27" hidden="1" x14ac:dyDescent="0.25">
      <c r="A1098" s="46">
        <v>200063638</v>
      </c>
      <c r="B1098" s="46" t="s">
        <v>3382</v>
      </c>
      <c r="C1098" s="46" t="s">
        <v>3383</v>
      </c>
      <c r="D1098" s="47" t="s">
        <v>3384</v>
      </c>
      <c r="E1098" t="s">
        <v>2484</v>
      </c>
      <c r="F1098" s="46" t="s">
        <v>2485</v>
      </c>
      <c r="G1098" s="39">
        <v>43700</v>
      </c>
      <c r="H1098" s="73">
        <v>1283</v>
      </c>
      <c r="J1098" s="4">
        <v>60</v>
      </c>
      <c r="K1098" s="4">
        <v>120</v>
      </c>
      <c r="L1098" s="4">
        <v>180</v>
      </c>
      <c r="M1098" s="4">
        <v>250</v>
      </c>
      <c r="N1098" s="51">
        <v>152.5</v>
      </c>
      <c r="O1098" s="73"/>
      <c r="P1098" s="65">
        <f t="shared" si="366"/>
        <v>1</v>
      </c>
      <c r="Q1098" s="65">
        <f t="shared" si="368"/>
        <v>16</v>
      </c>
      <c r="R1098" s="65">
        <f t="shared" si="370"/>
        <v>29</v>
      </c>
      <c r="S1098" s="65">
        <f t="shared" si="369"/>
        <v>55</v>
      </c>
      <c r="T1098" s="53">
        <v>16</v>
      </c>
      <c r="V1098" s="65">
        <f t="shared" si="361"/>
        <v>1</v>
      </c>
      <c r="W1098" s="65">
        <f t="shared" si="362"/>
        <v>1</v>
      </c>
      <c r="X1098" s="65">
        <f t="shared" si="363"/>
        <v>3</v>
      </c>
      <c r="Y1098" s="65" t="str">
        <f t="shared" si="364"/>
        <v>B2</v>
      </c>
      <c r="AA1098" s="4" t="s">
        <v>263</v>
      </c>
    </row>
    <row r="1099" spans="1:27" hidden="1" x14ac:dyDescent="0.25">
      <c r="A1099" s="46">
        <v>200078370</v>
      </c>
      <c r="B1099" s="46" t="s">
        <v>3118</v>
      </c>
      <c r="C1099" s="46" t="s">
        <v>459</v>
      </c>
      <c r="D1099" s="46" t="s">
        <v>3119</v>
      </c>
      <c r="E1099" t="s">
        <v>2484</v>
      </c>
      <c r="F1099" s="50" t="s">
        <v>2485</v>
      </c>
      <c r="G1099" s="39">
        <v>43700</v>
      </c>
      <c r="H1099" s="73"/>
      <c r="J1099" s="4">
        <v>60</v>
      </c>
      <c r="K1099" s="4">
        <v>80</v>
      </c>
      <c r="L1099" s="4">
        <v>210</v>
      </c>
      <c r="M1099" s="4">
        <v>230</v>
      </c>
      <c r="N1099" s="59">
        <v>145</v>
      </c>
      <c r="O1099" s="73"/>
      <c r="P1099" s="65">
        <f t="shared" si="366"/>
        <v>1</v>
      </c>
      <c r="Q1099" s="65">
        <f t="shared" si="368"/>
        <v>5</v>
      </c>
      <c r="R1099" s="65">
        <f t="shared" si="370"/>
        <v>59</v>
      </c>
      <c r="S1099" s="65">
        <f t="shared" si="369"/>
        <v>39</v>
      </c>
      <c r="T1099" s="53">
        <f>VLOOKUP(N1099,PER_PGLOB,2,FALSE)</f>
        <v>12</v>
      </c>
      <c r="V1099" s="65">
        <f t="shared" si="361"/>
        <v>1</v>
      </c>
      <c r="W1099" s="65">
        <f t="shared" si="362"/>
        <v>1</v>
      </c>
      <c r="X1099" s="65">
        <f t="shared" si="363"/>
        <v>4</v>
      </c>
      <c r="Y1099" s="65" t="str">
        <f t="shared" si="364"/>
        <v>B2</v>
      </c>
      <c r="AA1099" s="4" t="s">
        <v>263</v>
      </c>
    </row>
    <row r="1100" spans="1:27" hidden="1" x14ac:dyDescent="0.25">
      <c r="A1100" s="46">
        <v>200080672</v>
      </c>
      <c r="B1100" s="46" t="s">
        <v>3015</v>
      </c>
      <c r="C1100" s="46" t="s">
        <v>4</v>
      </c>
      <c r="D1100" s="46" t="s">
        <v>3016</v>
      </c>
      <c r="E1100" t="s">
        <v>2484</v>
      </c>
      <c r="F1100" s="50" t="s">
        <v>2485</v>
      </c>
      <c r="G1100" s="39">
        <v>43700</v>
      </c>
      <c r="H1100" s="4">
        <v>1283</v>
      </c>
      <c r="J1100" s="4">
        <v>140</v>
      </c>
      <c r="K1100" s="4">
        <v>170</v>
      </c>
      <c r="L1100" s="4">
        <v>250</v>
      </c>
      <c r="M1100" s="4">
        <v>260</v>
      </c>
      <c r="N1100" s="59">
        <v>205</v>
      </c>
      <c r="O1100" s="73"/>
      <c r="P1100" s="65">
        <f t="shared" si="366"/>
        <v>36</v>
      </c>
      <c r="Q1100" s="65">
        <f t="shared" si="368"/>
        <v>53</v>
      </c>
      <c r="R1100" s="65">
        <f t="shared" si="370"/>
        <v>96</v>
      </c>
      <c r="S1100" s="65">
        <f t="shared" si="369"/>
        <v>66</v>
      </c>
      <c r="T1100" s="53">
        <f>VLOOKUP(N1100,PER_PGLOB,2,FALSE)</f>
        <v>72</v>
      </c>
      <c r="V1100" s="65">
        <f t="shared" si="361"/>
        <v>2</v>
      </c>
      <c r="W1100" s="65">
        <f t="shared" si="362"/>
        <v>3</v>
      </c>
      <c r="X1100" s="65">
        <f t="shared" si="363"/>
        <v>4</v>
      </c>
      <c r="Y1100" s="65" t="str">
        <f t="shared" si="364"/>
        <v>B2</v>
      </c>
      <c r="AA1100" s="4" t="s">
        <v>263</v>
      </c>
    </row>
    <row r="1101" spans="1:27" hidden="1" x14ac:dyDescent="0.25">
      <c r="A1101" s="46">
        <v>200071577</v>
      </c>
      <c r="B1101" s="46" t="s">
        <v>3017</v>
      </c>
      <c r="C1101" s="46" t="s">
        <v>143</v>
      </c>
      <c r="D1101" s="46" t="s">
        <v>3018</v>
      </c>
      <c r="E1101" t="s">
        <v>2484</v>
      </c>
      <c r="F1101" s="50" t="s">
        <v>2485</v>
      </c>
      <c r="G1101" s="39">
        <v>43700</v>
      </c>
      <c r="H1101" s="4">
        <v>1283</v>
      </c>
      <c r="J1101" s="4">
        <v>160</v>
      </c>
      <c r="K1101" s="4">
        <v>200</v>
      </c>
      <c r="L1101" s="4">
        <v>210</v>
      </c>
      <c r="M1101" s="4">
        <v>220</v>
      </c>
      <c r="N1101" s="51">
        <v>197.5</v>
      </c>
      <c r="O1101" s="73"/>
      <c r="P1101" s="65">
        <f t="shared" si="366"/>
        <v>48</v>
      </c>
      <c r="Q1101" s="65">
        <f t="shared" si="368"/>
        <v>87</v>
      </c>
      <c r="R1101" s="65">
        <f t="shared" si="370"/>
        <v>59</v>
      </c>
      <c r="S1101" s="65">
        <f t="shared" si="369"/>
        <v>32</v>
      </c>
      <c r="T1101" s="53">
        <v>59</v>
      </c>
      <c r="V1101" s="65">
        <f t="shared" si="361"/>
        <v>3</v>
      </c>
      <c r="W1101" s="65">
        <f t="shared" si="362"/>
        <v>4</v>
      </c>
      <c r="X1101" s="65">
        <f t="shared" si="363"/>
        <v>4</v>
      </c>
      <c r="Y1101" s="65" t="str">
        <f t="shared" si="364"/>
        <v>B2</v>
      </c>
      <c r="AA1101" s="4" t="s">
        <v>263</v>
      </c>
    </row>
    <row r="1102" spans="1:27" hidden="1" x14ac:dyDescent="0.25">
      <c r="A1102" s="46">
        <v>200068051</v>
      </c>
      <c r="B1102" s="46" t="s">
        <v>3387</v>
      </c>
      <c r="C1102" s="46" t="s">
        <v>1068</v>
      </c>
      <c r="D1102" s="47" t="s">
        <v>3388</v>
      </c>
      <c r="E1102" t="s">
        <v>2484</v>
      </c>
      <c r="F1102" s="46" t="s">
        <v>2485</v>
      </c>
      <c r="G1102" s="39">
        <v>43700</v>
      </c>
      <c r="H1102" s="73">
        <v>1283</v>
      </c>
      <c r="J1102" s="4">
        <v>80</v>
      </c>
      <c r="K1102" s="4">
        <v>110</v>
      </c>
      <c r="L1102" s="4">
        <v>120</v>
      </c>
      <c r="M1102" s="4">
        <v>170</v>
      </c>
      <c r="N1102" s="51">
        <v>120</v>
      </c>
      <c r="O1102" s="73"/>
      <c r="P1102" s="65">
        <f t="shared" si="366"/>
        <v>5</v>
      </c>
      <c r="Q1102" s="65">
        <v>11</v>
      </c>
      <c r="R1102" s="65">
        <f t="shared" si="370"/>
        <v>8</v>
      </c>
      <c r="S1102" s="65">
        <f t="shared" si="369"/>
        <v>10</v>
      </c>
      <c r="T1102" s="53">
        <v>6</v>
      </c>
      <c r="V1102" s="65">
        <f t="shared" si="361"/>
        <v>1</v>
      </c>
      <c r="W1102" s="65">
        <f t="shared" si="362"/>
        <v>1</v>
      </c>
      <c r="X1102" s="65">
        <f t="shared" si="363"/>
        <v>1</v>
      </c>
      <c r="Y1102" s="65" t="str">
        <f t="shared" si="364"/>
        <v>A2</v>
      </c>
      <c r="AA1102" s="4" t="s">
        <v>263</v>
      </c>
    </row>
    <row r="1103" spans="1:27" hidden="1" x14ac:dyDescent="0.25">
      <c r="A1103" s="46">
        <v>200055493</v>
      </c>
      <c r="B1103" s="46" t="s">
        <v>3022</v>
      </c>
      <c r="C1103" s="46" t="s">
        <v>2498</v>
      </c>
      <c r="D1103" s="46" t="s">
        <v>3023</v>
      </c>
      <c r="E1103" t="s">
        <v>2484</v>
      </c>
      <c r="F1103" s="50" t="s">
        <v>2485</v>
      </c>
      <c r="G1103" s="39">
        <v>43700</v>
      </c>
      <c r="H1103" s="4">
        <v>1283</v>
      </c>
      <c r="J1103" s="4">
        <v>180</v>
      </c>
      <c r="K1103" s="4">
        <v>100</v>
      </c>
      <c r="L1103" s="4">
        <v>60</v>
      </c>
      <c r="M1103" s="4">
        <v>220</v>
      </c>
      <c r="N1103" s="59">
        <v>140</v>
      </c>
      <c r="O1103" s="73"/>
      <c r="P1103" s="65">
        <f t="shared" si="366"/>
        <v>67</v>
      </c>
      <c r="Q1103" s="65">
        <f>VLOOKUP(K1103,PER_LC,2,FALSE)</f>
        <v>9</v>
      </c>
      <c r="R1103" s="65">
        <f t="shared" si="370"/>
        <v>2</v>
      </c>
      <c r="S1103" s="65">
        <f t="shared" si="369"/>
        <v>32</v>
      </c>
      <c r="T1103" s="53">
        <v>11</v>
      </c>
      <c r="V1103" s="65">
        <f t="shared" si="361"/>
        <v>3</v>
      </c>
      <c r="W1103" s="65">
        <f t="shared" si="362"/>
        <v>1</v>
      </c>
      <c r="X1103" s="65">
        <f t="shared" si="363"/>
        <v>1</v>
      </c>
      <c r="Y1103" s="65" t="str">
        <f t="shared" si="364"/>
        <v>B2</v>
      </c>
      <c r="AA1103" s="4" t="s">
        <v>263</v>
      </c>
    </row>
    <row r="1104" spans="1:27" hidden="1" x14ac:dyDescent="0.25">
      <c r="A1104" s="46">
        <v>200072283</v>
      </c>
      <c r="B1104" s="46" t="s">
        <v>3028</v>
      </c>
      <c r="C1104" s="46" t="s">
        <v>3029</v>
      </c>
      <c r="D1104" s="46" t="s">
        <v>3030</v>
      </c>
      <c r="E1104" t="s">
        <v>2484</v>
      </c>
      <c r="F1104" s="50" t="s">
        <v>2485</v>
      </c>
      <c r="G1104" s="39">
        <v>43700</v>
      </c>
      <c r="H1104" s="4">
        <v>1283</v>
      </c>
      <c r="J1104" s="4">
        <v>220</v>
      </c>
      <c r="K1104" s="4">
        <v>200</v>
      </c>
      <c r="L1104" s="4">
        <v>230</v>
      </c>
      <c r="M1104" s="4">
        <v>240</v>
      </c>
      <c r="N1104" s="51">
        <v>222.5</v>
      </c>
      <c r="O1104" s="73"/>
      <c r="P1104" s="65">
        <f t="shared" si="366"/>
        <v>89</v>
      </c>
      <c r="Q1104" s="65">
        <f>VLOOKUP(K1104,PER_LC,2,FALSE)</f>
        <v>87</v>
      </c>
      <c r="R1104" s="65">
        <f t="shared" si="370"/>
        <v>79</v>
      </c>
      <c r="S1104" s="65">
        <f t="shared" si="369"/>
        <v>47</v>
      </c>
      <c r="T1104" s="53">
        <v>89</v>
      </c>
      <c r="V1104" s="65">
        <f t="shared" si="361"/>
        <v>4</v>
      </c>
      <c r="W1104" s="65">
        <f t="shared" si="362"/>
        <v>4</v>
      </c>
      <c r="X1104" s="65">
        <f t="shared" si="363"/>
        <v>4</v>
      </c>
      <c r="Y1104" s="65" t="str">
        <f t="shared" si="364"/>
        <v>B2</v>
      </c>
      <c r="AA1104" s="4" t="s">
        <v>263</v>
      </c>
    </row>
    <row r="1105" spans="1:27" hidden="1" x14ac:dyDescent="0.25">
      <c r="A1105" s="46">
        <v>200070937</v>
      </c>
      <c r="B1105" s="46" t="s">
        <v>3031</v>
      </c>
      <c r="C1105" s="46" t="s">
        <v>638</v>
      </c>
      <c r="D1105" s="46" t="s">
        <v>3032</v>
      </c>
      <c r="E1105" t="s">
        <v>2484</v>
      </c>
      <c r="F1105" s="50" t="s">
        <v>2485</v>
      </c>
      <c r="G1105" s="39">
        <v>43700</v>
      </c>
      <c r="H1105" s="4">
        <v>1283</v>
      </c>
      <c r="J1105" s="4">
        <v>100</v>
      </c>
      <c r="K1105" s="4">
        <v>80</v>
      </c>
      <c r="L1105" s="4">
        <v>60</v>
      </c>
      <c r="M1105" s="4">
        <v>190</v>
      </c>
      <c r="N1105" s="59">
        <v>107.5</v>
      </c>
      <c r="O1105" s="73"/>
      <c r="P1105" s="65">
        <f t="shared" si="366"/>
        <v>12</v>
      </c>
      <c r="Q1105" s="65">
        <f>VLOOKUP(K1105,PER_LC,2,FALSE)</f>
        <v>5</v>
      </c>
      <c r="R1105" s="65">
        <f t="shared" si="370"/>
        <v>2</v>
      </c>
      <c r="S1105" s="65">
        <f t="shared" si="369"/>
        <v>16</v>
      </c>
      <c r="T1105" s="53">
        <v>4</v>
      </c>
      <c r="V1105" s="65">
        <f t="shared" si="361"/>
        <v>1</v>
      </c>
      <c r="W1105" s="65">
        <f t="shared" si="362"/>
        <v>1</v>
      </c>
      <c r="X1105" s="65">
        <f t="shared" si="363"/>
        <v>1</v>
      </c>
      <c r="Y1105" s="65" t="str">
        <f t="shared" si="364"/>
        <v>B1</v>
      </c>
      <c r="AA1105" s="4" t="s">
        <v>263</v>
      </c>
    </row>
    <row r="1106" spans="1:27" hidden="1" x14ac:dyDescent="0.25">
      <c r="A1106" s="46">
        <v>200074557</v>
      </c>
      <c r="B1106" s="46" t="s">
        <v>3033</v>
      </c>
      <c r="C1106" s="46" t="s">
        <v>1216</v>
      </c>
      <c r="D1106" s="46" t="s">
        <v>3034</v>
      </c>
      <c r="E1106" t="s">
        <v>2484</v>
      </c>
      <c r="F1106" s="50" t="s">
        <v>2485</v>
      </c>
      <c r="G1106" s="39">
        <v>43700</v>
      </c>
      <c r="H1106" s="4">
        <v>1283</v>
      </c>
      <c r="J1106" s="4">
        <v>90</v>
      </c>
      <c r="K1106" s="4">
        <v>210</v>
      </c>
      <c r="L1106" s="4">
        <v>150</v>
      </c>
      <c r="M1106" s="4">
        <v>270</v>
      </c>
      <c r="N1106" s="51">
        <v>180</v>
      </c>
      <c r="O1106" s="73"/>
      <c r="P1106" s="65">
        <f t="shared" si="366"/>
        <v>8</v>
      </c>
      <c r="Q1106" s="65">
        <f>VLOOKUP(K1106,PER_LC,2,FALSE)</f>
        <v>92</v>
      </c>
      <c r="R1106" s="65">
        <v>12</v>
      </c>
      <c r="S1106" s="65">
        <f t="shared" si="369"/>
        <v>80</v>
      </c>
      <c r="T1106" s="53">
        <f>VLOOKUP(N1106,PER_PGLOB,2,FALSE)</f>
        <v>37</v>
      </c>
      <c r="V1106" s="65">
        <f t="shared" si="361"/>
        <v>1</v>
      </c>
      <c r="W1106" s="65">
        <f t="shared" si="362"/>
        <v>4</v>
      </c>
      <c r="X1106" s="65">
        <f t="shared" si="363"/>
        <v>2</v>
      </c>
      <c r="Y1106" s="65" t="str">
        <f t="shared" si="364"/>
        <v>B2</v>
      </c>
      <c r="AA1106" s="4" t="s">
        <v>263</v>
      </c>
    </row>
    <row r="1107" spans="1:27" hidden="1" x14ac:dyDescent="0.25">
      <c r="A1107" s="46">
        <v>200072291</v>
      </c>
      <c r="B1107" s="46" t="s">
        <v>3391</v>
      </c>
      <c r="C1107" s="46" t="s">
        <v>3392</v>
      </c>
      <c r="D1107" s="47" t="s">
        <v>3393</v>
      </c>
      <c r="E1107" t="s">
        <v>2484</v>
      </c>
      <c r="F1107" s="46" t="s">
        <v>2485</v>
      </c>
      <c r="G1107" s="39">
        <v>43700</v>
      </c>
      <c r="H1107" s="73">
        <v>1283</v>
      </c>
      <c r="J1107" s="4">
        <v>160</v>
      </c>
      <c r="K1107" s="4">
        <v>250</v>
      </c>
      <c r="L1107" s="4">
        <v>240</v>
      </c>
      <c r="M1107" s="4">
        <v>270</v>
      </c>
      <c r="N1107" s="59">
        <v>230</v>
      </c>
      <c r="O1107" s="73"/>
      <c r="P1107" s="65">
        <f t="shared" si="366"/>
        <v>48</v>
      </c>
      <c r="Q1107" s="65">
        <v>100</v>
      </c>
      <c r="R1107" s="65">
        <f>VLOOKUP(L1107,PER_CC,2,FALSE)</f>
        <v>91</v>
      </c>
      <c r="S1107" s="65">
        <f t="shared" si="369"/>
        <v>80</v>
      </c>
      <c r="T1107" s="53">
        <f>VLOOKUP(N1107,PER_PGLOB,2,FALSE)</f>
        <v>94</v>
      </c>
      <c r="V1107" s="65">
        <f t="shared" si="361"/>
        <v>3</v>
      </c>
      <c r="W1107" s="65">
        <f t="shared" si="362"/>
        <v>4</v>
      </c>
      <c r="X1107" s="65">
        <f t="shared" si="363"/>
        <v>4</v>
      </c>
      <c r="Y1107" s="65" t="str">
        <f t="shared" si="364"/>
        <v>B2</v>
      </c>
      <c r="AA1107" s="4" t="s">
        <v>263</v>
      </c>
    </row>
    <row r="1108" spans="1:27" hidden="1" x14ac:dyDescent="0.25">
      <c r="A1108" s="46">
        <v>200078281</v>
      </c>
      <c r="B1108" s="46" t="s">
        <v>3037</v>
      </c>
      <c r="C1108" s="46" t="s">
        <v>432</v>
      </c>
      <c r="D1108" s="46" t="s">
        <v>3038</v>
      </c>
      <c r="E1108" t="s">
        <v>2484</v>
      </c>
      <c r="F1108" s="50" t="s">
        <v>2485</v>
      </c>
      <c r="G1108" s="39">
        <v>43700</v>
      </c>
      <c r="H1108" s="4">
        <v>1283</v>
      </c>
      <c r="J1108" s="4">
        <v>90</v>
      </c>
      <c r="L1108" s="4">
        <v>20</v>
      </c>
      <c r="M1108" s="4">
        <v>250</v>
      </c>
      <c r="N1108" s="59">
        <v>90</v>
      </c>
      <c r="O1108" s="73"/>
      <c r="P1108" s="65">
        <f t="shared" ref="P1108:P1129" si="371">VLOOKUP(J1108,PER_RC,2,FALSE)</f>
        <v>8</v>
      </c>
      <c r="Q1108" s="65"/>
      <c r="R1108" s="65">
        <v>1</v>
      </c>
      <c r="S1108" s="65">
        <f t="shared" si="369"/>
        <v>55</v>
      </c>
      <c r="T1108" s="53">
        <v>2</v>
      </c>
      <c r="V1108" s="65">
        <f t="shared" si="361"/>
        <v>1</v>
      </c>
      <c r="W1108" s="65">
        <f t="shared" si="362"/>
        <v>1</v>
      </c>
      <c r="X1108" s="65">
        <f t="shared" si="363"/>
        <v>1</v>
      </c>
      <c r="Y1108" s="65" t="str">
        <f t="shared" si="364"/>
        <v>B2</v>
      </c>
      <c r="AA1108" s="4" t="s">
        <v>263</v>
      </c>
    </row>
    <row r="1109" spans="1:27" hidden="1" x14ac:dyDescent="0.25">
      <c r="A1109" s="46">
        <v>200061582</v>
      </c>
      <c r="B1109" s="46" t="s">
        <v>3394</v>
      </c>
      <c r="C1109" s="46" t="s">
        <v>3</v>
      </c>
      <c r="D1109" s="47" t="s">
        <v>3395</v>
      </c>
      <c r="E1109" t="s">
        <v>2484</v>
      </c>
      <c r="F1109" s="46" t="s">
        <v>2485</v>
      </c>
      <c r="G1109" s="39">
        <v>43700</v>
      </c>
      <c r="H1109" s="73">
        <v>1283</v>
      </c>
      <c r="J1109" s="4">
        <v>170</v>
      </c>
      <c r="K1109" s="4">
        <v>170</v>
      </c>
      <c r="L1109" s="4">
        <v>210</v>
      </c>
      <c r="M1109" s="4">
        <v>280</v>
      </c>
      <c r="N1109" s="51">
        <v>207.5</v>
      </c>
      <c r="O1109" s="73"/>
      <c r="P1109" s="65">
        <f t="shared" si="371"/>
        <v>55</v>
      </c>
      <c r="Q1109" s="65">
        <f>VLOOKUP(K1109,PER_LC,2,FALSE)</f>
        <v>53</v>
      </c>
      <c r="R1109" s="65">
        <f>VLOOKUP(L1109,PER_CC,2,FALSE)</f>
        <v>59</v>
      </c>
      <c r="S1109" s="65">
        <f t="shared" si="369"/>
        <v>91</v>
      </c>
      <c r="T1109" s="53">
        <v>74</v>
      </c>
      <c r="V1109" s="65">
        <f t="shared" si="361"/>
        <v>3</v>
      </c>
      <c r="W1109" s="65">
        <f t="shared" si="362"/>
        <v>3</v>
      </c>
      <c r="X1109" s="65">
        <f t="shared" si="363"/>
        <v>4</v>
      </c>
      <c r="Y1109" s="65" t="str">
        <f t="shared" si="364"/>
        <v>B2</v>
      </c>
      <c r="AA1109" s="4" t="s">
        <v>263</v>
      </c>
    </row>
    <row r="1110" spans="1:27" hidden="1" x14ac:dyDescent="0.25">
      <c r="A1110" s="46">
        <v>200071265</v>
      </c>
      <c r="B1110" s="46" t="s">
        <v>3044</v>
      </c>
      <c r="C1110" s="46" t="s">
        <v>663</v>
      </c>
      <c r="D1110" s="46" t="s">
        <v>3045</v>
      </c>
      <c r="E1110" t="s">
        <v>2484</v>
      </c>
      <c r="F1110" s="50" t="s">
        <v>2485</v>
      </c>
      <c r="G1110" s="39">
        <v>43700</v>
      </c>
      <c r="H1110" s="4">
        <v>1283</v>
      </c>
      <c r="J1110" s="4">
        <v>120</v>
      </c>
      <c r="K1110" s="4">
        <v>150</v>
      </c>
      <c r="L1110" s="4">
        <v>220</v>
      </c>
      <c r="M1110" s="4">
        <v>210</v>
      </c>
      <c r="N1110" s="51">
        <v>175</v>
      </c>
      <c r="O1110" s="73"/>
      <c r="P1110" s="65">
        <f t="shared" si="371"/>
        <v>24</v>
      </c>
      <c r="Q1110" s="65">
        <f>VLOOKUP(K1110,PER_LC,2,FALSE)</f>
        <v>34</v>
      </c>
      <c r="R1110" s="65">
        <f>VLOOKUP(L1110,PER_CC,2,FALSE)</f>
        <v>69</v>
      </c>
      <c r="S1110" s="65">
        <f t="shared" si="369"/>
        <v>26</v>
      </c>
      <c r="T1110" s="53">
        <f>VLOOKUP(N1110,PER_PGLOB,2,FALSE)</f>
        <v>32</v>
      </c>
      <c r="V1110" s="65">
        <f t="shared" si="361"/>
        <v>1</v>
      </c>
      <c r="W1110" s="65">
        <f t="shared" si="362"/>
        <v>2</v>
      </c>
      <c r="X1110" s="65">
        <f t="shared" si="363"/>
        <v>4</v>
      </c>
      <c r="Y1110" s="65" t="str">
        <f t="shared" si="364"/>
        <v>B2</v>
      </c>
      <c r="AA1110" s="4" t="s">
        <v>263</v>
      </c>
    </row>
    <row r="1111" spans="1:27" hidden="1" x14ac:dyDescent="0.25">
      <c r="A1111" s="46">
        <v>200074389</v>
      </c>
      <c r="B1111" s="46" t="s">
        <v>3049</v>
      </c>
      <c r="C1111" s="46" t="s">
        <v>4</v>
      </c>
      <c r="D1111" s="46" t="s">
        <v>3050</v>
      </c>
      <c r="E1111" t="s">
        <v>2484</v>
      </c>
      <c r="F1111" s="50" t="s">
        <v>2485</v>
      </c>
      <c r="G1111" s="39">
        <v>43700</v>
      </c>
      <c r="H1111" s="4">
        <v>1283</v>
      </c>
      <c r="J1111" s="4">
        <v>120</v>
      </c>
      <c r="K1111" s="4">
        <v>90</v>
      </c>
      <c r="L1111" s="4">
        <v>60</v>
      </c>
      <c r="M1111" s="4">
        <v>220</v>
      </c>
      <c r="N1111" s="59">
        <v>122.5</v>
      </c>
      <c r="O1111" s="73"/>
      <c r="P1111" s="65">
        <f t="shared" si="371"/>
        <v>24</v>
      </c>
      <c r="Q1111" s="65">
        <f>VLOOKUP(K1111,PER_LC,2,FALSE)</f>
        <v>7</v>
      </c>
      <c r="R1111" s="65">
        <f>VLOOKUP(L1111,PER_CC,2,FALSE)</f>
        <v>2</v>
      </c>
      <c r="S1111" s="65">
        <f t="shared" si="369"/>
        <v>32</v>
      </c>
      <c r="T1111" s="53">
        <v>6</v>
      </c>
      <c r="V1111" s="65">
        <f t="shared" si="361"/>
        <v>1</v>
      </c>
      <c r="W1111" s="65">
        <f t="shared" si="362"/>
        <v>1</v>
      </c>
      <c r="X1111" s="65">
        <f t="shared" si="363"/>
        <v>1</v>
      </c>
      <c r="Y1111" s="65" t="str">
        <f t="shared" si="364"/>
        <v>B2</v>
      </c>
      <c r="AA1111" s="4" t="s">
        <v>263</v>
      </c>
    </row>
    <row r="1112" spans="1:27" hidden="1" x14ac:dyDescent="0.25">
      <c r="A1112" s="46">
        <v>200073643</v>
      </c>
      <c r="B1112" s="46" t="s">
        <v>3396</v>
      </c>
      <c r="C1112" s="46" t="s">
        <v>3397</v>
      </c>
      <c r="D1112" s="47" t="s">
        <v>3398</v>
      </c>
      <c r="E1112" t="s">
        <v>2484</v>
      </c>
      <c r="F1112" s="46" t="s">
        <v>2485</v>
      </c>
      <c r="G1112" s="39">
        <v>43700</v>
      </c>
      <c r="H1112" s="73">
        <v>1283</v>
      </c>
      <c r="J1112" s="4">
        <v>100</v>
      </c>
      <c r="K1112" s="4">
        <v>80</v>
      </c>
      <c r="L1112" s="4">
        <v>100</v>
      </c>
      <c r="M1112" s="4">
        <v>240</v>
      </c>
      <c r="N1112" s="51">
        <v>130</v>
      </c>
      <c r="O1112" s="73"/>
      <c r="P1112" s="65">
        <f t="shared" si="371"/>
        <v>12</v>
      </c>
      <c r="Q1112" s="65">
        <f>VLOOKUP(K1112,PER_LC,2,FALSE)</f>
        <v>5</v>
      </c>
      <c r="R1112" s="65">
        <v>6</v>
      </c>
      <c r="S1112" s="65">
        <f t="shared" si="369"/>
        <v>47</v>
      </c>
      <c r="T1112" s="53">
        <v>8</v>
      </c>
      <c r="V1112" s="65">
        <f t="shared" si="361"/>
        <v>1</v>
      </c>
      <c r="W1112" s="65">
        <f t="shared" si="362"/>
        <v>1</v>
      </c>
      <c r="X1112" s="65">
        <f t="shared" si="363"/>
        <v>1</v>
      </c>
      <c r="Y1112" s="65" t="str">
        <f t="shared" si="364"/>
        <v>B2</v>
      </c>
      <c r="AA1112" s="4" t="s">
        <v>263</v>
      </c>
    </row>
    <row r="1113" spans="1:27" hidden="1" x14ac:dyDescent="0.25">
      <c r="A1113" s="46">
        <v>200080626</v>
      </c>
      <c r="B1113" s="46" t="s">
        <v>3399</v>
      </c>
      <c r="C1113" s="46" t="s">
        <v>429</v>
      </c>
      <c r="D1113" s="47" t="s">
        <v>3400</v>
      </c>
      <c r="E1113" t="s">
        <v>2484</v>
      </c>
      <c r="F1113" s="46" t="s">
        <v>2485</v>
      </c>
      <c r="G1113" s="39">
        <v>43700</v>
      </c>
      <c r="H1113" s="73">
        <v>1283</v>
      </c>
      <c r="J1113" s="4">
        <v>240</v>
      </c>
      <c r="K1113" s="4">
        <v>270</v>
      </c>
      <c r="L1113" s="4">
        <v>280</v>
      </c>
      <c r="M1113" s="4">
        <v>280</v>
      </c>
      <c r="N1113" s="59">
        <v>267.5</v>
      </c>
      <c r="O1113" s="73"/>
      <c r="P1113" s="65">
        <f t="shared" si="371"/>
        <v>98</v>
      </c>
      <c r="Q1113" s="65">
        <v>100</v>
      </c>
      <c r="R1113" s="65">
        <v>100</v>
      </c>
      <c r="S1113" s="65">
        <f t="shared" si="369"/>
        <v>91</v>
      </c>
      <c r="T1113" s="53">
        <v>100</v>
      </c>
      <c r="V1113" s="65">
        <f t="shared" si="361"/>
        <v>4</v>
      </c>
      <c r="W1113" s="65">
        <f t="shared" si="362"/>
        <v>4</v>
      </c>
      <c r="X1113" s="65">
        <f t="shared" si="363"/>
        <v>4</v>
      </c>
      <c r="Y1113" s="65" t="str">
        <f t="shared" si="364"/>
        <v>B2</v>
      </c>
      <c r="AA1113" s="4" t="s">
        <v>263</v>
      </c>
    </row>
    <row r="1114" spans="1:27" hidden="1" x14ac:dyDescent="0.25">
      <c r="A1114" s="46">
        <v>200072709</v>
      </c>
      <c r="B1114" s="46" t="s">
        <v>3053</v>
      </c>
      <c r="C1114" s="46" t="s">
        <v>429</v>
      </c>
      <c r="D1114" s="46" t="s">
        <v>3054</v>
      </c>
      <c r="E1114" t="s">
        <v>2484</v>
      </c>
      <c r="F1114" s="50" t="s">
        <v>2485</v>
      </c>
      <c r="G1114" s="39">
        <v>43700</v>
      </c>
      <c r="H1114" s="4">
        <v>1283</v>
      </c>
      <c r="J1114" s="4">
        <v>110</v>
      </c>
      <c r="K1114" s="4">
        <v>210</v>
      </c>
      <c r="L1114" s="4">
        <v>150</v>
      </c>
      <c r="M1114" s="4">
        <v>270</v>
      </c>
      <c r="N1114" s="51">
        <v>185</v>
      </c>
      <c r="O1114" s="73"/>
      <c r="P1114" s="65">
        <f t="shared" si="371"/>
        <v>16</v>
      </c>
      <c r="Q1114" s="65">
        <f t="shared" ref="Q1114:Q1119" si="372">VLOOKUP(K1114,PER_LC,2,FALSE)</f>
        <v>92</v>
      </c>
      <c r="R1114" s="65">
        <v>12</v>
      </c>
      <c r="S1114" s="65">
        <f t="shared" si="369"/>
        <v>80</v>
      </c>
      <c r="T1114" s="53">
        <f>VLOOKUP(N1114,PER_PGLOB,2,FALSE)</f>
        <v>42</v>
      </c>
      <c r="V1114" s="65">
        <f t="shared" si="361"/>
        <v>1</v>
      </c>
      <c r="W1114" s="65">
        <f t="shared" si="362"/>
        <v>4</v>
      </c>
      <c r="X1114" s="65">
        <f t="shared" si="363"/>
        <v>2</v>
      </c>
      <c r="Y1114" s="65" t="str">
        <f t="shared" si="364"/>
        <v>B2</v>
      </c>
      <c r="AA1114" s="4" t="s">
        <v>263</v>
      </c>
    </row>
    <row r="1115" spans="1:27" hidden="1" x14ac:dyDescent="0.25">
      <c r="A1115" s="46">
        <v>200066047</v>
      </c>
      <c r="B1115" s="46" t="s">
        <v>3055</v>
      </c>
      <c r="C1115" s="46" t="s">
        <v>5</v>
      </c>
      <c r="D1115" s="46" t="s">
        <v>3056</v>
      </c>
      <c r="E1115" t="s">
        <v>2484</v>
      </c>
      <c r="F1115" s="50" t="s">
        <v>2485</v>
      </c>
      <c r="G1115" s="39">
        <v>43700</v>
      </c>
      <c r="H1115" s="4">
        <v>1283</v>
      </c>
      <c r="J1115" s="4">
        <v>120</v>
      </c>
      <c r="K1115" s="4">
        <v>90</v>
      </c>
      <c r="L1115" s="4">
        <v>130</v>
      </c>
      <c r="M1115" s="4">
        <v>250</v>
      </c>
      <c r="N1115" s="51">
        <v>147.5</v>
      </c>
      <c r="O1115" s="73"/>
      <c r="P1115" s="65">
        <f t="shared" si="371"/>
        <v>24</v>
      </c>
      <c r="Q1115" s="65">
        <f t="shared" si="372"/>
        <v>7</v>
      </c>
      <c r="R1115" s="65">
        <f>VLOOKUP(L1115,PER_CC,2,FALSE)</f>
        <v>9</v>
      </c>
      <c r="S1115" s="65">
        <f t="shared" si="369"/>
        <v>55</v>
      </c>
      <c r="T1115" s="53">
        <v>13</v>
      </c>
      <c r="V1115" s="65">
        <f t="shared" si="361"/>
        <v>1</v>
      </c>
      <c r="W1115" s="65">
        <f t="shared" si="362"/>
        <v>1</v>
      </c>
      <c r="X1115" s="65">
        <f t="shared" si="363"/>
        <v>2</v>
      </c>
      <c r="Y1115" s="65" t="str">
        <f t="shared" si="364"/>
        <v>B2</v>
      </c>
      <c r="AA1115" s="4" t="s">
        <v>263</v>
      </c>
    </row>
    <row r="1116" spans="1:27" hidden="1" x14ac:dyDescent="0.25">
      <c r="A1116" s="46">
        <v>200086551</v>
      </c>
      <c r="B1116" s="46" t="s">
        <v>3114</v>
      </c>
      <c r="C1116" s="46" t="s">
        <v>902</v>
      </c>
      <c r="D1116" s="46" t="s">
        <v>3115</v>
      </c>
      <c r="E1116" t="s">
        <v>2484</v>
      </c>
      <c r="F1116" s="50" t="s">
        <v>2485</v>
      </c>
      <c r="G1116" s="39">
        <v>43700</v>
      </c>
      <c r="H1116" s="73"/>
      <c r="J1116" s="4">
        <v>190</v>
      </c>
      <c r="K1116" s="4">
        <v>80</v>
      </c>
      <c r="L1116" s="4">
        <v>180</v>
      </c>
      <c r="M1116" s="4">
        <v>240</v>
      </c>
      <c r="N1116" s="51">
        <v>172.5</v>
      </c>
      <c r="O1116" s="73"/>
      <c r="P1116" s="65">
        <f t="shared" si="371"/>
        <v>73</v>
      </c>
      <c r="Q1116" s="65">
        <f t="shared" si="372"/>
        <v>5</v>
      </c>
      <c r="R1116" s="65">
        <f>VLOOKUP(L1116,PER_CC,2,FALSE)</f>
        <v>29</v>
      </c>
      <c r="S1116" s="65">
        <f t="shared" si="369"/>
        <v>47</v>
      </c>
      <c r="T1116" s="53">
        <v>30</v>
      </c>
      <c r="V1116" s="65">
        <f t="shared" si="361"/>
        <v>3</v>
      </c>
      <c r="W1116" s="65">
        <f t="shared" si="362"/>
        <v>1</v>
      </c>
      <c r="X1116" s="65">
        <f t="shared" si="363"/>
        <v>3</v>
      </c>
      <c r="Y1116" s="65" t="str">
        <f t="shared" si="364"/>
        <v>B2</v>
      </c>
      <c r="AA1116" s="4" t="s">
        <v>263</v>
      </c>
    </row>
    <row r="1117" spans="1:27" hidden="1" x14ac:dyDescent="0.25">
      <c r="A1117" s="46">
        <v>200058489</v>
      </c>
      <c r="B1117" s="46" t="s">
        <v>3403</v>
      </c>
      <c r="C1117" s="46" t="s">
        <v>285</v>
      </c>
      <c r="D1117" s="47" t="s">
        <v>3404</v>
      </c>
      <c r="E1117" t="s">
        <v>2484</v>
      </c>
      <c r="F1117" s="46" t="s">
        <v>2485</v>
      </c>
      <c r="G1117" s="39">
        <v>43700</v>
      </c>
      <c r="H1117" s="73">
        <v>1283</v>
      </c>
      <c r="J1117" s="4">
        <v>100</v>
      </c>
      <c r="K1117" s="4">
        <v>170</v>
      </c>
      <c r="L1117" s="4">
        <v>170</v>
      </c>
      <c r="M1117" s="4">
        <v>250</v>
      </c>
      <c r="N1117" s="51">
        <v>172.5</v>
      </c>
      <c r="O1117" s="73"/>
      <c r="P1117" s="65">
        <f t="shared" si="371"/>
        <v>12</v>
      </c>
      <c r="Q1117" s="65">
        <f t="shared" si="372"/>
        <v>53</v>
      </c>
      <c r="R1117" s="65">
        <f>VLOOKUP(L1117,PER_CC,2,FALSE)</f>
        <v>18</v>
      </c>
      <c r="S1117" s="65">
        <f t="shared" si="369"/>
        <v>55</v>
      </c>
      <c r="T1117" s="53">
        <v>30</v>
      </c>
      <c r="V1117" s="65">
        <f t="shared" si="361"/>
        <v>1</v>
      </c>
      <c r="W1117" s="65">
        <f t="shared" si="362"/>
        <v>3</v>
      </c>
      <c r="X1117" s="65">
        <f t="shared" si="363"/>
        <v>3</v>
      </c>
      <c r="Y1117" s="65" t="str">
        <f t="shared" si="364"/>
        <v>B2</v>
      </c>
      <c r="AA1117" s="4" t="s">
        <v>263</v>
      </c>
    </row>
    <row r="1118" spans="1:27" hidden="1" x14ac:dyDescent="0.25">
      <c r="A1118" s="46">
        <v>200072727</v>
      </c>
      <c r="B1118" s="46" t="s">
        <v>3076</v>
      </c>
      <c r="C1118" s="46" t="s">
        <v>1095</v>
      </c>
      <c r="D1118" s="46" t="s">
        <v>3077</v>
      </c>
      <c r="E1118" t="s">
        <v>2484</v>
      </c>
      <c r="F1118" s="50" t="s">
        <v>2485</v>
      </c>
      <c r="G1118" s="39">
        <v>43700</v>
      </c>
      <c r="H1118" s="4">
        <v>1283</v>
      </c>
      <c r="J1118" s="4">
        <v>120</v>
      </c>
      <c r="K1118" s="4">
        <v>190</v>
      </c>
      <c r="L1118" s="4">
        <v>60</v>
      </c>
      <c r="M1118" s="4">
        <v>190</v>
      </c>
      <c r="N1118" s="59">
        <v>140</v>
      </c>
      <c r="O1118" s="73"/>
      <c r="P1118" s="65">
        <f t="shared" si="371"/>
        <v>24</v>
      </c>
      <c r="Q1118" s="65">
        <f t="shared" si="372"/>
        <v>79</v>
      </c>
      <c r="R1118" s="65">
        <f>VLOOKUP(L1118,PER_CC,2,FALSE)</f>
        <v>2</v>
      </c>
      <c r="S1118" s="65">
        <f t="shared" si="369"/>
        <v>16</v>
      </c>
      <c r="T1118" s="53">
        <v>11</v>
      </c>
      <c r="V1118" s="65">
        <f t="shared" si="361"/>
        <v>1</v>
      </c>
      <c r="W1118" s="65">
        <f t="shared" si="362"/>
        <v>3</v>
      </c>
      <c r="X1118" s="65">
        <f t="shared" si="363"/>
        <v>1</v>
      </c>
      <c r="Y1118" s="65" t="str">
        <f t="shared" si="364"/>
        <v>B1</v>
      </c>
      <c r="AA1118" s="4" t="s">
        <v>263</v>
      </c>
    </row>
    <row r="1119" spans="1:27" hidden="1" x14ac:dyDescent="0.25">
      <c r="A1119" s="46">
        <v>200072731</v>
      </c>
      <c r="B1119" s="46" t="s">
        <v>3085</v>
      </c>
      <c r="C1119" s="46" t="s">
        <v>324</v>
      </c>
      <c r="D1119" s="46" t="s">
        <v>3086</v>
      </c>
      <c r="E1119" t="s">
        <v>2484</v>
      </c>
      <c r="F1119" s="50" t="s">
        <v>2485</v>
      </c>
      <c r="G1119" s="39">
        <v>43700</v>
      </c>
      <c r="H1119" s="4">
        <v>1283</v>
      </c>
      <c r="J1119" s="4">
        <v>130</v>
      </c>
      <c r="K1119" s="4">
        <v>130</v>
      </c>
      <c r="L1119" s="4">
        <v>110</v>
      </c>
      <c r="M1119" s="4">
        <v>250</v>
      </c>
      <c r="N1119" s="51">
        <v>155</v>
      </c>
      <c r="O1119" s="73"/>
      <c r="P1119" s="65">
        <f t="shared" si="371"/>
        <v>30</v>
      </c>
      <c r="Q1119" s="65">
        <f t="shared" si="372"/>
        <v>21</v>
      </c>
      <c r="R1119" s="65">
        <v>6</v>
      </c>
      <c r="S1119" s="65">
        <f t="shared" si="369"/>
        <v>55</v>
      </c>
      <c r="T1119" s="53">
        <v>18</v>
      </c>
      <c r="V1119" s="65">
        <f t="shared" si="361"/>
        <v>2</v>
      </c>
      <c r="W1119" s="65">
        <f t="shared" si="362"/>
        <v>2</v>
      </c>
      <c r="X1119" s="65">
        <f t="shared" si="363"/>
        <v>1</v>
      </c>
      <c r="Y1119" s="65" t="str">
        <f t="shared" si="364"/>
        <v>B2</v>
      </c>
      <c r="AA1119" s="4" t="s">
        <v>263</v>
      </c>
    </row>
    <row r="1120" spans="1:27" hidden="1" x14ac:dyDescent="0.25">
      <c r="A1120" s="46">
        <v>200070229</v>
      </c>
      <c r="B1120" s="46" t="s">
        <v>3411</v>
      </c>
      <c r="C1120" s="46" t="s">
        <v>1110</v>
      </c>
      <c r="D1120" s="47" t="s">
        <v>3412</v>
      </c>
      <c r="E1120" t="s">
        <v>2484</v>
      </c>
      <c r="F1120" s="46" t="s">
        <v>2485</v>
      </c>
      <c r="G1120" s="39">
        <v>43700</v>
      </c>
      <c r="H1120" s="73">
        <v>1283</v>
      </c>
      <c r="J1120" s="4">
        <v>80</v>
      </c>
      <c r="K1120" s="4">
        <v>60</v>
      </c>
      <c r="L1120" s="4">
        <v>60</v>
      </c>
      <c r="M1120" s="4">
        <v>60</v>
      </c>
      <c r="N1120" s="51">
        <v>65</v>
      </c>
      <c r="O1120" s="73"/>
      <c r="P1120" s="65">
        <f t="shared" si="371"/>
        <v>5</v>
      </c>
      <c r="Q1120" s="65">
        <v>3</v>
      </c>
      <c r="R1120" s="65">
        <f>VLOOKUP(L1120,PER_CC,2,FALSE)</f>
        <v>2</v>
      </c>
      <c r="S1120" s="65">
        <v>1</v>
      </c>
      <c r="T1120" s="53">
        <v>1</v>
      </c>
      <c r="V1120" s="65">
        <f t="shared" si="361"/>
        <v>1</v>
      </c>
      <c r="W1120" s="65">
        <f t="shared" si="362"/>
        <v>1</v>
      </c>
      <c r="X1120" s="65">
        <f t="shared" si="363"/>
        <v>1</v>
      </c>
      <c r="Y1120" s="65" t="str">
        <f t="shared" si="364"/>
        <v>-A1</v>
      </c>
      <c r="AA1120" s="4" t="s">
        <v>263</v>
      </c>
    </row>
    <row r="1121" spans="1:27" hidden="1" x14ac:dyDescent="0.25">
      <c r="A1121" s="46">
        <v>200117307</v>
      </c>
      <c r="B1121" s="46" t="s">
        <v>3087</v>
      </c>
      <c r="C1121" s="46" t="s">
        <v>114</v>
      </c>
      <c r="D1121" s="46" t="s">
        <v>3088</v>
      </c>
      <c r="E1121" t="s">
        <v>2484</v>
      </c>
      <c r="F1121" s="50" t="s">
        <v>2485</v>
      </c>
      <c r="G1121" s="39">
        <v>43700</v>
      </c>
      <c r="H1121" s="4">
        <v>1283</v>
      </c>
      <c r="J1121" s="4">
        <v>130</v>
      </c>
      <c r="K1121" s="4">
        <v>160</v>
      </c>
      <c r="L1121" s="4">
        <v>140</v>
      </c>
      <c r="M1121" s="4">
        <v>240</v>
      </c>
      <c r="N1121" s="51">
        <v>167.5</v>
      </c>
      <c r="O1121" s="73"/>
      <c r="P1121" s="65">
        <f t="shared" si="371"/>
        <v>30</v>
      </c>
      <c r="Q1121" s="65">
        <f>VLOOKUP(K1121,PER_LC,2,FALSE)</f>
        <v>44</v>
      </c>
      <c r="R1121" s="65">
        <v>11</v>
      </c>
      <c r="S1121" s="65">
        <f>VLOOKUP(M1121,PER_IGL,2,FALSE)</f>
        <v>47</v>
      </c>
      <c r="T1121" s="53">
        <v>26</v>
      </c>
      <c r="V1121" s="65">
        <f t="shared" si="361"/>
        <v>2</v>
      </c>
      <c r="W1121" s="65">
        <f t="shared" si="362"/>
        <v>3</v>
      </c>
      <c r="X1121" s="65">
        <f t="shared" si="363"/>
        <v>2</v>
      </c>
      <c r="Y1121" s="65" t="str">
        <f t="shared" si="364"/>
        <v>B2</v>
      </c>
      <c r="AA1121" s="4" t="s">
        <v>263</v>
      </c>
    </row>
    <row r="1122" spans="1:27" hidden="1" x14ac:dyDescent="0.25">
      <c r="A1122" s="46">
        <v>200089357</v>
      </c>
      <c r="B1122" s="46" t="s">
        <v>3413</v>
      </c>
      <c r="C1122" s="46" t="s">
        <v>4</v>
      </c>
      <c r="D1122" s="47" t="s">
        <v>3414</v>
      </c>
      <c r="E1122" t="s">
        <v>2484</v>
      </c>
      <c r="F1122" s="46" t="s">
        <v>2485</v>
      </c>
      <c r="G1122" s="39">
        <v>43700</v>
      </c>
      <c r="H1122" s="73">
        <v>1283</v>
      </c>
      <c r="J1122" s="4">
        <v>230</v>
      </c>
      <c r="K1122" s="4">
        <v>270</v>
      </c>
      <c r="L1122" s="4">
        <v>230</v>
      </c>
      <c r="M1122" s="4">
        <v>280</v>
      </c>
      <c r="N1122" s="59">
        <v>252.5</v>
      </c>
      <c r="O1122" s="73"/>
      <c r="P1122" s="65">
        <f t="shared" si="371"/>
        <v>93</v>
      </c>
      <c r="Q1122" s="65">
        <v>100</v>
      </c>
      <c r="R1122" s="65">
        <f t="shared" ref="R1122:R1129" si="373">VLOOKUP(L1122,PER_CC,2,FALSE)</f>
        <v>79</v>
      </c>
      <c r="S1122" s="65">
        <f>VLOOKUP(M1122,PER_IGL,2,FALSE)</f>
        <v>91</v>
      </c>
      <c r="T1122" s="53">
        <v>100</v>
      </c>
      <c r="V1122" s="65">
        <f t="shared" si="361"/>
        <v>4</v>
      </c>
      <c r="W1122" s="65">
        <f t="shared" si="362"/>
        <v>4</v>
      </c>
      <c r="X1122" s="65">
        <f t="shared" si="363"/>
        <v>4</v>
      </c>
      <c r="Y1122" s="65" t="str">
        <f t="shared" si="364"/>
        <v>B2</v>
      </c>
      <c r="AA1122" s="4" t="s">
        <v>263</v>
      </c>
    </row>
    <row r="1123" spans="1:27" hidden="1" x14ac:dyDescent="0.25">
      <c r="A1123" s="46">
        <v>200058592</v>
      </c>
      <c r="B1123" s="46" t="s">
        <v>3089</v>
      </c>
      <c r="C1123" s="46" t="s">
        <v>381</v>
      </c>
      <c r="D1123" s="46" t="s">
        <v>3090</v>
      </c>
      <c r="E1123" t="s">
        <v>2484</v>
      </c>
      <c r="F1123" s="50" t="s">
        <v>2485</v>
      </c>
      <c r="G1123" s="39">
        <v>43700</v>
      </c>
      <c r="H1123" s="4">
        <v>1283</v>
      </c>
      <c r="J1123" s="4">
        <v>140</v>
      </c>
      <c r="K1123" s="4">
        <v>100</v>
      </c>
      <c r="L1123" s="4">
        <v>210</v>
      </c>
      <c r="M1123" s="4">
        <v>220</v>
      </c>
      <c r="N1123" s="51">
        <v>167.5</v>
      </c>
      <c r="O1123" s="73"/>
      <c r="P1123" s="65">
        <f t="shared" si="371"/>
        <v>36</v>
      </c>
      <c r="Q1123" s="65">
        <f>VLOOKUP(K1123,PER_LC,2,FALSE)</f>
        <v>9</v>
      </c>
      <c r="R1123" s="65">
        <f t="shared" si="373"/>
        <v>59</v>
      </c>
      <c r="S1123" s="65">
        <f>VLOOKUP(M1123,PER_IGL,2,FALSE)</f>
        <v>32</v>
      </c>
      <c r="T1123" s="53">
        <v>26</v>
      </c>
      <c r="V1123" s="65">
        <f t="shared" si="361"/>
        <v>2</v>
      </c>
      <c r="W1123" s="65">
        <f t="shared" si="362"/>
        <v>1</v>
      </c>
      <c r="X1123" s="65">
        <f t="shared" si="363"/>
        <v>4</v>
      </c>
      <c r="Y1123" s="65" t="str">
        <f t="shared" si="364"/>
        <v>B2</v>
      </c>
      <c r="AA1123" s="4" t="s">
        <v>263</v>
      </c>
    </row>
    <row r="1124" spans="1:27" hidden="1" x14ac:dyDescent="0.25">
      <c r="A1124" s="46">
        <v>200068665</v>
      </c>
      <c r="B1124" s="46" t="s">
        <v>3099</v>
      </c>
      <c r="C1124" s="46" t="s">
        <v>3100</v>
      </c>
      <c r="D1124" s="46" t="s">
        <v>3101</v>
      </c>
      <c r="E1124" t="s">
        <v>2484</v>
      </c>
      <c r="F1124" s="50" t="s">
        <v>2485</v>
      </c>
      <c r="G1124" s="39">
        <v>43700</v>
      </c>
      <c r="H1124" s="4">
        <v>1283</v>
      </c>
      <c r="J1124" s="4">
        <v>160</v>
      </c>
      <c r="K1124" s="4">
        <v>190</v>
      </c>
      <c r="L1124" s="4">
        <v>220</v>
      </c>
      <c r="M1124" s="4">
        <v>300</v>
      </c>
      <c r="N1124" s="59">
        <v>217.5</v>
      </c>
      <c r="O1124" s="73"/>
      <c r="P1124" s="65">
        <f t="shared" si="371"/>
        <v>48</v>
      </c>
      <c r="Q1124" s="65">
        <f>VLOOKUP(K1124,PER_LC,2,FALSE)</f>
        <v>79</v>
      </c>
      <c r="R1124" s="65">
        <f t="shared" si="373"/>
        <v>69</v>
      </c>
      <c r="S1124" s="65">
        <v>100</v>
      </c>
      <c r="T1124" s="53">
        <v>85</v>
      </c>
      <c r="V1124" s="65">
        <f t="shared" si="361"/>
        <v>3</v>
      </c>
      <c r="W1124" s="65">
        <f t="shared" si="362"/>
        <v>3</v>
      </c>
      <c r="X1124" s="65">
        <f t="shared" si="363"/>
        <v>4</v>
      </c>
      <c r="Y1124" s="65" t="str">
        <f t="shared" si="364"/>
        <v>B2</v>
      </c>
      <c r="AA1124" s="4" t="s">
        <v>263</v>
      </c>
    </row>
    <row r="1125" spans="1:27" hidden="1" x14ac:dyDescent="0.25">
      <c r="A1125" s="46">
        <v>200068747</v>
      </c>
      <c r="B1125" s="46" t="s">
        <v>3102</v>
      </c>
      <c r="C1125" s="46" t="s">
        <v>527</v>
      </c>
      <c r="D1125" s="46" t="s">
        <v>3103</v>
      </c>
      <c r="E1125" t="s">
        <v>2484</v>
      </c>
      <c r="F1125" s="50" t="s">
        <v>2485</v>
      </c>
      <c r="G1125" s="39">
        <v>43700</v>
      </c>
      <c r="H1125" s="4">
        <v>1283</v>
      </c>
      <c r="J1125" s="4">
        <v>90</v>
      </c>
      <c r="K1125" s="4">
        <v>130</v>
      </c>
      <c r="L1125" s="4">
        <v>220</v>
      </c>
      <c r="M1125" s="4">
        <v>290</v>
      </c>
      <c r="N1125" s="59">
        <v>182.5</v>
      </c>
      <c r="O1125" s="73"/>
      <c r="P1125" s="65">
        <f t="shared" si="371"/>
        <v>8</v>
      </c>
      <c r="Q1125" s="65">
        <f>VLOOKUP(K1125,PER_LC,2,FALSE)</f>
        <v>21</v>
      </c>
      <c r="R1125" s="65">
        <f t="shared" si="373"/>
        <v>69</v>
      </c>
      <c r="S1125" s="65">
        <f>VLOOKUP(M1125,PER_IGL,2,FALSE)</f>
        <v>97</v>
      </c>
      <c r="T1125" s="53">
        <v>40</v>
      </c>
      <c r="V1125" s="65">
        <f t="shared" si="361"/>
        <v>1</v>
      </c>
      <c r="W1125" s="65">
        <f t="shared" si="362"/>
        <v>2</v>
      </c>
      <c r="X1125" s="65">
        <f t="shared" si="363"/>
        <v>4</v>
      </c>
      <c r="Y1125" s="65" t="str">
        <f t="shared" si="364"/>
        <v>B2</v>
      </c>
      <c r="AA1125" s="4" t="s">
        <v>263</v>
      </c>
    </row>
    <row r="1126" spans="1:27" hidden="1" x14ac:dyDescent="0.25">
      <c r="A1126" s="46">
        <v>200053761</v>
      </c>
      <c r="B1126" s="46" t="s">
        <v>3104</v>
      </c>
      <c r="C1126" s="46" t="s">
        <v>4</v>
      </c>
      <c r="D1126" s="46" t="s">
        <v>3105</v>
      </c>
      <c r="E1126" t="s">
        <v>2484</v>
      </c>
      <c r="F1126" s="50" t="s">
        <v>2485</v>
      </c>
      <c r="G1126" s="39">
        <v>43700</v>
      </c>
      <c r="H1126" s="4">
        <v>1283</v>
      </c>
      <c r="J1126" s="4">
        <v>120</v>
      </c>
      <c r="K1126" s="4">
        <v>120</v>
      </c>
      <c r="L1126" s="4">
        <v>230</v>
      </c>
      <c r="M1126" s="4">
        <v>130</v>
      </c>
      <c r="N1126" s="51">
        <v>150</v>
      </c>
      <c r="O1126" s="73"/>
      <c r="P1126" s="65">
        <f t="shared" si="371"/>
        <v>24</v>
      </c>
      <c r="Q1126" s="65">
        <f>VLOOKUP(K1126,PER_LC,2,FALSE)</f>
        <v>16</v>
      </c>
      <c r="R1126" s="65">
        <f t="shared" si="373"/>
        <v>79</v>
      </c>
      <c r="S1126" s="65">
        <f>VLOOKUP(M1126,PER_IGL,2,FALSE)</f>
        <v>3</v>
      </c>
      <c r="T1126" s="53">
        <f>VLOOKUP(N1126,PER_PGLOB,2,FALSE)</f>
        <v>14</v>
      </c>
      <c r="V1126" s="65">
        <f t="shared" si="361"/>
        <v>1</v>
      </c>
      <c r="W1126" s="65">
        <f t="shared" si="362"/>
        <v>1</v>
      </c>
      <c r="X1126" s="65">
        <f t="shared" si="363"/>
        <v>4</v>
      </c>
      <c r="Y1126" s="65" t="str">
        <f t="shared" si="364"/>
        <v>A1</v>
      </c>
      <c r="AA1126" s="4" t="s">
        <v>263</v>
      </c>
    </row>
    <row r="1127" spans="1:27" hidden="1" x14ac:dyDescent="0.25">
      <c r="A1127" s="46">
        <v>200082276</v>
      </c>
      <c r="B1127" s="46" t="s">
        <v>3430</v>
      </c>
      <c r="C1127" s="46" t="s">
        <v>114</v>
      </c>
      <c r="D1127" s="47" t="s">
        <v>3431</v>
      </c>
      <c r="E1127" t="s">
        <v>2484</v>
      </c>
      <c r="F1127" s="46" t="s">
        <v>2485</v>
      </c>
      <c r="G1127" s="39">
        <v>43700</v>
      </c>
      <c r="H1127" s="73">
        <v>1283</v>
      </c>
      <c r="J1127" s="4">
        <v>100</v>
      </c>
      <c r="K1127" s="4">
        <v>110</v>
      </c>
      <c r="L1127" s="4">
        <v>60</v>
      </c>
      <c r="M1127" s="4">
        <v>140</v>
      </c>
      <c r="N1127" s="51">
        <v>102.5</v>
      </c>
      <c r="O1127" s="73"/>
      <c r="P1127" s="65">
        <f t="shared" si="371"/>
        <v>12</v>
      </c>
      <c r="Q1127" s="65">
        <v>11</v>
      </c>
      <c r="R1127" s="65">
        <f t="shared" si="373"/>
        <v>2</v>
      </c>
      <c r="S1127" s="65">
        <v>5</v>
      </c>
      <c r="T1127" s="53">
        <v>3</v>
      </c>
      <c r="V1127" s="65">
        <f t="shared" si="361"/>
        <v>1</v>
      </c>
      <c r="W1127" s="65">
        <f t="shared" si="362"/>
        <v>1</v>
      </c>
      <c r="X1127" s="65">
        <f t="shared" si="363"/>
        <v>1</v>
      </c>
      <c r="Y1127" s="65" t="str">
        <f t="shared" si="364"/>
        <v>A1</v>
      </c>
      <c r="AA1127" s="4" t="s">
        <v>263</v>
      </c>
    </row>
    <row r="1128" spans="1:27" hidden="1" x14ac:dyDescent="0.25">
      <c r="A1128" s="46">
        <v>200086483</v>
      </c>
      <c r="B1128" s="46" t="s">
        <v>2509</v>
      </c>
      <c r="C1128" s="46" t="s">
        <v>2510</v>
      </c>
      <c r="D1128" s="46" t="s">
        <v>2511</v>
      </c>
      <c r="E1128" t="s">
        <v>2486</v>
      </c>
      <c r="F1128" s="50" t="s">
        <v>2485</v>
      </c>
      <c r="G1128" s="39">
        <v>43700</v>
      </c>
      <c r="H1128" s="4">
        <v>1283</v>
      </c>
      <c r="J1128" s="4">
        <v>180</v>
      </c>
      <c r="K1128" s="4">
        <v>190</v>
      </c>
      <c r="L1128" s="4">
        <v>170</v>
      </c>
      <c r="M1128" s="4">
        <v>270</v>
      </c>
      <c r="N1128" s="59">
        <v>202.5</v>
      </c>
      <c r="O1128" s="73"/>
      <c r="P1128" s="65">
        <f t="shared" si="371"/>
        <v>67</v>
      </c>
      <c r="Q1128" s="65">
        <f>VLOOKUP(K1128,PER_LC,2,FALSE)</f>
        <v>79</v>
      </c>
      <c r="R1128" s="65">
        <f t="shared" si="373"/>
        <v>18</v>
      </c>
      <c r="S1128" s="65">
        <f>VLOOKUP(M1128,PER_IGL,2,FALSE)</f>
        <v>80</v>
      </c>
      <c r="T1128" s="53">
        <v>67</v>
      </c>
      <c r="V1128" s="65">
        <f t="shared" si="361"/>
        <v>3</v>
      </c>
      <c r="W1128" s="65">
        <f t="shared" si="362"/>
        <v>3</v>
      </c>
      <c r="X1128" s="65">
        <f t="shared" si="363"/>
        <v>3</v>
      </c>
      <c r="Y1128" s="65" t="str">
        <f t="shared" si="364"/>
        <v>B2</v>
      </c>
      <c r="AA1128" s="4" t="s">
        <v>263</v>
      </c>
    </row>
    <row r="1129" spans="1:27" hidden="1" x14ac:dyDescent="0.25">
      <c r="A1129" s="46">
        <v>200089292</v>
      </c>
      <c r="B1129" s="46" t="s">
        <v>2514</v>
      </c>
      <c r="C1129" s="46" t="s">
        <v>1497</v>
      </c>
      <c r="D1129" s="46" t="s">
        <v>2515</v>
      </c>
      <c r="E1129" t="s">
        <v>2486</v>
      </c>
      <c r="F1129" s="50" t="s">
        <v>2485</v>
      </c>
      <c r="G1129" s="39">
        <v>43700</v>
      </c>
      <c r="H1129" s="4">
        <v>1283</v>
      </c>
      <c r="J1129" s="4">
        <v>200</v>
      </c>
      <c r="K1129" s="4">
        <v>200</v>
      </c>
      <c r="L1129" s="4">
        <v>200</v>
      </c>
      <c r="M1129" s="4">
        <v>200</v>
      </c>
      <c r="N1129" s="59">
        <v>200</v>
      </c>
      <c r="O1129" s="73"/>
      <c r="P1129" s="65">
        <f t="shared" si="371"/>
        <v>79</v>
      </c>
      <c r="Q1129" s="65">
        <f>VLOOKUP(K1129,PER_LC,2,FALSE)</f>
        <v>87</v>
      </c>
      <c r="R1129" s="65">
        <f t="shared" si="373"/>
        <v>48</v>
      </c>
      <c r="S1129" s="65">
        <f>VLOOKUP(M1129,PER_IGL,2,FALSE)</f>
        <v>20</v>
      </c>
      <c r="T1129" s="53">
        <f>VLOOKUP(N1129,PER_PGLOB,2,FALSE)</f>
        <v>64</v>
      </c>
      <c r="V1129" s="65">
        <f t="shared" si="361"/>
        <v>3</v>
      </c>
      <c r="W1129" s="65">
        <f t="shared" si="362"/>
        <v>4</v>
      </c>
      <c r="X1129" s="65">
        <f t="shared" si="363"/>
        <v>4</v>
      </c>
      <c r="Y1129" s="65" t="str">
        <f t="shared" si="364"/>
        <v>B2</v>
      </c>
      <c r="AA1129" s="4" t="s">
        <v>263</v>
      </c>
    </row>
    <row r="1130" spans="1:27" hidden="1" x14ac:dyDescent="0.25">
      <c r="A1130" s="46">
        <v>200090800</v>
      </c>
      <c r="B1130" s="46" t="s">
        <v>2507</v>
      </c>
      <c r="C1130" s="46" t="s">
        <v>1631</v>
      </c>
      <c r="D1130" s="47" t="s">
        <v>3213</v>
      </c>
      <c r="E1130" t="s">
        <v>2486</v>
      </c>
      <c r="F1130" s="46" t="s">
        <v>2485</v>
      </c>
      <c r="G1130" s="39">
        <v>43700</v>
      </c>
      <c r="H1130" s="73">
        <v>1283</v>
      </c>
      <c r="M1130" s="4">
        <v>260</v>
      </c>
      <c r="N1130" s="51">
        <v>65</v>
      </c>
      <c r="O1130" s="73"/>
      <c r="P1130" s="65"/>
      <c r="Q1130" s="65"/>
      <c r="R1130" s="65"/>
      <c r="S1130" s="65">
        <f>VLOOKUP(M1130,PER_IGL,2,FALSE)</f>
        <v>66</v>
      </c>
      <c r="T1130" s="53">
        <v>1</v>
      </c>
      <c r="V1130" s="65">
        <f t="shared" si="361"/>
        <v>1</v>
      </c>
      <c r="W1130" s="65">
        <f t="shared" si="362"/>
        <v>1</v>
      </c>
      <c r="X1130" s="65">
        <f t="shared" si="363"/>
        <v>1</v>
      </c>
      <c r="Y1130" s="65" t="str">
        <f t="shared" si="364"/>
        <v>B2</v>
      </c>
      <c r="AA1130" s="4" t="s">
        <v>263</v>
      </c>
    </row>
    <row r="1131" spans="1:27" hidden="1" x14ac:dyDescent="0.25">
      <c r="A1131" s="46">
        <v>200072961</v>
      </c>
      <c r="B1131" s="46" t="s">
        <v>2516</v>
      </c>
      <c r="C1131" s="46" t="s">
        <v>285</v>
      </c>
      <c r="D1131" s="46" t="s">
        <v>2517</v>
      </c>
      <c r="E1131" t="s">
        <v>2486</v>
      </c>
      <c r="F1131" s="50" t="s">
        <v>2485</v>
      </c>
      <c r="G1131" s="39">
        <v>43700</v>
      </c>
      <c r="H1131" s="4">
        <v>1283</v>
      </c>
      <c r="J1131" s="4">
        <v>110</v>
      </c>
      <c r="K1131" s="4">
        <v>170</v>
      </c>
      <c r="L1131" s="4">
        <v>160</v>
      </c>
      <c r="M1131" s="4">
        <v>140</v>
      </c>
      <c r="N1131" s="59">
        <v>145</v>
      </c>
      <c r="O1131" s="73"/>
      <c r="P1131" s="65">
        <f t="shared" ref="P1131:P1147" si="374">VLOOKUP(J1131,PER_RC,2,FALSE)</f>
        <v>16</v>
      </c>
      <c r="Q1131" s="65">
        <f t="shared" ref="Q1131:Q1161" si="375">VLOOKUP(K1131,PER_LC,2,FALSE)</f>
        <v>53</v>
      </c>
      <c r="R1131" s="65">
        <f t="shared" ref="R1131:R1139" si="376">VLOOKUP(L1131,PER_CC,2,FALSE)</f>
        <v>14</v>
      </c>
      <c r="S1131" s="65">
        <v>5</v>
      </c>
      <c r="T1131" s="53">
        <f>VLOOKUP(N1131,PER_PGLOB,2,FALSE)</f>
        <v>12</v>
      </c>
      <c r="V1131" s="65">
        <f t="shared" si="361"/>
        <v>1</v>
      </c>
      <c r="W1131" s="65">
        <f t="shared" si="362"/>
        <v>3</v>
      </c>
      <c r="X1131" s="65">
        <f t="shared" si="363"/>
        <v>3</v>
      </c>
      <c r="Y1131" s="65" t="str">
        <f t="shared" si="364"/>
        <v>A1</v>
      </c>
      <c r="AA1131" s="4" t="s">
        <v>263</v>
      </c>
    </row>
    <row r="1132" spans="1:27" hidden="1" x14ac:dyDescent="0.25">
      <c r="A1132" s="46">
        <v>200052259</v>
      </c>
      <c r="B1132" s="46" t="s">
        <v>2518</v>
      </c>
      <c r="C1132" s="46" t="s">
        <v>1730</v>
      </c>
      <c r="D1132" s="46" t="s">
        <v>2519</v>
      </c>
      <c r="E1132" t="s">
        <v>2486</v>
      </c>
      <c r="F1132" s="50" t="s">
        <v>2485</v>
      </c>
      <c r="G1132" s="39">
        <v>43700</v>
      </c>
      <c r="H1132" s="4">
        <v>1283</v>
      </c>
      <c r="J1132" s="4">
        <v>200</v>
      </c>
      <c r="K1132" s="4">
        <v>150</v>
      </c>
      <c r="L1132" s="4">
        <v>190</v>
      </c>
      <c r="M1132" s="4">
        <v>290</v>
      </c>
      <c r="N1132" s="59">
        <v>207.5</v>
      </c>
      <c r="O1132" s="73"/>
      <c r="P1132" s="65">
        <f t="shared" si="374"/>
        <v>79</v>
      </c>
      <c r="Q1132" s="65">
        <f t="shared" si="375"/>
        <v>34</v>
      </c>
      <c r="R1132" s="65">
        <f t="shared" si="376"/>
        <v>36</v>
      </c>
      <c r="S1132" s="65">
        <f>VLOOKUP(M1132,PER_IGL,2,FALSE)</f>
        <v>97</v>
      </c>
      <c r="T1132" s="53">
        <v>74</v>
      </c>
      <c r="V1132" s="65">
        <f t="shared" si="361"/>
        <v>3</v>
      </c>
      <c r="W1132" s="65">
        <f t="shared" si="362"/>
        <v>2</v>
      </c>
      <c r="X1132" s="65">
        <f t="shared" si="363"/>
        <v>3</v>
      </c>
      <c r="Y1132" s="65" t="str">
        <f t="shared" si="364"/>
        <v>B2</v>
      </c>
      <c r="AA1132" s="4" t="s">
        <v>263</v>
      </c>
    </row>
    <row r="1133" spans="1:27" hidden="1" x14ac:dyDescent="0.25">
      <c r="A1133" s="46">
        <v>200086490</v>
      </c>
      <c r="B1133" s="46" t="s">
        <v>3218</v>
      </c>
      <c r="C1133" s="46" t="s">
        <v>342</v>
      </c>
      <c r="D1133" s="47" t="s">
        <v>3219</v>
      </c>
      <c r="E1133" t="s">
        <v>2486</v>
      </c>
      <c r="F1133" s="46" t="s">
        <v>2485</v>
      </c>
      <c r="G1133" s="39">
        <v>43700</v>
      </c>
      <c r="H1133" s="73">
        <v>1283</v>
      </c>
      <c r="J1133" s="4">
        <v>90</v>
      </c>
      <c r="K1133" s="4">
        <v>150</v>
      </c>
      <c r="L1133" s="4">
        <v>210</v>
      </c>
      <c r="M1133" s="4">
        <v>140</v>
      </c>
      <c r="N1133" s="51">
        <v>147.5</v>
      </c>
      <c r="O1133" s="73"/>
      <c r="P1133" s="65">
        <f t="shared" si="374"/>
        <v>8</v>
      </c>
      <c r="Q1133" s="65">
        <f t="shared" si="375"/>
        <v>34</v>
      </c>
      <c r="R1133" s="65">
        <f t="shared" si="376"/>
        <v>59</v>
      </c>
      <c r="S1133" s="65">
        <v>5</v>
      </c>
      <c r="T1133" s="53">
        <v>13</v>
      </c>
      <c r="V1133" s="65">
        <f t="shared" ref="V1133:V1196" si="377">VALUE(IF(J1133&lt;126,"1",IF(J1133&lt;154,"2",IF(J1133&lt;203,"3",IF(J1133&lt;=300,"4","ERROR")))))</f>
        <v>1</v>
      </c>
      <c r="W1133" s="65">
        <f t="shared" ref="W1133:W1196" si="378">VALUE(IF(K1133&lt;125,"1",IF(K1133&lt;158,"2",IF(K1133&lt;200,"3",IF(K1133&lt;=300,"4","ERROR")))))</f>
        <v>2</v>
      </c>
      <c r="X1133" s="65">
        <f t="shared" ref="X1133:X1196" si="379">VALUE(IF(L1133&lt;125,"1",IF(L1133&lt;157,"2",IF(L1133&lt;200,"3",IF(L1133&lt;=300,"4","ERROR")))))</f>
        <v>4</v>
      </c>
      <c r="Y1133" s="65" t="str">
        <f t="shared" ref="Y1133:Y1196" si="380">IF(M1133&lt;123,"-A1",IF(M1133&lt;146,"A1",IF(M1133&lt;171,"A2",IF(M1133&lt;200,"B1",IF(M1133&lt;=300,"B2","ERROR")))))</f>
        <v>A1</v>
      </c>
      <c r="AA1133" s="4" t="s">
        <v>263</v>
      </c>
    </row>
    <row r="1134" spans="1:27" hidden="1" x14ac:dyDescent="0.25">
      <c r="A1134" s="46">
        <v>200070656</v>
      </c>
      <c r="B1134" s="46" t="s">
        <v>2522</v>
      </c>
      <c r="C1134" s="46" t="s">
        <v>909</v>
      </c>
      <c r="D1134" s="46" t="s">
        <v>2523</v>
      </c>
      <c r="E1134" t="s">
        <v>2486</v>
      </c>
      <c r="F1134" s="50" t="s">
        <v>2485</v>
      </c>
      <c r="G1134" s="39">
        <v>43700</v>
      </c>
      <c r="H1134" s="4">
        <v>1283</v>
      </c>
      <c r="J1134" s="4">
        <v>70</v>
      </c>
      <c r="K1134" s="4">
        <v>150</v>
      </c>
      <c r="L1134" s="4">
        <v>170</v>
      </c>
      <c r="M1134" s="4">
        <v>200</v>
      </c>
      <c r="N1134" s="59">
        <v>147.5</v>
      </c>
      <c r="O1134" s="73"/>
      <c r="P1134" s="65">
        <f t="shared" si="374"/>
        <v>3</v>
      </c>
      <c r="Q1134" s="65">
        <f t="shared" si="375"/>
        <v>34</v>
      </c>
      <c r="R1134" s="65">
        <f t="shared" si="376"/>
        <v>18</v>
      </c>
      <c r="S1134" s="65">
        <f t="shared" ref="S1134:S1149" si="381">VLOOKUP(M1134,PER_IGL,2,FALSE)</f>
        <v>20</v>
      </c>
      <c r="T1134" s="53">
        <v>13</v>
      </c>
      <c r="V1134" s="65">
        <f t="shared" si="377"/>
        <v>1</v>
      </c>
      <c r="W1134" s="65">
        <f t="shared" si="378"/>
        <v>2</v>
      </c>
      <c r="X1134" s="65">
        <f t="shared" si="379"/>
        <v>3</v>
      </c>
      <c r="Y1134" s="65" t="str">
        <f t="shared" si="380"/>
        <v>B2</v>
      </c>
      <c r="AA1134" s="4" t="s">
        <v>263</v>
      </c>
    </row>
    <row r="1135" spans="1:27" hidden="1" x14ac:dyDescent="0.25">
      <c r="A1135" s="46">
        <v>200087529</v>
      </c>
      <c r="B1135" s="46" t="s">
        <v>2524</v>
      </c>
      <c r="C1135" s="46" t="s">
        <v>2497</v>
      </c>
      <c r="D1135" s="46" t="s">
        <v>2525</v>
      </c>
      <c r="E1135" t="s">
        <v>2486</v>
      </c>
      <c r="F1135" s="50" t="s">
        <v>2485</v>
      </c>
      <c r="G1135" s="39">
        <v>43700</v>
      </c>
      <c r="H1135" s="4">
        <v>1283</v>
      </c>
      <c r="J1135" s="4">
        <v>80</v>
      </c>
      <c r="K1135" s="4">
        <v>180</v>
      </c>
      <c r="L1135" s="4">
        <v>240</v>
      </c>
      <c r="M1135" s="4">
        <v>210</v>
      </c>
      <c r="N1135" s="59">
        <v>177.5</v>
      </c>
      <c r="O1135" s="73"/>
      <c r="P1135" s="65">
        <f t="shared" si="374"/>
        <v>5</v>
      </c>
      <c r="Q1135" s="65">
        <f t="shared" si="375"/>
        <v>71</v>
      </c>
      <c r="R1135" s="65">
        <f t="shared" si="376"/>
        <v>91</v>
      </c>
      <c r="S1135" s="65">
        <f t="shared" si="381"/>
        <v>26</v>
      </c>
      <c r="T1135" s="53">
        <v>35</v>
      </c>
      <c r="V1135" s="65">
        <f t="shared" si="377"/>
        <v>1</v>
      </c>
      <c r="W1135" s="65">
        <f t="shared" si="378"/>
        <v>3</v>
      </c>
      <c r="X1135" s="65">
        <f t="shared" si="379"/>
        <v>4</v>
      </c>
      <c r="Y1135" s="65" t="str">
        <f t="shared" si="380"/>
        <v>B2</v>
      </c>
      <c r="AA1135" s="4" t="s">
        <v>263</v>
      </c>
    </row>
    <row r="1136" spans="1:27" hidden="1" x14ac:dyDescent="0.25">
      <c r="A1136" s="46">
        <v>200089992</v>
      </c>
      <c r="B1136" s="46" t="s">
        <v>3222</v>
      </c>
      <c r="C1136" s="46" t="s">
        <v>3223</v>
      </c>
      <c r="D1136" s="47" t="s">
        <v>3224</v>
      </c>
      <c r="E1136" t="s">
        <v>2486</v>
      </c>
      <c r="F1136" s="46" t="s">
        <v>2485</v>
      </c>
      <c r="G1136" s="39">
        <v>43700</v>
      </c>
      <c r="H1136" s="73">
        <v>1283</v>
      </c>
      <c r="J1136" s="4">
        <v>120</v>
      </c>
      <c r="K1136" s="4">
        <v>210</v>
      </c>
      <c r="L1136" s="4">
        <v>240</v>
      </c>
      <c r="M1136" s="4">
        <v>240</v>
      </c>
      <c r="N1136" s="51">
        <v>202.5</v>
      </c>
      <c r="O1136" s="73"/>
      <c r="P1136" s="65">
        <f t="shared" si="374"/>
        <v>24</v>
      </c>
      <c r="Q1136" s="65">
        <f t="shared" si="375"/>
        <v>92</v>
      </c>
      <c r="R1136" s="65">
        <f t="shared" si="376"/>
        <v>91</v>
      </c>
      <c r="S1136" s="65">
        <f t="shared" si="381"/>
        <v>47</v>
      </c>
      <c r="T1136" s="53">
        <v>67</v>
      </c>
      <c r="V1136" s="65">
        <f t="shared" si="377"/>
        <v>1</v>
      </c>
      <c r="W1136" s="65">
        <f t="shared" si="378"/>
        <v>4</v>
      </c>
      <c r="X1136" s="65">
        <f t="shared" si="379"/>
        <v>4</v>
      </c>
      <c r="Y1136" s="65" t="str">
        <f t="shared" si="380"/>
        <v>B2</v>
      </c>
      <c r="AA1136" s="4" t="s">
        <v>263</v>
      </c>
    </row>
    <row r="1137" spans="1:27" hidden="1" x14ac:dyDescent="0.25">
      <c r="A1137" s="46">
        <v>200090294</v>
      </c>
      <c r="B1137" s="46" t="s">
        <v>2528</v>
      </c>
      <c r="C1137" s="46" t="s">
        <v>2529</v>
      </c>
      <c r="D1137" s="46" t="s">
        <v>2530</v>
      </c>
      <c r="E1137" t="s">
        <v>2486</v>
      </c>
      <c r="F1137" s="50" t="s">
        <v>2485</v>
      </c>
      <c r="G1137" s="39">
        <v>43700</v>
      </c>
      <c r="H1137" s="4">
        <v>1283</v>
      </c>
      <c r="J1137" s="4">
        <v>140</v>
      </c>
      <c r="K1137" s="4">
        <v>200</v>
      </c>
      <c r="L1137" s="4">
        <v>170</v>
      </c>
      <c r="M1137" s="4">
        <v>180</v>
      </c>
      <c r="N1137" s="51">
        <v>172.5</v>
      </c>
      <c r="O1137" s="73"/>
      <c r="P1137" s="65">
        <f t="shared" si="374"/>
        <v>36</v>
      </c>
      <c r="Q1137" s="65">
        <f t="shared" si="375"/>
        <v>87</v>
      </c>
      <c r="R1137" s="65">
        <f t="shared" si="376"/>
        <v>18</v>
      </c>
      <c r="S1137" s="65">
        <f t="shared" si="381"/>
        <v>13</v>
      </c>
      <c r="T1137" s="53">
        <v>30</v>
      </c>
      <c r="V1137" s="65">
        <f t="shared" si="377"/>
        <v>2</v>
      </c>
      <c r="W1137" s="65">
        <f t="shared" si="378"/>
        <v>4</v>
      </c>
      <c r="X1137" s="65">
        <f t="shared" si="379"/>
        <v>3</v>
      </c>
      <c r="Y1137" s="65" t="str">
        <f t="shared" si="380"/>
        <v>B1</v>
      </c>
      <c r="AA1137" s="4" t="s">
        <v>263</v>
      </c>
    </row>
    <row r="1138" spans="1:27" hidden="1" x14ac:dyDescent="0.25">
      <c r="A1138" s="46">
        <v>200090171</v>
      </c>
      <c r="B1138" s="46" t="s">
        <v>2531</v>
      </c>
      <c r="C1138" s="46" t="s">
        <v>285</v>
      </c>
      <c r="D1138" s="46" t="s">
        <v>2532</v>
      </c>
      <c r="E1138" t="s">
        <v>2486</v>
      </c>
      <c r="F1138" s="50" t="s">
        <v>2485</v>
      </c>
      <c r="G1138" s="39">
        <v>43700</v>
      </c>
      <c r="H1138" s="4">
        <v>1283</v>
      </c>
      <c r="J1138" s="4">
        <v>240</v>
      </c>
      <c r="K1138" s="4">
        <v>200</v>
      </c>
      <c r="L1138" s="4">
        <v>240</v>
      </c>
      <c r="M1138" s="4">
        <v>240</v>
      </c>
      <c r="N1138" s="59">
        <v>230</v>
      </c>
      <c r="O1138" s="73"/>
      <c r="P1138" s="65">
        <f t="shared" si="374"/>
        <v>98</v>
      </c>
      <c r="Q1138" s="65">
        <f t="shared" si="375"/>
        <v>87</v>
      </c>
      <c r="R1138" s="65">
        <f t="shared" si="376"/>
        <v>91</v>
      </c>
      <c r="S1138" s="65">
        <f t="shared" si="381"/>
        <v>47</v>
      </c>
      <c r="T1138" s="53">
        <f>VLOOKUP(N1138,PER_PGLOB,2,FALSE)</f>
        <v>94</v>
      </c>
      <c r="V1138" s="65">
        <f t="shared" si="377"/>
        <v>4</v>
      </c>
      <c r="W1138" s="65">
        <f t="shared" si="378"/>
        <v>4</v>
      </c>
      <c r="X1138" s="65">
        <f t="shared" si="379"/>
        <v>4</v>
      </c>
      <c r="Y1138" s="65" t="str">
        <f t="shared" si="380"/>
        <v>B2</v>
      </c>
      <c r="AA1138" s="4" t="s">
        <v>263</v>
      </c>
    </row>
    <row r="1139" spans="1:27" hidden="1" x14ac:dyDescent="0.25">
      <c r="A1139" s="46">
        <v>200098590</v>
      </c>
      <c r="B1139" s="46" t="s">
        <v>2537</v>
      </c>
      <c r="C1139" s="46" t="s">
        <v>8</v>
      </c>
      <c r="D1139" s="46" t="s">
        <v>2538</v>
      </c>
      <c r="E1139" t="s">
        <v>2486</v>
      </c>
      <c r="F1139" s="50" t="s">
        <v>2485</v>
      </c>
      <c r="G1139" s="39">
        <v>43700</v>
      </c>
      <c r="H1139" s="4">
        <v>1283</v>
      </c>
      <c r="J1139" s="4">
        <v>160</v>
      </c>
      <c r="K1139" s="4">
        <v>180</v>
      </c>
      <c r="L1139" s="4">
        <v>190</v>
      </c>
      <c r="M1139" s="4">
        <v>260</v>
      </c>
      <c r="N1139" s="51">
        <v>197.5</v>
      </c>
      <c r="O1139" s="73"/>
      <c r="P1139" s="65">
        <f t="shared" si="374"/>
        <v>48</v>
      </c>
      <c r="Q1139" s="65">
        <f t="shared" si="375"/>
        <v>71</v>
      </c>
      <c r="R1139" s="65">
        <f t="shared" si="376"/>
        <v>36</v>
      </c>
      <c r="S1139" s="65">
        <f t="shared" si="381"/>
        <v>66</v>
      </c>
      <c r="T1139" s="53">
        <v>59</v>
      </c>
      <c r="V1139" s="65">
        <f t="shared" si="377"/>
        <v>3</v>
      </c>
      <c r="W1139" s="65">
        <f t="shared" si="378"/>
        <v>3</v>
      </c>
      <c r="X1139" s="65">
        <f t="shared" si="379"/>
        <v>3</v>
      </c>
      <c r="Y1139" s="65" t="str">
        <f t="shared" si="380"/>
        <v>B2</v>
      </c>
      <c r="AA1139" s="4" t="s">
        <v>263</v>
      </c>
    </row>
    <row r="1140" spans="1:27" hidden="1" x14ac:dyDescent="0.25">
      <c r="A1140" s="46">
        <v>200094081</v>
      </c>
      <c r="B1140" s="46" t="s">
        <v>3237</v>
      </c>
      <c r="C1140" s="46" t="s">
        <v>3132</v>
      </c>
      <c r="D1140" s="47" t="s">
        <v>3238</v>
      </c>
      <c r="E1140" t="s">
        <v>2486</v>
      </c>
      <c r="F1140" s="46" t="s">
        <v>2485</v>
      </c>
      <c r="G1140" s="39">
        <v>43700</v>
      </c>
      <c r="H1140" s="73">
        <v>1283</v>
      </c>
      <c r="J1140" s="4">
        <v>60</v>
      </c>
      <c r="K1140" s="4">
        <v>80</v>
      </c>
      <c r="L1140" s="4">
        <v>150</v>
      </c>
      <c r="M1140" s="4">
        <v>150</v>
      </c>
      <c r="N1140" s="51">
        <v>110</v>
      </c>
      <c r="O1140" s="73"/>
      <c r="P1140" s="65">
        <f t="shared" si="374"/>
        <v>1</v>
      </c>
      <c r="Q1140" s="65">
        <f t="shared" si="375"/>
        <v>5</v>
      </c>
      <c r="R1140" s="65">
        <v>12</v>
      </c>
      <c r="S1140" s="65">
        <f t="shared" si="381"/>
        <v>6</v>
      </c>
      <c r="T1140" s="53">
        <v>5</v>
      </c>
      <c r="V1140" s="65">
        <f t="shared" si="377"/>
        <v>1</v>
      </c>
      <c r="W1140" s="65">
        <f t="shared" si="378"/>
        <v>1</v>
      </c>
      <c r="X1140" s="65">
        <f t="shared" si="379"/>
        <v>2</v>
      </c>
      <c r="Y1140" s="65" t="str">
        <f t="shared" si="380"/>
        <v>A2</v>
      </c>
      <c r="AA1140" s="4" t="s">
        <v>263</v>
      </c>
    </row>
    <row r="1141" spans="1:27" hidden="1" x14ac:dyDescent="0.25">
      <c r="A1141" s="46">
        <v>200088443</v>
      </c>
      <c r="B1141" s="46" t="s">
        <v>2563</v>
      </c>
      <c r="C1141" s="46" t="s">
        <v>2502</v>
      </c>
      <c r="D1141" s="46" t="s">
        <v>2564</v>
      </c>
      <c r="E1141" t="s">
        <v>2486</v>
      </c>
      <c r="F1141" s="50" t="s">
        <v>2485</v>
      </c>
      <c r="G1141" s="39">
        <v>43700</v>
      </c>
      <c r="H1141" s="4">
        <v>1283</v>
      </c>
      <c r="J1141" s="4">
        <v>190</v>
      </c>
      <c r="K1141" s="4">
        <v>190</v>
      </c>
      <c r="L1141" s="4">
        <v>200</v>
      </c>
      <c r="M1141" s="4">
        <v>210</v>
      </c>
      <c r="N1141" s="51">
        <v>197.5</v>
      </c>
      <c r="O1141" s="73"/>
      <c r="P1141" s="65">
        <f t="shared" si="374"/>
        <v>73</v>
      </c>
      <c r="Q1141" s="65">
        <f t="shared" si="375"/>
        <v>79</v>
      </c>
      <c r="R1141" s="65">
        <f>VLOOKUP(L1141,PER_CC,2,FALSE)</f>
        <v>48</v>
      </c>
      <c r="S1141" s="65">
        <f t="shared" si="381"/>
        <v>26</v>
      </c>
      <c r="T1141" s="53">
        <v>59</v>
      </c>
      <c r="V1141" s="65">
        <f t="shared" si="377"/>
        <v>3</v>
      </c>
      <c r="W1141" s="65">
        <f t="shared" si="378"/>
        <v>3</v>
      </c>
      <c r="X1141" s="65">
        <f t="shared" si="379"/>
        <v>4</v>
      </c>
      <c r="Y1141" s="65" t="str">
        <f t="shared" si="380"/>
        <v>B2</v>
      </c>
      <c r="AA1141" s="4" t="s">
        <v>263</v>
      </c>
    </row>
    <row r="1142" spans="1:27" hidden="1" x14ac:dyDescent="0.25">
      <c r="A1142" s="46">
        <v>200089707</v>
      </c>
      <c r="B1142" s="46" t="s">
        <v>3243</v>
      </c>
      <c r="C1142" s="46" t="s">
        <v>856</v>
      </c>
      <c r="D1142" s="47" t="s">
        <v>3244</v>
      </c>
      <c r="E1142" t="s">
        <v>2486</v>
      </c>
      <c r="F1142" s="46" t="s">
        <v>2485</v>
      </c>
      <c r="G1142" s="39">
        <v>43700</v>
      </c>
      <c r="H1142" s="73">
        <v>1283</v>
      </c>
      <c r="J1142" s="4">
        <v>220</v>
      </c>
      <c r="K1142" s="4">
        <v>150</v>
      </c>
      <c r="L1142" s="4">
        <v>190</v>
      </c>
      <c r="M1142" s="4">
        <v>240</v>
      </c>
      <c r="N1142" s="51">
        <v>200</v>
      </c>
      <c r="O1142" s="73"/>
      <c r="P1142" s="65">
        <f t="shared" si="374"/>
        <v>89</v>
      </c>
      <c r="Q1142" s="65">
        <f t="shared" si="375"/>
        <v>34</v>
      </c>
      <c r="R1142" s="65">
        <f>VLOOKUP(L1142,PER_CC,2,FALSE)</f>
        <v>36</v>
      </c>
      <c r="S1142" s="65">
        <f t="shared" si="381"/>
        <v>47</v>
      </c>
      <c r="T1142" s="53">
        <f>VLOOKUP(N1142,PER_PGLOB,2,FALSE)</f>
        <v>64</v>
      </c>
      <c r="V1142" s="65">
        <f t="shared" si="377"/>
        <v>4</v>
      </c>
      <c r="W1142" s="65">
        <f t="shared" si="378"/>
        <v>2</v>
      </c>
      <c r="X1142" s="65">
        <f t="shared" si="379"/>
        <v>3</v>
      </c>
      <c r="Y1142" s="65" t="str">
        <f t="shared" si="380"/>
        <v>B2</v>
      </c>
      <c r="AA1142" s="4" t="s">
        <v>263</v>
      </c>
    </row>
    <row r="1143" spans="1:27" hidden="1" x14ac:dyDescent="0.25">
      <c r="A1143" s="46">
        <v>200089463</v>
      </c>
      <c r="B1143" s="46" t="s">
        <v>2587</v>
      </c>
      <c r="C1143" s="46" t="s">
        <v>2588</v>
      </c>
      <c r="D1143" s="46" t="s">
        <v>2589</v>
      </c>
      <c r="E1143" t="s">
        <v>2486</v>
      </c>
      <c r="F1143" s="50" t="s">
        <v>2485</v>
      </c>
      <c r="G1143" s="39">
        <v>43700</v>
      </c>
      <c r="H1143" s="4">
        <v>1283</v>
      </c>
      <c r="J1143" s="4">
        <v>190</v>
      </c>
      <c r="K1143" s="4">
        <v>70</v>
      </c>
      <c r="L1143" s="4">
        <v>210</v>
      </c>
      <c r="M1143" s="4">
        <v>250</v>
      </c>
      <c r="N1143" s="51">
        <v>180</v>
      </c>
      <c r="O1143" s="73"/>
      <c r="P1143" s="65">
        <f t="shared" si="374"/>
        <v>73</v>
      </c>
      <c r="Q1143" s="65">
        <f t="shared" si="375"/>
        <v>4</v>
      </c>
      <c r="R1143" s="65">
        <f>VLOOKUP(L1143,PER_CC,2,FALSE)</f>
        <v>59</v>
      </c>
      <c r="S1143" s="65">
        <f t="shared" si="381"/>
        <v>55</v>
      </c>
      <c r="T1143" s="53">
        <f>VLOOKUP(N1143,PER_PGLOB,2,FALSE)</f>
        <v>37</v>
      </c>
      <c r="V1143" s="65">
        <f t="shared" si="377"/>
        <v>3</v>
      </c>
      <c r="W1143" s="65">
        <f t="shared" si="378"/>
        <v>1</v>
      </c>
      <c r="X1143" s="65">
        <f t="shared" si="379"/>
        <v>4</v>
      </c>
      <c r="Y1143" s="65" t="str">
        <f t="shared" si="380"/>
        <v>B2</v>
      </c>
      <c r="AA1143" s="4" t="s">
        <v>263</v>
      </c>
    </row>
    <row r="1144" spans="1:27" hidden="1" x14ac:dyDescent="0.25">
      <c r="A1144" s="46">
        <v>200091419</v>
      </c>
      <c r="B1144" s="46" t="s">
        <v>2590</v>
      </c>
      <c r="C1144" s="46" t="s">
        <v>2591</v>
      </c>
      <c r="D1144" s="46" t="s">
        <v>2592</v>
      </c>
      <c r="E1144" t="s">
        <v>2486</v>
      </c>
      <c r="F1144" s="50" t="s">
        <v>2485</v>
      </c>
      <c r="G1144" s="39">
        <v>43700</v>
      </c>
      <c r="H1144" s="4">
        <v>1283</v>
      </c>
      <c r="J1144" s="4">
        <v>180</v>
      </c>
      <c r="K1144" s="4">
        <v>180</v>
      </c>
      <c r="L1144" s="4">
        <v>190</v>
      </c>
      <c r="M1144" s="4">
        <v>170</v>
      </c>
      <c r="N1144" s="51">
        <v>180</v>
      </c>
      <c r="O1144" s="73"/>
      <c r="P1144" s="65">
        <f t="shared" si="374"/>
        <v>67</v>
      </c>
      <c r="Q1144" s="65">
        <f t="shared" si="375"/>
        <v>71</v>
      </c>
      <c r="R1144" s="65">
        <f>VLOOKUP(L1144,PER_CC,2,FALSE)</f>
        <v>36</v>
      </c>
      <c r="S1144" s="65">
        <f t="shared" si="381"/>
        <v>10</v>
      </c>
      <c r="T1144" s="53">
        <f>VLOOKUP(N1144,PER_PGLOB,2,FALSE)</f>
        <v>37</v>
      </c>
      <c r="V1144" s="65">
        <f t="shared" si="377"/>
        <v>3</v>
      </c>
      <c r="W1144" s="65">
        <f t="shared" si="378"/>
        <v>3</v>
      </c>
      <c r="X1144" s="65">
        <f t="shared" si="379"/>
        <v>3</v>
      </c>
      <c r="Y1144" s="65" t="str">
        <f t="shared" si="380"/>
        <v>A2</v>
      </c>
      <c r="AA1144" s="4" t="s">
        <v>263</v>
      </c>
    </row>
    <row r="1145" spans="1:27" hidden="1" x14ac:dyDescent="0.25">
      <c r="A1145" s="46">
        <v>200038286</v>
      </c>
      <c r="B1145" s="46" t="s">
        <v>2598</v>
      </c>
      <c r="C1145" s="46" t="s">
        <v>1573</v>
      </c>
      <c r="D1145" s="46" t="s">
        <v>2599</v>
      </c>
      <c r="E1145" t="s">
        <v>2486</v>
      </c>
      <c r="F1145" s="50" t="s">
        <v>2485</v>
      </c>
      <c r="G1145" s="39">
        <v>43700</v>
      </c>
      <c r="H1145" s="4">
        <v>1283</v>
      </c>
      <c r="J1145" s="4">
        <v>100</v>
      </c>
      <c r="K1145" s="4">
        <v>200</v>
      </c>
      <c r="L1145" s="4">
        <v>170</v>
      </c>
      <c r="M1145" s="4">
        <v>180</v>
      </c>
      <c r="N1145" s="51">
        <v>162.5</v>
      </c>
      <c r="O1145" s="73"/>
      <c r="P1145" s="65">
        <f t="shared" si="374"/>
        <v>12</v>
      </c>
      <c r="Q1145" s="65">
        <f t="shared" si="375"/>
        <v>87</v>
      </c>
      <c r="R1145" s="65">
        <f>VLOOKUP(L1145,PER_CC,2,FALSE)</f>
        <v>18</v>
      </c>
      <c r="S1145" s="65">
        <f t="shared" si="381"/>
        <v>13</v>
      </c>
      <c r="T1145" s="53">
        <v>22</v>
      </c>
      <c r="V1145" s="65">
        <f t="shared" si="377"/>
        <v>1</v>
      </c>
      <c r="W1145" s="65">
        <f t="shared" si="378"/>
        <v>4</v>
      </c>
      <c r="X1145" s="65">
        <f t="shared" si="379"/>
        <v>3</v>
      </c>
      <c r="Y1145" s="65" t="str">
        <f t="shared" si="380"/>
        <v>B1</v>
      </c>
      <c r="AA1145" s="4" t="s">
        <v>263</v>
      </c>
    </row>
    <row r="1146" spans="1:27" hidden="1" x14ac:dyDescent="0.25">
      <c r="A1146" s="46">
        <v>200073576</v>
      </c>
      <c r="B1146" s="46" t="s">
        <v>2605</v>
      </c>
      <c r="C1146" s="46" t="s">
        <v>337</v>
      </c>
      <c r="D1146" s="46" t="s">
        <v>2606</v>
      </c>
      <c r="E1146" t="s">
        <v>2486</v>
      </c>
      <c r="F1146" s="50" t="s">
        <v>2485</v>
      </c>
      <c r="G1146" s="39">
        <v>43700</v>
      </c>
      <c r="H1146" s="4">
        <v>1283</v>
      </c>
      <c r="J1146" s="4">
        <v>100</v>
      </c>
      <c r="K1146" s="4">
        <v>100</v>
      </c>
      <c r="L1146" s="4">
        <v>100</v>
      </c>
      <c r="M1146" s="4">
        <v>240</v>
      </c>
      <c r="N1146" s="51">
        <v>135</v>
      </c>
      <c r="O1146" s="73"/>
      <c r="P1146" s="65">
        <f t="shared" si="374"/>
        <v>12</v>
      </c>
      <c r="Q1146" s="65">
        <f t="shared" si="375"/>
        <v>9</v>
      </c>
      <c r="R1146" s="65">
        <v>6</v>
      </c>
      <c r="S1146" s="65">
        <f t="shared" si="381"/>
        <v>47</v>
      </c>
      <c r="T1146" s="53">
        <f>VLOOKUP(N1146,PER_PGLOB,2,FALSE)</f>
        <v>9</v>
      </c>
      <c r="V1146" s="65">
        <f t="shared" si="377"/>
        <v>1</v>
      </c>
      <c r="W1146" s="65">
        <f t="shared" si="378"/>
        <v>1</v>
      </c>
      <c r="X1146" s="65">
        <f t="shared" si="379"/>
        <v>1</v>
      </c>
      <c r="Y1146" s="65" t="str">
        <f t="shared" si="380"/>
        <v>B2</v>
      </c>
      <c r="AA1146" s="4" t="s">
        <v>263</v>
      </c>
    </row>
    <row r="1147" spans="1:27" hidden="1" x14ac:dyDescent="0.25">
      <c r="A1147" s="46">
        <v>200090145</v>
      </c>
      <c r="B1147" s="46" t="s">
        <v>2623</v>
      </c>
      <c r="C1147" s="46" t="s">
        <v>702</v>
      </c>
      <c r="D1147" s="46" t="s">
        <v>2624</v>
      </c>
      <c r="E1147" t="s">
        <v>2486</v>
      </c>
      <c r="F1147" s="50" t="s">
        <v>2485</v>
      </c>
      <c r="G1147" s="39">
        <v>43700</v>
      </c>
      <c r="H1147" s="4">
        <v>1283</v>
      </c>
      <c r="J1147" s="4">
        <v>140</v>
      </c>
      <c r="K1147" s="4">
        <v>170</v>
      </c>
      <c r="L1147" s="4">
        <v>110</v>
      </c>
      <c r="M1147" s="4">
        <v>170</v>
      </c>
      <c r="N1147" s="51">
        <v>147.5</v>
      </c>
      <c r="O1147" s="73"/>
      <c r="P1147" s="65">
        <f t="shared" si="374"/>
        <v>36</v>
      </c>
      <c r="Q1147" s="65">
        <f t="shared" si="375"/>
        <v>53</v>
      </c>
      <c r="R1147" s="65">
        <v>6</v>
      </c>
      <c r="S1147" s="65">
        <f t="shared" si="381"/>
        <v>10</v>
      </c>
      <c r="T1147" s="53">
        <v>13</v>
      </c>
      <c r="V1147" s="65">
        <f t="shared" si="377"/>
        <v>2</v>
      </c>
      <c r="W1147" s="65">
        <f t="shared" si="378"/>
        <v>3</v>
      </c>
      <c r="X1147" s="65">
        <f t="shared" si="379"/>
        <v>1</v>
      </c>
      <c r="Y1147" s="65" t="str">
        <f t="shared" si="380"/>
        <v>A2</v>
      </c>
      <c r="AA1147" s="4" t="s">
        <v>263</v>
      </c>
    </row>
    <row r="1148" spans="1:27" hidden="1" x14ac:dyDescent="0.25">
      <c r="A1148" s="46">
        <v>200089711</v>
      </c>
      <c r="B1148" s="46" t="s">
        <v>2629</v>
      </c>
      <c r="C1148" s="46" t="s">
        <v>884</v>
      </c>
      <c r="D1148" s="46" t="s">
        <v>2630</v>
      </c>
      <c r="E1148" t="s">
        <v>2486</v>
      </c>
      <c r="F1148" s="50" t="s">
        <v>2485</v>
      </c>
      <c r="G1148" s="39">
        <v>43700</v>
      </c>
      <c r="H1148" s="4">
        <v>1283</v>
      </c>
      <c r="J1148" s="4">
        <v>40</v>
      </c>
      <c r="K1148" s="4">
        <v>170</v>
      </c>
      <c r="L1148" s="4">
        <v>210</v>
      </c>
      <c r="M1148" s="4">
        <v>190</v>
      </c>
      <c r="N1148" s="59">
        <v>152.5</v>
      </c>
      <c r="O1148" s="73"/>
      <c r="P1148" s="65">
        <v>1</v>
      </c>
      <c r="Q1148" s="65">
        <f t="shared" si="375"/>
        <v>53</v>
      </c>
      <c r="R1148" s="65">
        <f>VLOOKUP(L1148,PER_CC,2,FALSE)</f>
        <v>59</v>
      </c>
      <c r="S1148" s="65">
        <f t="shared" si="381"/>
        <v>16</v>
      </c>
      <c r="T1148" s="53">
        <v>16</v>
      </c>
      <c r="V1148" s="65">
        <f t="shared" si="377"/>
        <v>1</v>
      </c>
      <c r="W1148" s="65">
        <f t="shared" si="378"/>
        <v>3</v>
      </c>
      <c r="X1148" s="65">
        <f t="shared" si="379"/>
        <v>4</v>
      </c>
      <c r="Y1148" s="65" t="str">
        <f t="shared" si="380"/>
        <v>B1</v>
      </c>
      <c r="AA1148" s="4" t="s">
        <v>263</v>
      </c>
    </row>
    <row r="1149" spans="1:27" hidden="1" x14ac:dyDescent="0.25">
      <c r="A1149" s="46">
        <v>200091540</v>
      </c>
      <c r="B1149" s="46" t="s">
        <v>2651</v>
      </c>
      <c r="C1149" s="46" t="s">
        <v>2652</v>
      </c>
      <c r="D1149" s="46" t="s">
        <v>2653</v>
      </c>
      <c r="E1149" t="s">
        <v>2486</v>
      </c>
      <c r="F1149" s="50" t="s">
        <v>2485</v>
      </c>
      <c r="G1149" s="39">
        <v>43700</v>
      </c>
      <c r="H1149" s="4">
        <v>1283</v>
      </c>
      <c r="J1149" s="4">
        <v>240</v>
      </c>
      <c r="K1149" s="4">
        <v>230</v>
      </c>
      <c r="L1149" s="4">
        <v>260</v>
      </c>
      <c r="M1149" s="4">
        <v>230</v>
      </c>
      <c r="N1149" s="59">
        <v>240</v>
      </c>
      <c r="O1149" s="73"/>
      <c r="P1149" s="65">
        <f t="shared" ref="P1149:P1161" si="382">VLOOKUP(J1149,PER_RC,2,FALSE)</f>
        <v>98</v>
      </c>
      <c r="Q1149" s="65">
        <f t="shared" si="375"/>
        <v>98</v>
      </c>
      <c r="R1149" s="65">
        <v>99</v>
      </c>
      <c r="S1149" s="65">
        <f t="shared" si="381"/>
        <v>39</v>
      </c>
      <c r="T1149" s="53">
        <f>VLOOKUP(N1149,PER_PGLOB,2,FALSE)</f>
        <v>98</v>
      </c>
      <c r="V1149" s="65">
        <f t="shared" si="377"/>
        <v>4</v>
      </c>
      <c r="W1149" s="65">
        <f t="shared" si="378"/>
        <v>4</v>
      </c>
      <c r="X1149" s="65">
        <f t="shared" si="379"/>
        <v>4</v>
      </c>
      <c r="Y1149" s="65" t="str">
        <f t="shared" si="380"/>
        <v>B2</v>
      </c>
      <c r="AA1149" s="4" t="s">
        <v>263</v>
      </c>
    </row>
    <row r="1150" spans="1:27" hidden="1" x14ac:dyDescent="0.25">
      <c r="A1150" s="46">
        <v>200089541</v>
      </c>
      <c r="B1150" s="46" t="s">
        <v>2654</v>
      </c>
      <c r="C1150" s="46" t="s">
        <v>1548</v>
      </c>
      <c r="D1150" s="46" t="s">
        <v>2655</v>
      </c>
      <c r="E1150" t="s">
        <v>2486</v>
      </c>
      <c r="F1150" s="50" t="s">
        <v>2485</v>
      </c>
      <c r="G1150" s="39">
        <v>43700</v>
      </c>
      <c r="H1150" s="4">
        <v>1283</v>
      </c>
      <c r="J1150" s="4">
        <v>180</v>
      </c>
      <c r="K1150" s="4">
        <v>210</v>
      </c>
      <c r="L1150" s="4">
        <v>170</v>
      </c>
      <c r="N1150" s="51">
        <v>140</v>
      </c>
      <c r="O1150" s="73"/>
      <c r="P1150" s="65">
        <f t="shared" si="382"/>
        <v>67</v>
      </c>
      <c r="Q1150" s="65">
        <f t="shared" si="375"/>
        <v>92</v>
      </c>
      <c r="R1150" s="65">
        <f>VLOOKUP(L1150,PER_CC,2,FALSE)</f>
        <v>18</v>
      </c>
      <c r="S1150" s="65"/>
      <c r="T1150" s="53">
        <v>11</v>
      </c>
      <c r="V1150" s="65">
        <f t="shared" si="377"/>
        <v>3</v>
      </c>
      <c r="W1150" s="65">
        <f t="shared" si="378"/>
        <v>4</v>
      </c>
      <c r="X1150" s="65">
        <f t="shared" si="379"/>
        <v>3</v>
      </c>
      <c r="Y1150" s="65" t="str">
        <f t="shared" si="380"/>
        <v>-A1</v>
      </c>
      <c r="AA1150" s="4" t="s">
        <v>263</v>
      </c>
    </row>
    <row r="1151" spans="1:27" hidden="1" x14ac:dyDescent="0.25">
      <c r="A1151" s="46">
        <v>200086894</v>
      </c>
      <c r="B1151" s="46" t="s">
        <v>2670</v>
      </c>
      <c r="C1151" s="46" t="s">
        <v>1960</v>
      </c>
      <c r="D1151" s="46" t="s">
        <v>2671</v>
      </c>
      <c r="E1151" t="s">
        <v>2486</v>
      </c>
      <c r="F1151" s="50" t="s">
        <v>2485</v>
      </c>
      <c r="G1151" s="39">
        <v>43700</v>
      </c>
      <c r="H1151" s="4">
        <v>1283</v>
      </c>
      <c r="J1151" s="4">
        <v>150</v>
      </c>
      <c r="K1151" s="4">
        <v>170</v>
      </c>
      <c r="L1151" s="4">
        <v>180</v>
      </c>
      <c r="M1151" s="4">
        <v>200</v>
      </c>
      <c r="N1151" s="51">
        <v>175</v>
      </c>
      <c r="O1151" s="73"/>
      <c r="P1151" s="65">
        <f t="shared" si="382"/>
        <v>42</v>
      </c>
      <c r="Q1151" s="65">
        <f t="shared" si="375"/>
        <v>53</v>
      </c>
      <c r="R1151" s="65">
        <f>VLOOKUP(L1151,PER_CC,2,FALSE)</f>
        <v>29</v>
      </c>
      <c r="S1151" s="65">
        <f t="shared" ref="S1151:S1161" si="383">VLOOKUP(M1151,PER_IGL,2,FALSE)</f>
        <v>20</v>
      </c>
      <c r="T1151" s="53">
        <f>VLOOKUP(N1151,PER_PGLOB,2,FALSE)</f>
        <v>32</v>
      </c>
      <c r="V1151" s="65">
        <f t="shared" si="377"/>
        <v>2</v>
      </c>
      <c r="W1151" s="65">
        <f t="shared" si="378"/>
        <v>3</v>
      </c>
      <c r="X1151" s="65">
        <f t="shared" si="379"/>
        <v>3</v>
      </c>
      <c r="Y1151" s="65" t="str">
        <f t="shared" si="380"/>
        <v>B2</v>
      </c>
      <c r="AA1151" s="4" t="s">
        <v>263</v>
      </c>
    </row>
    <row r="1152" spans="1:27" hidden="1" x14ac:dyDescent="0.25">
      <c r="A1152" s="46">
        <v>200090115</v>
      </c>
      <c r="B1152" s="46" t="s">
        <v>2674</v>
      </c>
      <c r="C1152" s="46" t="s">
        <v>4</v>
      </c>
      <c r="D1152" s="46" t="s">
        <v>2675</v>
      </c>
      <c r="E1152" t="s">
        <v>2486</v>
      </c>
      <c r="F1152" s="50" t="s">
        <v>2485</v>
      </c>
      <c r="G1152" s="39">
        <v>43700</v>
      </c>
      <c r="H1152" s="4">
        <v>1283</v>
      </c>
      <c r="J1152" s="4">
        <v>60</v>
      </c>
      <c r="K1152" s="4">
        <v>220</v>
      </c>
      <c r="L1152" s="4">
        <v>250</v>
      </c>
      <c r="M1152" s="4">
        <v>260</v>
      </c>
      <c r="N1152" s="59">
        <v>197.5</v>
      </c>
      <c r="O1152" s="73"/>
      <c r="P1152" s="65">
        <f t="shared" si="382"/>
        <v>1</v>
      </c>
      <c r="Q1152" s="65">
        <f t="shared" si="375"/>
        <v>96</v>
      </c>
      <c r="R1152" s="65">
        <f>VLOOKUP(L1152,PER_CC,2,FALSE)</f>
        <v>96</v>
      </c>
      <c r="S1152" s="65">
        <f t="shared" si="383"/>
        <v>66</v>
      </c>
      <c r="T1152" s="53">
        <v>59</v>
      </c>
      <c r="V1152" s="65">
        <f t="shared" si="377"/>
        <v>1</v>
      </c>
      <c r="W1152" s="65">
        <f t="shared" si="378"/>
        <v>4</v>
      </c>
      <c r="X1152" s="65">
        <f t="shared" si="379"/>
        <v>4</v>
      </c>
      <c r="Y1152" s="65" t="str">
        <f t="shared" si="380"/>
        <v>B2</v>
      </c>
      <c r="AA1152" s="4" t="s">
        <v>263</v>
      </c>
    </row>
    <row r="1153" spans="1:27" hidden="1" x14ac:dyDescent="0.25">
      <c r="A1153" s="46">
        <v>200098347</v>
      </c>
      <c r="B1153" s="46" t="s">
        <v>3277</v>
      </c>
      <c r="C1153" s="46" t="s">
        <v>1095</v>
      </c>
      <c r="D1153" s="47" t="s">
        <v>3278</v>
      </c>
      <c r="E1153" t="s">
        <v>2486</v>
      </c>
      <c r="F1153" s="46" t="s">
        <v>2485</v>
      </c>
      <c r="G1153" s="39">
        <v>43700</v>
      </c>
      <c r="H1153" s="73">
        <v>1283</v>
      </c>
      <c r="J1153" s="4">
        <v>150</v>
      </c>
      <c r="K1153" s="4">
        <v>130</v>
      </c>
      <c r="L1153" s="4">
        <v>200</v>
      </c>
      <c r="M1153" s="4">
        <v>160</v>
      </c>
      <c r="N1153" s="51">
        <v>160</v>
      </c>
      <c r="O1153" s="73"/>
      <c r="P1153" s="65">
        <f t="shared" si="382"/>
        <v>42</v>
      </c>
      <c r="Q1153" s="65">
        <f t="shared" si="375"/>
        <v>21</v>
      </c>
      <c r="R1153" s="65">
        <f>VLOOKUP(L1153,PER_CC,2,FALSE)</f>
        <v>48</v>
      </c>
      <c r="S1153" s="65">
        <f t="shared" si="383"/>
        <v>8</v>
      </c>
      <c r="T1153" s="53">
        <v>21</v>
      </c>
      <c r="V1153" s="65">
        <f t="shared" si="377"/>
        <v>2</v>
      </c>
      <c r="W1153" s="65">
        <f t="shared" si="378"/>
        <v>2</v>
      </c>
      <c r="X1153" s="65">
        <f t="shared" si="379"/>
        <v>4</v>
      </c>
      <c r="Y1153" s="65" t="str">
        <f t="shared" si="380"/>
        <v>A2</v>
      </c>
      <c r="AA1153" s="4" t="s">
        <v>263</v>
      </c>
    </row>
    <row r="1154" spans="1:27" hidden="1" x14ac:dyDescent="0.25">
      <c r="A1154" s="46">
        <v>200087026</v>
      </c>
      <c r="B1154" s="46" t="s">
        <v>2695</v>
      </c>
      <c r="C1154" s="46" t="s">
        <v>2696</v>
      </c>
      <c r="D1154" s="46" t="s">
        <v>2697</v>
      </c>
      <c r="E1154" t="s">
        <v>2486</v>
      </c>
      <c r="F1154" s="50" t="s">
        <v>2485</v>
      </c>
      <c r="G1154" s="39">
        <v>43700</v>
      </c>
      <c r="H1154" s="4">
        <v>1283</v>
      </c>
      <c r="J1154" s="4">
        <v>130</v>
      </c>
      <c r="K1154" s="4">
        <v>160</v>
      </c>
      <c r="L1154" s="4">
        <v>220</v>
      </c>
      <c r="M1154" s="4">
        <v>260</v>
      </c>
      <c r="N1154" s="51">
        <v>192.5</v>
      </c>
      <c r="O1154" s="73"/>
      <c r="P1154" s="65">
        <f t="shared" si="382"/>
        <v>30</v>
      </c>
      <c r="Q1154" s="65">
        <f t="shared" si="375"/>
        <v>44</v>
      </c>
      <c r="R1154" s="65">
        <f>VLOOKUP(L1154,PER_CC,2,FALSE)</f>
        <v>69</v>
      </c>
      <c r="S1154" s="65">
        <f t="shared" si="383"/>
        <v>66</v>
      </c>
      <c r="T1154" s="53">
        <v>52</v>
      </c>
      <c r="V1154" s="65">
        <f t="shared" si="377"/>
        <v>2</v>
      </c>
      <c r="W1154" s="65">
        <f t="shared" si="378"/>
        <v>3</v>
      </c>
      <c r="X1154" s="65">
        <f t="shared" si="379"/>
        <v>4</v>
      </c>
      <c r="Y1154" s="65" t="str">
        <f t="shared" si="380"/>
        <v>B2</v>
      </c>
      <c r="AA1154" s="4" t="s">
        <v>263</v>
      </c>
    </row>
    <row r="1155" spans="1:27" hidden="1" x14ac:dyDescent="0.25">
      <c r="A1155" s="46">
        <v>200073483</v>
      </c>
      <c r="B1155" s="46" t="s">
        <v>2700</v>
      </c>
      <c r="C1155" s="46" t="s">
        <v>2701</v>
      </c>
      <c r="D1155" s="46" t="s">
        <v>2702</v>
      </c>
      <c r="E1155" t="s">
        <v>2486</v>
      </c>
      <c r="F1155" s="50" t="s">
        <v>2485</v>
      </c>
      <c r="G1155" s="39">
        <v>43700</v>
      </c>
      <c r="H1155" s="4">
        <v>1283</v>
      </c>
      <c r="J1155" s="4">
        <v>160</v>
      </c>
      <c r="K1155" s="4">
        <v>150</v>
      </c>
      <c r="M1155" s="4">
        <v>190</v>
      </c>
      <c r="N1155" s="59">
        <v>125</v>
      </c>
      <c r="O1155" s="73"/>
      <c r="P1155" s="65">
        <f t="shared" si="382"/>
        <v>48</v>
      </c>
      <c r="Q1155" s="65">
        <f t="shared" si="375"/>
        <v>34</v>
      </c>
      <c r="R1155" s="65"/>
      <c r="S1155" s="65">
        <f t="shared" si="383"/>
        <v>16</v>
      </c>
      <c r="T1155" s="53">
        <v>7</v>
      </c>
      <c r="V1155" s="65">
        <f t="shared" si="377"/>
        <v>3</v>
      </c>
      <c r="W1155" s="65">
        <f t="shared" si="378"/>
        <v>2</v>
      </c>
      <c r="X1155" s="65">
        <f t="shared" si="379"/>
        <v>1</v>
      </c>
      <c r="Y1155" s="65" t="str">
        <f t="shared" si="380"/>
        <v>B1</v>
      </c>
      <c r="AA1155" s="4" t="s">
        <v>263</v>
      </c>
    </row>
    <row r="1156" spans="1:27" hidden="1" x14ac:dyDescent="0.25">
      <c r="A1156" s="46">
        <v>200071485</v>
      </c>
      <c r="B1156" s="46" t="s">
        <v>2703</v>
      </c>
      <c r="C1156" s="46" t="s">
        <v>3</v>
      </c>
      <c r="D1156" s="46" t="s">
        <v>2704</v>
      </c>
      <c r="E1156" t="s">
        <v>2486</v>
      </c>
      <c r="F1156" s="50" t="s">
        <v>2485</v>
      </c>
      <c r="G1156" s="39">
        <v>43700</v>
      </c>
      <c r="H1156" s="4">
        <v>1283</v>
      </c>
      <c r="J1156" s="4">
        <v>180</v>
      </c>
      <c r="K1156" s="4">
        <v>170</v>
      </c>
      <c r="L1156" s="4">
        <v>230</v>
      </c>
      <c r="M1156" s="4">
        <v>220</v>
      </c>
      <c r="N1156" s="51">
        <v>200</v>
      </c>
      <c r="O1156" s="73"/>
      <c r="P1156" s="65">
        <f t="shared" si="382"/>
        <v>67</v>
      </c>
      <c r="Q1156" s="65">
        <f t="shared" si="375"/>
        <v>53</v>
      </c>
      <c r="R1156" s="65">
        <f>VLOOKUP(L1156,PER_CC,2,FALSE)</f>
        <v>79</v>
      </c>
      <c r="S1156" s="65">
        <f t="shared" si="383"/>
        <v>32</v>
      </c>
      <c r="T1156" s="53">
        <f>VLOOKUP(N1156,PER_PGLOB,2,FALSE)</f>
        <v>64</v>
      </c>
      <c r="V1156" s="65">
        <f t="shared" si="377"/>
        <v>3</v>
      </c>
      <c r="W1156" s="65">
        <f t="shared" si="378"/>
        <v>3</v>
      </c>
      <c r="X1156" s="65">
        <f t="shared" si="379"/>
        <v>4</v>
      </c>
      <c r="Y1156" s="65" t="str">
        <f t="shared" si="380"/>
        <v>B2</v>
      </c>
      <c r="AA1156" s="4" t="s">
        <v>263</v>
      </c>
    </row>
    <row r="1157" spans="1:27" hidden="1" x14ac:dyDescent="0.25">
      <c r="A1157" s="46">
        <v>200094054</v>
      </c>
      <c r="B1157" s="46" t="s">
        <v>2705</v>
      </c>
      <c r="C1157" s="46" t="s">
        <v>2706</v>
      </c>
      <c r="D1157" s="46" t="s">
        <v>2707</v>
      </c>
      <c r="E1157" t="s">
        <v>2486</v>
      </c>
      <c r="F1157" s="50" t="s">
        <v>2485</v>
      </c>
      <c r="G1157" s="39">
        <v>43700</v>
      </c>
      <c r="H1157" s="4">
        <v>1283</v>
      </c>
      <c r="J1157" s="4">
        <v>120</v>
      </c>
      <c r="K1157" s="4">
        <v>120</v>
      </c>
      <c r="M1157" s="4">
        <v>210</v>
      </c>
      <c r="N1157" s="59">
        <v>112.5</v>
      </c>
      <c r="O1157" s="73"/>
      <c r="P1157" s="65">
        <f t="shared" si="382"/>
        <v>24</v>
      </c>
      <c r="Q1157" s="65">
        <f t="shared" si="375"/>
        <v>16</v>
      </c>
      <c r="R1157" s="65"/>
      <c r="S1157" s="65">
        <f t="shared" si="383"/>
        <v>26</v>
      </c>
      <c r="T1157" s="53">
        <v>5</v>
      </c>
      <c r="V1157" s="65">
        <f t="shared" si="377"/>
        <v>1</v>
      </c>
      <c r="W1157" s="65">
        <f t="shared" si="378"/>
        <v>1</v>
      </c>
      <c r="X1157" s="65">
        <f t="shared" si="379"/>
        <v>1</v>
      </c>
      <c r="Y1157" s="65" t="str">
        <f t="shared" si="380"/>
        <v>B2</v>
      </c>
      <c r="AA1157" s="4" t="s">
        <v>263</v>
      </c>
    </row>
    <row r="1158" spans="1:27" hidden="1" x14ac:dyDescent="0.25">
      <c r="A1158" s="46">
        <v>200089127</v>
      </c>
      <c r="B1158" s="46" t="s">
        <v>2708</v>
      </c>
      <c r="C1158" s="46" t="s">
        <v>342</v>
      </c>
      <c r="D1158" s="46" t="s">
        <v>2709</v>
      </c>
      <c r="E1158" t="s">
        <v>2486</v>
      </c>
      <c r="F1158" s="50" t="s">
        <v>2485</v>
      </c>
      <c r="G1158" s="39">
        <v>43700</v>
      </c>
      <c r="H1158" s="4">
        <v>1283</v>
      </c>
      <c r="J1158" s="4">
        <v>120</v>
      </c>
      <c r="K1158" s="4">
        <v>190</v>
      </c>
      <c r="L1158" s="4">
        <v>200</v>
      </c>
      <c r="M1158" s="4">
        <v>210</v>
      </c>
      <c r="N1158" s="51">
        <v>180</v>
      </c>
      <c r="O1158" s="73"/>
      <c r="P1158" s="65">
        <f t="shared" si="382"/>
        <v>24</v>
      </c>
      <c r="Q1158" s="65">
        <f t="shared" si="375"/>
        <v>79</v>
      </c>
      <c r="R1158" s="65">
        <f>VLOOKUP(L1158,PER_CC,2,FALSE)</f>
        <v>48</v>
      </c>
      <c r="S1158" s="65">
        <f t="shared" si="383"/>
        <v>26</v>
      </c>
      <c r="T1158" s="53">
        <f>VLOOKUP(N1158,PER_PGLOB,2,FALSE)</f>
        <v>37</v>
      </c>
      <c r="V1158" s="65">
        <f t="shared" si="377"/>
        <v>1</v>
      </c>
      <c r="W1158" s="65">
        <f t="shared" si="378"/>
        <v>3</v>
      </c>
      <c r="X1158" s="65">
        <f t="shared" si="379"/>
        <v>4</v>
      </c>
      <c r="Y1158" s="65" t="str">
        <f t="shared" si="380"/>
        <v>B2</v>
      </c>
      <c r="AA1158" s="4" t="s">
        <v>263</v>
      </c>
    </row>
    <row r="1159" spans="1:27" hidden="1" x14ac:dyDescent="0.25">
      <c r="A1159" s="46">
        <v>200091145</v>
      </c>
      <c r="B1159" s="46" t="s">
        <v>3285</v>
      </c>
      <c r="C1159" s="46" t="s">
        <v>201</v>
      </c>
      <c r="D1159" s="47" t="s">
        <v>3286</v>
      </c>
      <c r="E1159" t="s">
        <v>2486</v>
      </c>
      <c r="F1159" s="46" t="s">
        <v>2485</v>
      </c>
      <c r="G1159" s="39">
        <v>43700</v>
      </c>
      <c r="H1159" s="73">
        <v>1283</v>
      </c>
      <c r="J1159" s="4">
        <v>220</v>
      </c>
      <c r="K1159" s="4">
        <v>200</v>
      </c>
      <c r="L1159" s="4">
        <v>250</v>
      </c>
      <c r="M1159" s="4">
        <v>260</v>
      </c>
      <c r="N1159" s="59">
        <v>232.5</v>
      </c>
      <c r="O1159" s="73"/>
      <c r="P1159" s="65">
        <f t="shared" si="382"/>
        <v>89</v>
      </c>
      <c r="Q1159" s="65">
        <f t="shared" si="375"/>
        <v>87</v>
      </c>
      <c r="R1159" s="65">
        <f>VLOOKUP(L1159,PER_CC,2,FALSE)</f>
        <v>96</v>
      </c>
      <c r="S1159" s="65">
        <f t="shared" si="383"/>
        <v>66</v>
      </c>
      <c r="T1159" s="53">
        <v>96</v>
      </c>
      <c r="V1159" s="65">
        <f t="shared" si="377"/>
        <v>4</v>
      </c>
      <c r="W1159" s="65">
        <f t="shared" si="378"/>
        <v>4</v>
      </c>
      <c r="X1159" s="65">
        <f t="shared" si="379"/>
        <v>4</v>
      </c>
      <c r="Y1159" s="65" t="str">
        <f t="shared" si="380"/>
        <v>B2</v>
      </c>
      <c r="AA1159" s="4" t="s">
        <v>263</v>
      </c>
    </row>
    <row r="1160" spans="1:27" hidden="1" x14ac:dyDescent="0.25">
      <c r="A1160" s="46">
        <v>200089765</v>
      </c>
      <c r="B1160" s="46" t="s">
        <v>3289</v>
      </c>
      <c r="C1160" s="46" t="s">
        <v>896</v>
      </c>
      <c r="D1160" s="47" t="s">
        <v>3290</v>
      </c>
      <c r="E1160" t="s">
        <v>2486</v>
      </c>
      <c r="F1160" s="46" t="s">
        <v>2485</v>
      </c>
      <c r="G1160" s="39">
        <v>43700</v>
      </c>
      <c r="H1160" s="73">
        <v>1283</v>
      </c>
      <c r="J1160" s="4">
        <v>150</v>
      </c>
      <c r="K1160" s="4">
        <v>210</v>
      </c>
      <c r="L1160" s="4">
        <v>200</v>
      </c>
      <c r="M1160" s="4">
        <v>270</v>
      </c>
      <c r="N1160" s="51">
        <v>207.5</v>
      </c>
      <c r="O1160" s="73"/>
      <c r="P1160" s="65">
        <f t="shared" si="382"/>
        <v>42</v>
      </c>
      <c r="Q1160" s="65">
        <f t="shared" si="375"/>
        <v>92</v>
      </c>
      <c r="R1160" s="65">
        <f>VLOOKUP(L1160,PER_CC,2,FALSE)</f>
        <v>48</v>
      </c>
      <c r="S1160" s="65">
        <f t="shared" si="383"/>
        <v>80</v>
      </c>
      <c r="T1160" s="53">
        <v>74</v>
      </c>
      <c r="V1160" s="65">
        <f t="shared" si="377"/>
        <v>2</v>
      </c>
      <c r="W1160" s="65">
        <f t="shared" si="378"/>
        <v>4</v>
      </c>
      <c r="X1160" s="65">
        <f t="shared" si="379"/>
        <v>4</v>
      </c>
      <c r="Y1160" s="65" t="str">
        <f t="shared" si="380"/>
        <v>B2</v>
      </c>
      <c r="AA1160" s="4" t="s">
        <v>263</v>
      </c>
    </row>
    <row r="1161" spans="1:27" hidden="1" x14ac:dyDescent="0.25">
      <c r="A1161" s="46">
        <v>200090779</v>
      </c>
      <c r="B1161" s="46" t="s">
        <v>2736</v>
      </c>
      <c r="C1161" s="46" t="s">
        <v>2737</v>
      </c>
      <c r="D1161" s="46" t="s">
        <v>2738</v>
      </c>
      <c r="E1161" t="s">
        <v>2486</v>
      </c>
      <c r="F1161" s="50" t="s">
        <v>2485</v>
      </c>
      <c r="G1161" s="39">
        <v>43700</v>
      </c>
      <c r="H1161" s="4">
        <v>1283</v>
      </c>
      <c r="J1161" s="4">
        <v>170</v>
      </c>
      <c r="K1161" s="4">
        <v>120</v>
      </c>
      <c r="L1161" s="4">
        <v>210</v>
      </c>
      <c r="M1161" s="4">
        <v>260</v>
      </c>
      <c r="N1161" s="51">
        <v>190</v>
      </c>
      <c r="O1161" s="73"/>
      <c r="P1161" s="65">
        <f t="shared" si="382"/>
        <v>55</v>
      </c>
      <c r="Q1161" s="65">
        <f t="shared" si="375"/>
        <v>16</v>
      </c>
      <c r="R1161" s="65">
        <f>VLOOKUP(L1161,PER_CC,2,FALSE)</f>
        <v>59</v>
      </c>
      <c r="S1161" s="65">
        <f t="shared" si="383"/>
        <v>66</v>
      </c>
      <c r="T1161" s="53">
        <f>VLOOKUP(N1161,PER_PGLOB,2,FALSE)</f>
        <v>50</v>
      </c>
      <c r="V1161" s="65">
        <f t="shared" si="377"/>
        <v>3</v>
      </c>
      <c r="W1161" s="65">
        <f t="shared" si="378"/>
        <v>1</v>
      </c>
      <c r="X1161" s="65">
        <f t="shared" si="379"/>
        <v>4</v>
      </c>
      <c r="Y1161" s="65" t="str">
        <f t="shared" si="380"/>
        <v>B2</v>
      </c>
      <c r="AA1161" s="4" t="s">
        <v>263</v>
      </c>
    </row>
    <row r="1162" spans="1:27" hidden="1" x14ac:dyDescent="0.25">
      <c r="A1162" s="46">
        <v>200089253</v>
      </c>
      <c r="B1162" s="46" t="s">
        <v>3291</v>
      </c>
      <c r="C1162" s="46" t="s">
        <v>1858</v>
      </c>
      <c r="D1162" s="47" t="s">
        <v>3292</v>
      </c>
      <c r="E1162" t="s">
        <v>2486</v>
      </c>
      <c r="F1162" s="46" t="s">
        <v>2485</v>
      </c>
      <c r="G1162" s="39">
        <v>43700</v>
      </c>
      <c r="H1162" s="73">
        <v>1283</v>
      </c>
      <c r="J1162" s="4">
        <v>50</v>
      </c>
      <c r="K1162" s="4">
        <v>60</v>
      </c>
      <c r="L1162" s="4">
        <v>30</v>
      </c>
      <c r="M1162" s="4">
        <v>30</v>
      </c>
      <c r="N1162" s="51">
        <v>42.5</v>
      </c>
      <c r="O1162" s="73"/>
      <c r="P1162" s="65">
        <v>1</v>
      </c>
      <c r="Q1162" s="65">
        <v>3</v>
      </c>
      <c r="R1162" s="65">
        <v>1</v>
      </c>
      <c r="S1162" s="65">
        <v>1</v>
      </c>
      <c r="T1162" s="53">
        <v>1</v>
      </c>
      <c r="V1162" s="65">
        <f t="shared" si="377"/>
        <v>1</v>
      </c>
      <c r="W1162" s="65">
        <f t="shared" si="378"/>
        <v>1</v>
      </c>
      <c r="X1162" s="65">
        <f t="shared" si="379"/>
        <v>1</v>
      </c>
      <c r="Y1162" s="65" t="str">
        <f t="shared" si="380"/>
        <v>-A1</v>
      </c>
      <c r="AA1162" s="4" t="s">
        <v>263</v>
      </c>
    </row>
    <row r="1163" spans="1:27" hidden="1" x14ac:dyDescent="0.25">
      <c r="A1163" s="46">
        <v>200038920</v>
      </c>
      <c r="B1163" s="46" t="s">
        <v>2739</v>
      </c>
      <c r="C1163" s="46" t="s">
        <v>2044</v>
      </c>
      <c r="D1163" s="46" t="s">
        <v>2740</v>
      </c>
      <c r="E1163" t="s">
        <v>2486</v>
      </c>
      <c r="F1163" s="50" t="s">
        <v>2485</v>
      </c>
      <c r="G1163" s="39">
        <v>43700</v>
      </c>
      <c r="H1163" s="4">
        <v>1283</v>
      </c>
      <c r="J1163" s="4">
        <v>150</v>
      </c>
      <c r="K1163" s="4">
        <v>90</v>
      </c>
      <c r="L1163" s="4">
        <v>180</v>
      </c>
      <c r="M1163" s="4">
        <v>190</v>
      </c>
      <c r="N1163" s="51">
        <v>152.5</v>
      </c>
      <c r="O1163" s="73"/>
      <c r="P1163" s="65">
        <f t="shared" ref="P1163:P1188" si="384">VLOOKUP(J1163,PER_RC,2,FALSE)</f>
        <v>42</v>
      </c>
      <c r="Q1163" s="65">
        <f t="shared" ref="Q1163:Q1187" si="385">VLOOKUP(K1163,PER_LC,2,FALSE)</f>
        <v>7</v>
      </c>
      <c r="R1163" s="65">
        <f t="shared" ref="R1163:R1168" si="386">VLOOKUP(L1163,PER_CC,2,FALSE)</f>
        <v>29</v>
      </c>
      <c r="S1163" s="65">
        <f t="shared" ref="S1163:S1178" si="387">VLOOKUP(M1163,PER_IGL,2,FALSE)</f>
        <v>16</v>
      </c>
      <c r="T1163" s="53">
        <v>16</v>
      </c>
      <c r="V1163" s="65">
        <f t="shared" si="377"/>
        <v>2</v>
      </c>
      <c r="W1163" s="65">
        <f t="shared" si="378"/>
        <v>1</v>
      </c>
      <c r="X1163" s="65">
        <f t="shared" si="379"/>
        <v>3</v>
      </c>
      <c r="Y1163" s="65" t="str">
        <f t="shared" si="380"/>
        <v>B1</v>
      </c>
      <c r="AA1163" s="4" t="s">
        <v>263</v>
      </c>
    </row>
    <row r="1164" spans="1:27" hidden="1" x14ac:dyDescent="0.25">
      <c r="A1164" s="46">
        <v>200056975</v>
      </c>
      <c r="B1164" s="46" t="s">
        <v>2743</v>
      </c>
      <c r="C1164" s="46" t="s">
        <v>1351</v>
      </c>
      <c r="D1164" s="46" t="s">
        <v>2744</v>
      </c>
      <c r="E1164" t="s">
        <v>2486</v>
      </c>
      <c r="F1164" s="50" t="s">
        <v>2485</v>
      </c>
      <c r="G1164" s="39">
        <v>43700</v>
      </c>
      <c r="H1164" s="4">
        <v>1283</v>
      </c>
      <c r="J1164" s="4">
        <v>170</v>
      </c>
      <c r="K1164" s="4">
        <v>190</v>
      </c>
      <c r="L1164" s="4">
        <v>200</v>
      </c>
      <c r="M1164" s="4">
        <v>260</v>
      </c>
      <c r="N1164" s="51">
        <v>205</v>
      </c>
      <c r="O1164" s="73"/>
      <c r="P1164" s="65">
        <f t="shared" si="384"/>
        <v>55</v>
      </c>
      <c r="Q1164" s="65">
        <f t="shared" si="385"/>
        <v>79</v>
      </c>
      <c r="R1164" s="65">
        <f t="shared" si="386"/>
        <v>48</v>
      </c>
      <c r="S1164" s="65">
        <f t="shared" si="387"/>
        <v>66</v>
      </c>
      <c r="T1164" s="53">
        <f>VLOOKUP(N1164,PER_PGLOB,2,FALSE)</f>
        <v>72</v>
      </c>
      <c r="V1164" s="65">
        <f t="shared" si="377"/>
        <v>3</v>
      </c>
      <c r="W1164" s="65">
        <f t="shared" si="378"/>
        <v>3</v>
      </c>
      <c r="X1164" s="65">
        <f t="shared" si="379"/>
        <v>4</v>
      </c>
      <c r="Y1164" s="65" t="str">
        <f t="shared" si="380"/>
        <v>B2</v>
      </c>
      <c r="AA1164" s="4" t="s">
        <v>263</v>
      </c>
    </row>
    <row r="1165" spans="1:27" hidden="1" x14ac:dyDescent="0.25">
      <c r="A1165" s="46">
        <v>200090965</v>
      </c>
      <c r="B1165" s="46" t="s">
        <v>2745</v>
      </c>
      <c r="C1165" s="46" t="s">
        <v>1004</v>
      </c>
      <c r="D1165" s="46" t="s">
        <v>2746</v>
      </c>
      <c r="E1165" t="s">
        <v>2486</v>
      </c>
      <c r="F1165" s="50" t="s">
        <v>2485</v>
      </c>
      <c r="G1165" s="39">
        <v>43700</v>
      </c>
      <c r="H1165" s="4">
        <v>1283</v>
      </c>
      <c r="J1165" s="4">
        <v>180</v>
      </c>
      <c r="K1165" s="4">
        <v>160</v>
      </c>
      <c r="L1165" s="4">
        <v>210</v>
      </c>
      <c r="M1165" s="4">
        <v>220</v>
      </c>
      <c r="N1165" s="51">
        <v>192.5</v>
      </c>
      <c r="O1165" s="73"/>
      <c r="P1165" s="65">
        <f t="shared" si="384"/>
        <v>67</v>
      </c>
      <c r="Q1165" s="65">
        <f t="shared" si="385"/>
        <v>44</v>
      </c>
      <c r="R1165" s="65">
        <f t="shared" si="386"/>
        <v>59</v>
      </c>
      <c r="S1165" s="65">
        <f t="shared" si="387"/>
        <v>32</v>
      </c>
      <c r="T1165" s="53">
        <v>52</v>
      </c>
      <c r="V1165" s="65">
        <f t="shared" si="377"/>
        <v>3</v>
      </c>
      <c r="W1165" s="65">
        <f t="shared" si="378"/>
        <v>3</v>
      </c>
      <c r="X1165" s="65">
        <f t="shared" si="379"/>
        <v>4</v>
      </c>
      <c r="Y1165" s="65" t="str">
        <f t="shared" si="380"/>
        <v>B2</v>
      </c>
      <c r="AA1165" s="4" t="s">
        <v>263</v>
      </c>
    </row>
    <row r="1166" spans="1:27" hidden="1" x14ac:dyDescent="0.25">
      <c r="A1166" s="46">
        <v>200045730</v>
      </c>
      <c r="B1166" s="46" t="s">
        <v>3295</v>
      </c>
      <c r="C1166" s="46" t="s">
        <v>3296</v>
      </c>
      <c r="D1166" s="47" t="s">
        <v>3297</v>
      </c>
      <c r="E1166" t="s">
        <v>2486</v>
      </c>
      <c r="F1166" s="46" t="s">
        <v>2485</v>
      </c>
      <c r="G1166" s="39">
        <v>43700</v>
      </c>
      <c r="H1166" s="73">
        <v>1283</v>
      </c>
      <c r="J1166" s="4">
        <v>180</v>
      </c>
      <c r="K1166" s="4">
        <v>210</v>
      </c>
      <c r="L1166" s="4">
        <v>250</v>
      </c>
      <c r="M1166" s="4">
        <v>230</v>
      </c>
      <c r="N1166" s="59">
        <v>217.5</v>
      </c>
      <c r="O1166" s="73"/>
      <c r="P1166" s="65">
        <f t="shared" si="384"/>
        <v>67</v>
      </c>
      <c r="Q1166" s="65">
        <f t="shared" si="385"/>
        <v>92</v>
      </c>
      <c r="R1166" s="65">
        <f t="shared" si="386"/>
        <v>96</v>
      </c>
      <c r="S1166" s="65">
        <f t="shared" si="387"/>
        <v>39</v>
      </c>
      <c r="T1166" s="53">
        <v>85</v>
      </c>
      <c r="V1166" s="65">
        <f t="shared" si="377"/>
        <v>3</v>
      </c>
      <c r="W1166" s="65">
        <f t="shared" si="378"/>
        <v>4</v>
      </c>
      <c r="X1166" s="65">
        <f t="shared" si="379"/>
        <v>4</v>
      </c>
      <c r="Y1166" s="65" t="str">
        <f t="shared" si="380"/>
        <v>B2</v>
      </c>
      <c r="AA1166" s="4" t="s">
        <v>263</v>
      </c>
    </row>
    <row r="1167" spans="1:27" hidden="1" x14ac:dyDescent="0.25">
      <c r="A1167" s="46">
        <v>200089151</v>
      </c>
      <c r="B1167" s="46" t="s">
        <v>3299</v>
      </c>
      <c r="C1167" s="46" t="s">
        <v>171</v>
      </c>
      <c r="D1167" s="47" t="s">
        <v>3300</v>
      </c>
      <c r="E1167" t="s">
        <v>2486</v>
      </c>
      <c r="F1167" s="46" t="s">
        <v>2485</v>
      </c>
      <c r="G1167" s="39">
        <v>43700</v>
      </c>
      <c r="H1167" s="73">
        <v>1283</v>
      </c>
      <c r="J1167" s="4">
        <v>140</v>
      </c>
      <c r="K1167" s="4">
        <v>200</v>
      </c>
      <c r="L1167" s="4">
        <v>250</v>
      </c>
      <c r="M1167" s="4">
        <v>210</v>
      </c>
      <c r="N1167" s="51">
        <v>200</v>
      </c>
      <c r="O1167" s="73"/>
      <c r="P1167" s="65">
        <f t="shared" si="384"/>
        <v>36</v>
      </c>
      <c r="Q1167" s="65">
        <f t="shared" si="385"/>
        <v>87</v>
      </c>
      <c r="R1167" s="65">
        <f t="shared" si="386"/>
        <v>96</v>
      </c>
      <c r="S1167" s="65">
        <f t="shared" si="387"/>
        <v>26</v>
      </c>
      <c r="T1167" s="53">
        <f>VLOOKUP(N1167,PER_PGLOB,2,FALSE)</f>
        <v>64</v>
      </c>
      <c r="V1167" s="65">
        <f t="shared" si="377"/>
        <v>2</v>
      </c>
      <c r="W1167" s="65">
        <f t="shared" si="378"/>
        <v>4</v>
      </c>
      <c r="X1167" s="65">
        <f t="shared" si="379"/>
        <v>4</v>
      </c>
      <c r="Y1167" s="65" t="str">
        <f t="shared" si="380"/>
        <v>B2</v>
      </c>
      <c r="AA1167" s="4" t="s">
        <v>263</v>
      </c>
    </row>
    <row r="1168" spans="1:27" hidden="1" x14ac:dyDescent="0.25">
      <c r="A1168" s="46">
        <v>200088313</v>
      </c>
      <c r="B1168" s="46" t="s">
        <v>3309</v>
      </c>
      <c r="C1168" s="46" t="s">
        <v>527</v>
      </c>
      <c r="D1168" s="47" t="s">
        <v>3310</v>
      </c>
      <c r="E1168" t="s">
        <v>2486</v>
      </c>
      <c r="F1168" s="46" t="s">
        <v>2485</v>
      </c>
      <c r="G1168" s="39">
        <v>43700</v>
      </c>
      <c r="H1168" s="73">
        <v>1283</v>
      </c>
      <c r="J1168" s="4">
        <v>160</v>
      </c>
      <c r="K1168" s="4">
        <v>200</v>
      </c>
      <c r="L1168" s="4">
        <v>220</v>
      </c>
      <c r="M1168" s="4">
        <v>260</v>
      </c>
      <c r="N1168" s="51">
        <v>210</v>
      </c>
      <c r="O1168" s="73"/>
      <c r="P1168" s="65">
        <f t="shared" si="384"/>
        <v>48</v>
      </c>
      <c r="Q1168" s="65">
        <f t="shared" si="385"/>
        <v>87</v>
      </c>
      <c r="R1168" s="65">
        <f t="shared" si="386"/>
        <v>69</v>
      </c>
      <c r="S1168" s="65">
        <f t="shared" si="387"/>
        <v>66</v>
      </c>
      <c r="T1168" s="53">
        <f>VLOOKUP(N1168,PER_PGLOB,2,FALSE)</f>
        <v>78</v>
      </c>
      <c r="V1168" s="65">
        <f t="shared" si="377"/>
        <v>3</v>
      </c>
      <c r="W1168" s="65">
        <f t="shared" si="378"/>
        <v>4</v>
      </c>
      <c r="X1168" s="65">
        <f t="shared" si="379"/>
        <v>4</v>
      </c>
      <c r="Y1168" s="65" t="str">
        <f t="shared" si="380"/>
        <v>B2</v>
      </c>
      <c r="AA1168" s="4" t="s">
        <v>263</v>
      </c>
    </row>
    <row r="1169" spans="1:27" hidden="1" x14ac:dyDescent="0.25">
      <c r="A1169" s="46">
        <v>200053417</v>
      </c>
      <c r="B1169" s="46" t="s">
        <v>3311</v>
      </c>
      <c r="C1169" s="46" t="s">
        <v>350</v>
      </c>
      <c r="D1169" s="47" t="s">
        <v>3312</v>
      </c>
      <c r="E1169" t="s">
        <v>2486</v>
      </c>
      <c r="F1169" s="46" t="s">
        <v>2485</v>
      </c>
      <c r="G1169" s="39">
        <v>43700</v>
      </c>
      <c r="H1169" s="73">
        <v>1283</v>
      </c>
      <c r="J1169" s="4">
        <v>150</v>
      </c>
      <c r="K1169" s="4">
        <v>80</v>
      </c>
      <c r="L1169" s="4">
        <v>100</v>
      </c>
      <c r="M1169" s="4">
        <v>190</v>
      </c>
      <c r="N1169" s="51">
        <v>130</v>
      </c>
      <c r="O1169" s="73"/>
      <c r="P1169" s="65">
        <f t="shared" si="384"/>
        <v>42</v>
      </c>
      <c r="Q1169" s="65">
        <f t="shared" si="385"/>
        <v>5</v>
      </c>
      <c r="R1169" s="65">
        <v>6</v>
      </c>
      <c r="S1169" s="65">
        <f t="shared" si="387"/>
        <v>16</v>
      </c>
      <c r="T1169" s="53">
        <v>8</v>
      </c>
      <c r="V1169" s="65">
        <f t="shared" si="377"/>
        <v>2</v>
      </c>
      <c r="W1169" s="65">
        <f t="shared" si="378"/>
        <v>1</v>
      </c>
      <c r="X1169" s="65">
        <f t="shared" si="379"/>
        <v>1</v>
      </c>
      <c r="Y1169" s="65" t="str">
        <f t="shared" si="380"/>
        <v>B1</v>
      </c>
      <c r="AA1169" s="4" t="s">
        <v>264</v>
      </c>
    </row>
    <row r="1170" spans="1:27" hidden="1" x14ac:dyDescent="0.25">
      <c r="A1170" s="46">
        <v>200089262</v>
      </c>
      <c r="B1170" s="46" t="s">
        <v>2786</v>
      </c>
      <c r="C1170" s="46" t="s">
        <v>342</v>
      </c>
      <c r="D1170" s="46" t="s">
        <v>2787</v>
      </c>
      <c r="E1170" t="s">
        <v>2486</v>
      </c>
      <c r="F1170" s="50" t="s">
        <v>2485</v>
      </c>
      <c r="G1170" s="39">
        <v>43700</v>
      </c>
      <c r="H1170" s="4">
        <v>1283</v>
      </c>
      <c r="J1170" s="4">
        <v>100</v>
      </c>
      <c r="K1170" s="4">
        <v>210</v>
      </c>
      <c r="L1170" s="4">
        <v>190</v>
      </c>
      <c r="M1170" s="4">
        <v>230</v>
      </c>
      <c r="N1170" s="51">
        <v>182.5</v>
      </c>
      <c r="O1170" s="73"/>
      <c r="P1170" s="65">
        <f t="shared" si="384"/>
        <v>12</v>
      </c>
      <c r="Q1170" s="65">
        <f t="shared" si="385"/>
        <v>92</v>
      </c>
      <c r="R1170" s="65">
        <f t="shared" ref="R1170:R1179" si="388">VLOOKUP(L1170,PER_CC,2,FALSE)</f>
        <v>36</v>
      </c>
      <c r="S1170" s="65">
        <f t="shared" si="387"/>
        <v>39</v>
      </c>
      <c r="T1170" s="53">
        <v>40</v>
      </c>
      <c r="V1170" s="65">
        <f t="shared" si="377"/>
        <v>1</v>
      </c>
      <c r="W1170" s="65">
        <f t="shared" si="378"/>
        <v>4</v>
      </c>
      <c r="X1170" s="65">
        <f t="shared" si="379"/>
        <v>3</v>
      </c>
      <c r="Y1170" s="65" t="str">
        <f t="shared" si="380"/>
        <v>B2</v>
      </c>
      <c r="AA1170" s="4" t="s">
        <v>263</v>
      </c>
    </row>
    <row r="1171" spans="1:27" hidden="1" x14ac:dyDescent="0.25">
      <c r="A1171" s="46">
        <v>200079997</v>
      </c>
      <c r="B1171" s="46" t="s">
        <v>1088</v>
      </c>
      <c r="C1171" s="46" t="s">
        <v>113</v>
      </c>
      <c r="D1171" s="46" t="s">
        <v>2793</v>
      </c>
      <c r="E1171" t="s">
        <v>2486</v>
      </c>
      <c r="F1171" s="50" t="s">
        <v>2485</v>
      </c>
      <c r="G1171" s="39">
        <v>43700</v>
      </c>
      <c r="H1171" s="4">
        <v>1283</v>
      </c>
      <c r="J1171" s="4">
        <v>180</v>
      </c>
      <c r="K1171" s="4">
        <v>160</v>
      </c>
      <c r="L1171" s="4">
        <v>180</v>
      </c>
      <c r="M1171" s="4">
        <v>230</v>
      </c>
      <c r="N1171" s="51">
        <v>187.5</v>
      </c>
      <c r="O1171" s="73"/>
      <c r="P1171" s="65">
        <f t="shared" si="384"/>
        <v>67</v>
      </c>
      <c r="Q1171" s="65">
        <f t="shared" si="385"/>
        <v>44</v>
      </c>
      <c r="R1171" s="65">
        <f t="shared" si="388"/>
        <v>29</v>
      </c>
      <c r="S1171" s="65">
        <f t="shared" si="387"/>
        <v>39</v>
      </c>
      <c r="T1171" s="53">
        <v>45</v>
      </c>
      <c r="V1171" s="65">
        <f t="shared" si="377"/>
        <v>3</v>
      </c>
      <c r="W1171" s="65">
        <f t="shared" si="378"/>
        <v>3</v>
      </c>
      <c r="X1171" s="65">
        <f t="shared" si="379"/>
        <v>3</v>
      </c>
      <c r="Y1171" s="65" t="str">
        <f t="shared" si="380"/>
        <v>B2</v>
      </c>
      <c r="AA1171" s="4" t="s">
        <v>263</v>
      </c>
    </row>
    <row r="1172" spans="1:27" hidden="1" x14ac:dyDescent="0.25">
      <c r="A1172" s="46">
        <v>200088714</v>
      </c>
      <c r="B1172" s="46" t="s">
        <v>2801</v>
      </c>
      <c r="C1172" s="46" t="s">
        <v>853</v>
      </c>
      <c r="D1172" s="46" t="s">
        <v>2802</v>
      </c>
      <c r="E1172" t="s">
        <v>2486</v>
      </c>
      <c r="F1172" s="50" t="s">
        <v>2485</v>
      </c>
      <c r="G1172" s="39">
        <v>43700</v>
      </c>
      <c r="H1172" s="4">
        <v>1283</v>
      </c>
      <c r="J1172" s="4">
        <v>160</v>
      </c>
      <c r="K1172" s="4">
        <v>200</v>
      </c>
      <c r="L1172" s="4">
        <v>200</v>
      </c>
      <c r="M1172" s="4">
        <v>230</v>
      </c>
      <c r="N1172" s="51">
        <v>197.5</v>
      </c>
      <c r="O1172" s="73"/>
      <c r="P1172" s="65">
        <f t="shared" si="384"/>
        <v>48</v>
      </c>
      <c r="Q1172" s="65">
        <f t="shared" si="385"/>
        <v>87</v>
      </c>
      <c r="R1172" s="65">
        <f t="shared" si="388"/>
        <v>48</v>
      </c>
      <c r="S1172" s="65">
        <f t="shared" si="387"/>
        <v>39</v>
      </c>
      <c r="T1172" s="53">
        <v>59</v>
      </c>
      <c r="V1172" s="65">
        <f t="shared" si="377"/>
        <v>3</v>
      </c>
      <c r="W1172" s="65">
        <f t="shared" si="378"/>
        <v>4</v>
      </c>
      <c r="X1172" s="65">
        <f t="shared" si="379"/>
        <v>4</v>
      </c>
      <c r="Y1172" s="65" t="str">
        <f t="shared" si="380"/>
        <v>B2</v>
      </c>
      <c r="AA1172" s="4" t="s">
        <v>263</v>
      </c>
    </row>
    <row r="1173" spans="1:27" hidden="1" x14ac:dyDescent="0.25">
      <c r="A1173" s="46">
        <v>200075851</v>
      </c>
      <c r="B1173" s="46" t="s">
        <v>2805</v>
      </c>
      <c r="C1173" s="46" t="s">
        <v>2500</v>
      </c>
      <c r="D1173" s="46" t="s">
        <v>2806</v>
      </c>
      <c r="E1173" t="s">
        <v>2486</v>
      </c>
      <c r="F1173" s="50" t="s">
        <v>2485</v>
      </c>
      <c r="G1173" s="39">
        <v>43700</v>
      </c>
      <c r="H1173" s="4">
        <v>1283</v>
      </c>
      <c r="J1173" s="4">
        <v>160</v>
      </c>
      <c r="K1173" s="4">
        <v>120</v>
      </c>
      <c r="L1173" s="4">
        <v>80</v>
      </c>
      <c r="M1173" s="4">
        <v>220</v>
      </c>
      <c r="N1173" s="51">
        <v>145</v>
      </c>
      <c r="O1173" s="73"/>
      <c r="P1173" s="65">
        <f t="shared" si="384"/>
        <v>48</v>
      </c>
      <c r="Q1173" s="65">
        <f t="shared" si="385"/>
        <v>16</v>
      </c>
      <c r="R1173" s="65">
        <f t="shared" si="388"/>
        <v>4</v>
      </c>
      <c r="S1173" s="65">
        <f t="shared" si="387"/>
        <v>32</v>
      </c>
      <c r="T1173" s="53">
        <f>VLOOKUP(N1173,PER_PGLOB,2,FALSE)</f>
        <v>12</v>
      </c>
      <c r="V1173" s="65">
        <f t="shared" si="377"/>
        <v>3</v>
      </c>
      <c r="W1173" s="65">
        <f t="shared" si="378"/>
        <v>1</v>
      </c>
      <c r="X1173" s="65">
        <f t="shared" si="379"/>
        <v>1</v>
      </c>
      <c r="Y1173" s="65" t="str">
        <f t="shared" si="380"/>
        <v>B2</v>
      </c>
      <c r="AA1173" s="4" t="s">
        <v>263</v>
      </c>
    </row>
    <row r="1174" spans="1:27" hidden="1" x14ac:dyDescent="0.25">
      <c r="A1174" s="46">
        <v>200091621</v>
      </c>
      <c r="B1174" s="46" t="s">
        <v>2809</v>
      </c>
      <c r="C1174" s="46" t="s">
        <v>777</v>
      </c>
      <c r="D1174" s="46" t="s">
        <v>2810</v>
      </c>
      <c r="E1174" t="s">
        <v>2486</v>
      </c>
      <c r="F1174" s="50" t="s">
        <v>2485</v>
      </c>
      <c r="G1174" s="39">
        <v>43700</v>
      </c>
      <c r="H1174" s="4">
        <v>1283</v>
      </c>
      <c r="J1174" s="4">
        <v>170</v>
      </c>
      <c r="K1174" s="4">
        <v>210</v>
      </c>
      <c r="L1174" s="4">
        <v>230</v>
      </c>
      <c r="M1174" s="4">
        <v>150</v>
      </c>
      <c r="N1174" s="51">
        <v>190</v>
      </c>
      <c r="O1174" s="73"/>
      <c r="P1174" s="65">
        <f t="shared" si="384"/>
        <v>55</v>
      </c>
      <c r="Q1174" s="65">
        <f t="shared" si="385"/>
        <v>92</v>
      </c>
      <c r="R1174" s="65">
        <f t="shared" si="388"/>
        <v>79</v>
      </c>
      <c r="S1174" s="65">
        <f t="shared" si="387"/>
        <v>6</v>
      </c>
      <c r="T1174" s="53">
        <f>VLOOKUP(N1174,PER_PGLOB,2,FALSE)</f>
        <v>50</v>
      </c>
      <c r="V1174" s="65">
        <f t="shared" si="377"/>
        <v>3</v>
      </c>
      <c r="W1174" s="65">
        <f t="shared" si="378"/>
        <v>4</v>
      </c>
      <c r="X1174" s="65">
        <f t="shared" si="379"/>
        <v>4</v>
      </c>
      <c r="Y1174" s="65" t="str">
        <f t="shared" si="380"/>
        <v>A2</v>
      </c>
      <c r="AA1174" s="4" t="s">
        <v>263</v>
      </c>
    </row>
    <row r="1175" spans="1:27" hidden="1" x14ac:dyDescent="0.25">
      <c r="A1175" s="46">
        <v>200087726</v>
      </c>
      <c r="B1175" s="46" t="s">
        <v>2823</v>
      </c>
      <c r="C1175" s="46" t="s">
        <v>381</v>
      </c>
      <c r="D1175" s="46" t="s">
        <v>2824</v>
      </c>
      <c r="E1175" t="s">
        <v>2486</v>
      </c>
      <c r="F1175" s="50" t="s">
        <v>2485</v>
      </c>
      <c r="G1175" s="39">
        <v>43700</v>
      </c>
      <c r="H1175" s="4">
        <v>1283</v>
      </c>
      <c r="J1175" s="4">
        <v>180</v>
      </c>
      <c r="K1175" s="4">
        <v>190</v>
      </c>
      <c r="L1175" s="4">
        <v>230</v>
      </c>
      <c r="M1175" s="4">
        <v>250</v>
      </c>
      <c r="N1175" s="51">
        <v>212.5</v>
      </c>
      <c r="O1175" s="73"/>
      <c r="P1175" s="65">
        <f t="shared" si="384"/>
        <v>67</v>
      </c>
      <c r="Q1175" s="65">
        <f t="shared" si="385"/>
        <v>79</v>
      </c>
      <c r="R1175" s="65">
        <f t="shared" si="388"/>
        <v>79</v>
      </c>
      <c r="S1175" s="65">
        <f t="shared" si="387"/>
        <v>55</v>
      </c>
      <c r="T1175" s="53">
        <v>80</v>
      </c>
      <c r="V1175" s="65">
        <f t="shared" si="377"/>
        <v>3</v>
      </c>
      <c r="W1175" s="65">
        <f t="shared" si="378"/>
        <v>3</v>
      </c>
      <c r="X1175" s="65">
        <f t="shared" si="379"/>
        <v>4</v>
      </c>
      <c r="Y1175" s="65" t="str">
        <f t="shared" si="380"/>
        <v>B2</v>
      </c>
      <c r="AA1175" s="4" t="s">
        <v>263</v>
      </c>
    </row>
    <row r="1176" spans="1:27" hidden="1" x14ac:dyDescent="0.25">
      <c r="A1176" s="46">
        <v>200089361</v>
      </c>
      <c r="B1176" s="46" t="s">
        <v>2825</v>
      </c>
      <c r="C1176" s="46" t="s">
        <v>2826</v>
      </c>
      <c r="D1176" s="46" t="s">
        <v>2827</v>
      </c>
      <c r="E1176" t="s">
        <v>2486</v>
      </c>
      <c r="F1176" s="50" t="s">
        <v>2485</v>
      </c>
      <c r="G1176" s="39">
        <v>43700</v>
      </c>
      <c r="H1176" s="4">
        <v>1283</v>
      </c>
      <c r="J1176" s="4">
        <v>180</v>
      </c>
      <c r="K1176" s="4">
        <v>120</v>
      </c>
      <c r="L1176" s="4">
        <v>210</v>
      </c>
      <c r="M1176" s="4">
        <v>190</v>
      </c>
      <c r="N1176" s="51">
        <v>175</v>
      </c>
      <c r="O1176" s="73"/>
      <c r="P1176" s="65">
        <f t="shared" si="384"/>
        <v>67</v>
      </c>
      <c r="Q1176" s="65">
        <f t="shared" si="385"/>
        <v>16</v>
      </c>
      <c r="R1176" s="65">
        <f t="shared" si="388"/>
        <v>59</v>
      </c>
      <c r="S1176" s="65">
        <f t="shared" si="387"/>
        <v>16</v>
      </c>
      <c r="T1176" s="53">
        <f>VLOOKUP(N1176,PER_PGLOB,2,FALSE)</f>
        <v>32</v>
      </c>
      <c r="V1176" s="65">
        <f t="shared" si="377"/>
        <v>3</v>
      </c>
      <c r="W1176" s="65">
        <f t="shared" si="378"/>
        <v>1</v>
      </c>
      <c r="X1176" s="65">
        <f t="shared" si="379"/>
        <v>4</v>
      </c>
      <c r="Y1176" s="65" t="str">
        <f t="shared" si="380"/>
        <v>B1</v>
      </c>
      <c r="AA1176" s="4" t="s">
        <v>263</v>
      </c>
    </row>
    <row r="1177" spans="1:27" hidden="1" x14ac:dyDescent="0.25">
      <c r="A1177" s="46">
        <v>200088889</v>
      </c>
      <c r="B1177" s="46" t="s">
        <v>3321</v>
      </c>
      <c r="C1177" s="46" t="s">
        <v>459</v>
      </c>
      <c r="D1177" s="47" t="s">
        <v>3322</v>
      </c>
      <c r="E1177" t="s">
        <v>2486</v>
      </c>
      <c r="F1177" s="46" t="s">
        <v>2485</v>
      </c>
      <c r="G1177" s="39">
        <v>43700</v>
      </c>
      <c r="H1177" s="73">
        <v>1283</v>
      </c>
      <c r="J1177" s="4">
        <v>130</v>
      </c>
      <c r="K1177" s="4">
        <v>220</v>
      </c>
      <c r="L1177" s="4">
        <v>220</v>
      </c>
      <c r="M1177" s="4">
        <v>260</v>
      </c>
      <c r="N1177" s="51">
        <v>207.5</v>
      </c>
      <c r="O1177" s="73"/>
      <c r="P1177" s="65">
        <f t="shared" si="384"/>
        <v>30</v>
      </c>
      <c r="Q1177" s="65">
        <f t="shared" si="385"/>
        <v>96</v>
      </c>
      <c r="R1177" s="65">
        <f t="shared" si="388"/>
        <v>69</v>
      </c>
      <c r="S1177" s="65">
        <f t="shared" si="387"/>
        <v>66</v>
      </c>
      <c r="T1177" s="53">
        <v>74</v>
      </c>
      <c r="V1177" s="65">
        <f t="shared" si="377"/>
        <v>2</v>
      </c>
      <c r="W1177" s="65">
        <f t="shared" si="378"/>
        <v>4</v>
      </c>
      <c r="X1177" s="65">
        <f t="shared" si="379"/>
        <v>4</v>
      </c>
      <c r="Y1177" s="65" t="str">
        <f t="shared" si="380"/>
        <v>B2</v>
      </c>
      <c r="AA1177" s="4" t="s">
        <v>263</v>
      </c>
    </row>
    <row r="1178" spans="1:27" hidden="1" x14ac:dyDescent="0.25">
      <c r="A1178" s="46">
        <v>200087684</v>
      </c>
      <c r="B1178" s="46" t="s">
        <v>3324</v>
      </c>
      <c r="C1178" s="46" t="s">
        <v>713</v>
      </c>
      <c r="D1178" s="47" t="s">
        <v>3325</v>
      </c>
      <c r="E1178" t="s">
        <v>2486</v>
      </c>
      <c r="F1178" s="46" t="s">
        <v>2485</v>
      </c>
      <c r="G1178" s="39">
        <v>43700</v>
      </c>
      <c r="H1178" s="73">
        <v>1283</v>
      </c>
      <c r="J1178" s="4">
        <v>150</v>
      </c>
      <c r="K1178" s="4">
        <v>160</v>
      </c>
      <c r="L1178" s="4">
        <v>200</v>
      </c>
      <c r="M1178" s="4">
        <v>210</v>
      </c>
      <c r="N1178" s="51">
        <v>180</v>
      </c>
      <c r="O1178" s="73"/>
      <c r="P1178" s="65">
        <f t="shared" si="384"/>
        <v>42</v>
      </c>
      <c r="Q1178" s="65">
        <f t="shared" si="385"/>
        <v>44</v>
      </c>
      <c r="R1178" s="65">
        <f t="shared" si="388"/>
        <v>48</v>
      </c>
      <c r="S1178" s="65">
        <f t="shared" si="387"/>
        <v>26</v>
      </c>
      <c r="T1178" s="53">
        <f>VLOOKUP(N1178,PER_PGLOB,2,FALSE)</f>
        <v>37</v>
      </c>
      <c r="V1178" s="65">
        <f t="shared" si="377"/>
        <v>2</v>
      </c>
      <c r="W1178" s="65">
        <f t="shared" si="378"/>
        <v>3</v>
      </c>
      <c r="X1178" s="65">
        <f t="shared" si="379"/>
        <v>4</v>
      </c>
      <c r="Y1178" s="65" t="str">
        <f t="shared" si="380"/>
        <v>B2</v>
      </c>
      <c r="AA1178" s="4" t="s">
        <v>263</v>
      </c>
    </row>
    <row r="1179" spans="1:27" hidden="1" x14ac:dyDescent="0.25">
      <c r="A1179" s="46">
        <v>200089481</v>
      </c>
      <c r="B1179" s="46" t="s">
        <v>2836</v>
      </c>
      <c r="C1179" s="46" t="s">
        <v>2837</v>
      </c>
      <c r="D1179" s="46" t="s">
        <v>2838</v>
      </c>
      <c r="E1179" t="s">
        <v>2486</v>
      </c>
      <c r="F1179" s="50" t="s">
        <v>2485</v>
      </c>
      <c r="G1179" s="39">
        <v>43700</v>
      </c>
      <c r="H1179" s="4">
        <v>1283</v>
      </c>
      <c r="J1179" s="4">
        <v>140</v>
      </c>
      <c r="K1179" s="4">
        <v>160</v>
      </c>
      <c r="L1179" s="4">
        <v>200</v>
      </c>
      <c r="M1179" s="4">
        <v>30</v>
      </c>
      <c r="N1179" s="51">
        <v>132.5</v>
      </c>
      <c r="O1179" s="73"/>
      <c r="P1179" s="65">
        <f t="shared" si="384"/>
        <v>36</v>
      </c>
      <c r="Q1179" s="65">
        <f t="shared" si="385"/>
        <v>44</v>
      </c>
      <c r="R1179" s="65">
        <f t="shared" si="388"/>
        <v>48</v>
      </c>
      <c r="S1179" s="65">
        <v>1</v>
      </c>
      <c r="T1179" s="53">
        <v>8</v>
      </c>
      <c r="V1179" s="65">
        <f t="shared" si="377"/>
        <v>2</v>
      </c>
      <c r="W1179" s="65">
        <f t="shared" si="378"/>
        <v>3</v>
      </c>
      <c r="X1179" s="65">
        <f t="shared" si="379"/>
        <v>4</v>
      </c>
      <c r="Y1179" s="65" t="str">
        <f t="shared" si="380"/>
        <v>-A1</v>
      </c>
      <c r="AA1179" s="4" t="s">
        <v>263</v>
      </c>
    </row>
    <row r="1180" spans="1:27" hidden="1" x14ac:dyDescent="0.25">
      <c r="A1180" s="46">
        <v>200090872</v>
      </c>
      <c r="B1180" s="46" t="s">
        <v>2841</v>
      </c>
      <c r="C1180" s="46" t="s">
        <v>2842</v>
      </c>
      <c r="D1180" s="46" t="s">
        <v>2843</v>
      </c>
      <c r="E1180" t="s">
        <v>2486</v>
      </c>
      <c r="F1180" s="50" t="s">
        <v>2485</v>
      </c>
      <c r="G1180" s="39">
        <v>43700</v>
      </c>
      <c r="H1180" s="4">
        <v>1283</v>
      </c>
      <c r="J1180" s="4">
        <v>170</v>
      </c>
      <c r="K1180" s="4">
        <v>170</v>
      </c>
      <c r="L1180" s="4">
        <v>150</v>
      </c>
      <c r="M1180" s="4">
        <v>210</v>
      </c>
      <c r="N1180" s="51">
        <v>175</v>
      </c>
      <c r="O1180" s="73"/>
      <c r="P1180" s="65">
        <f t="shared" si="384"/>
        <v>55</v>
      </c>
      <c r="Q1180" s="65">
        <f t="shared" si="385"/>
        <v>53</v>
      </c>
      <c r="R1180" s="65">
        <v>12</v>
      </c>
      <c r="S1180" s="65">
        <f>VLOOKUP(M1180,PER_IGL,2,FALSE)</f>
        <v>26</v>
      </c>
      <c r="T1180" s="53">
        <f>VLOOKUP(N1180,PER_PGLOB,2,FALSE)</f>
        <v>32</v>
      </c>
      <c r="V1180" s="65">
        <f t="shared" si="377"/>
        <v>3</v>
      </c>
      <c r="W1180" s="65">
        <f t="shared" si="378"/>
        <v>3</v>
      </c>
      <c r="X1180" s="65">
        <f t="shared" si="379"/>
        <v>2</v>
      </c>
      <c r="Y1180" s="65" t="str">
        <f t="shared" si="380"/>
        <v>B2</v>
      </c>
      <c r="AA1180" s="4" t="s">
        <v>263</v>
      </c>
    </row>
    <row r="1181" spans="1:27" hidden="1" x14ac:dyDescent="0.25">
      <c r="A1181" s="46">
        <v>200086531</v>
      </c>
      <c r="B1181" s="46" t="s">
        <v>2853</v>
      </c>
      <c r="C1181" s="46" t="s">
        <v>638</v>
      </c>
      <c r="D1181" s="46" t="s">
        <v>2854</v>
      </c>
      <c r="E1181" t="s">
        <v>2486</v>
      </c>
      <c r="F1181" s="50" t="s">
        <v>2485</v>
      </c>
      <c r="G1181" s="39">
        <v>43700</v>
      </c>
      <c r="H1181" s="4">
        <v>1283</v>
      </c>
      <c r="J1181" s="4">
        <v>170</v>
      </c>
      <c r="K1181" s="4">
        <v>190</v>
      </c>
      <c r="L1181" s="4">
        <v>200</v>
      </c>
      <c r="M1181" s="4">
        <v>250</v>
      </c>
      <c r="N1181" s="51">
        <v>202.5</v>
      </c>
      <c r="O1181" s="73"/>
      <c r="P1181" s="65">
        <f t="shared" si="384"/>
        <v>55</v>
      </c>
      <c r="Q1181" s="65">
        <f t="shared" si="385"/>
        <v>79</v>
      </c>
      <c r="R1181" s="65">
        <f>VLOOKUP(L1181,PER_CC,2,FALSE)</f>
        <v>48</v>
      </c>
      <c r="S1181" s="65">
        <f>VLOOKUP(M1181,PER_IGL,2,FALSE)</f>
        <v>55</v>
      </c>
      <c r="T1181" s="53">
        <v>67</v>
      </c>
      <c r="V1181" s="65">
        <f t="shared" si="377"/>
        <v>3</v>
      </c>
      <c r="W1181" s="65">
        <f t="shared" si="378"/>
        <v>3</v>
      </c>
      <c r="X1181" s="65">
        <f t="shared" si="379"/>
        <v>4</v>
      </c>
      <c r="Y1181" s="65" t="str">
        <f t="shared" si="380"/>
        <v>B2</v>
      </c>
      <c r="AA1181" s="4" t="s">
        <v>263</v>
      </c>
    </row>
    <row r="1182" spans="1:27" hidden="1" x14ac:dyDescent="0.25">
      <c r="A1182" s="46">
        <v>200099058</v>
      </c>
      <c r="B1182" s="46" t="s">
        <v>2861</v>
      </c>
      <c r="C1182" s="46" t="s">
        <v>2862</v>
      </c>
      <c r="D1182" s="46" t="s">
        <v>2863</v>
      </c>
      <c r="E1182" t="s">
        <v>2486</v>
      </c>
      <c r="F1182" s="50" t="s">
        <v>2485</v>
      </c>
      <c r="G1182" s="39">
        <v>43700</v>
      </c>
      <c r="H1182" s="4">
        <v>1283</v>
      </c>
      <c r="J1182" s="4">
        <v>150</v>
      </c>
      <c r="K1182" s="4">
        <v>180</v>
      </c>
      <c r="L1182" s="4">
        <v>220</v>
      </c>
      <c r="M1182" s="4">
        <v>110</v>
      </c>
      <c r="N1182" s="51">
        <v>165</v>
      </c>
      <c r="O1182" s="73"/>
      <c r="P1182" s="65">
        <f t="shared" si="384"/>
        <v>42</v>
      </c>
      <c r="Q1182" s="65">
        <f t="shared" si="385"/>
        <v>71</v>
      </c>
      <c r="R1182" s="65">
        <f>VLOOKUP(L1182,PER_CC,2,FALSE)</f>
        <v>69</v>
      </c>
      <c r="S1182" s="65">
        <v>2</v>
      </c>
      <c r="T1182" s="53">
        <f>VLOOKUP(N1182,PER_PGLOB,2,FALSE)</f>
        <v>24</v>
      </c>
      <c r="V1182" s="65">
        <f t="shared" si="377"/>
        <v>2</v>
      </c>
      <c r="W1182" s="65">
        <f t="shared" si="378"/>
        <v>3</v>
      </c>
      <c r="X1182" s="65">
        <f t="shared" si="379"/>
        <v>4</v>
      </c>
      <c r="Y1182" s="65" t="str">
        <f t="shared" si="380"/>
        <v>-A1</v>
      </c>
      <c r="AA1182" s="4" t="s">
        <v>263</v>
      </c>
    </row>
    <row r="1183" spans="1:27" hidden="1" x14ac:dyDescent="0.25">
      <c r="A1183" s="46">
        <v>200092168</v>
      </c>
      <c r="B1183" s="46" t="s">
        <v>2864</v>
      </c>
      <c r="C1183" s="46" t="s">
        <v>2865</v>
      </c>
      <c r="D1183" s="46" t="s">
        <v>2866</v>
      </c>
      <c r="E1183" t="s">
        <v>2486</v>
      </c>
      <c r="F1183" s="50" t="s">
        <v>2485</v>
      </c>
      <c r="G1183" s="39">
        <v>43700</v>
      </c>
      <c r="H1183" s="4">
        <v>1283</v>
      </c>
      <c r="J1183" s="4">
        <v>150</v>
      </c>
      <c r="K1183" s="4">
        <v>180</v>
      </c>
      <c r="L1183" s="4">
        <v>210</v>
      </c>
      <c r="M1183" s="4">
        <v>220</v>
      </c>
      <c r="N1183" s="51">
        <v>190</v>
      </c>
      <c r="O1183" s="73"/>
      <c r="P1183" s="65">
        <f t="shared" si="384"/>
        <v>42</v>
      </c>
      <c r="Q1183" s="65">
        <f t="shared" si="385"/>
        <v>71</v>
      </c>
      <c r="R1183" s="65">
        <f>VLOOKUP(L1183,PER_CC,2,FALSE)</f>
        <v>59</v>
      </c>
      <c r="S1183" s="65">
        <f t="shared" ref="S1183:S1192" si="389">VLOOKUP(M1183,PER_IGL,2,FALSE)</f>
        <v>32</v>
      </c>
      <c r="T1183" s="53">
        <f>VLOOKUP(N1183,PER_PGLOB,2,FALSE)</f>
        <v>50</v>
      </c>
      <c r="V1183" s="65">
        <f t="shared" si="377"/>
        <v>2</v>
      </c>
      <c r="W1183" s="65">
        <f t="shared" si="378"/>
        <v>3</v>
      </c>
      <c r="X1183" s="65">
        <f t="shared" si="379"/>
        <v>4</v>
      </c>
      <c r="Y1183" s="65" t="str">
        <f t="shared" si="380"/>
        <v>B2</v>
      </c>
      <c r="AA1183" s="4" t="s">
        <v>263</v>
      </c>
    </row>
    <row r="1184" spans="1:27" hidden="1" x14ac:dyDescent="0.25">
      <c r="A1184" s="46">
        <v>200088911</v>
      </c>
      <c r="B1184" s="46" t="s">
        <v>2870</v>
      </c>
      <c r="C1184" s="46" t="s">
        <v>260</v>
      </c>
      <c r="D1184" s="46" t="s">
        <v>2871</v>
      </c>
      <c r="E1184" t="s">
        <v>2486</v>
      </c>
      <c r="F1184" s="50" t="s">
        <v>2485</v>
      </c>
      <c r="G1184" s="39">
        <v>43700</v>
      </c>
      <c r="H1184" s="4">
        <v>1283</v>
      </c>
      <c r="J1184" s="4">
        <v>190</v>
      </c>
      <c r="K1184" s="4">
        <v>170</v>
      </c>
      <c r="L1184" s="4">
        <v>10</v>
      </c>
      <c r="M1184" s="4">
        <v>180</v>
      </c>
      <c r="N1184" s="59">
        <v>137.5</v>
      </c>
      <c r="O1184" s="73"/>
      <c r="P1184" s="65">
        <f t="shared" si="384"/>
        <v>73</v>
      </c>
      <c r="Q1184" s="65">
        <f t="shared" si="385"/>
        <v>53</v>
      </c>
      <c r="R1184" s="65">
        <v>1</v>
      </c>
      <c r="S1184" s="65">
        <f t="shared" si="389"/>
        <v>13</v>
      </c>
      <c r="T1184" s="53">
        <v>10</v>
      </c>
      <c r="V1184" s="65">
        <f t="shared" si="377"/>
        <v>3</v>
      </c>
      <c r="W1184" s="65">
        <f t="shared" si="378"/>
        <v>3</v>
      </c>
      <c r="X1184" s="65">
        <f t="shared" si="379"/>
        <v>1</v>
      </c>
      <c r="Y1184" s="65" t="str">
        <f t="shared" si="380"/>
        <v>B1</v>
      </c>
      <c r="AA1184" s="4" t="s">
        <v>263</v>
      </c>
    </row>
    <row r="1185" spans="1:27" hidden="1" x14ac:dyDescent="0.25">
      <c r="A1185" s="46">
        <v>200087818</v>
      </c>
      <c r="B1185" s="46" t="s">
        <v>2882</v>
      </c>
      <c r="C1185" s="46" t="s">
        <v>3</v>
      </c>
      <c r="D1185" s="46" t="s">
        <v>2883</v>
      </c>
      <c r="E1185" t="s">
        <v>2486</v>
      </c>
      <c r="F1185" s="50" t="s">
        <v>2485</v>
      </c>
      <c r="G1185" s="39">
        <v>43700</v>
      </c>
      <c r="H1185" s="4">
        <v>1283</v>
      </c>
      <c r="J1185" s="4">
        <v>150</v>
      </c>
      <c r="K1185" s="4">
        <v>220</v>
      </c>
      <c r="L1185" s="4">
        <v>180</v>
      </c>
      <c r="M1185" s="4">
        <v>270</v>
      </c>
      <c r="N1185" s="59">
        <v>205</v>
      </c>
      <c r="O1185" s="73"/>
      <c r="P1185" s="65">
        <f t="shared" si="384"/>
        <v>42</v>
      </c>
      <c r="Q1185" s="65">
        <f t="shared" si="385"/>
        <v>96</v>
      </c>
      <c r="R1185" s="65">
        <f t="shared" ref="R1185:R1190" si="390">VLOOKUP(L1185,PER_CC,2,FALSE)</f>
        <v>29</v>
      </c>
      <c r="S1185" s="65">
        <f t="shared" si="389"/>
        <v>80</v>
      </c>
      <c r="T1185" s="53">
        <f>VLOOKUP(N1185,PER_PGLOB,2,FALSE)</f>
        <v>72</v>
      </c>
      <c r="V1185" s="65">
        <f t="shared" si="377"/>
        <v>2</v>
      </c>
      <c r="W1185" s="65">
        <f t="shared" si="378"/>
        <v>4</v>
      </c>
      <c r="X1185" s="65">
        <f t="shared" si="379"/>
        <v>3</v>
      </c>
      <c r="Y1185" s="65" t="str">
        <f t="shared" si="380"/>
        <v>B2</v>
      </c>
      <c r="AA1185" s="4" t="s">
        <v>263</v>
      </c>
    </row>
    <row r="1186" spans="1:27" hidden="1" x14ac:dyDescent="0.25">
      <c r="A1186" s="46">
        <v>200090077</v>
      </c>
      <c r="B1186" s="46" t="s">
        <v>2885</v>
      </c>
      <c r="C1186" s="46" t="s">
        <v>2886</v>
      </c>
      <c r="D1186" s="46" t="s">
        <v>2887</v>
      </c>
      <c r="E1186" t="s">
        <v>2486</v>
      </c>
      <c r="F1186" s="50" t="s">
        <v>2485</v>
      </c>
      <c r="G1186" s="39">
        <v>43700</v>
      </c>
      <c r="H1186" s="4">
        <v>1283</v>
      </c>
      <c r="J1186" s="4">
        <v>160</v>
      </c>
      <c r="K1186" s="4">
        <v>130</v>
      </c>
      <c r="L1186" s="4">
        <v>220</v>
      </c>
      <c r="M1186" s="4">
        <v>160</v>
      </c>
      <c r="N1186" s="51">
        <v>167.5</v>
      </c>
      <c r="O1186" s="73"/>
      <c r="P1186" s="65">
        <f t="shared" si="384"/>
        <v>48</v>
      </c>
      <c r="Q1186" s="65">
        <f t="shared" si="385"/>
        <v>21</v>
      </c>
      <c r="R1186" s="65">
        <f t="shared" si="390"/>
        <v>69</v>
      </c>
      <c r="S1186" s="65">
        <f t="shared" si="389"/>
        <v>8</v>
      </c>
      <c r="T1186" s="53">
        <v>26</v>
      </c>
      <c r="V1186" s="65">
        <f t="shared" si="377"/>
        <v>3</v>
      </c>
      <c r="W1186" s="65">
        <f t="shared" si="378"/>
        <v>2</v>
      </c>
      <c r="X1186" s="65">
        <f t="shared" si="379"/>
        <v>4</v>
      </c>
      <c r="Y1186" s="65" t="str">
        <f t="shared" si="380"/>
        <v>A2</v>
      </c>
      <c r="AA1186" s="4" t="s">
        <v>263</v>
      </c>
    </row>
    <row r="1187" spans="1:27" hidden="1" x14ac:dyDescent="0.25">
      <c r="A1187" s="46">
        <v>200089734</v>
      </c>
      <c r="B1187" s="46" t="s">
        <v>2891</v>
      </c>
      <c r="C1187" s="46" t="s">
        <v>2892</v>
      </c>
      <c r="D1187" s="46" t="s">
        <v>2893</v>
      </c>
      <c r="E1187" t="s">
        <v>2486</v>
      </c>
      <c r="F1187" s="50" t="s">
        <v>2485</v>
      </c>
      <c r="G1187" s="39">
        <v>43700</v>
      </c>
      <c r="H1187" s="4">
        <v>1283</v>
      </c>
      <c r="J1187" s="4">
        <v>80</v>
      </c>
      <c r="K1187" s="4">
        <v>180</v>
      </c>
      <c r="L1187" s="4">
        <v>240</v>
      </c>
      <c r="M1187" s="4">
        <v>270</v>
      </c>
      <c r="N1187" s="51">
        <v>192.5</v>
      </c>
      <c r="O1187" s="73"/>
      <c r="P1187" s="65">
        <f t="shared" si="384"/>
        <v>5</v>
      </c>
      <c r="Q1187" s="65">
        <f t="shared" si="385"/>
        <v>71</v>
      </c>
      <c r="R1187" s="65">
        <f t="shared" si="390"/>
        <v>91</v>
      </c>
      <c r="S1187" s="65">
        <f t="shared" si="389"/>
        <v>80</v>
      </c>
      <c r="T1187" s="53">
        <v>52</v>
      </c>
      <c r="V1187" s="65">
        <f t="shared" si="377"/>
        <v>1</v>
      </c>
      <c r="W1187" s="65">
        <f t="shared" si="378"/>
        <v>3</v>
      </c>
      <c r="X1187" s="65">
        <f t="shared" si="379"/>
        <v>4</v>
      </c>
      <c r="Y1187" s="65" t="str">
        <f t="shared" si="380"/>
        <v>B2</v>
      </c>
      <c r="AA1187" s="4" t="s">
        <v>263</v>
      </c>
    </row>
    <row r="1188" spans="1:27" hidden="1" x14ac:dyDescent="0.25">
      <c r="A1188" s="46">
        <v>200089941</v>
      </c>
      <c r="B1188" s="46" t="s">
        <v>2894</v>
      </c>
      <c r="C1188" s="46" t="s">
        <v>699</v>
      </c>
      <c r="D1188" s="46" t="s">
        <v>2895</v>
      </c>
      <c r="E1188" t="s">
        <v>2486</v>
      </c>
      <c r="F1188" s="50" t="s">
        <v>2485</v>
      </c>
      <c r="G1188" s="39">
        <v>43700</v>
      </c>
      <c r="H1188" s="4">
        <v>1283</v>
      </c>
      <c r="J1188" s="4">
        <v>180</v>
      </c>
      <c r="K1188" s="4">
        <v>250</v>
      </c>
      <c r="L1188" s="4">
        <v>210</v>
      </c>
      <c r="M1188" s="4">
        <v>220</v>
      </c>
      <c r="N1188" s="59">
        <v>215</v>
      </c>
      <c r="O1188" s="73"/>
      <c r="P1188" s="65">
        <f t="shared" si="384"/>
        <v>67</v>
      </c>
      <c r="Q1188" s="65">
        <v>100</v>
      </c>
      <c r="R1188" s="65">
        <f t="shared" si="390"/>
        <v>59</v>
      </c>
      <c r="S1188" s="65">
        <f t="shared" si="389"/>
        <v>32</v>
      </c>
      <c r="T1188" s="53">
        <f>VLOOKUP(N1188,PER_PGLOB,2,FALSE)</f>
        <v>83</v>
      </c>
      <c r="V1188" s="65">
        <f t="shared" si="377"/>
        <v>3</v>
      </c>
      <c r="W1188" s="65">
        <f t="shared" si="378"/>
        <v>4</v>
      </c>
      <c r="X1188" s="65">
        <f t="shared" si="379"/>
        <v>4</v>
      </c>
      <c r="Y1188" s="65" t="str">
        <f t="shared" si="380"/>
        <v>B2</v>
      </c>
      <c r="AA1188" s="4" t="s">
        <v>263</v>
      </c>
    </row>
    <row r="1189" spans="1:27" hidden="1" x14ac:dyDescent="0.25">
      <c r="A1189" s="46">
        <v>200075372</v>
      </c>
      <c r="B1189" s="46" t="s">
        <v>2900</v>
      </c>
      <c r="C1189" s="46" t="s">
        <v>198</v>
      </c>
      <c r="D1189" s="46" t="s">
        <v>2901</v>
      </c>
      <c r="E1189" t="s">
        <v>2486</v>
      </c>
      <c r="F1189" s="50" t="s">
        <v>2485</v>
      </c>
      <c r="G1189" s="39">
        <v>43700</v>
      </c>
      <c r="H1189" s="4">
        <v>1283</v>
      </c>
      <c r="J1189" s="4">
        <v>260</v>
      </c>
      <c r="K1189" s="4">
        <v>190</v>
      </c>
      <c r="L1189" s="4">
        <v>220</v>
      </c>
      <c r="M1189" s="4">
        <v>170</v>
      </c>
      <c r="N1189" s="59">
        <v>210</v>
      </c>
      <c r="O1189" s="73"/>
      <c r="P1189" s="65">
        <v>100</v>
      </c>
      <c r="Q1189" s="65">
        <f t="shared" ref="Q1189:Q1195" si="391">VLOOKUP(K1189,PER_LC,2,FALSE)</f>
        <v>79</v>
      </c>
      <c r="R1189" s="65">
        <f t="shared" si="390"/>
        <v>69</v>
      </c>
      <c r="S1189" s="65">
        <f t="shared" si="389"/>
        <v>10</v>
      </c>
      <c r="T1189" s="53">
        <f>VLOOKUP(N1189,PER_PGLOB,2,FALSE)</f>
        <v>78</v>
      </c>
      <c r="V1189" s="65">
        <f t="shared" si="377"/>
        <v>4</v>
      </c>
      <c r="W1189" s="65">
        <f t="shared" si="378"/>
        <v>3</v>
      </c>
      <c r="X1189" s="65">
        <f t="shared" si="379"/>
        <v>4</v>
      </c>
      <c r="Y1189" s="65" t="str">
        <f t="shared" si="380"/>
        <v>A2</v>
      </c>
      <c r="AA1189" s="4" t="s">
        <v>263</v>
      </c>
    </row>
    <row r="1190" spans="1:27" hidden="1" x14ac:dyDescent="0.25">
      <c r="A1190" s="46">
        <v>200091370</v>
      </c>
      <c r="B1190" s="46" t="s">
        <v>2908</v>
      </c>
      <c r="C1190" s="46" t="s">
        <v>112</v>
      </c>
      <c r="D1190" s="46" t="s">
        <v>2909</v>
      </c>
      <c r="E1190" t="s">
        <v>2486</v>
      </c>
      <c r="F1190" s="50" t="s">
        <v>2485</v>
      </c>
      <c r="G1190" s="39">
        <v>43700</v>
      </c>
      <c r="H1190" s="4">
        <v>1283</v>
      </c>
      <c r="J1190" s="4">
        <v>200</v>
      </c>
      <c r="K1190" s="4">
        <v>210</v>
      </c>
      <c r="L1190" s="4">
        <v>230</v>
      </c>
      <c r="M1190" s="4">
        <v>270</v>
      </c>
      <c r="N1190" s="51">
        <v>227.5</v>
      </c>
      <c r="O1190" s="73"/>
      <c r="P1190" s="65">
        <f>VLOOKUP(J1190,PER_RC,2,FALSE)</f>
        <v>79</v>
      </c>
      <c r="Q1190" s="65">
        <f t="shared" si="391"/>
        <v>92</v>
      </c>
      <c r="R1190" s="65">
        <f t="shared" si="390"/>
        <v>79</v>
      </c>
      <c r="S1190" s="65">
        <f t="shared" si="389"/>
        <v>80</v>
      </c>
      <c r="T1190" s="53">
        <v>93</v>
      </c>
      <c r="V1190" s="65">
        <f t="shared" si="377"/>
        <v>3</v>
      </c>
      <c r="W1190" s="65">
        <f t="shared" si="378"/>
        <v>4</v>
      </c>
      <c r="X1190" s="65">
        <f t="shared" si="379"/>
        <v>4</v>
      </c>
      <c r="Y1190" s="65" t="str">
        <f t="shared" si="380"/>
        <v>B2</v>
      </c>
      <c r="AA1190" s="4" t="s">
        <v>263</v>
      </c>
    </row>
    <row r="1191" spans="1:27" hidden="1" x14ac:dyDescent="0.25">
      <c r="A1191" s="46">
        <v>200078332</v>
      </c>
      <c r="B1191" s="46" t="s">
        <v>3341</v>
      </c>
      <c r="C1191" s="46" t="s">
        <v>2504</v>
      </c>
      <c r="D1191" s="47" t="s">
        <v>3342</v>
      </c>
      <c r="E1191" t="s">
        <v>2486</v>
      </c>
      <c r="F1191" s="46" t="s">
        <v>2485</v>
      </c>
      <c r="G1191" s="39">
        <v>43700</v>
      </c>
      <c r="H1191" s="73">
        <v>1283</v>
      </c>
      <c r="J1191" s="4">
        <v>120</v>
      </c>
      <c r="K1191" s="4">
        <v>80</v>
      </c>
      <c r="L1191" s="4">
        <v>90</v>
      </c>
      <c r="M1191" s="4">
        <v>170</v>
      </c>
      <c r="N1191" s="51">
        <v>115</v>
      </c>
      <c r="O1191" s="73"/>
      <c r="P1191" s="65">
        <f>VLOOKUP(J1191,PER_RC,2,FALSE)</f>
        <v>24</v>
      </c>
      <c r="Q1191" s="65">
        <f t="shared" si="391"/>
        <v>5</v>
      </c>
      <c r="R1191" s="65">
        <v>5</v>
      </c>
      <c r="S1191" s="65">
        <f t="shared" si="389"/>
        <v>10</v>
      </c>
      <c r="T1191" s="53">
        <v>5</v>
      </c>
      <c r="V1191" s="65">
        <f t="shared" si="377"/>
        <v>1</v>
      </c>
      <c r="W1191" s="65">
        <f t="shared" si="378"/>
        <v>1</v>
      </c>
      <c r="X1191" s="65">
        <f t="shared" si="379"/>
        <v>1</v>
      </c>
      <c r="Y1191" s="65" t="str">
        <f t="shared" si="380"/>
        <v>A2</v>
      </c>
      <c r="AA1191" s="4" t="s">
        <v>263</v>
      </c>
    </row>
    <row r="1192" spans="1:27" hidden="1" x14ac:dyDescent="0.25">
      <c r="A1192" s="46">
        <v>200088922</v>
      </c>
      <c r="B1192" s="46" t="s">
        <v>2912</v>
      </c>
      <c r="C1192" s="46" t="s">
        <v>630</v>
      </c>
      <c r="D1192" s="46" t="s">
        <v>2913</v>
      </c>
      <c r="E1192" t="s">
        <v>2486</v>
      </c>
      <c r="F1192" s="50" t="s">
        <v>2485</v>
      </c>
      <c r="G1192" s="39">
        <v>43700</v>
      </c>
      <c r="H1192" s="4">
        <v>1283</v>
      </c>
      <c r="J1192" s="4">
        <v>180</v>
      </c>
      <c r="K1192" s="4">
        <v>160</v>
      </c>
      <c r="L1192" s="4">
        <v>230</v>
      </c>
      <c r="M1192" s="4">
        <v>270</v>
      </c>
      <c r="N1192" s="51">
        <v>210</v>
      </c>
      <c r="O1192" s="73"/>
      <c r="P1192" s="65">
        <f>VLOOKUP(J1192,PER_RC,2,FALSE)</f>
        <v>67</v>
      </c>
      <c r="Q1192" s="65">
        <f t="shared" si="391"/>
        <v>44</v>
      </c>
      <c r="R1192" s="65">
        <f>VLOOKUP(L1192,PER_CC,2,FALSE)</f>
        <v>79</v>
      </c>
      <c r="S1192" s="65">
        <f t="shared" si="389"/>
        <v>80</v>
      </c>
      <c r="T1192" s="53">
        <f>VLOOKUP(N1192,PER_PGLOB,2,FALSE)</f>
        <v>78</v>
      </c>
      <c r="V1192" s="65">
        <f t="shared" si="377"/>
        <v>3</v>
      </c>
      <c r="W1192" s="65">
        <f t="shared" si="378"/>
        <v>3</v>
      </c>
      <c r="X1192" s="65">
        <f t="shared" si="379"/>
        <v>4</v>
      </c>
      <c r="Y1192" s="65" t="str">
        <f t="shared" si="380"/>
        <v>B2</v>
      </c>
      <c r="AA1192" s="4" t="s">
        <v>263</v>
      </c>
    </row>
    <row r="1193" spans="1:27" hidden="1" x14ac:dyDescent="0.25">
      <c r="A1193" s="46">
        <v>200060414</v>
      </c>
      <c r="B1193" s="46" t="s">
        <v>3343</v>
      </c>
      <c r="C1193" s="46" t="s">
        <v>909</v>
      </c>
      <c r="D1193" s="47" t="s">
        <v>3344</v>
      </c>
      <c r="E1193" t="s">
        <v>2486</v>
      </c>
      <c r="F1193" s="46" t="s">
        <v>2485</v>
      </c>
      <c r="G1193" s="39">
        <v>43700</v>
      </c>
      <c r="H1193" s="73">
        <v>1283</v>
      </c>
      <c r="J1193" s="4">
        <v>270</v>
      </c>
      <c r="K1193" s="4">
        <v>170</v>
      </c>
      <c r="L1193" s="4">
        <v>60</v>
      </c>
      <c r="M1193" s="4">
        <v>140</v>
      </c>
      <c r="N1193" s="59">
        <v>160</v>
      </c>
      <c r="O1193" s="73"/>
      <c r="P1193" s="65">
        <v>100</v>
      </c>
      <c r="Q1193" s="65">
        <f t="shared" si="391"/>
        <v>53</v>
      </c>
      <c r="R1193" s="65">
        <f>VLOOKUP(L1193,PER_CC,2,FALSE)</f>
        <v>2</v>
      </c>
      <c r="S1193" s="65">
        <v>5</v>
      </c>
      <c r="T1193" s="53">
        <v>21</v>
      </c>
      <c r="V1193" s="65">
        <f t="shared" si="377"/>
        <v>4</v>
      </c>
      <c r="W1193" s="65">
        <f t="shared" si="378"/>
        <v>3</v>
      </c>
      <c r="X1193" s="65">
        <f t="shared" si="379"/>
        <v>1</v>
      </c>
      <c r="Y1193" s="65" t="str">
        <f t="shared" si="380"/>
        <v>A1</v>
      </c>
      <c r="AA1193" s="4" t="s">
        <v>263</v>
      </c>
    </row>
    <row r="1194" spans="1:27" hidden="1" x14ac:dyDescent="0.25">
      <c r="A1194" s="46">
        <v>200089214</v>
      </c>
      <c r="B1194" s="46" t="s">
        <v>3345</v>
      </c>
      <c r="C1194" s="46" t="s">
        <v>337</v>
      </c>
      <c r="D1194" s="47" t="s">
        <v>3346</v>
      </c>
      <c r="E1194" t="s">
        <v>2486</v>
      </c>
      <c r="F1194" s="46" t="s">
        <v>2485</v>
      </c>
      <c r="G1194" s="39">
        <v>43700</v>
      </c>
      <c r="H1194" s="73">
        <v>1283</v>
      </c>
      <c r="J1194" s="4">
        <v>90</v>
      </c>
      <c r="K1194" s="4">
        <v>190</v>
      </c>
      <c r="L1194" s="4">
        <v>220</v>
      </c>
      <c r="M1194" s="4">
        <v>270</v>
      </c>
      <c r="N1194" s="51">
        <v>192.5</v>
      </c>
      <c r="O1194" s="73"/>
      <c r="P1194" s="65">
        <f>VLOOKUP(J1194,PER_RC,2,FALSE)</f>
        <v>8</v>
      </c>
      <c r="Q1194" s="65">
        <f t="shared" si="391"/>
        <v>79</v>
      </c>
      <c r="R1194" s="65">
        <f>VLOOKUP(L1194,PER_CC,2,FALSE)</f>
        <v>69</v>
      </c>
      <c r="S1194" s="65">
        <f t="shared" ref="S1194:S1204" si="392">VLOOKUP(M1194,PER_IGL,2,FALSE)</f>
        <v>80</v>
      </c>
      <c r="T1194" s="53">
        <v>52</v>
      </c>
      <c r="V1194" s="65">
        <f t="shared" si="377"/>
        <v>1</v>
      </c>
      <c r="W1194" s="65">
        <f t="shared" si="378"/>
        <v>3</v>
      </c>
      <c r="X1194" s="65">
        <f t="shared" si="379"/>
        <v>4</v>
      </c>
      <c r="Y1194" s="65" t="str">
        <f t="shared" si="380"/>
        <v>B2</v>
      </c>
      <c r="AA1194" s="4" t="s">
        <v>263</v>
      </c>
    </row>
    <row r="1195" spans="1:27" hidden="1" x14ac:dyDescent="0.25">
      <c r="A1195" s="46">
        <v>200092039</v>
      </c>
      <c r="B1195" s="46" t="s">
        <v>2923</v>
      </c>
      <c r="C1195" s="46" t="s">
        <v>8</v>
      </c>
      <c r="D1195" s="46" t="s">
        <v>2924</v>
      </c>
      <c r="E1195" t="s">
        <v>2486</v>
      </c>
      <c r="F1195" s="50" t="s">
        <v>2485</v>
      </c>
      <c r="G1195" s="39">
        <v>43700</v>
      </c>
      <c r="H1195" s="4">
        <v>1283</v>
      </c>
      <c r="J1195" s="4">
        <v>170</v>
      </c>
      <c r="K1195" s="4">
        <v>120</v>
      </c>
      <c r="L1195" s="4">
        <v>140</v>
      </c>
      <c r="M1195" s="4">
        <v>250</v>
      </c>
      <c r="N1195" s="51">
        <v>170</v>
      </c>
      <c r="O1195" s="73"/>
      <c r="P1195" s="65">
        <f>VLOOKUP(J1195,PER_RC,2,FALSE)</f>
        <v>55</v>
      </c>
      <c r="Q1195" s="65">
        <f t="shared" si="391"/>
        <v>16</v>
      </c>
      <c r="R1195" s="65">
        <v>11</v>
      </c>
      <c r="S1195" s="65">
        <f t="shared" si="392"/>
        <v>55</v>
      </c>
      <c r="T1195" s="53">
        <f>VLOOKUP(N1195,PER_PGLOB,2,FALSE)</f>
        <v>28</v>
      </c>
      <c r="V1195" s="65">
        <f t="shared" si="377"/>
        <v>3</v>
      </c>
      <c r="W1195" s="65">
        <f t="shared" si="378"/>
        <v>1</v>
      </c>
      <c r="X1195" s="65">
        <f t="shared" si="379"/>
        <v>2</v>
      </c>
      <c r="Y1195" s="65" t="str">
        <f t="shared" si="380"/>
        <v>B2</v>
      </c>
      <c r="AA1195" s="4" t="s">
        <v>263</v>
      </c>
    </row>
    <row r="1196" spans="1:27" hidden="1" x14ac:dyDescent="0.25">
      <c r="A1196" s="46">
        <v>200089074</v>
      </c>
      <c r="B1196" s="46" t="s">
        <v>2925</v>
      </c>
      <c r="C1196" s="46" t="s">
        <v>2926</v>
      </c>
      <c r="D1196" s="46" t="s">
        <v>2927</v>
      </c>
      <c r="E1196" t="s">
        <v>2486</v>
      </c>
      <c r="F1196" s="50" t="s">
        <v>2485</v>
      </c>
      <c r="G1196" s="39">
        <v>43700</v>
      </c>
      <c r="H1196" s="4">
        <v>1283</v>
      </c>
      <c r="J1196" s="4">
        <v>130</v>
      </c>
      <c r="K1196" s="4">
        <v>20</v>
      </c>
      <c r="M1196" s="4">
        <v>280</v>
      </c>
      <c r="N1196" s="59">
        <v>107.5</v>
      </c>
      <c r="O1196" s="73"/>
      <c r="P1196" s="65">
        <f>VLOOKUP(J1196,PER_RC,2,FALSE)</f>
        <v>30</v>
      </c>
      <c r="Q1196" s="65">
        <v>1</v>
      </c>
      <c r="R1196" s="65"/>
      <c r="S1196" s="65">
        <f t="shared" si="392"/>
        <v>91</v>
      </c>
      <c r="T1196" s="53">
        <v>4</v>
      </c>
      <c r="V1196" s="65">
        <f t="shared" si="377"/>
        <v>2</v>
      </c>
      <c r="W1196" s="65">
        <f t="shared" si="378"/>
        <v>1</v>
      </c>
      <c r="X1196" s="65">
        <f t="shared" si="379"/>
        <v>1</v>
      </c>
      <c r="Y1196" s="65" t="str">
        <f t="shared" si="380"/>
        <v>B2</v>
      </c>
      <c r="AA1196" s="4" t="s">
        <v>263</v>
      </c>
    </row>
    <row r="1197" spans="1:27" hidden="1" x14ac:dyDescent="0.25">
      <c r="A1197" s="46">
        <v>200089075</v>
      </c>
      <c r="B1197" s="46" t="s">
        <v>2931</v>
      </c>
      <c r="C1197" s="46" t="s">
        <v>1340</v>
      </c>
      <c r="D1197" s="46" t="s">
        <v>2932</v>
      </c>
      <c r="E1197" t="s">
        <v>2486</v>
      </c>
      <c r="F1197" s="50" t="s">
        <v>2485</v>
      </c>
      <c r="G1197" s="39">
        <v>43700</v>
      </c>
      <c r="H1197" s="4">
        <v>1283</v>
      </c>
      <c r="L1197" s="4">
        <v>230</v>
      </c>
      <c r="M1197" s="4">
        <v>250</v>
      </c>
      <c r="N1197" s="59">
        <v>120</v>
      </c>
      <c r="O1197" s="73"/>
      <c r="P1197" s="65"/>
      <c r="Q1197" s="65"/>
      <c r="R1197" s="65">
        <f>VLOOKUP(L1197,PER_CC,2,FALSE)</f>
        <v>79</v>
      </c>
      <c r="S1197" s="65">
        <f t="shared" si="392"/>
        <v>55</v>
      </c>
      <c r="T1197" s="53">
        <v>6</v>
      </c>
      <c r="V1197" s="65">
        <f t="shared" ref="V1197:V1260" si="393">VALUE(IF(J1197&lt;126,"1",IF(J1197&lt;154,"2",IF(J1197&lt;203,"3",IF(J1197&lt;=300,"4","ERROR")))))</f>
        <v>1</v>
      </c>
      <c r="W1197" s="65">
        <f t="shared" ref="W1197:W1260" si="394">VALUE(IF(K1197&lt;125,"1",IF(K1197&lt;158,"2",IF(K1197&lt;200,"3",IF(K1197&lt;=300,"4","ERROR")))))</f>
        <v>1</v>
      </c>
      <c r="X1197" s="65">
        <f t="shared" ref="X1197:X1260" si="395">VALUE(IF(L1197&lt;125,"1",IF(L1197&lt;157,"2",IF(L1197&lt;200,"3",IF(L1197&lt;=300,"4","ERROR")))))</f>
        <v>4</v>
      </c>
      <c r="Y1197" s="65" t="str">
        <f t="shared" ref="Y1197:Y1260" si="396">IF(M1197&lt;123,"-A1",IF(M1197&lt;146,"A1",IF(M1197&lt;171,"A2",IF(M1197&lt;200,"B1",IF(M1197&lt;=300,"B2","ERROR")))))</f>
        <v>B2</v>
      </c>
      <c r="AA1197" s="4" t="s">
        <v>263</v>
      </c>
    </row>
    <row r="1198" spans="1:27" hidden="1" x14ac:dyDescent="0.25">
      <c r="A1198" s="46">
        <v>200089336</v>
      </c>
      <c r="B1198" s="46" t="s">
        <v>2933</v>
      </c>
      <c r="C1198" s="46" t="s">
        <v>2934</v>
      </c>
      <c r="D1198" s="46" t="s">
        <v>2935</v>
      </c>
      <c r="E1198" t="s">
        <v>2486</v>
      </c>
      <c r="F1198" s="50" t="s">
        <v>2485</v>
      </c>
      <c r="G1198" s="39">
        <v>43700</v>
      </c>
      <c r="H1198" s="4">
        <v>1283</v>
      </c>
      <c r="J1198" s="4">
        <v>150</v>
      </c>
      <c r="K1198" s="4">
        <v>160</v>
      </c>
      <c r="L1198" s="4">
        <v>130</v>
      </c>
      <c r="M1198" s="4">
        <v>200</v>
      </c>
      <c r="N1198" s="51">
        <v>160</v>
      </c>
      <c r="O1198" s="73"/>
      <c r="P1198" s="65">
        <f t="shared" ref="P1198:P1208" si="397">VLOOKUP(J1198,PER_RC,2,FALSE)</f>
        <v>42</v>
      </c>
      <c r="Q1198" s="65">
        <f t="shared" ref="Q1198:Q1205" si="398">VLOOKUP(K1198,PER_LC,2,FALSE)</f>
        <v>44</v>
      </c>
      <c r="R1198" s="65">
        <f>VLOOKUP(L1198,PER_CC,2,FALSE)</f>
        <v>9</v>
      </c>
      <c r="S1198" s="65">
        <f t="shared" si="392"/>
        <v>20</v>
      </c>
      <c r="T1198" s="53">
        <v>21</v>
      </c>
      <c r="V1198" s="65">
        <f t="shared" si="393"/>
        <v>2</v>
      </c>
      <c r="W1198" s="65">
        <f t="shared" si="394"/>
        <v>3</v>
      </c>
      <c r="X1198" s="65">
        <f t="shared" si="395"/>
        <v>2</v>
      </c>
      <c r="Y1198" s="65" t="str">
        <f t="shared" si="396"/>
        <v>B2</v>
      </c>
      <c r="AA1198" s="4" t="s">
        <v>263</v>
      </c>
    </row>
    <row r="1199" spans="1:27" hidden="1" x14ac:dyDescent="0.25">
      <c r="A1199" s="46">
        <v>200091525</v>
      </c>
      <c r="B1199" s="46" t="s">
        <v>2936</v>
      </c>
      <c r="C1199" s="46" t="s">
        <v>485</v>
      </c>
      <c r="D1199" s="46" t="s">
        <v>2937</v>
      </c>
      <c r="E1199" t="s">
        <v>2486</v>
      </c>
      <c r="F1199" s="50" t="s">
        <v>2485</v>
      </c>
      <c r="G1199" s="39">
        <v>43700</v>
      </c>
      <c r="H1199" s="4">
        <v>1283</v>
      </c>
      <c r="J1199" s="4">
        <v>140</v>
      </c>
      <c r="K1199" s="4">
        <v>220</v>
      </c>
      <c r="L1199" s="4">
        <v>210</v>
      </c>
      <c r="M1199" s="4">
        <v>240</v>
      </c>
      <c r="N1199" s="59">
        <v>202.5</v>
      </c>
      <c r="O1199" s="73"/>
      <c r="P1199" s="65">
        <f t="shared" si="397"/>
        <v>36</v>
      </c>
      <c r="Q1199" s="65">
        <f t="shared" si="398"/>
        <v>96</v>
      </c>
      <c r="R1199" s="65">
        <f>VLOOKUP(L1199,PER_CC,2,FALSE)</f>
        <v>59</v>
      </c>
      <c r="S1199" s="65">
        <f t="shared" si="392"/>
        <v>47</v>
      </c>
      <c r="T1199" s="53">
        <v>67</v>
      </c>
      <c r="V1199" s="65">
        <f t="shared" si="393"/>
        <v>2</v>
      </c>
      <c r="W1199" s="65">
        <f t="shared" si="394"/>
        <v>4</v>
      </c>
      <c r="X1199" s="65">
        <f t="shared" si="395"/>
        <v>4</v>
      </c>
      <c r="Y1199" s="65" t="str">
        <f t="shared" si="396"/>
        <v>B2</v>
      </c>
      <c r="AA1199" s="4" t="s">
        <v>263</v>
      </c>
    </row>
    <row r="1200" spans="1:27" hidden="1" x14ac:dyDescent="0.25">
      <c r="A1200" s="46">
        <v>200091381</v>
      </c>
      <c r="B1200" s="46" t="s">
        <v>2952</v>
      </c>
      <c r="C1200" s="46" t="s">
        <v>702</v>
      </c>
      <c r="D1200" s="46" t="s">
        <v>2953</v>
      </c>
      <c r="E1200" t="s">
        <v>2486</v>
      </c>
      <c r="F1200" s="50" t="s">
        <v>2485</v>
      </c>
      <c r="G1200" s="39">
        <v>43700</v>
      </c>
      <c r="H1200" s="4">
        <v>1283</v>
      </c>
      <c r="J1200" s="4">
        <v>130</v>
      </c>
      <c r="K1200" s="4">
        <v>230</v>
      </c>
      <c r="L1200" s="4">
        <v>260</v>
      </c>
      <c r="M1200" s="4">
        <v>290</v>
      </c>
      <c r="N1200" s="59">
        <v>227.5</v>
      </c>
      <c r="O1200" s="73"/>
      <c r="P1200" s="65">
        <f t="shared" si="397"/>
        <v>30</v>
      </c>
      <c r="Q1200" s="65">
        <f t="shared" si="398"/>
        <v>98</v>
      </c>
      <c r="R1200" s="65">
        <v>99</v>
      </c>
      <c r="S1200" s="65">
        <f t="shared" si="392"/>
        <v>97</v>
      </c>
      <c r="T1200" s="53">
        <v>93</v>
      </c>
      <c r="V1200" s="65">
        <f t="shared" si="393"/>
        <v>2</v>
      </c>
      <c r="W1200" s="65">
        <f t="shared" si="394"/>
        <v>4</v>
      </c>
      <c r="X1200" s="65">
        <f t="shared" si="395"/>
        <v>4</v>
      </c>
      <c r="Y1200" s="65" t="str">
        <f t="shared" si="396"/>
        <v>B2</v>
      </c>
      <c r="AA1200" s="4" t="s">
        <v>263</v>
      </c>
    </row>
    <row r="1201" spans="1:27" hidden="1" x14ac:dyDescent="0.25">
      <c r="A1201" s="46">
        <v>200089650</v>
      </c>
      <c r="B1201" s="46" t="s">
        <v>2956</v>
      </c>
      <c r="C1201" s="46" t="s">
        <v>2957</v>
      </c>
      <c r="D1201" s="46" t="s">
        <v>2958</v>
      </c>
      <c r="E1201" t="s">
        <v>2486</v>
      </c>
      <c r="F1201" s="50" t="s">
        <v>2485</v>
      </c>
      <c r="G1201" s="39">
        <v>43700</v>
      </c>
      <c r="H1201" s="4">
        <v>1283</v>
      </c>
      <c r="J1201" s="4">
        <v>160</v>
      </c>
      <c r="K1201" s="4">
        <v>210</v>
      </c>
      <c r="L1201" s="4">
        <v>190</v>
      </c>
      <c r="M1201" s="4">
        <v>230</v>
      </c>
      <c r="N1201" s="51">
        <v>197.5</v>
      </c>
      <c r="O1201" s="73"/>
      <c r="P1201" s="65">
        <f t="shared" si="397"/>
        <v>48</v>
      </c>
      <c r="Q1201" s="65">
        <f t="shared" si="398"/>
        <v>92</v>
      </c>
      <c r="R1201" s="65">
        <f t="shared" ref="R1201:R1211" si="399">VLOOKUP(L1201,PER_CC,2,FALSE)</f>
        <v>36</v>
      </c>
      <c r="S1201" s="65">
        <f t="shared" si="392"/>
        <v>39</v>
      </c>
      <c r="T1201" s="53">
        <v>59</v>
      </c>
      <c r="V1201" s="65">
        <f t="shared" si="393"/>
        <v>3</v>
      </c>
      <c r="W1201" s="65">
        <f t="shared" si="394"/>
        <v>4</v>
      </c>
      <c r="X1201" s="65">
        <f t="shared" si="395"/>
        <v>3</v>
      </c>
      <c r="Y1201" s="65" t="str">
        <f t="shared" si="396"/>
        <v>B2</v>
      </c>
      <c r="AA1201" s="4" t="s">
        <v>263</v>
      </c>
    </row>
    <row r="1202" spans="1:27" hidden="1" x14ac:dyDescent="0.25">
      <c r="A1202" s="46">
        <v>200089088</v>
      </c>
      <c r="B1202" s="46" t="s">
        <v>2965</v>
      </c>
      <c r="C1202" s="46" t="s">
        <v>1467</v>
      </c>
      <c r="D1202" s="46" t="s">
        <v>2966</v>
      </c>
      <c r="E1202" t="s">
        <v>2486</v>
      </c>
      <c r="F1202" s="50" t="s">
        <v>2485</v>
      </c>
      <c r="G1202" s="39">
        <v>43700</v>
      </c>
      <c r="H1202" s="4">
        <v>1283</v>
      </c>
      <c r="J1202" s="4">
        <v>240</v>
      </c>
      <c r="K1202" s="4">
        <v>180</v>
      </c>
      <c r="L1202" s="4">
        <v>180</v>
      </c>
      <c r="M1202" s="4">
        <v>230</v>
      </c>
      <c r="N1202" s="59">
        <v>207.5</v>
      </c>
      <c r="O1202" s="73"/>
      <c r="P1202" s="65">
        <f t="shared" si="397"/>
        <v>98</v>
      </c>
      <c r="Q1202" s="65">
        <f t="shared" si="398"/>
        <v>71</v>
      </c>
      <c r="R1202" s="65">
        <f t="shared" si="399"/>
        <v>29</v>
      </c>
      <c r="S1202" s="65">
        <f t="shared" si="392"/>
        <v>39</v>
      </c>
      <c r="T1202" s="53">
        <v>74</v>
      </c>
      <c r="V1202" s="65">
        <f t="shared" si="393"/>
        <v>4</v>
      </c>
      <c r="W1202" s="65">
        <f t="shared" si="394"/>
        <v>3</v>
      </c>
      <c r="X1202" s="65">
        <f t="shared" si="395"/>
        <v>3</v>
      </c>
      <c r="Y1202" s="65" t="str">
        <f t="shared" si="396"/>
        <v>B2</v>
      </c>
      <c r="AA1202" s="4" t="s">
        <v>263</v>
      </c>
    </row>
    <row r="1203" spans="1:27" hidden="1" x14ac:dyDescent="0.25">
      <c r="A1203" s="46">
        <v>200093289</v>
      </c>
      <c r="B1203" s="46" t="s">
        <v>2969</v>
      </c>
      <c r="C1203" s="46" t="s">
        <v>2970</v>
      </c>
      <c r="D1203" s="46" t="s">
        <v>2971</v>
      </c>
      <c r="E1203" t="s">
        <v>2486</v>
      </c>
      <c r="F1203" s="50" t="s">
        <v>2485</v>
      </c>
      <c r="G1203" s="39">
        <v>43700</v>
      </c>
      <c r="H1203" s="4">
        <v>1283</v>
      </c>
      <c r="J1203" s="4">
        <v>170</v>
      </c>
      <c r="K1203" s="4">
        <v>150</v>
      </c>
      <c r="L1203" s="4">
        <v>180</v>
      </c>
      <c r="M1203" s="4">
        <v>160</v>
      </c>
      <c r="N1203" s="51">
        <v>165</v>
      </c>
      <c r="O1203" s="73"/>
      <c r="P1203" s="65">
        <f t="shared" si="397"/>
        <v>55</v>
      </c>
      <c r="Q1203" s="65">
        <f t="shared" si="398"/>
        <v>34</v>
      </c>
      <c r="R1203" s="65">
        <f t="shared" si="399"/>
        <v>29</v>
      </c>
      <c r="S1203" s="65">
        <f t="shared" si="392"/>
        <v>8</v>
      </c>
      <c r="T1203" s="53">
        <f>VLOOKUP(N1203,PER_PGLOB,2,FALSE)</f>
        <v>24</v>
      </c>
      <c r="V1203" s="65">
        <f t="shared" si="393"/>
        <v>3</v>
      </c>
      <c r="W1203" s="65">
        <f t="shared" si="394"/>
        <v>2</v>
      </c>
      <c r="X1203" s="65">
        <f t="shared" si="395"/>
        <v>3</v>
      </c>
      <c r="Y1203" s="65" t="str">
        <f t="shared" si="396"/>
        <v>A2</v>
      </c>
      <c r="AA1203" s="4" t="s">
        <v>263</v>
      </c>
    </row>
    <row r="1204" spans="1:27" hidden="1" x14ac:dyDescent="0.25">
      <c r="A1204" s="46">
        <v>200090164</v>
      </c>
      <c r="B1204" s="46" t="s">
        <v>2972</v>
      </c>
      <c r="C1204" s="46" t="s">
        <v>8</v>
      </c>
      <c r="D1204" s="46" t="s">
        <v>2973</v>
      </c>
      <c r="E1204" t="s">
        <v>2486</v>
      </c>
      <c r="F1204" s="50" t="s">
        <v>2485</v>
      </c>
      <c r="G1204" s="39">
        <v>43700</v>
      </c>
      <c r="H1204" s="4">
        <v>1283</v>
      </c>
      <c r="J1204" s="4">
        <v>230</v>
      </c>
      <c r="K1204" s="4">
        <v>230</v>
      </c>
      <c r="L1204" s="4">
        <v>60</v>
      </c>
      <c r="M1204" s="4">
        <v>250</v>
      </c>
      <c r="N1204" s="59">
        <v>192.5</v>
      </c>
      <c r="O1204" s="73"/>
      <c r="P1204" s="65">
        <f t="shared" si="397"/>
        <v>93</v>
      </c>
      <c r="Q1204" s="65">
        <f t="shared" si="398"/>
        <v>98</v>
      </c>
      <c r="R1204" s="65">
        <f t="shared" si="399"/>
        <v>2</v>
      </c>
      <c r="S1204" s="65">
        <f t="shared" si="392"/>
        <v>55</v>
      </c>
      <c r="T1204" s="53">
        <v>52</v>
      </c>
      <c r="V1204" s="65">
        <f t="shared" si="393"/>
        <v>4</v>
      </c>
      <c r="W1204" s="65">
        <f t="shared" si="394"/>
        <v>4</v>
      </c>
      <c r="X1204" s="65">
        <f t="shared" si="395"/>
        <v>1</v>
      </c>
      <c r="Y1204" s="65" t="str">
        <f t="shared" si="396"/>
        <v>B2</v>
      </c>
      <c r="AA1204" s="4" t="s">
        <v>263</v>
      </c>
    </row>
    <row r="1205" spans="1:27" hidden="1" x14ac:dyDescent="0.25">
      <c r="A1205" s="46">
        <v>200075477</v>
      </c>
      <c r="B1205" s="46" t="s">
        <v>2974</v>
      </c>
      <c r="C1205" s="46" t="s">
        <v>2797</v>
      </c>
      <c r="D1205" s="46" t="s">
        <v>2975</v>
      </c>
      <c r="E1205" t="s">
        <v>2486</v>
      </c>
      <c r="F1205" s="50" t="s">
        <v>2485</v>
      </c>
      <c r="G1205" s="39">
        <v>43700</v>
      </c>
      <c r="H1205" s="4">
        <v>1283</v>
      </c>
      <c r="J1205" s="4">
        <v>90</v>
      </c>
      <c r="K1205" s="4">
        <v>120</v>
      </c>
      <c r="L1205" s="4">
        <v>180</v>
      </c>
      <c r="M1205" s="4">
        <v>140</v>
      </c>
      <c r="N1205" s="51">
        <v>132.5</v>
      </c>
      <c r="O1205" s="73"/>
      <c r="P1205" s="65">
        <f t="shared" si="397"/>
        <v>8</v>
      </c>
      <c r="Q1205" s="65">
        <f t="shared" si="398"/>
        <v>16</v>
      </c>
      <c r="R1205" s="65">
        <f t="shared" si="399"/>
        <v>29</v>
      </c>
      <c r="S1205" s="65">
        <v>5</v>
      </c>
      <c r="T1205" s="53">
        <v>8</v>
      </c>
      <c r="V1205" s="65">
        <f t="shared" si="393"/>
        <v>1</v>
      </c>
      <c r="W1205" s="65">
        <f t="shared" si="394"/>
        <v>1</v>
      </c>
      <c r="X1205" s="65">
        <f t="shared" si="395"/>
        <v>3</v>
      </c>
      <c r="Y1205" s="65" t="str">
        <f t="shared" si="396"/>
        <v>A1</v>
      </c>
      <c r="AA1205" s="4" t="s">
        <v>263</v>
      </c>
    </row>
    <row r="1206" spans="1:27" hidden="1" x14ac:dyDescent="0.25">
      <c r="A1206" s="46">
        <v>200089954</v>
      </c>
      <c r="B1206" s="46" t="s">
        <v>2976</v>
      </c>
      <c r="C1206" s="46" t="s">
        <v>201</v>
      </c>
      <c r="D1206" s="46" t="s">
        <v>2977</v>
      </c>
      <c r="E1206" t="s">
        <v>2486</v>
      </c>
      <c r="F1206" s="50" t="s">
        <v>2485</v>
      </c>
      <c r="G1206" s="39">
        <v>43700</v>
      </c>
      <c r="H1206" s="4">
        <v>1283</v>
      </c>
      <c r="J1206" s="4">
        <v>190</v>
      </c>
      <c r="K1206" s="4">
        <v>250</v>
      </c>
      <c r="L1206" s="4">
        <v>220</v>
      </c>
      <c r="M1206" s="4">
        <v>140</v>
      </c>
      <c r="N1206" s="59">
        <v>200</v>
      </c>
      <c r="O1206" s="73"/>
      <c r="P1206" s="65">
        <f t="shared" si="397"/>
        <v>73</v>
      </c>
      <c r="Q1206" s="65">
        <v>100</v>
      </c>
      <c r="R1206" s="65">
        <f t="shared" si="399"/>
        <v>69</v>
      </c>
      <c r="S1206" s="65">
        <v>5</v>
      </c>
      <c r="T1206" s="53">
        <f>VLOOKUP(N1206,PER_PGLOB,2,FALSE)</f>
        <v>64</v>
      </c>
      <c r="V1206" s="65">
        <f t="shared" si="393"/>
        <v>3</v>
      </c>
      <c r="W1206" s="65">
        <f t="shared" si="394"/>
        <v>4</v>
      </c>
      <c r="X1206" s="65">
        <f t="shared" si="395"/>
        <v>4</v>
      </c>
      <c r="Y1206" s="65" t="str">
        <f t="shared" si="396"/>
        <v>A1</v>
      </c>
      <c r="AA1206" s="4" t="s">
        <v>263</v>
      </c>
    </row>
    <row r="1207" spans="1:27" hidden="1" x14ac:dyDescent="0.25">
      <c r="A1207" s="46">
        <v>200090906</v>
      </c>
      <c r="B1207" s="46" t="s">
        <v>2981</v>
      </c>
      <c r="C1207" s="46" t="s">
        <v>5</v>
      </c>
      <c r="D1207" s="46" t="s">
        <v>2982</v>
      </c>
      <c r="E1207" t="s">
        <v>2486</v>
      </c>
      <c r="F1207" s="50" t="s">
        <v>2485</v>
      </c>
      <c r="G1207" s="39">
        <v>43700</v>
      </c>
      <c r="H1207" s="4">
        <v>1283</v>
      </c>
      <c r="J1207" s="4">
        <v>160</v>
      </c>
      <c r="K1207" s="4">
        <v>160</v>
      </c>
      <c r="L1207" s="4">
        <v>180</v>
      </c>
      <c r="M1207" s="4">
        <v>200</v>
      </c>
      <c r="N1207" s="51">
        <v>175</v>
      </c>
      <c r="O1207" s="73"/>
      <c r="P1207" s="65">
        <f t="shared" si="397"/>
        <v>48</v>
      </c>
      <c r="Q1207" s="65">
        <f>VLOOKUP(K1207,PER_LC,2,FALSE)</f>
        <v>44</v>
      </c>
      <c r="R1207" s="65">
        <f t="shared" si="399"/>
        <v>29</v>
      </c>
      <c r="S1207" s="65">
        <f>VLOOKUP(M1207,PER_IGL,2,FALSE)</f>
        <v>20</v>
      </c>
      <c r="T1207" s="53">
        <f>VLOOKUP(N1207,PER_PGLOB,2,FALSE)</f>
        <v>32</v>
      </c>
      <c r="V1207" s="65">
        <f t="shared" si="393"/>
        <v>3</v>
      </c>
      <c r="W1207" s="65">
        <f t="shared" si="394"/>
        <v>3</v>
      </c>
      <c r="X1207" s="65">
        <f t="shared" si="395"/>
        <v>3</v>
      </c>
      <c r="Y1207" s="65" t="str">
        <f t="shared" si="396"/>
        <v>B2</v>
      </c>
      <c r="AA1207" s="4" t="s">
        <v>263</v>
      </c>
    </row>
    <row r="1208" spans="1:27" hidden="1" x14ac:dyDescent="0.25">
      <c r="A1208" s="46">
        <v>200091788</v>
      </c>
      <c r="B1208" s="46" t="s">
        <v>2988</v>
      </c>
      <c r="C1208" s="46" t="s">
        <v>2989</v>
      </c>
      <c r="D1208" s="46" t="s">
        <v>2990</v>
      </c>
      <c r="E1208" t="s">
        <v>2486</v>
      </c>
      <c r="F1208" s="50" t="s">
        <v>2485</v>
      </c>
      <c r="G1208" s="39">
        <v>43700</v>
      </c>
      <c r="H1208" s="4">
        <v>1283</v>
      </c>
      <c r="J1208" s="4">
        <v>230</v>
      </c>
      <c r="K1208" s="4">
        <v>250</v>
      </c>
      <c r="L1208" s="4">
        <v>240</v>
      </c>
      <c r="M1208" s="4">
        <v>230</v>
      </c>
      <c r="N1208" s="59">
        <v>237.5</v>
      </c>
      <c r="O1208" s="73"/>
      <c r="P1208" s="65">
        <f t="shared" si="397"/>
        <v>93</v>
      </c>
      <c r="Q1208" s="65">
        <v>100</v>
      </c>
      <c r="R1208" s="65">
        <f t="shared" si="399"/>
        <v>91</v>
      </c>
      <c r="S1208" s="65">
        <f>VLOOKUP(M1208,PER_IGL,2,FALSE)</f>
        <v>39</v>
      </c>
      <c r="T1208" s="53">
        <v>98</v>
      </c>
      <c r="V1208" s="65">
        <f t="shared" si="393"/>
        <v>4</v>
      </c>
      <c r="W1208" s="65">
        <f t="shared" si="394"/>
        <v>4</v>
      </c>
      <c r="X1208" s="65">
        <f t="shared" si="395"/>
        <v>4</v>
      </c>
      <c r="Y1208" s="65" t="str">
        <f t="shared" si="396"/>
        <v>B2</v>
      </c>
      <c r="AA1208" s="4" t="s">
        <v>263</v>
      </c>
    </row>
    <row r="1209" spans="1:27" hidden="1" x14ac:dyDescent="0.25">
      <c r="A1209" s="46">
        <v>200055536</v>
      </c>
      <c r="B1209" s="46" t="s">
        <v>2991</v>
      </c>
      <c r="C1209" s="46" t="s">
        <v>2992</v>
      </c>
      <c r="D1209" s="46" t="s">
        <v>2993</v>
      </c>
      <c r="E1209" t="s">
        <v>2486</v>
      </c>
      <c r="F1209" s="50" t="s">
        <v>2485</v>
      </c>
      <c r="G1209" s="39">
        <v>43700</v>
      </c>
      <c r="H1209" s="4">
        <v>1283</v>
      </c>
      <c r="J1209" s="4">
        <v>50</v>
      </c>
      <c r="K1209" s="4">
        <v>100</v>
      </c>
      <c r="L1209" s="4">
        <v>80</v>
      </c>
      <c r="M1209" s="4">
        <v>140</v>
      </c>
      <c r="N1209" s="59">
        <v>92.5</v>
      </c>
      <c r="O1209" s="73"/>
      <c r="P1209" s="65">
        <v>1</v>
      </c>
      <c r="Q1209" s="65">
        <f>VLOOKUP(K1209,PER_LC,2,FALSE)</f>
        <v>9</v>
      </c>
      <c r="R1209" s="65">
        <f t="shared" si="399"/>
        <v>4</v>
      </c>
      <c r="S1209" s="65">
        <v>5</v>
      </c>
      <c r="T1209" s="53">
        <v>3</v>
      </c>
      <c r="V1209" s="65">
        <f t="shared" si="393"/>
        <v>1</v>
      </c>
      <c r="W1209" s="65">
        <f t="shared" si="394"/>
        <v>1</v>
      </c>
      <c r="X1209" s="65">
        <f t="shared" si="395"/>
        <v>1</v>
      </c>
      <c r="Y1209" s="65" t="str">
        <f t="shared" si="396"/>
        <v>A1</v>
      </c>
      <c r="AA1209" s="4" t="s">
        <v>263</v>
      </c>
    </row>
    <row r="1210" spans="1:27" hidden="1" x14ac:dyDescent="0.25">
      <c r="A1210" s="46">
        <v>200088618</v>
      </c>
      <c r="B1210" s="46" t="s">
        <v>2994</v>
      </c>
      <c r="C1210" s="46" t="s">
        <v>493</v>
      </c>
      <c r="D1210" s="46" t="s">
        <v>2995</v>
      </c>
      <c r="E1210" t="s">
        <v>2486</v>
      </c>
      <c r="F1210" s="50" t="s">
        <v>2485</v>
      </c>
      <c r="G1210" s="39">
        <v>43700</v>
      </c>
      <c r="H1210" s="4">
        <v>1283</v>
      </c>
      <c r="J1210" s="4">
        <v>240</v>
      </c>
      <c r="K1210" s="4">
        <v>150</v>
      </c>
      <c r="L1210" s="4">
        <v>250</v>
      </c>
      <c r="M1210" s="4">
        <v>240</v>
      </c>
      <c r="N1210" s="59">
        <v>220</v>
      </c>
      <c r="O1210" s="73"/>
      <c r="P1210" s="65">
        <f>VLOOKUP(J1210,PER_RC,2,FALSE)</f>
        <v>98</v>
      </c>
      <c r="Q1210" s="65">
        <f>VLOOKUP(K1210,PER_LC,2,FALSE)</f>
        <v>34</v>
      </c>
      <c r="R1210" s="65">
        <f t="shared" si="399"/>
        <v>96</v>
      </c>
      <c r="S1210" s="65">
        <f>VLOOKUP(M1210,PER_IGL,2,FALSE)</f>
        <v>47</v>
      </c>
      <c r="T1210" s="53">
        <f>VLOOKUP(N1210,PER_PGLOB,2,FALSE)</f>
        <v>87</v>
      </c>
      <c r="V1210" s="65">
        <f t="shared" si="393"/>
        <v>4</v>
      </c>
      <c r="W1210" s="65">
        <f t="shared" si="394"/>
        <v>2</v>
      </c>
      <c r="X1210" s="65">
        <f t="shared" si="395"/>
        <v>4</v>
      </c>
      <c r="Y1210" s="65" t="str">
        <f t="shared" si="396"/>
        <v>B2</v>
      </c>
      <c r="AA1210" s="4" t="s">
        <v>263</v>
      </c>
    </row>
    <row r="1211" spans="1:27" hidden="1" x14ac:dyDescent="0.25">
      <c r="A1211" s="46">
        <v>200088948</v>
      </c>
      <c r="B1211" s="46" t="s">
        <v>2996</v>
      </c>
      <c r="C1211" s="46" t="s">
        <v>3</v>
      </c>
      <c r="D1211" s="46" t="s">
        <v>2997</v>
      </c>
      <c r="E1211" t="s">
        <v>2486</v>
      </c>
      <c r="F1211" s="50" t="s">
        <v>2485</v>
      </c>
      <c r="G1211" s="39">
        <v>43700</v>
      </c>
      <c r="H1211" s="4">
        <v>1283</v>
      </c>
      <c r="J1211" s="4">
        <v>210</v>
      </c>
      <c r="K1211" s="4">
        <v>250</v>
      </c>
      <c r="L1211" s="4">
        <v>220</v>
      </c>
      <c r="M1211" s="4">
        <v>170</v>
      </c>
      <c r="N1211" s="59">
        <v>212.5</v>
      </c>
      <c r="O1211" s="73"/>
      <c r="P1211" s="65">
        <f>VLOOKUP(J1211,PER_RC,2,FALSE)</f>
        <v>83</v>
      </c>
      <c r="Q1211" s="65">
        <v>100</v>
      </c>
      <c r="R1211" s="65">
        <f t="shared" si="399"/>
        <v>69</v>
      </c>
      <c r="S1211" s="65">
        <f>VLOOKUP(M1211,PER_IGL,2,FALSE)</f>
        <v>10</v>
      </c>
      <c r="T1211" s="53">
        <v>80</v>
      </c>
      <c r="V1211" s="65">
        <f t="shared" si="393"/>
        <v>4</v>
      </c>
      <c r="W1211" s="65">
        <f t="shared" si="394"/>
        <v>4</v>
      </c>
      <c r="X1211" s="65">
        <f t="shared" si="395"/>
        <v>4</v>
      </c>
      <c r="Y1211" s="65" t="str">
        <f t="shared" si="396"/>
        <v>A2</v>
      </c>
      <c r="AA1211" s="4" t="s">
        <v>263</v>
      </c>
    </row>
    <row r="1212" spans="1:27" hidden="1" x14ac:dyDescent="0.25">
      <c r="A1212" s="46">
        <v>200090186</v>
      </c>
      <c r="B1212" s="46" t="s">
        <v>3375</v>
      </c>
      <c r="C1212" s="46" t="s">
        <v>3376</v>
      </c>
      <c r="D1212" s="47" t="s">
        <v>3377</v>
      </c>
      <c r="E1212" t="s">
        <v>2486</v>
      </c>
      <c r="F1212" s="46" t="s">
        <v>2485</v>
      </c>
      <c r="G1212" s="39">
        <v>43700</v>
      </c>
      <c r="H1212" s="73">
        <v>1283</v>
      </c>
      <c r="J1212" s="4">
        <v>40</v>
      </c>
      <c r="M1212" s="4">
        <v>230</v>
      </c>
      <c r="N1212" s="51">
        <v>67.5</v>
      </c>
      <c r="O1212" s="73"/>
      <c r="P1212" s="65">
        <v>1</v>
      </c>
      <c r="Q1212" s="65"/>
      <c r="R1212" s="65"/>
      <c r="S1212" s="65">
        <f>VLOOKUP(M1212,PER_IGL,2,FALSE)</f>
        <v>39</v>
      </c>
      <c r="T1212" s="53">
        <v>1</v>
      </c>
      <c r="V1212" s="65">
        <f t="shared" si="393"/>
        <v>1</v>
      </c>
      <c r="W1212" s="65">
        <f t="shared" si="394"/>
        <v>1</v>
      </c>
      <c r="X1212" s="65">
        <f t="shared" si="395"/>
        <v>1</v>
      </c>
      <c r="Y1212" s="65" t="str">
        <f t="shared" si="396"/>
        <v>B2</v>
      </c>
      <c r="AA1212" s="4" t="s">
        <v>263</v>
      </c>
    </row>
    <row r="1213" spans="1:27" hidden="1" x14ac:dyDescent="0.25">
      <c r="A1213" s="46">
        <v>200091038</v>
      </c>
      <c r="B1213" s="46" t="s">
        <v>3004</v>
      </c>
      <c r="C1213" s="46" t="s">
        <v>7</v>
      </c>
      <c r="D1213" s="46" t="s">
        <v>3005</v>
      </c>
      <c r="E1213" t="s">
        <v>2486</v>
      </c>
      <c r="F1213" s="50" t="s">
        <v>2485</v>
      </c>
      <c r="G1213" s="39">
        <v>43700</v>
      </c>
      <c r="H1213" s="4">
        <v>1283</v>
      </c>
      <c r="J1213" s="4">
        <v>230</v>
      </c>
      <c r="K1213" s="4">
        <v>220</v>
      </c>
      <c r="L1213" s="4">
        <v>220</v>
      </c>
      <c r="M1213" s="4">
        <v>240</v>
      </c>
      <c r="N1213" s="59">
        <v>227.5</v>
      </c>
      <c r="O1213" s="73"/>
      <c r="P1213" s="65">
        <f t="shared" ref="P1213:P1253" si="400">VLOOKUP(J1213,PER_RC,2,FALSE)</f>
        <v>93</v>
      </c>
      <c r="Q1213" s="65">
        <f t="shared" ref="Q1213:Q1235" si="401">VLOOKUP(K1213,PER_LC,2,FALSE)</f>
        <v>96</v>
      </c>
      <c r="R1213" s="65">
        <f>VLOOKUP(L1213,PER_CC,2,FALSE)</f>
        <v>69</v>
      </c>
      <c r="S1213" s="65">
        <f>VLOOKUP(M1213,PER_IGL,2,FALSE)</f>
        <v>47</v>
      </c>
      <c r="T1213" s="53">
        <v>93</v>
      </c>
      <c r="V1213" s="65">
        <f t="shared" si="393"/>
        <v>4</v>
      </c>
      <c r="W1213" s="65">
        <f t="shared" si="394"/>
        <v>4</v>
      </c>
      <c r="X1213" s="65">
        <f t="shared" si="395"/>
        <v>4</v>
      </c>
      <c r="Y1213" s="65" t="str">
        <f t="shared" si="396"/>
        <v>B2</v>
      </c>
      <c r="AA1213" s="4" t="s">
        <v>263</v>
      </c>
    </row>
    <row r="1214" spans="1:27" hidden="1" x14ac:dyDescent="0.25">
      <c r="A1214" s="46">
        <v>200087061</v>
      </c>
      <c r="B1214" s="46" t="s">
        <v>3006</v>
      </c>
      <c r="C1214" s="46" t="s">
        <v>1043</v>
      </c>
      <c r="D1214" s="46" t="s">
        <v>3007</v>
      </c>
      <c r="E1214" t="s">
        <v>2486</v>
      </c>
      <c r="F1214" s="50" t="s">
        <v>2485</v>
      </c>
      <c r="G1214" s="39">
        <v>43700</v>
      </c>
      <c r="H1214" s="4">
        <v>1283</v>
      </c>
      <c r="J1214" s="4">
        <v>130</v>
      </c>
      <c r="K1214" s="4">
        <v>190</v>
      </c>
      <c r="L1214" s="4">
        <v>240</v>
      </c>
      <c r="M1214" s="4">
        <v>240</v>
      </c>
      <c r="N1214" s="51">
        <v>200</v>
      </c>
      <c r="O1214" s="73"/>
      <c r="P1214" s="65">
        <f t="shared" si="400"/>
        <v>30</v>
      </c>
      <c r="Q1214" s="65">
        <f t="shared" si="401"/>
        <v>79</v>
      </c>
      <c r="R1214" s="65">
        <f>VLOOKUP(L1214,PER_CC,2,FALSE)</f>
        <v>91</v>
      </c>
      <c r="S1214" s="65">
        <f>VLOOKUP(M1214,PER_IGL,2,FALSE)</f>
        <v>47</v>
      </c>
      <c r="T1214" s="53">
        <f>VLOOKUP(N1214,PER_PGLOB,2,FALSE)</f>
        <v>64</v>
      </c>
      <c r="V1214" s="65">
        <f t="shared" si="393"/>
        <v>2</v>
      </c>
      <c r="W1214" s="65">
        <f t="shared" si="394"/>
        <v>3</v>
      </c>
      <c r="X1214" s="65">
        <f t="shared" si="395"/>
        <v>4</v>
      </c>
      <c r="Y1214" s="65" t="str">
        <f t="shared" si="396"/>
        <v>B2</v>
      </c>
      <c r="AA1214" s="4" t="s">
        <v>263</v>
      </c>
    </row>
    <row r="1215" spans="1:27" hidden="1" x14ac:dyDescent="0.25">
      <c r="A1215" s="46">
        <v>200088951</v>
      </c>
      <c r="B1215" s="46" t="s">
        <v>3008</v>
      </c>
      <c r="C1215" s="46" t="s">
        <v>1459</v>
      </c>
      <c r="D1215" s="46" t="s">
        <v>3009</v>
      </c>
      <c r="E1215" t="s">
        <v>2486</v>
      </c>
      <c r="F1215" s="50" t="s">
        <v>2485</v>
      </c>
      <c r="G1215" s="39">
        <v>43700</v>
      </c>
      <c r="H1215" s="4">
        <v>1283</v>
      </c>
      <c r="J1215" s="4">
        <v>170</v>
      </c>
      <c r="K1215" s="4">
        <v>150</v>
      </c>
      <c r="L1215" s="4">
        <v>220</v>
      </c>
      <c r="M1215" s="4">
        <v>110</v>
      </c>
      <c r="N1215" s="59">
        <v>163</v>
      </c>
      <c r="O1215" s="73"/>
      <c r="P1215" s="65">
        <f t="shared" si="400"/>
        <v>55</v>
      </c>
      <c r="Q1215" s="65">
        <f t="shared" si="401"/>
        <v>34</v>
      </c>
      <c r="R1215" s="65">
        <v>32</v>
      </c>
      <c r="S1215" s="65">
        <v>2</v>
      </c>
      <c r="T1215" s="53">
        <v>22</v>
      </c>
      <c r="V1215" s="65">
        <f t="shared" si="393"/>
        <v>3</v>
      </c>
      <c r="W1215" s="65">
        <f t="shared" si="394"/>
        <v>2</v>
      </c>
      <c r="X1215" s="65">
        <f t="shared" si="395"/>
        <v>4</v>
      </c>
      <c r="Y1215" s="65" t="str">
        <f t="shared" si="396"/>
        <v>-A1</v>
      </c>
      <c r="AA1215" s="4" t="s">
        <v>263</v>
      </c>
    </row>
    <row r="1216" spans="1:27" hidden="1" x14ac:dyDescent="0.25">
      <c r="A1216" s="46">
        <v>200090915</v>
      </c>
      <c r="B1216" s="46" t="s">
        <v>3010</v>
      </c>
      <c r="C1216" s="46" t="s">
        <v>3011</v>
      </c>
      <c r="D1216" s="46" t="s">
        <v>3012</v>
      </c>
      <c r="E1216" t="s">
        <v>2486</v>
      </c>
      <c r="F1216" s="50" t="s">
        <v>2485</v>
      </c>
      <c r="G1216" s="39">
        <v>43700</v>
      </c>
      <c r="H1216" s="4">
        <v>1283</v>
      </c>
      <c r="J1216" s="4">
        <v>110</v>
      </c>
      <c r="K1216" s="4">
        <v>240</v>
      </c>
      <c r="L1216" s="4">
        <v>200</v>
      </c>
      <c r="M1216" s="4">
        <v>250</v>
      </c>
      <c r="N1216" s="59">
        <v>200</v>
      </c>
      <c r="O1216" s="73"/>
      <c r="P1216" s="65">
        <f t="shared" si="400"/>
        <v>16</v>
      </c>
      <c r="Q1216" s="65">
        <f t="shared" si="401"/>
        <v>99</v>
      </c>
      <c r="R1216" s="65">
        <f>VLOOKUP(L1216,PER_CC,2,FALSE)</f>
        <v>48</v>
      </c>
      <c r="S1216" s="65">
        <f t="shared" ref="S1216:S1235" si="402">VLOOKUP(M1216,PER_IGL,2,FALSE)</f>
        <v>55</v>
      </c>
      <c r="T1216" s="53">
        <f>VLOOKUP(N1216,PER_PGLOB,2,FALSE)</f>
        <v>64</v>
      </c>
      <c r="V1216" s="65">
        <f t="shared" si="393"/>
        <v>1</v>
      </c>
      <c r="W1216" s="65">
        <f t="shared" si="394"/>
        <v>4</v>
      </c>
      <c r="X1216" s="65">
        <f t="shared" si="395"/>
        <v>4</v>
      </c>
      <c r="Y1216" s="65" t="str">
        <f t="shared" si="396"/>
        <v>B2</v>
      </c>
      <c r="AA1216" s="4" t="s">
        <v>263</v>
      </c>
    </row>
    <row r="1217" spans="1:27" hidden="1" x14ac:dyDescent="0.25">
      <c r="A1217" s="46">
        <v>200089366</v>
      </c>
      <c r="B1217" s="46" t="s">
        <v>3019</v>
      </c>
      <c r="C1217" s="46" t="s">
        <v>3020</v>
      </c>
      <c r="D1217" s="46" t="s">
        <v>3021</v>
      </c>
      <c r="E1217" t="s">
        <v>2486</v>
      </c>
      <c r="F1217" s="50" t="s">
        <v>2485</v>
      </c>
      <c r="G1217" s="39">
        <v>43700</v>
      </c>
      <c r="H1217" s="4">
        <v>1283</v>
      </c>
      <c r="J1217" s="4">
        <v>190</v>
      </c>
      <c r="K1217" s="4">
        <v>210</v>
      </c>
      <c r="L1217" s="4">
        <v>170</v>
      </c>
      <c r="M1217" s="4">
        <v>240</v>
      </c>
      <c r="N1217" s="51">
        <v>202.5</v>
      </c>
      <c r="O1217" s="73"/>
      <c r="P1217" s="65">
        <f t="shared" si="400"/>
        <v>73</v>
      </c>
      <c r="Q1217" s="65">
        <f t="shared" si="401"/>
        <v>92</v>
      </c>
      <c r="R1217" s="65">
        <f>VLOOKUP(L1217,PER_CC,2,FALSE)</f>
        <v>18</v>
      </c>
      <c r="S1217" s="65">
        <f t="shared" si="402"/>
        <v>47</v>
      </c>
      <c r="T1217" s="53">
        <v>67</v>
      </c>
      <c r="V1217" s="65">
        <f t="shared" si="393"/>
        <v>3</v>
      </c>
      <c r="W1217" s="65">
        <f t="shared" si="394"/>
        <v>4</v>
      </c>
      <c r="X1217" s="65">
        <f t="shared" si="395"/>
        <v>3</v>
      </c>
      <c r="Y1217" s="65" t="str">
        <f t="shared" si="396"/>
        <v>B2</v>
      </c>
      <c r="AA1217" s="4" t="s">
        <v>263</v>
      </c>
    </row>
    <row r="1218" spans="1:27" hidden="1" x14ac:dyDescent="0.25">
      <c r="A1218" s="46">
        <v>200089348</v>
      </c>
      <c r="B1218" s="46" t="s">
        <v>3024</v>
      </c>
      <c r="C1218" s="46" t="s">
        <v>641</v>
      </c>
      <c r="D1218" s="46" t="s">
        <v>3025</v>
      </c>
      <c r="E1218" t="s">
        <v>2486</v>
      </c>
      <c r="F1218" s="50" t="s">
        <v>2485</v>
      </c>
      <c r="G1218" s="39">
        <v>43700</v>
      </c>
      <c r="H1218" s="4">
        <v>1283</v>
      </c>
      <c r="J1218" s="4">
        <v>150</v>
      </c>
      <c r="K1218" s="4">
        <v>170</v>
      </c>
      <c r="L1218" s="4">
        <v>20</v>
      </c>
      <c r="M1218" s="4">
        <v>190</v>
      </c>
      <c r="N1218" s="59">
        <v>132.5</v>
      </c>
      <c r="O1218" s="73"/>
      <c r="P1218" s="65">
        <f t="shared" si="400"/>
        <v>42</v>
      </c>
      <c r="Q1218" s="65">
        <f t="shared" si="401"/>
        <v>53</v>
      </c>
      <c r="R1218" s="65">
        <v>1</v>
      </c>
      <c r="S1218" s="65">
        <f t="shared" si="402"/>
        <v>16</v>
      </c>
      <c r="T1218" s="53">
        <v>8</v>
      </c>
      <c r="V1218" s="65">
        <f t="shared" si="393"/>
        <v>2</v>
      </c>
      <c r="W1218" s="65">
        <f t="shared" si="394"/>
        <v>3</v>
      </c>
      <c r="X1218" s="65">
        <f t="shared" si="395"/>
        <v>1</v>
      </c>
      <c r="Y1218" s="65" t="str">
        <f t="shared" si="396"/>
        <v>B1</v>
      </c>
      <c r="AA1218" s="4" t="s">
        <v>263</v>
      </c>
    </row>
    <row r="1219" spans="1:27" hidden="1" x14ac:dyDescent="0.25">
      <c r="A1219" s="46">
        <v>200036113</v>
      </c>
      <c r="B1219" s="46" t="s">
        <v>3026</v>
      </c>
      <c r="C1219" s="46" t="s">
        <v>3</v>
      </c>
      <c r="D1219" s="46" t="s">
        <v>3027</v>
      </c>
      <c r="E1219" t="s">
        <v>2486</v>
      </c>
      <c r="F1219" s="50" t="s">
        <v>2485</v>
      </c>
      <c r="G1219" s="39">
        <v>43700</v>
      </c>
      <c r="H1219" s="4">
        <v>1283</v>
      </c>
      <c r="J1219" s="4">
        <v>140</v>
      </c>
      <c r="K1219" s="4">
        <v>170</v>
      </c>
      <c r="L1219" s="4">
        <v>200</v>
      </c>
      <c r="M1219" s="4">
        <v>190</v>
      </c>
      <c r="N1219" s="51">
        <v>175</v>
      </c>
      <c r="O1219" s="73"/>
      <c r="P1219" s="65">
        <f t="shared" si="400"/>
        <v>36</v>
      </c>
      <c r="Q1219" s="65">
        <f t="shared" si="401"/>
        <v>53</v>
      </c>
      <c r="R1219" s="65">
        <f t="shared" ref="R1219:R1225" si="403">VLOOKUP(L1219,PER_CC,2,FALSE)</f>
        <v>48</v>
      </c>
      <c r="S1219" s="65">
        <f t="shared" si="402"/>
        <v>16</v>
      </c>
      <c r="T1219" s="53">
        <f>VLOOKUP(N1219,PER_PGLOB,2,FALSE)</f>
        <v>32</v>
      </c>
      <c r="V1219" s="65">
        <f t="shared" si="393"/>
        <v>2</v>
      </c>
      <c r="W1219" s="65">
        <f t="shared" si="394"/>
        <v>3</v>
      </c>
      <c r="X1219" s="65">
        <f t="shared" si="395"/>
        <v>4</v>
      </c>
      <c r="Y1219" s="65" t="str">
        <f t="shared" si="396"/>
        <v>B1</v>
      </c>
      <c r="AA1219" s="4" t="s">
        <v>263</v>
      </c>
    </row>
    <row r="1220" spans="1:27" hidden="1" x14ac:dyDescent="0.25">
      <c r="A1220" s="46">
        <v>200099411</v>
      </c>
      <c r="B1220" s="46" t="s">
        <v>3389</v>
      </c>
      <c r="C1220" s="46" t="s">
        <v>3</v>
      </c>
      <c r="D1220" s="47" t="s">
        <v>3390</v>
      </c>
      <c r="E1220" t="s">
        <v>2486</v>
      </c>
      <c r="F1220" s="46" t="s">
        <v>2485</v>
      </c>
      <c r="G1220" s="39">
        <v>43700</v>
      </c>
      <c r="H1220" s="73">
        <v>1283</v>
      </c>
      <c r="J1220" s="4">
        <v>100</v>
      </c>
      <c r="K1220" s="4">
        <v>170</v>
      </c>
      <c r="L1220" s="4">
        <v>210</v>
      </c>
      <c r="M1220" s="4">
        <v>220</v>
      </c>
      <c r="N1220" s="51">
        <v>175</v>
      </c>
      <c r="O1220" s="73"/>
      <c r="P1220" s="65">
        <f t="shared" si="400"/>
        <v>12</v>
      </c>
      <c r="Q1220" s="65">
        <f t="shared" si="401"/>
        <v>53</v>
      </c>
      <c r="R1220" s="65">
        <f t="shared" si="403"/>
        <v>59</v>
      </c>
      <c r="S1220" s="65">
        <f t="shared" si="402"/>
        <v>32</v>
      </c>
      <c r="T1220" s="53">
        <f>VLOOKUP(N1220,PER_PGLOB,2,FALSE)</f>
        <v>32</v>
      </c>
      <c r="V1220" s="65">
        <f t="shared" si="393"/>
        <v>1</v>
      </c>
      <c r="W1220" s="65">
        <f t="shared" si="394"/>
        <v>3</v>
      </c>
      <c r="X1220" s="65">
        <f t="shared" si="395"/>
        <v>4</v>
      </c>
      <c r="Y1220" s="65" t="str">
        <f t="shared" si="396"/>
        <v>B2</v>
      </c>
      <c r="AA1220" s="4" t="s">
        <v>263</v>
      </c>
    </row>
    <row r="1221" spans="1:27" hidden="1" x14ac:dyDescent="0.25">
      <c r="A1221" s="46">
        <v>200090095</v>
      </c>
      <c r="B1221" s="46" t="s">
        <v>3042</v>
      </c>
      <c r="C1221" s="46" t="s">
        <v>112</v>
      </c>
      <c r="D1221" s="46" t="s">
        <v>3043</v>
      </c>
      <c r="E1221" t="s">
        <v>2486</v>
      </c>
      <c r="F1221" s="50" t="s">
        <v>2485</v>
      </c>
      <c r="G1221" s="39">
        <v>43700</v>
      </c>
      <c r="H1221" s="4">
        <v>1283</v>
      </c>
      <c r="J1221" s="4">
        <v>190</v>
      </c>
      <c r="K1221" s="4">
        <v>220</v>
      </c>
      <c r="L1221" s="4">
        <v>230</v>
      </c>
      <c r="M1221" s="4">
        <v>240</v>
      </c>
      <c r="N1221" s="59">
        <v>220</v>
      </c>
      <c r="O1221" s="73"/>
      <c r="P1221" s="65">
        <f t="shared" si="400"/>
        <v>73</v>
      </c>
      <c r="Q1221" s="65">
        <f t="shared" si="401"/>
        <v>96</v>
      </c>
      <c r="R1221" s="65">
        <f t="shared" si="403"/>
        <v>79</v>
      </c>
      <c r="S1221" s="65">
        <f t="shared" si="402"/>
        <v>47</v>
      </c>
      <c r="T1221" s="53">
        <f>VLOOKUP(N1221,PER_PGLOB,2,FALSE)</f>
        <v>87</v>
      </c>
      <c r="V1221" s="65">
        <f t="shared" si="393"/>
        <v>3</v>
      </c>
      <c r="W1221" s="65">
        <f t="shared" si="394"/>
        <v>4</v>
      </c>
      <c r="X1221" s="65">
        <f t="shared" si="395"/>
        <v>4</v>
      </c>
      <c r="Y1221" s="65" t="str">
        <f t="shared" si="396"/>
        <v>B2</v>
      </c>
      <c r="AA1221" s="4" t="s">
        <v>263</v>
      </c>
    </row>
    <row r="1222" spans="1:27" hidden="1" x14ac:dyDescent="0.25">
      <c r="A1222" s="46">
        <v>200092210</v>
      </c>
      <c r="B1222" s="46" t="s">
        <v>3046</v>
      </c>
      <c r="C1222" s="46" t="s">
        <v>3047</v>
      </c>
      <c r="D1222" s="46" t="s">
        <v>3048</v>
      </c>
      <c r="E1222" t="s">
        <v>2486</v>
      </c>
      <c r="F1222" s="50" t="s">
        <v>2485</v>
      </c>
      <c r="G1222" s="39">
        <v>43700</v>
      </c>
      <c r="H1222" s="4">
        <v>1283</v>
      </c>
      <c r="J1222" s="4">
        <v>140</v>
      </c>
      <c r="K1222" s="4">
        <v>200</v>
      </c>
      <c r="L1222" s="4">
        <v>190</v>
      </c>
      <c r="M1222" s="4">
        <v>190</v>
      </c>
      <c r="N1222" s="51">
        <v>180</v>
      </c>
      <c r="O1222" s="73"/>
      <c r="P1222" s="65">
        <f t="shared" si="400"/>
        <v>36</v>
      </c>
      <c r="Q1222" s="65">
        <f t="shared" si="401"/>
        <v>87</v>
      </c>
      <c r="R1222" s="65">
        <f t="shared" si="403"/>
        <v>36</v>
      </c>
      <c r="S1222" s="65">
        <f t="shared" si="402"/>
        <v>16</v>
      </c>
      <c r="T1222" s="53">
        <f>VLOOKUP(N1222,PER_PGLOB,2,FALSE)</f>
        <v>37</v>
      </c>
      <c r="V1222" s="65">
        <f t="shared" si="393"/>
        <v>2</v>
      </c>
      <c r="W1222" s="65">
        <f t="shared" si="394"/>
        <v>4</v>
      </c>
      <c r="X1222" s="65">
        <f t="shared" si="395"/>
        <v>3</v>
      </c>
      <c r="Y1222" s="65" t="str">
        <f t="shared" si="396"/>
        <v>B1</v>
      </c>
      <c r="AA1222" s="4" t="s">
        <v>263</v>
      </c>
    </row>
    <row r="1223" spans="1:27" hidden="1" x14ac:dyDescent="0.25">
      <c r="A1223" s="46">
        <v>200092709</v>
      </c>
      <c r="B1223" s="46" t="s">
        <v>3401</v>
      </c>
      <c r="C1223" s="46" t="s">
        <v>633</v>
      </c>
      <c r="D1223" s="47" t="s">
        <v>3402</v>
      </c>
      <c r="E1223" t="s">
        <v>2486</v>
      </c>
      <c r="F1223" s="46" t="s">
        <v>2485</v>
      </c>
      <c r="G1223" s="39">
        <v>43700</v>
      </c>
      <c r="H1223" s="73">
        <v>1283</v>
      </c>
      <c r="J1223" s="4">
        <v>160</v>
      </c>
      <c r="K1223" s="4">
        <v>170</v>
      </c>
      <c r="L1223" s="4">
        <v>200</v>
      </c>
      <c r="M1223" s="4">
        <v>220</v>
      </c>
      <c r="N1223" s="51">
        <v>187.5</v>
      </c>
      <c r="O1223" s="73"/>
      <c r="P1223" s="65">
        <f t="shared" si="400"/>
        <v>48</v>
      </c>
      <c r="Q1223" s="65">
        <f t="shared" si="401"/>
        <v>53</v>
      </c>
      <c r="R1223" s="65">
        <f t="shared" si="403"/>
        <v>48</v>
      </c>
      <c r="S1223" s="65">
        <f t="shared" si="402"/>
        <v>32</v>
      </c>
      <c r="T1223" s="53">
        <v>45</v>
      </c>
      <c r="V1223" s="65">
        <f t="shared" si="393"/>
        <v>3</v>
      </c>
      <c r="W1223" s="65">
        <f t="shared" si="394"/>
        <v>3</v>
      </c>
      <c r="X1223" s="65">
        <f t="shared" si="395"/>
        <v>4</v>
      </c>
      <c r="Y1223" s="65" t="str">
        <f t="shared" si="396"/>
        <v>B2</v>
      </c>
      <c r="AA1223" s="4" t="s">
        <v>263</v>
      </c>
    </row>
    <row r="1224" spans="1:27" hidden="1" x14ac:dyDescent="0.25">
      <c r="A1224" s="46">
        <v>200088658</v>
      </c>
      <c r="B1224" s="46" t="s">
        <v>3057</v>
      </c>
      <c r="C1224" s="46" t="s">
        <v>896</v>
      </c>
      <c r="D1224" s="46" t="s">
        <v>3058</v>
      </c>
      <c r="E1224" t="s">
        <v>2486</v>
      </c>
      <c r="F1224" s="50" t="s">
        <v>2485</v>
      </c>
      <c r="G1224" s="39">
        <v>43700</v>
      </c>
      <c r="H1224" s="4">
        <v>1283</v>
      </c>
      <c r="J1224" s="4">
        <v>160</v>
      </c>
      <c r="K1224" s="4">
        <v>130</v>
      </c>
      <c r="L1224" s="4">
        <v>220</v>
      </c>
      <c r="M1224" s="4">
        <v>230</v>
      </c>
      <c r="N1224" s="51">
        <v>185</v>
      </c>
      <c r="O1224" s="73"/>
      <c r="P1224" s="65">
        <f t="shared" si="400"/>
        <v>48</v>
      </c>
      <c r="Q1224" s="65">
        <f t="shared" si="401"/>
        <v>21</v>
      </c>
      <c r="R1224" s="65">
        <f t="shared" si="403"/>
        <v>69</v>
      </c>
      <c r="S1224" s="65">
        <f t="shared" si="402"/>
        <v>39</v>
      </c>
      <c r="T1224" s="53">
        <f>VLOOKUP(N1224,PER_PGLOB,2,FALSE)</f>
        <v>42</v>
      </c>
      <c r="V1224" s="65">
        <f t="shared" si="393"/>
        <v>3</v>
      </c>
      <c r="W1224" s="65">
        <f t="shared" si="394"/>
        <v>2</v>
      </c>
      <c r="X1224" s="65">
        <f t="shared" si="395"/>
        <v>4</v>
      </c>
      <c r="Y1224" s="65" t="str">
        <f t="shared" si="396"/>
        <v>B2</v>
      </c>
      <c r="AA1224" s="4" t="s">
        <v>263</v>
      </c>
    </row>
    <row r="1225" spans="1:27" hidden="1" x14ac:dyDescent="0.25">
      <c r="A1225" s="46">
        <v>200098763</v>
      </c>
      <c r="B1225" s="46" t="s">
        <v>3405</v>
      </c>
      <c r="C1225" s="46" t="s">
        <v>3</v>
      </c>
      <c r="D1225" s="47" t="s">
        <v>3406</v>
      </c>
      <c r="E1225" t="s">
        <v>2486</v>
      </c>
      <c r="F1225" s="46" t="s">
        <v>2485</v>
      </c>
      <c r="G1225" s="39">
        <v>43700</v>
      </c>
      <c r="H1225" s="73">
        <v>1283</v>
      </c>
      <c r="J1225" s="4">
        <v>90</v>
      </c>
      <c r="K1225" s="4">
        <v>210</v>
      </c>
      <c r="L1225" s="4">
        <v>210</v>
      </c>
      <c r="M1225" s="4">
        <v>280</v>
      </c>
      <c r="N1225" s="51">
        <v>197.5</v>
      </c>
      <c r="O1225" s="73"/>
      <c r="P1225" s="65">
        <f t="shared" si="400"/>
        <v>8</v>
      </c>
      <c r="Q1225" s="65">
        <f t="shared" si="401"/>
        <v>92</v>
      </c>
      <c r="R1225" s="65">
        <f t="shared" si="403"/>
        <v>59</v>
      </c>
      <c r="S1225" s="65">
        <f t="shared" si="402"/>
        <v>91</v>
      </c>
      <c r="T1225" s="53">
        <v>59</v>
      </c>
      <c r="V1225" s="65">
        <f t="shared" si="393"/>
        <v>1</v>
      </c>
      <c r="W1225" s="65">
        <f t="shared" si="394"/>
        <v>4</v>
      </c>
      <c r="X1225" s="65">
        <f t="shared" si="395"/>
        <v>4</v>
      </c>
      <c r="Y1225" s="65" t="str">
        <f t="shared" si="396"/>
        <v>B2</v>
      </c>
      <c r="AA1225" s="4" t="s">
        <v>263</v>
      </c>
    </row>
    <row r="1226" spans="1:27" hidden="1" x14ac:dyDescent="0.25">
      <c r="A1226" s="46">
        <v>200072932</v>
      </c>
      <c r="B1226" s="46" t="s">
        <v>3061</v>
      </c>
      <c r="C1226" s="46" t="s">
        <v>3062</v>
      </c>
      <c r="D1226" s="46" t="s">
        <v>3063</v>
      </c>
      <c r="E1226" t="s">
        <v>2486</v>
      </c>
      <c r="F1226" s="50" t="s">
        <v>2485</v>
      </c>
      <c r="G1226" s="39">
        <v>43700</v>
      </c>
      <c r="H1226" s="4">
        <v>1283</v>
      </c>
      <c r="J1226" s="4">
        <v>220</v>
      </c>
      <c r="K1226" s="4">
        <v>190</v>
      </c>
      <c r="L1226" s="4">
        <v>260</v>
      </c>
      <c r="M1226" s="4">
        <v>240</v>
      </c>
      <c r="N1226" s="59">
        <v>227.5</v>
      </c>
      <c r="O1226" s="73"/>
      <c r="P1226" s="65">
        <f t="shared" si="400"/>
        <v>89</v>
      </c>
      <c r="Q1226" s="65">
        <f t="shared" si="401"/>
        <v>79</v>
      </c>
      <c r="R1226" s="65">
        <v>99</v>
      </c>
      <c r="S1226" s="65">
        <f t="shared" si="402"/>
        <v>47</v>
      </c>
      <c r="T1226" s="53">
        <v>93</v>
      </c>
      <c r="V1226" s="65">
        <f t="shared" si="393"/>
        <v>4</v>
      </c>
      <c r="W1226" s="65">
        <f t="shared" si="394"/>
        <v>3</v>
      </c>
      <c r="X1226" s="65">
        <f t="shared" si="395"/>
        <v>4</v>
      </c>
      <c r="Y1226" s="65" t="str">
        <f t="shared" si="396"/>
        <v>B2</v>
      </c>
      <c r="AA1226" s="4" t="s">
        <v>263</v>
      </c>
    </row>
    <row r="1227" spans="1:27" hidden="1" x14ac:dyDescent="0.25">
      <c r="A1227" s="46">
        <v>200089499</v>
      </c>
      <c r="B1227" s="46" t="s">
        <v>3064</v>
      </c>
      <c r="C1227" s="46" t="s">
        <v>3065</v>
      </c>
      <c r="D1227" s="46" t="s">
        <v>3066</v>
      </c>
      <c r="E1227" t="s">
        <v>2486</v>
      </c>
      <c r="F1227" s="50" t="s">
        <v>2485</v>
      </c>
      <c r="G1227" s="39">
        <v>43700</v>
      </c>
      <c r="H1227" s="4">
        <v>1283</v>
      </c>
      <c r="J1227" s="4">
        <v>200</v>
      </c>
      <c r="K1227" s="4">
        <v>200</v>
      </c>
      <c r="L1227" s="4">
        <v>200</v>
      </c>
      <c r="M1227" s="4">
        <v>260</v>
      </c>
      <c r="N1227" s="51">
        <v>215</v>
      </c>
      <c r="O1227" s="73"/>
      <c r="P1227" s="65">
        <f t="shared" si="400"/>
        <v>79</v>
      </c>
      <c r="Q1227" s="65">
        <f t="shared" si="401"/>
        <v>87</v>
      </c>
      <c r="R1227" s="65">
        <f>VLOOKUP(L1227,PER_CC,2,FALSE)</f>
        <v>48</v>
      </c>
      <c r="S1227" s="65">
        <f t="shared" si="402"/>
        <v>66</v>
      </c>
      <c r="T1227" s="53">
        <f>VLOOKUP(N1227,PER_PGLOB,2,FALSE)</f>
        <v>83</v>
      </c>
      <c r="V1227" s="65">
        <f t="shared" si="393"/>
        <v>3</v>
      </c>
      <c r="W1227" s="65">
        <f t="shared" si="394"/>
        <v>4</v>
      </c>
      <c r="X1227" s="65">
        <f t="shared" si="395"/>
        <v>4</v>
      </c>
      <c r="Y1227" s="65" t="str">
        <f t="shared" si="396"/>
        <v>B2</v>
      </c>
      <c r="AA1227" s="4" t="s">
        <v>263</v>
      </c>
    </row>
    <row r="1228" spans="1:27" hidden="1" x14ac:dyDescent="0.25">
      <c r="A1228" s="46">
        <v>200056499</v>
      </c>
      <c r="B1228" s="46" t="s">
        <v>3108</v>
      </c>
      <c r="C1228" s="46" t="s">
        <v>663</v>
      </c>
      <c r="D1228" s="46" t="s">
        <v>3109</v>
      </c>
      <c r="E1228" t="s">
        <v>2486</v>
      </c>
      <c r="F1228" s="50" t="s">
        <v>2485</v>
      </c>
      <c r="G1228" s="39">
        <v>43700</v>
      </c>
      <c r="H1228" s="4">
        <v>1283</v>
      </c>
      <c r="J1228" s="4">
        <v>190</v>
      </c>
      <c r="K1228" s="4">
        <v>80</v>
      </c>
      <c r="L1228" s="4">
        <v>80</v>
      </c>
      <c r="M1228" s="4">
        <v>230</v>
      </c>
      <c r="N1228" s="51">
        <v>145</v>
      </c>
      <c r="O1228" s="73"/>
      <c r="P1228" s="65">
        <f t="shared" si="400"/>
        <v>73</v>
      </c>
      <c r="Q1228" s="65">
        <f t="shared" si="401"/>
        <v>5</v>
      </c>
      <c r="R1228" s="65">
        <f>VLOOKUP(L1228,PER_CC,2,FALSE)</f>
        <v>4</v>
      </c>
      <c r="S1228" s="65">
        <f t="shared" si="402"/>
        <v>39</v>
      </c>
      <c r="T1228" s="53">
        <f>VLOOKUP(N1228,PER_PGLOB,2,FALSE)</f>
        <v>12</v>
      </c>
      <c r="V1228" s="65">
        <f t="shared" si="393"/>
        <v>3</v>
      </c>
      <c r="W1228" s="65">
        <f t="shared" si="394"/>
        <v>1</v>
      </c>
      <c r="X1228" s="65">
        <f t="shared" si="395"/>
        <v>1</v>
      </c>
      <c r="Y1228" s="65" t="str">
        <f t="shared" si="396"/>
        <v>B2</v>
      </c>
      <c r="AA1228" s="4" t="s">
        <v>263</v>
      </c>
    </row>
    <row r="1229" spans="1:27" hidden="1" x14ac:dyDescent="0.25">
      <c r="A1229" s="46">
        <v>200093975</v>
      </c>
      <c r="B1229" s="46" t="s">
        <v>3071</v>
      </c>
      <c r="C1229" s="46" t="s">
        <v>3072</v>
      </c>
      <c r="D1229" s="46" t="s">
        <v>3073</v>
      </c>
      <c r="E1229" t="s">
        <v>2486</v>
      </c>
      <c r="F1229" s="50" t="s">
        <v>2485</v>
      </c>
      <c r="G1229" s="39">
        <v>43700</v>
      </c>
      <c r="H1229" s="4">
        <v>1283</v>
      </c>
      <c r="J1229" s="4">
        <v>210</v>
      </c>
      <c r="K1229" s="4">
        <v>220</v>
      </c>
      <c r="L1229" s="4">
        <v>150</v>
      </c>
      <c r="M1229" s="4">
        <v>280</v>
      </c>
      <c r="N1229" s="59">
        <v>215</v>
      </c>
      <c r="O1229" s="73"/>
      <c r="P1229" s="65">
        <f t="shared" si="400"/>
        <v>83</v>
      </c>
      <c r="Q1229" s="65">
        <f t="shared" si="401"/>
        <v>96</v>
      </c>
      <c r="R1229" s="65">
        <v>12</v>
      </c>
      <c r="S1229" s="65">
        <f t="shared" si="402"/>
        <v>91</v>
      </c>
      <c r="T1229" s="53">
        <f>VLOOKUP(N1229,PER_PGLOB,2,FALSE)</f>
        <v>83</v>
      </c>
      <c r="V1229" s="65">
        <f t="shared" si="393"/>
        <v>4</v>
      </c>
      <c r="W1229" s="65">
        <f t="shared" si="394"/>
        <v>4</v>
      </c>
      <c r="X1229" s="65">
        <f t="shared" si="395"/>
        <v>2</v>
      </c>
      <c r="Y1229" s="65" t="str">
        <f t="shared" si="396"/>
        <v>B2</v>
      </c>
      <c r="AA1229" s="4" t="s">
        <v>263</v>
      </c>
    </row>
    <row r="1230" spans="1:27" hidden="1" x14ac:dyDescent="0.25">
      <c r="A1230" s="46">
        <v>200092023</v>
      </c>
      <c r="B1230" s="46" t="s">
        <v>3080</v>
      </c>
      <c r="C1230" s="46" t="s">
        <v>462</v>
      </c>
      <c r="D1230" s="46" t="s">
        <v>3081</v>
      </c>
      <c r="E1230" t="s">
        <v>2486</v>
      </c>
      <c r="F1230" s="50" t="s">
        <v>2485</v>
      </c>
      <c r="G1230" s="39">
        <v>43700</v>
      </c>
      <c r="H1230" s="4">
        <v>1283</v>
      </c>
      <c r="J1230" s="4">
        <v>160</v>
      </c>
      <c r="K1230" s="4">
        <v>210</v>
      </c>
      <c r="L1230" s="4">
        <v>230</v>
      </c>
      <c r="M1230" s="4">
        <v>160</v>
      </c>
      <c r="N1230" s="51">
        <v>190</v>
      </c>
      <c r="O1230" s="73"/>
      <c r="P1230" s="65">
        <f t="shared" si="400"/>
        <v>48</v>
      </c>
      <c r="Q1230" s="65">
        <f t="shared" si="401"/>
        <v>92</v>
      </c>
      <c r="R1230" s="65">
        <f t="shared" ref="R1230:R1237" si="404">VLOOKUP(L1230,PER_CC,2,FALSE)</f>
        <v>79</v>
      </c>
      <c r="S1230" s="65">
        <f t="shared" si="402"/>
        <v>8</v>
      </c>
      <c r="T1230" s="53">
        <f>VLOOKUP(N1230,PER_PGLOB,2,FALSE)</f>
        <v>50</v>
      </c>
      <c r="V1230" s="65">
        <f t="shared" si="393"/>
        <v>3</v>
      </c>
      <c r="W1230" s="65">
        <f t="shared" si="394"/>
        <v>4</v>
      </c>
      <c r="X1230" s="65">
        <f t="shared" si="395"/>
        <v>4</v>
      </c>
      <c r="Y1230" s="65" t="str">
        <f t="shared" si="396"/>
        <v>A2</v>
      </c>
      <c r="AA1230" s="4" t="s">
        <v>263</v>
      </c>
    </row>
    <row r="1231" spans="1:27" hidden="1" x14ac:dyDescent="0.25">
      <c r="A1231" s="46">
        <v>200089682</v>
      </c>
      <c r="B1231" s="46" t="s">
        <v>3082</v>
      </c>
      <c r="C1231" s="46" t="s">
        <v>3083</v>
      </c>
      <c r="D1231" s="46" t="s">
        <v>3084</v>
      </c>
      <c r="E1231" t="s">
        <v>2486</v>
      </c>
      <c r="F1231" s="50" t="s">
        <v>2485</v>
      </c>
      <c r="G1231" s="39">
        <v>43700</v>
      </c>
      <c r="H1231" s="4">
        <v>1283</v>
      </c>
      <c r="J1231" s="4">
        <v>160</v>
      </c>
      <c r="K1231" s="4">
        <v>180</v>
      </c>
      <c r="L1231" s="4">
        <v>230</v>
      </c>
      <c r="M1231" s="4">
        <v>260</v>
      </c>
      <c r="N1231" s="51">
        <v>207.5</v>
      </c>
      <c r="O1231" s="73"/>
      <c r="P1231" s="65">
        <f t="shared" si="400"/>
        <v>48</v>
      </c>
      <c r="Q1231" s="65">
        <f t="shared" si="401"/>
        <v>71</v>
      </c>
      <c r="R1231" s="65">
        <f t="shared" si="404"/>
        <v>79</v>
      </c>
      <c r="S1231" s="65">
        <f t="shared" si="402"/>
        <v>66</v>
      </c>
      <c r="T1231" s="53">
        <v>74</v>
      </c>
      <c r="V1231" s="65">
        <f t="shared" si="393"/>
        <v>3</v>
      </c>
      <c r="W1231" s="65">
        <f t="shared" si="394"/>
        <v>3</v>
      </c>
      <c r="X1231" s="65">
        <f t="shared" si="395"/>
        <v>4</v>
      </c>
      <c r="Y1231" s="65" t="str">
        <f t="shared" si="396"/>
        <v>B2</v>
      </c>
      <c r="AA1231" s="4" t="s">
        <v>263</v>
      </c>
    </row>
    <row r="1232" spans="1:27" hidden="1" x14ac:dyDescent="0.25">
      <c r="A1232" s="46">
        <v>200100162</v>
      </c>
      <c r="B1232" s="46" t="s">
        <v>3091</v>
      </c>
      <c r="C1232" s="46" t="s">
        <v>745</v>
      </c>
      <c r="D1232" s="46" t="s">
        <v>3092</v>
      </c>
      <c r="E1232" t="s">
        <v>2486</v>
      </c>
      <c r="F1232" s="50" t="s">
        <v>2485</v>
      </c>
      <c r="G1232" s="39">
        <v>43700</v>
      </c>
      <c r="H1232" s="4">
        <v>1283</v>
      </c>
      <c r="J1232" s="4">
        <v>190</v>
      </c>
      <c r="K1232" s="4">
        <v>130</v>
      </c>
      <c r="L1232" s="4">
        <v>220</v>
      </c>
      <c r="M1232" s="4">
        <v>290</v>
      </c>
      <c r="N1232" s="59">
        <v>207.5</v>
      </c>
      <c r="O1232" s="73"/>
      <c r="P1232" s="65">
        <f t="shared" si="400"/>
        <v>73</v>
      </c>
      <c r="Q1232" s="65">
        <f t="shared" si="401"/>
        <v>21</v>
      </c>
      <c r="R1232" s="65">
        <f t="shared" si="404"/>
        <v>69</v>
      </c>
      <c r="S1232" s="65">
        <f t="shared" si="402"/>
        <v>97</v>
      </c>
      <c r="T1232" s="53">
        <v>74</v>
      </c>
      <c r="V1232" s="65">
        <f t="shared" si="393"/>
        <v>3</v>
      </c>
      <c r="W1232" s="65">
        <f t="shared" si="394"/>
        <v>2</v>
      </c>
      <c r="X1232" s="65">
        <f t="shared" si="395"/>
        <v>4</v>
      </c>
      <c r="Y1232" s="65" t="str">
        <f t="shared" si="396"/>
        <v>B2</v>
      </c>
      <c r="AA1232" s="4" t="s">
        <v>263</v>
      </c>
    </row>
    <row r="1233" spans="1:27" hidden="1" x14ac:dyDescent="0.25">
      <c r="A1233" s="46">
        <v>200091053</v>
      </c>
      <c r="B1233" s="46" t="s">
        <v>3093</v>
      </c>
      <c r="C1233" s="46" t="s">
        <v>155</v>
      </c>
      <c r="D1233" s="46" t="s">
        <v>3094</v>
      </c>
      <c r="E1233" t="s">
        <v>2486</v>
      </c>
      <c r="F1233" s="50" t="s">
        <v>2485</v>
      </c>
      <c r="G1233" s="39">
        <v>43700</v>
      </c>
      <c r="H1233" s="4">
        <v>1283</v>
      </c>
      <c r="J1233" s="4">
        <v>170</v>
      </c>
      <c r="K1233" s="4">
        <v>200</v>
      </c>
      <c r="L1233" s="4">
        <v>230</v>
      </c>
      <c r="M1233" s="4">
        <v>290</v>
      </c>
      <c r="N1233" s="59">
        <v>222.5</v>
      </c>
      <c r="O1233" s="73"/>
      <c r="P1233" s="65">
        <f t="shared" si="400"/>
        <v>55</v>
      </c>
      <c r="Q1233" s="65">
        <f t="shared" si="401"/>
        <v>87</v>
      </c>
      <c r="R1233" s="65">
        <f t="shared" si="404"/>
        <v>79</v>
      </c>
      <c r="S1233" s="65">
        <f t="shared" si="402"/>
        <v>97</v>
      </c>
      <c r="T1233" s="53">
        <v>89</v>
      </c>
      <c r="V1233" s="65">
        <f t="shared" si="393"/>
        <v>3</v>
      </c>
      <c r="W1233" s="65">
        <f t="shared" si="394"/>
        <v>4</v>
      </c>
      <c r="X1233" s="65">
        <f t="shared" si="395"/>
        <v>4</v>
      </c>
      <c r="Y1233" s="65" t="str">
        <f t="shared" si="396"/>
        <v>B2</v>
      </c>
      <c r="AA1233" s="4" t="s">
        <v>263</v>
      </c>
    </row>
    <row r="1234" spans="1:27" hidden="1" x14ac:dyDescent="0.25">
      <c r="A1234" s="46">
        <v>200090950</v>
      </c>
      <c r="B1234" s="46" t="s">
        <v>3097</v>
      </c>
      <c r="C1234" s="46" t="s">
        <v>832</v>
      </c>
      <c r="D1234" s="46" t="s">
        <v>3098</v>
      </c>
      <c r="E1234" t="s">
        <v>2486</v>
      </c>
      <c r="F1234" s="50" t="s">
        <v>2485</v>
      </c>
      <c r="G1234" s="39">
        <v>43700</v>
      </c>
      <c r="H1234" s="4">
        <v>1283</v>
      </c>
      <c r="J1234" s="4">
        <v>130</v>
      </c>
      <c r="K1234" s="4">
        <v>190</v>
      </c>
      <c r="L1234" s="4">
        <v>200</v>
      </c>
      <c r="M1234" s="4">
        <v>230</v>
      </c>
      <c r="N1234" s="51">
        <v>187.5</v>
      </c>
      <c r="O1234" s="73"/>
      <c r="P1234" s="65">
        <f t="shared" si="400"/>
        <v>30</v>
      </c>
      <c r="Q1234" s="65">
        <f t="shared" si="401"/>
        <v>79</v>
      </c>
      <c r="R1234" s="65">
        <f t="shared" si="404"/>
        <v>48</v>
      </c>
      <c r="S1234" s="65">
        <f t="shared" si="402"/>
        <v>39</v>
      </c>
      <c r="T1234" s="53">
        <v>45</v>
      </c>
      <c r="V1234" s="65">
        <f t="shared" si="393"/>
        <v>2</v>
      </c>
      <c r="W1234" s="65">
        <f t="shared" si="394"/>
        <v>3</v>
      </c>
      <c r="X1234" s="65">
        <f t="shared" si="395"/>
        <v>4</v>
      </c>
      <c r="Y1234" s="65" t="str">
        <f t="shared" si="396"/>
        <v>B2</v>
      </c>
      <c r="AA1234" s="4" t="s">
        <v>263</v>
      </c>
    </row>
    <row r="1235" spans="1:27" hidden="1" x14ac:dyDescent="0.25">
      <c r="A1235" s="46">
        <v>200038748</v>
      </c>
      <c r="B1235" s="46" t="s">
        <v>2512</v>
      </c>
      <c r="C1235" s="46" t="s">
        <v>3</v>
      </c>
      <c r="D1235" s="46" t="s">
        <v>2513</v>
      </c>
      <c r="E1235" t="s">
        <v>2491</v>
      </c>
      <c r="F1235" s="50" t="s">
        <v>2485</v>
      </c>
      <c r="G1235" s="39">
        <v>43700</v>
      </c>
      <c r="H1235" s="4">
        <v>1283</v>
      </c>
      <c r="J1235" s="4">
        <v>200</v>
      </c>
      <c r="K1235" s="4">
        <v>240</v>
      </c>
      <c r="L1235" s="4">
        <v>240</v>
      </c>
      <c r="M1235" s="4">
        <v>270</v>
      </c>
      <c r="N1235" s="59">
        <v>237.5</v>
      </c>
      <c r="O1235" s="73"/>
      <c r="P1235" s="65">
        <f t="shared" si="400"/>
        <v>79</v>
      </c>
      <c r="Q1235" s="65">
        <f t="shared" si="401"/>
        <v>99</v>
      </c>
      <c r="R1235" s="65">
        <f t="shared" si="404"/>
        <v>91</v>
      </c>
      <c r="S1235" s="65">
        <f t="shared" si="402"/>
        <v>80</v>
      </c>
      <c r="T1235" s="53">
        <v>98</v>
      </c>
      <c r="V1235" s="65">
        <f t="shared" si="393"/>
        <v>3</v>
      </c>
      <c r="W1235" s="65">
        <f t="shared" si="394"/>
        <v>4</v>
      </c>
      <c r="X1235" s="65">
        <f t="shared" si="395"/>
        <v>4</v>
      </c>
      <c r="Y1235" s="65" t="str">
        <f t="shared" si="396"/>
        <v>B2</v>
      </c>
      <c r="AA1235" s="4" t="s">
        <v>263</v>
      </c>
    </row>
    <row r="1236" spans="1:27" hidden="1" x14ac:dyDescent="0.25">
      <c r="A1236" s="46">
        <v>200081210</v>
      </c>
      <c r="B1236" s="46" t="s">
        <v>2520</v>
      </c>
      <c r="C1236" s="46" t="s">
        <v>3</v>
      </c>
      <c r="D1236" s="46" t="s">
        <v>2521</v>
      </c>
      <c r="E1236" t="s">
        <v>2491</v>
      </c>
      <c r="F1236" s="50" t="s">
        <v>2485</v>
      </c>
      <c r="G1236" s="39">
        <v>43700</v>
      </c>
      <c r="H1236" s="4">
        <v>1283</v>
      </c>
      <c r="J1236" s="4">
        <v>100</v>
      </c>
      <c r="K1236" s="4">
        <v>60</v>
      </c>
      <c r="L1236" s="4">
        <v>60</v>
      </c>
      <c r="M1236" s="4">
        <v>60</v>
      </c>
      <c r="N1236" s="59">
        <v>70</v>
      </c>
      <c r="O1236" s="73"/>
      <c r="P1236" s="65">
        <f t="shared" si="400"/>
        <v>12</v>
      </c>
      <c r="Q1236" s="65">
        <v>3</v>
      </c>
      <c r="R1236" s="65">
        <f t="shared" si="404"/>
        <v>2</v>
      </c>
      <c r="S1236" s="65">
        <v>1</v>
      </c>
      <c r="T1236" s="53">
        <v>1</v>
      </c>
      <c r="V1236" s="65">
        <f t="shared" si="393"/>
        <v>1</v>
      </c>
      <c r="W1236" s="65">
        <f t="shared" si="394"/>
        <v>1</v>
      </c>
      <c r="X1236" s="65">
        <f t="shared" si="395"/>
        <v>1</v>
      </c>
      <c r="Y1236" s="65" t="str">
        <f t="shared" si="396"/>
        <v>-A1</v>
      </c>
      <c r="AA1236" s="4" t="s">
        <v>263</v>
      </c>
    </row>
    <row r="1237" spans="1:27" hidden="1" x14ac:dyDescent="0.25">
      <c r="A1237" s="46">
        <v>200071892</v>
      </c>
      <c r="B1237" s="46" t="s">
        <v>3220</v>
      </c>
      <c r="C1237" s="46" t="s">
        <v>8</v>
      </c>
      <c r="D1237" s="47" t="s">
        <v>3221</v>
      </c>
      <c r="E1237" t="s">
        <v>2491</v>
      </c>
      <c r="F1237" s="46" t="s">
        <v>2485</v>
      </c>
      <c r="G1237" s="39">
        <v>43700</v>
      </c>
      <c r="H1237" s="73">
        <v>1283</v>
      </c>
      <c r="J1237" s="4">
        <v>160</v>
      </c>
      <c r="K1237" s="4">
        <v>190</v>
      </c>
      <c r="L1237" s="4">
        <v>180</v>
      </c>
      <c r="M1237" s="4">
        <v>290</v>
      </c>
      <c r="N1237" s="59">
        <v>205</v>
      </c>
      <c r="O1237" s="73"/>
      <c r="P1237" s="65">
        <f t="shared" si="400"/>
        <v>48</v>
      </c>
      <c r="Q1237" s="65">
        <f t="shared" ref="Q1237:Q1253" si="405">VLOOKUP(K1237,PER_LC,2,FALSE)</f>
        <v>79</v>
      </c>
      <c r="R1237" s="65">
        <f t="shared" si="404"/>
        <v>29</v>
      </c>
      <c r="S1237" s="65">
        <f>VLOOKUP(M1237,PER_IGL,2,FALSE)</f>
        <v>97</v>
      </c>
      <c r="T1237" s="53">
        <f>VLOOKUP(N1237,PER_PGLOB,2,FALSE)</f>
        <v>72</v>
      </c>
      <c r="V1237" s="65">
        <f t="shared" si="393"/>
        <v>3</v>
      </c>
      <c r="W1237" s="65">
        <f t="shared" si="394"/>
        <v>3</v>
      </c>
      <c r="X1237" s="65">
        <f t="shared" si="395"/>
        <v>3</v>
      </c>
      <c r="Y1237" s="65" t="str">
        <f t="shared" si="396"/>
        <v>B2</v>
      </c>
      <c r="AA1237" s="4" t="s">
        <v>263</v>
      </c>
    </row>
    <row r="1238" spans="1:27" hidden="1" x14ac:dyDescent="0.25">
      <c r="A1238" s="46">
        <v>200071896</v>
      </c>
      <c r="B1238" s="46" t="s">
        <v>3227</v>
      </c>
      <c r="C1238" s="46" t="s">
        <v>575</v>
      </c>
      <c r="D1238" s="47" t="s">
        <v>3228</v>
      </c>
      <c r="E1238" t="s">
        <v>2491</v>
      </c>
      <c r="F1238" s="46" t="s">
        <v>2485</v>
      </c>
      <c r="G1238" s="39">
        <v>43700</v>
      </c>
      <c r="H1238" s="73">
        <v>1283</v>
      </c>
      <c r="J1238" s="4">
        <v>200</v>
      </c>
      <c r="K1238" s="4">
        <v>220</v>
      </c>
      <c r="L1238" s="4">
        <v>260</v>
      </c>
      <c r="M1238" s="4">
        <v>300</v>
      </c>
      <c r="N1238" s="59">
        <v>245</v>
      </c>
      <c r="O1238" s="73"/>
      <c r="P1238" s="65">
        <f t="shared" si="400"/>
        <v>79</v>
      </c>
      <c r="Q1238" s="65">
        <f t="shared" si="405"/>
        <v>96</v>
      </c>
      <c r="R1238" s="65">
        <v>99</v>
      </c>
      <c r="S1238" s="65">
        <v>100</v>
      </c>
      <c r="T1238" s="53">
        <f>VLOOKUP(N1238,PER_PGLOB,2,FALSE)</f>
        <v>99</v>
      </c>
      <c r="V1238" s="65">
        <f t="shared" si="393"/>
        <v>3</v>
      </c>
      <c r="W1238" s="65">
        <f t="shared" si="394"/>
        <v>4</v>
      </c>
      <c r="X1238" s="65">
        <f t="shared" si="395"/>
        <v>4</v>
      </c>
      <c r="Y1238" s="65" t="str">
        <f t="shared" si="396"/>
        <v>B2</v>
      </c>
      <c r="AA1238" s="4" t="s">
        <v>263</v>
      </c>
    </row>
    <row r="1239" spans="1:27" hidden="1" x14ac:dyDescent="0.25">
      <c r="A1239" s="46">
        <v>200068910</v>
      </c>
      <c r="B1239" s="46" t="s">
        <v>2533</v>
      </c>
      <c r="C1239" s="46" t="s">
        <v>112</v>
      </c>
      <c r="D1239" s="46" t="s">
        <v>2534</v>
      </c>
      <c r="E1239" t="s">
        <v>2491</v>
      </c>
      <c r="F1239" s="50" t="s">
        <v>2485</v>
      </c>
      <c r="G1239" s="39">
        <v>43700</v>
      </c>
      <c r="H1239" s="4">
        <v>1283</v>
      </c>
      <c r="J1239" s="4">
        <v>110</v>
      </c>
      <c r="K1239" s="4">
        <v>130</v>
      </c>
      <c r="L1239" s="4">
        <v>170</v>
      </c>
      <c r="M1239" s="4">
        <v>250</v>
      </c>
      <c r="N1239" s="51">
        <v>165</v>
      </c>
      <c r="O1239" s="73"/>
      <c r="P1239" s="65">
        <f t="shared" si="400"/>
        <v>16</v>
      </c>
      <c r="Q1239" s="65">
        <f t="shared" si="405"/>
        <v>21</v>
      </c>
      <c r="R1239" s="65">
        <f>VLOOKUP(L1239,PER_CC,2,FALSE)</f>
        <v>18</v>
      </c>
      <c r="S1239" s="65">
        <f t="shared" ref="S1239:S1277" si="406">VLOOKUP(M1239,PER_IGL,2,FALSE)</f>
        <v>55</v>
      </c>
      <c r="T1239" s="53">
        <f>VLOOKUP(N1239,PER_PGLOB,2,FALSE)</f>
        <v>24</v>
      </c>
      <c r="V1239" s="65">
        <f t="shared" si="393"/>
        <v>1</v>
      </c>
      <c r="W1239" s="65">
        <f t="shared" si="394"/>
        <v>2</v>
      </c>
      <c r="X1239" s="65">
        <f t="shared" si="395"/>
        <v>3</v>
      </c>
      <c r="Y1239" s="65" t="str">
        <f t="shared" si="396"/>
        <v>B2</v>
      </c>
      <c r="AA1239" s="4" t="s">
        <v>263</v>
      </c>
    </row>
    <row r="1240" spans="1:27" hidden="1" x14ac:dyDescent="0.25">
      <c r="A1240" s="46">
        <v>200071148</v>
      </c>
      <c r="B1240" s="46" t="s">
        <v>2535</v>
      </c>
      <c r="C1240" s="46" t="s">
        <v>3</v>
      </c>
      <c r="D1240" s="46" t="s">
        <v>2536</v>
      </c>
      <c r="E1240" t="s">
        <v>2491</v>
      </c>
      <c r="F1240" s="50" t="s">
        <v>2485</v>
      </c>
      <c r="G1240" s="39">
        <v>43700</v>
      </c>
      <c r="H1240" s="4">
        <v>1283</v>
      </c>
      <c r="J1240" s="4">
        <v>160</v>
      </c>
      <c r="K1240" s="4">
        <v>170</v>
      </c>
      <c r="L1240" s="4">
        <v>230</v>
      </c>
      <c r="M1240" s="4">
        <v>220</v>
      </c>
      <c r="N1240" s="51">
        <v>195</v>
      </c>
      <c r="O1240" s="73"/>
      <c r="P1240" s="65">
        <f t="shared" si="400"/>
        <v>48</v>
      </c>
      <c r="Q1240" s="65">
        <f t="shared" si="405"/>
        <v>53</v>
      </c>
      <c r="R1240" s="65">
        <f>VLOOKUP(L1240,PER_CC,2,FALSE)</f>
        <v>79</v>
      </c>
      <c r="S1240" s="65">
        <f t="shared" si="406"/>
        <v>32</v>
      </c>
      <c r="T1240" s="53">
        <f>VLOOKUP(N1240,PER_PGLOB,2,FALSE)</f>
        <v>55</v>
      </c>
      <c r="V1240" s="65">
        <f t="shared" si="393"/>
        <v>3</v>
      </c>
      <c r="W1240" s="65">
        <f t="shared" si="394"/>
        <v>3</v>
      </c>
      <c r="X1240" s="65">
        <f t="shared" si="395"/>
        <v>4</v>
      </c>
      <c r="Y1240" s="65" t="str">
        <f t="shared" si="396"/>
        <v>B2</v>
      </c>
      <c r="AA1240" s="4" t="s">
        <v>263</v>
      </c>
    </row>
    <row r="1241" spans="1:27" hidden="1" x14ac:dyDescent="0.25">
      <c r="A1241" s="46">
        <v>200071450</v>
      </c>
      <c r="B1241" s="46" t="s">
        <v>2539</v>
      </c>
      <c r="C1241" s="46" t="s">
        <v>799</v>
      </c>
      <c r="D1241" s="46" t="s">
        <v>2540</v>
      </c>
      <c r="E1241" t="s">
        <v>2491</v>
      </c>
      <c r="F1241" s="50" t="s">
        <v>2485</v>
      </c>
      <c r="G1241" s="39">
        <v>43700</v>
      </c>
      <c r="H1241" s="4">
        <v>1283</v>
      </c>
      <c r="J1241" s="4">
        <v>120</v>
      </c>
      <c r="K1241" s="4">
        <v>210</v>
      </c>
      <c r="L1241" s="4">
        <v>200</v>
      </c>
      <c r="M1241" s="4">
        <v>250</v>
      </c>
      <c r="N1241" s="51">
        <v>195</v>
      </c>
      <c r="O1241" s="73"/>
      <c r="P1241" s="65">
        <f t="shared" si="400"/>
        <v>24</v>
      </c>
      <c r="Q1241" s="65">
        <f t="shared" si="405"/>
        <v>92</v>
      </c>
      <c r="R1241" s="65">
        <f>VLOOKUP(L1241,PER_CC,2,FALSE)</f>
        <v>48</v>
      </c>
      <c r="S1241" s="65">
        <f t="shared" si="406"/>
        <v>55</v>
      </c>
      <c r="T1241" s="53">
        <f>VLOOKUP(N1241,PER_PGLOB,2,FALSE)</f>
        <v>55</v>
      </c>
      <c r="V1241" s="65">
        <f t="shared" si="393"/>
        <v>1</v>
      </c>
      <c r="W1241" s="65">
        <f t="shared" si="394"/>
        <v>4</v>
      </c>
      <c r="X1241" s="65">
        <f t="shared" si="395"/>
        <v>4</v>
      </c>
      <c r="Y1241" s="65" t="str">
        <f t="shared" si="396"/>
        <v>B2</v>
      </c>
      <c r="AA1241" s="4" t="s">
        <v>263</v>
      </c>
    </row>
    <row r="1242" spans="1:27" hidden="1" x14ac:dyDescent="0.25">
      <c r="A1242" s="46">
        <v>200080150</v>
      </c>
      <c r="B1242" s="46" t="s">
        <v>2541</v>
      </c>
      <c r="C1242" s="46" t="s">
        <v>1040</v>
      </c>
      <c r="D1242" s="46" t="s">
        <v>2542</v>
      </c>
      <c r="E1242" t="s">
        <v>2491</v>
      </c>
      <c r="F1242" s="50" t="s">
        <v>2485</v>
      </c>
      <c r="G1242" s="39">
        <v>43700</v>
      </c>
      <c r="H1242" s="4">
        <v>1283</v>
      </c>
      <c r="J1242" s="4">
        <v>70</v>
      </c>
      <c r="K1242" s="4">
        <v>100</v>
      </c>
      <c r="L1242" s="4">
        <v>90</v>
      </c>
      <c r="M1242" s="4">
        <v>210</v>
      </c>
      <c r="N1242" s="59">
        <v>117.5</v>
      </c>
      <c r="O1242" s="73"/>
      <c r="P1242" s="65">
        <f t="shared" si="400"/>
        <v>3</v>
      </c>
      <c r="Q1242" s="65">
        <f t="shared" si="405"/>
        <v>9</v>
      </c>
      <c r="R1242" s="65">
        <v>5</v>
      </c>
      <c r="S1242" s="65">
        <f t="shared" si="406"/>
        <v>26</v>
      </c>
      <c r="T1242" s="53">
        <v>5</v>
      </c>
      <c r="V1242" s="65">
        <f t="shared" si="393"/>
        <v>1</v>
      </c>
      <c r="W1242" s="65">
        <f t="shared" si="394"/>
        <v>1</v>
      </c>
      <c r="X1242" s="65">
        <f t="shared" si="395"/>
        <v>1</v>
      </c>
      <c r="Y1242" s="65" t="str">
        <f t="shared" si="396"/>
        <v>B2</v>
      </c>
      <c r="AA1242" s="4" t="s">
        <v>263</v>
      </c>
    </row>
    <row r="1243" spans="1:27" hidden="1" x14ac:dyDescent="0.25">
      <c r="A1243" s="46">
        <v>200071453</v>
      </c>
      <c r="B1243" s="46" t="s">
        <v>2543</v>
      </c>
      <c r="C1243" s="46" t="s">
        <v>421</v>
      </c>
      <c r="D1243" s="46" t="s">
        <v>2544</v>
      </c>
      <c r="E1243" t="s">
        <v>2491</v>
      </c>
      <c r="F1243" s="50" t="s">
        <v>2485</v>
      </c>
      <c r="G1243" s="39">
        <v>43700</v>
      </c>
      <c r="H1243" s="4">
        <v>1283</v>
      </c>
      <c r="J1243" s="4">
        <v>160</v>
      </c>
      <c r="K1243" s="4">
        <v>90</v>
      </c>
      <c r="L1243" s="4">
        <v>220</v>
      </c>
      <c r="M1243" s="4">
        <v>280</v>
      </c>
      <c r="N1243" s="51">
        <v>187.5</v>
      </c>
      <c r="O1243" s="73"/>
      <c r="P1243" s="65">
        <f t="shared" si="400"/>
        <v>48</v>
      </c>
      <c r="Q1243" s="65">
        <f t="shared" si="405"/>
        <v>7</v>
      </c>
      <c r="R1243" s="65">
        <f t="shared" ref="R1243:R1248" si="407">VLOOKUP(L1243,PER_CC,2,FALSE)</f>
        <v>69</v>
      </c>
      <c r="S1243" s="65">
        <f t="shared" si="406"/>
        <v>91</v>
      </c>
      <c r="T1243" s="53">
        <v>45</v>
      </c>
      <c r="V1243" s="65">
        <f t="shared" si="393"/>
        <v>3</v>
      </c>
      <c r="W1243" s="65">
        <f t="shared" si="394"/>
        <v>1</v>
      </c>
      <c r="X1243" s="65">
        <f t="shared" si="395"/>
        <v>4</v>
      </c>
      <c r="Y1243" s="65" t="str">
        <f t="shared" si="396"/>
        <v>B2</v>
      </c>
      <c r="AA1243" s="4" t="s">
        <v>263</v>
      </c>
    </row>
    <row r="1244" spans="1:27" hidden="1" x14ac:dyDescent="0.25">
      <c r="A1244" s="46">
        <v>200075990</v>
      </c>
      <c r="B1244" s="46" t="s">
        <v>2545</v>
      </c>
      <c r="C1244" s="46" t="s">
        <v>137</v>
      </c>
      <c r="D1244" s="46" t="s">
        <v>2546</v>
      </c>
      <c r="E1244" t="s">
        <v>2491</v>
      </c>
      <c r="F1244" s="50" t="s">
        <v>2485</v>
      </c>
      <c r="G1244" s="39">
        <v>43700</v>
      </c>
      <c r="H1244" s="4">
        <v>1283</v>
      </c>
      <c r="J1244" s="4">
        <v>170</v>
      </c>
      <c r="K1244" s="4">
        <v>210</v>
      </c>
      <c r="L1244" s="4">
        <v>190</v>
      </c>
      <c r="M1244" s="4">
        <v>240</v>
      </c>
      <c r="N1244" s="51">
        <v>202.5</v>
      </c>
      <c r="O1244" s="73"/>
      <c r="P1244" s="65">
        <f t="shared" si="400"/>
        <v>55</v>
      </c>
      <c r="Q1244" s="65">
        <f t="shared" si="405"/>
        <v>92</v>
      </c>
      <c r="R1244" s="65">
        <f t="shared" si="407"/>
        <v>36</v>
      </c>
      <c r="S1244" s="65">
        <f t="shared" si="406"/>
        <v>47</v>
      </c>
      <c r="T1244" s="53">
        <v>67</v>
      </c>
      <c r="V1244" s="65">
        <f t="shared" si="393"/>
        <v>3</v>
      </c>
      <c r="W1244" s="65">
        <f t="shared" si="394"/>
        <v>4</v>
      </c>
      <c r="X1244" s="65">
        <f t="shared" si="395"/>
        <v>3</v>
      </c>
      <c r="Y1244" s="65" t="str">
        <f t="shared" si="396"/>
        <v>B2</v>
      </c>
      <c r="AA1244" s="4" t="s">
        <v>263</v>
      </c>
    </row>
    <row r="1245" spans="1:27" hidden="1" x14ac:dyDescent="0.25">
      <c r="A1245" s="46">
        <v>200090297</v>
      </c>
      <c r="B1245" s="46" t="s">
        <v>2547</v>
      </c>
      <c r="C1245" s="46" t="s">
        <v>381</v>
      </c>
      <c r="D1245" s="46" t="s">
        <v>2548</v>
      </c>
      <c r="E1245" t="s">
        <v>2491</v>
      </c>
      <c r="F1245" s="50" t="s">
        <v>2485</v>
      </c>
      <c r="G1245" s="39">
        <v>43700</v>
      </c>
      <c r="H1245" s="4">
        <v>1283</v>
      </c>
      <c r="J1245" s="4">
        <v>250</v>
      </c>
      <c r="K1245" s="4">
        <v>220</v>
      </c>
      <c r="L1245" s="4">
        <v>230</v>
      </c>
      <c r="M1245" s="4">
        <v>290</v>
      </c>
      <c r="N1245" s="59">
        <v>247.5</v>
      </c>
      <c r="O1245" s="73"/>
      <c r="P1245" s="65">
        <f t="shared" si="400"/>
        <v>99</v>
      </c>
      <c r="Q1245" s="65">
        <f t="shared" si="405"/>
        <v>96</v>
      </c>
      <c r="R1245" s="65">
        <f t="shared" si="407"/>
        <v>79</v>
      </c>
      <c r="S1245" s="65">
        <f t="shared" si="406"/>
        <v>97</v>
      </c>
      <c r="T1245" s="53">
        <v>100</v>
      </c>
      <c r="V1245" s="65">
        <f t="shared" si="393"/>
        <v>4</v>
      </c>
      <c r="W1245" s="65">
        <f t="shared" si="394"/>
        <v>4</v>
      </c>
      <c r="X1245" s="65">
        <f t="shared" si="395"/>
        <v>4</v>
      </c>
      <c r="Y1245" s="65" t="str">
        <f t="shared" si="396"/>
        <v>B2</v>
      </c>
      <c r="AA1245" s="4" t="s">
        <v>263</v>
      </c>
    </row>
    <row r="1246" spans="1:27" hidden="1" x14ac:dyDescent="0.25">
      <c r="A1246" s="46">
        <v>200077008</v>
      </c>
      <c r="B1246" s="46" t="s">
        <v>2549</v>
      </c>
      <c r="C1246" s="46" t="s">
        <v>2500</v>
      </c>
      <c r="D1246" s="46" t="s">
        <v>2550</v>
      </c>
      <c r="E1246" t="s">
        <v>2491</v>
      </c>
      <c r="F1246" s="50" t="s">
        <v>2485</v>
      </c>
      <c r="G1246" s="39">
        <v>43700</v>
      </c>
      <c r="H1246" s="4">
        <v>1283</v>
      </c>
      <c r="J1246" s="4">
        <v>150</v>
      </c>
      <c r="K1246" s="4">
        <v>120</v>
      </c>
      <c r="L1246" s="4">
        <v>160</v>
      </c>
      <c r="M1246" s="4">
        <v>170</v>
      </c>
      <c r="N1246" s="51">
        <v>150</v>
      </c>
      <c r="O1246" s="73"/>
      <c r="P1246" s="65">
        <f t="shared" si="400"/>
        <v>42</v>
      </c>
      <c r="Q1246" s="65">
        <f t="shared" si="405"/>
        <v>16</v>
      </c>
      <c r="R1246" s="65">
        <f t="shared" si="407"/>
        <v>14</v>
      </c>
      <c r="S1246" s="65">
        <f t="shared" si="406"/>
        <v>10</v>
      </c>
      <c r="T1246" s="53">
        <f>VLOOKUP(N1246,PER_PGLOB,2,FALSE)</f>
        <v>14</v>
      </c>
      <c r="V1246" s="65">
        <f t="shared" si="393"/>
        <v>2</v>
      </c>
      <c r="W1246" s="65">
        <f t="shared" si="394"/>
        <v>1</v>
      </c>
      <c r="X1246" s="65">
        <f t="shared" si="395"/>
        <v>3</v>
      </c>
      <c r="Y1246" s="65" t="str">
        <f t="shared" si="396"/>
        <v>A2</v>
      </c>
      <c r="AA1246" s="4" t="s">
        <v>263</v>
      </c>
    </row>
    <row r="1247" spans="1:27" hidden="1" x14ac:dyDescent="0.25">
      <c r="A1247" s="46">
        <v>200071618</v>
      </c>
      <c r="B1247" s="46" t="s">
        <v>2553</v>
      </c>
      <c r="C1247" s="46" t="s">
        <v>130</v>
      </c>
      <c r="D1247" s="46" t="s">
        <v>2554</v>
      </c>
      <c r="E1247" t="s">
        <v>2491</v>
      </c>
      <c r="F1247" s="50" t="s">
        <v>2485</v>
      </c>
      <c r="G1247" s="39">
        <v>43700</v>
      </c>
      <c r="H1247" s="4">
        <v>1283</v>
      </c>
      <c r="J1247" s="4">
        <v>140</v>
      </c>
      <c r="K1247" s="4">
        <v>150</v>
      </c>
      <c r="L1247" s="4">
        <v>70</v>
      </c>
      <c r="M1247" s="4">
        <v>260</v>
      </c>
      <c r="N1247" s="59">
        <v>155</v>
      </c>
      <c r="O1247" s="73"/>
      <c r="P1247" s="65">
        <f t="shared" si="400"/>
        <v>36</v>
      </c>
      <c r="Q1247" s="65">
        <f t="shared" si="405"/>
        <v>34</v>
      </c>
      <c r="R1247" s="65">
        <f t="shared" si="407"/>
        <v>3</v>
      </c>
      <c r="S1247" s="65">
        <f t="shared" si="406"/>
        <v>66</v>
      </c>
      <c r="T1247" s="53">
        <v>18</v>
      </c>
      <c r="V1247" s="65">
        <f t="shared" si="393"/>
        <v>2</v>
      </c>
      <c r="W1247" s="65">
        <f t="shared" si="394"/>
        <v>2</v>
      </c>
      <c r="X1247" s="65">
        <f t="shared" si="395"/>
        <v>1</v>
      </c>
      <c r="Y1247" s="65" t="str">
        <f t="shared" si="396"/>
        <v>B2</v>
      </c>
      <c r="AA1247" s="4" t="s">
        <v>263</v>
      </c>
    </row>
    <row r="1248" spans="1:27" hidden="1" x14ac:dyDescent="0.25">
      <c r="A1248" s="46">
        <v>200064272</v>
      </c>
      <c r="B1248" s="46" t="s">
        <v>2555</v>
      </c>
      <c r="C1248" s="46" t="s">
        <v>114</v>
      </c>
      <c r="D1248" s="46" t="s">
        <v>2556</v>
      </c>
      <c r="E1248" t="s">
        <v>2491</v>
      </c>
      <c r="F1248" s="50" t="s">
        <v>2485</v>
      </c>
      <c r="G1248" s="39">
        <v>43700</v>
      </c>
      <c r="H1248" s="4">
        <v>1283</v>
      </c>
      <c r="J1248" s="4">
        <v>120</v>
      </c>
      <c r="K1248" s="4">
        <v>190</v>
      </c>
      <c r="L1248" s="4">
        <v>180</v>
      </c>
      <c r="M1248" s="4">
        <v>280</v>
      </c>
      <c r="N1248" s="51">
        <v>192.5</v>
      </c>
      <c r="O1248" s="73"/>
      <c r="P1248" s="65">
        <f t="shared" si="400"/>
        <v>24</v>
      </c>
      <c r="Q1248" s="65">
        <f t="shared" si="405"/>
        <v>79</v>
      </c>
      <c r="R1248" s="65">
        <f t="shared" si="407"/>
        <v>29</v>
      </c>
      <c r="S1248" s="65">
        <f t="shared" si="406"/>
        <v>91</v>
      </c>
      <c r="T1248" s="53">
        <v>52</v>
      </c>
      <c r="V1248" s="65">
        <f t="shared" si="393"/>
        <v>1</v>
      </c>
      <c r="W1248" s="65">
        <f t="shared" si="394"/>
        <v>3</v>
      </c>
      <c r="X1248" s="65">
        <f t="shared" si="395"/>
        <v>3</v>
      </c>
      <c r="Y1248" s="65" t="str">
        <f t="shared" si="396"/>
        <v>B2</v>
      </c>
      <c r="AA1248" s="4" t="s">
        <v>263</v>
      </c>
    </row>
    <row r="1249" spans="1:27" hidden="1" x14ac:dyDescent="0.25">
      <c r="A1249" s="46">
        <v>200070665</v>
      </c>
      <c r="B1249" s="46" t="s">
        <v>3233</v>
      </c>
      <c r="C1249" s="46" t="s">
        <v>381</v>
      </c>
      <c r="D1249" s="47" t="s">
        <v>3234</v>
      </c>
      <c r="E1249" t="s">
        <v>2491</v>
      </c>
      <c r="F1249" s="46" t="s">
        <v>2485</v>
      </c>
      <c r="G1249" s="39">
        <v>43700</v>
      </c>
      <c r="H1249" s="73">
        <v>1283</v>
      </c>
      <c r="J1249" s="4">
        <v>210</v>
      </c>
      <c r="K1249" s="4">
        <v>220</v>
      </c>
      <c r="L1249" s="4">
        <v>270</v>
      </c>
      <c r="M1249" s="4">
        <v>280</v>
      </c>
      <c r="N1249" s="59">
        <v>245</v>
      </c>
      <c r="O1249" s="73"/>
      <c r="P1249" s="65">
        <f t="shared" si="400"/>
        <v>83</v>
      </c>
      <c r="Q1249" s="65">
        <f t="shared" si="405"/>
        <v>96</v>
      </c>
      <c r="R1249" s="65">
        <v>100</v>
      </c>
      <c r="S1249" s="65">
        <f t="shared" si="406"/>
        <v>91</v>
      </c>
      <c r="T1249" s="53">
        <f>VLOOKUP(N1249,PER_PGLOB,2,FALSE)</f>
        <v>99</v>
      </c>
      <c r="V1249" s="65">
        <f t="shared" si="393"/>
        <v>4</v>
      </c>
      <c r="W1249" s="65">
        <f t="shared" si="394"/>
        <v>4</v>
      </c>
      <c r="X1249" s="65">
        <f t="shared" si="395"/>
        <v>4</v>
      </c>
      <c r="Y1249" s="65" t="str">
        <f t="shared" si="396"/>
        <v>B2</v>
      </c>
      <c r="AA1249" s="4" t="s">
        <v>263</v>
      </c>
    </row>
    <row r="1250" spans="1:27" hidden="1" x14ac:dyDescent="0.25">
      <c r="A1250" s="46">
        <v>200080893</v>
      </c>
      <c r="B1250" s="46" t="s">
        <v>2559</v>
      </c>
      <c r="C1250" s="46" t="s">
        <v>459</v>
      </c>
      <c r="D1250" s="46" t="s">
        <v>2560</v>
      </c>
      <c r="E1250" t="s">
        <v>2491</v>
      </c>
      <c r="F1250" s="50" t="s">
        <v>2485</v>
      </c>
      <c r="G1250" s="39">
        <v>43700</v>
      </c>
      <c r="H1250" s="4">
        <v>1283</v>
      </c>
      <c r="J1250" s="4">
        <v>80</v>
      </c>
      <c r="K1250" s="4">
        <v>70</v>
      </c>
      <c r="L1250" s="4">
        <v>170</v>
      </c>
      <c r="M1250" s="4">
        <v>190</v>
      </c>
      <c r="N1250" s="51">
        <v>127.5</v>
      </c>
      <c r="O1250" s="73"/>
      <c r="P1250" s="65">
        <f t="shared" si="400"/>
        <v>5</v>
      </c>
      <c r="Q1250" s="65">
        <f t="shared" si="405"/>
        <v>4</v>
      </c>
      <c r="R1250" s="65">
        <f>VLOOKUP(L1250,PER_CC,2,FALSE)</f>
        <v>18</v>
      </c>
      <c r="S1250" s="65">
        <f t="shared" si="406"/>
        <v>16</v>
      </c>
      <c r="T1250" s="53">
        <v>7</v>
      </c>
      <c r="V1250" s="65">
        <f t="shared" si="393"/>
        <v>1</v>
      </c>
      <c r="W1250" s="65">
        <f t="shared" si="394"/>
        <v>1</v>
      </c>
      <c r="X1250" s="65">
        <f t="shared" si="395"/>
        <v>3</v>
      </c>
      <c r="Y1250" s="65" t="str">
        <f t="shared" si="396"/>
        <v>B1</v>
      </c>
      <c r="AA1250" s="4" t="s">
        <v>263</v>
      </c>
    </row>
    <row r="1251" spans="1:27" hidden="1" x14ac:dyDescent="0.25">
      <c r="A1251" s="46">
        <v>200080371</v>
      </c>
      <c r="B1251" s="46" t="s">
        <v>3235</v>
      </c>
      <c r="C1251" s="46" t="s">
        <v>1459</v>
      </c>
      <c r="D1251" s="47" t="s">
        <v>3236</v>
      </c>
      <c r="E1251" t="s">
        <v>2491</v>
      </c>
      <c r="F1251" s="46" t="s">
        <v>2485</v>
      </c>
      <c r="G1251" s="39">
        <v>43700</v>
      </c>
      <c r="H1251" s="73">
        <v>1283</v>
      </c>
      <c r="J1251" s="4">
        <v>170</v>
      </c>
      <c r="K1251" s="4">
        <v>190</v>
      </c>
      <c r="L1251" s="4">
        <v>180</v>
      </c>
      <c r="M1251" s="4">
        <v>250</v>
      </c>
      <c r="N1251" s="51">
        <v>197.5</v>
      </c>
      <c r="O1251" s="73"/>
      <c r="P1251" s="65">
        <f t="shared" si="400"/>
        <v>55</v>
      </c>
      <c r="Q1251" s="65">
        <f t="shared" si="405"/>
        <v>79</v>
      </c>
      <c r="R1251" s="65">
        <f>VLOOKUP(L1251,PER_CC,2,FALSE)</f>
        <v>29</v>
      </c>
      <c r="S1251" s="65">
        <f t="shared" si="406"/>
        <v>55</v>
      </c>
      <c r="T1251" s="53">
        <v>59</v>
      </c>
      <c r="V1251" s="65">
        <f t="shared" si="393"/>
        <v>3</v>
      </c>
      <c r="W1251" s="65">
        <f t="shared" si="394"/>
        <v>3</v>
      </c>
      <c r="X1251" s="65">
        <f t="shared" si="395"/>
        <v>3</v>
      </c>
      <c r="Y1251" s="65" t="str">
        <f t="shared" si="396"/>
        <v>B2</v>
      </c>
      <c r="AA1251" s="4" t="s">
        <v>263</v>
      </c>
    </row>
    <row r="1252" spans="1:27" hidden="1" x14ac:dyDescent="0.25">
      <c r="A1252" s="46">
        <v>200072794</v>
      </c>
      <c r="B1252" s="46" t="s">
        <v>3239</v>
      </c>
      <c r="C1252" s="46" t="s">
        <v>201</v>
      </c>
      <c r="D1252" s="47" t="s">
        <v>3240</v>
      </c>
      <c r="E1252" t="s">
        <v>2491</v>
      </c>
      <c r="F1252" s="46" t="s">
        <v>2485</v>
      </c>
      <c r="G1252" s="39">
        <v>43700</v>
      </c>
      <c r="H1252" s="73">
        <v>1283</v>
      </c>
      <c r="J1252" s="4">
        <v>80</v>
      </c>
      <c r="K1252" s="4">
        <v>90</v>
      </c>
      <c r="L1252" s="4">
        <v>90</v>
      </c>
      <c r="M1252" s="4">
        <v>160</v>
      </c>
      <c r="N1252" s="51">
        <v>105</v>
      </c>
      <c r="O1252" s="73"/>
      <c r="P1252" s="65">
        <f t="shared" si="400"/>
        <v>5</v>
      </c>
      <c r="Q1252" s="65">
        <f t="shared" si="405"/>
        <v>7</v>
      </c>
      <c r="R1252" s="65">
        <v>5</v>
      </c>
      <c r="S1252" s="65">
        <f t="shared" si="406"/>
        <v>8</v>
      </c>
      <c r="T1252" s="53">
        <v>4</v>
      </c>
      <c r="V1252" s="65">
        <f t="shared" si="393"/>
        <v>1</v>
      </c>
      <c r="W1252" s="65">
        <f t="shared" si="394"/>
        <v>1</v>
      </c>
      <c r="X1252" s="65">
        <f t="shared" si="395"/>
        <v>1</v>
      </c>
      <c r="Y1252" s="65" t="str">
        <f t="shared" si="396"/>
        <v>A2</v>
      </c>
      <c r="AA1252" s="4" t="s">
        <v>263</v>
      </c>
    </row>
    <row r="1253" spans="1:27" hidden="1" x14ac:dyDescent="0.25">
      <c r="A1253" s="46">
        <v>200082500</v>
      </c>
      <c r="B1253" s="46" t="s">
        <v>2574</v>
      </c>
      <c r="C1253" s="46" t="s">
        <v>2503</v>
      </c>
      <c r="D1253" s="46" t="s">
        <v>2575</v>
      </c>
      <c r="E1253" t="s">
        <v>2491</v>
      </c>
      <c r="F1253" s="50" t="s">
        <v>2485</v>
      </c>
      <c r="G1253" s="39">
        <v>43700</v>
      </c>
      <c r="H1253" s="4">
        <v>1283</v>
      </c>
      <c r="J1253" s="4">
        <v>130</v>
      </c>
      <c r="K1253" s="4">
        <v>180</v>
      </c>
      <c r="L1253" s="4">
        <v>200</v>
      </c>
      <c r="M1253" s="4">
        <v>280</v>
      </c>
      <c r="N1253" s="51">
        <v>197.5</v>
      </c>
      <c r="O1253" s="73"/>
      <c r="P1253" s="65">
        <f t="shared" si="400"/>
        <v>30</v>
      </c>
      <c r="Q1253" s="65">
        <f t="shared" si="405"/>
        <v>71</v>
      </c>
      <c r="R1253" s="65">
        <f>VLOOKUP(L1253,PER_CC,2,FALSE)</f>
        <v>48</v>
      </c>
      <c r="S1253" s="65">
        <f t="shared" si="406"/>
        <v>91</v>
      </c>
      <c r="T1253" s="53">
        <v>59</v>
      </c>
      <c r="V1253" s="65">
        <f t="shared" si="393"/>
        <v>2</v>
      </c>
      <c r="W1253" s="65">
        <f t="shared" si="394"/>
        <v>3</v>
      </c>
      <c r="X1253" s="65">
        <f t="shared" si="395"/>
        <v>4</v>
      </c>
      <c r="Y1253" s="65" t="str">
        <f t="shared" si="396"/>
        <v>B2</v>
      </c>
      <c r="AA1253" s="4" t="s">
        <v>263</v>
      </c>
    </row>
    <row r="1254" spans="1:27" hidden="1" x14ac:dyDescent="0.25">
      <c r="A1254" s="46">
        <v>200072798</v>
      </c>
      <c r="B1254" s="46" t="s">
        <v>2576</v>
      </c>
      <c r="C1254" s="46" t="s">
        <v>2577</v>
      </c>
      <c r="D1254" s="46" t="s">
        <v>2578</v>
      </c>
      <c r="E1254" s="46" t="s">
        <v>2491</v>
      </c>
      <c r="F1254" s="50" t="s">
        <v>2485</v>
      </c>
      <c r="G1254" s="39">
        <v>43700</v>
      </c>
      <c r="H1254" s="4">
        <v>1283</v>
      </c>
      <c r="J1254" s="4">
        <v>280</v>
      </c>
      <c r="K1254" s="4">
        <v>260</v>
      </c>
      <c r="L1254" s="4">
        <v>270</v>
      </c>
      <c r="M1254" s="4">
        <v>290</v>
      </c>
      <c r="N1254" s="59">
        <v>275</v>
      </c>
      <c r="O1254" s="73"/>
      <c r="P1254" s="65">
        <v>100</v>
      </c>
      <c r="Q1254" s="65">
        <v>100</v>
      </c>
      <c r="R1254" s="65">
        <v>100</v>
      </c>
      <c r="S1254" s="65">
        <f t="shared" si="406"/>
        <v>97</v>
      </c>
      <c r="T1254" s="53">
        <v>100</v>
      </c>
      <c r="V1254" s="65">
        <f t="shared" si="393"/>
        <v>4</v>
      </c>
      <c r="W1254" s="65">
        <f t="shared" si="394"/>
        <v>4</v>
      </c>
      <c r="X1254" s="65">
        <f t="shared" si="395"/>
        <v>4</v>
      </c>
      <c r="Y1254" s="65" t="str">
        <f t="shared" si="396"/>
        <v>B2</v>
      </c>
      <c r="AA1254" s="4" t="s">
        <v>263</v>
      </c>
    </row>
    <row r="1255" spans="1:27" hidden="1" x14ac:dyDescent="0.25">
      <c r="A1255" s="46">
        <v>200065794</v>
      </c>
      <c r="B1255" s="46" t="s">
        <v>3241</v>
      </c>
      <c r="C1255" s="46" t="s">
        <v>699</v>
      </c>
      <c r="D1255" s="47" t="s">
        <v>3242</v>
      </c>
      <c r="E1255" t="s">
        <v>2491</v>
      </c>
      <c r="F1255" s="46" t="s">
        <v>2485</v>
      </c>
      <c r="G1255" s="39">
        <v>43700</v>
      </c>
      <c r="H1255" s="73">
        <v>1283</v>
      </c>
      <c r="J1255" s="4">
        <v>160</v>
      </c>
      <c r="K1255" s="4">
        <v>170</v>
      </c>
      <c r="L1255" s="4">
        <v>220</v>
      </c>
      <c r="M1255" s="4">
        <v>260</v>
      </c>
      <c r="N1255" s="51">
        <v>202.5</v>
      </c>
      <c r="O1255" s="73"/>
      <c r="P1255" s="65">
        <f t="shared" ref="P1255:P1279" si="408">VLOOKUP(J1255,PER_RC,2,FALSE)</f>
        <v>48</v>
      </c>
      <c r="Q1255" s="65">
        <f>VLOOKUP(K1255,PER_LC,2,FALSE)</f>
        <v>53</v>
      </c>
      <c r="R1255" s="65">
        <f>VLOOKUP(L1255,PER_CC,2,FALSE)</f>
        <v>69</v>
      </c>
      <c r="S1255" s="65">
        <f t="shared" si="406"/>
        <v>66</v>
      </c>
      <c r="T1255" s="53">
        <v>67</v>
      </c>
      <c r="V1255" s="65">
        <f t="shared" si="393"/>
        <v>3</v>
      </c>
      <c r="W1255" s="65">
        <f t="shared" si="394"/>
        <v>3</v>
      </c>
      <c r="X1255" s="65">
        <f t="shared" si="395"/>
        <v>4</v>
      </c>
      <c r="Y1255" s="65" t="str">
        <f t="shared" si="396"/>
        <v>B2</v>
      </c>
      <c r="AA1255" s="4" t="s">
        <v>263</v>
      </c>
    </row>
    <row r="1256" spans="1:27" hidden="1" x14ac:dyDescent="0.25">
      <c r="A1256" s="46">
        <v>200075720</v>
      </c>
      <c r="B1256" s="46" t="s">
        <v>2593</v>
      </c>
      <c r="C1256" s="46" t="s">
        <v>2594</v>
      </c>
      <c r="D1256" s="46" t="s">
        <v>2595</v>
      </c>
      <c r="E1256" t="s">
        <v>2491</v>
      </c>
      <c r="F1256" s="50" t="s">
        <v>2485</v>
      </c>
      <c r="G1256" s="39">
        <v>43700</v>
      </c>
      <c r="H1256" s="4">
        <v>1283</v>
      </c>
      <c r="J1256" s="4">
        <v>180</v>
      </c>
      <c r="K1256" s="4">
        <v>190</v>
      </c>
      <c r="L1256" s="4">
        <v>230</v>
      </c>
      <c r="M1256" s="4">
        <v>250</v>
      </c>
      <c r="N1256" s="51">
        <v>212.5</v>
      </c>
      <c r="O1256" s="73"/>
      <c r="P1256" s="65">
        <f t="shared" si="408"/>
        <v>67</v>
      </c>
      <c r="Q1256" s="65">
        <f>VLOOKUP(K1256,PER_LC,2,FALSE)</f>
        <v>79</v>
      </c>
      <c r="R1256" s="65">
        <f>VLOOKUP(L1256,PER_CC,2,FALSE)</f>
        <v>79</v>
      </c>
      <c r="S1256" s="65">
        <f t="shared" si="406"/>
        <v>55</v>
      </c>
      <c r="T1256" s="53">
        <v>80</v>
      </c>
      <c r="V1256" s="65">
        <f t="shared" si="393"/>
        <v>3</v>
      </c>
      <c r="W1256" s="65">
        <f t="shared" si="394"/>
        <v>3</v>
      </c>
      <c r="X1256" s="65">
        <f t="shared" si="395"/>
        <v>4</v>
      </c>
      <c r="Y1256" s="65" t="str">
        <f t="shared" si="396"/>
        <v>B2</v>
      </c>
      <c r="AA1256" s="4" t="s">
        <v>263</v>
      </c>
    </row>
    <row r="1257" spans="1:27" hidden="1" x14ac:dyDescent="0.25">
      <c r="A1257" s="46">
        <v>200075721</v>
      </c>
      <c r="B1257" s="46" t="s">
        <v>3245</v>
      </c>
      <c r="C1257" s="46" t="s">
        <v>3246</v>
      </c>
      <c r="D1257" s="47" t="s">
        <v>3247</v>
      </c>
      <c r="E1257" t="s">
        <v>2491</v>
      </c>
      <c r="F1257" s="46" t="s">
        <v>2485</v>
      </c>
      <c r="G1257" s="39">
        <v>43700</v>
      </c>
      <c r="H1257" s="73">
        <v>1283</v>
      </c>
      <c r="J1257" s="4">
        <v>70</v>
      </c>
      <c r="K1257" s="4">
        <v>150</v>
      </c>
      <c r="L1257" s="4">
        <v>180</v>
      </c>
      <c r="M1257" s="4">
        <v>230</v>
      </c>
      <c r="N1257" s="51">
        <v>157.5</v>
      </c>
      <c r="O1257" s="73"/>
      <c r="P1257" s="65">
        <f t="shared" si="408"/>
        <v>3</v>
      </c>
      <c r="Q1257" s="65">
        <f>VLOOKUP(K1257,PER_LC,2,FALSE)</f>
        <v>34</v>
      </c>
      <c r="R1257" s="65">
        <f>VLOOKUP(L1257,PER_CC,2,FALSE)</f>
        <v>29</v>
      </c>
      <c r="S1257" s="65">
        <f t="shared" si="406"/>
        <v>39</v>
      </c>
      <c r="T1257" s="53">
        <v>19</v>
      </c>
      <c r="V1257" s="65">
        <f t="shared" si="393"/>
        <v>1</v>
      </c>
      <c r="W1257" s="65">
        <f t="shared" si="394"/>
        <v>2</v>
      </c>
      <c r="X1257" s="65">
        <f t="shared" si="395"/>
        <v>3</v>
      </c>
      <c r="Y1257" s="65" t="str">
        <f t="shared" si="396"/>
        <v>B2</v>
      </c>
      <c r="AA1257" s="4" t="s">
        <v>263</v>
      </c>
    </row>
    <row r="1258" spans="1:27" hidden="1" x14ac:dyDescent="0.25">
      <c r="A1258" s="46">
        <v>200071964</v>
      </c>
      <c r="B1258" s="46" t="s">
        <v>2596</v>
      </c>
      <c r="C1258" s="46" t="s">
        <v>2388</v>
      </c>
      <c r="D1258" s="46" t="s">
        <v>2597</v>
      </c>
      <c r="E1258" t="s">
        <v>2491</v>
      </c>
      <c r="F1258" s="50" t="s">
        <v>2485</v>
      </c>
      <c r="G1258" s="39">
        <v>43700</v>
      </c>
      <c r="H1258" s="4">
        <v>1283</v>
      </c>
      <c r="J1258" s="4">
        <v>160</v>
      </c>
      <c r="K1258" s="4">
        <v>190</v>
      </c>
      <c r="L1258" s="4">
        <v>210</v>
      </c>
      <c r="M1258" s="4">
        <v>270</v>
      </c>
      <c r="N1258" s="51">
        <v>207.5</v>
      </c>
      <c r="O1258" s="73"/>
      <c r="P1258" s="65">
        <f t="shared" si="408"/>
        <v>48</v>
      </c>
      <c r="Q1258" s="65">
        <f>VLOOKUP(K1258,PER_LC,2,FALSE)</f>
        <v>79</v>
      </c>
      <c r="R1258" s="65">
        <f>VLOOKUP(L1258,PER_CC,2,FALSE)</f>
        <v>59</v>
      </c>
      <c r="S1258" s="65">
        <f t="shared" si="406"/>
        <v>80</v>
      </c>
      <c r="T1258" s="53">
        <v>74</v>
      </c>
      <c r="V1258" s="65">
        <f t="shared" si="393"/>
        <v>3</v>
      </c>
      <c r="W1258" s="65">
        <f t="shared" si="394"/>
        <v>3</v>
      </c>
      <c r="X1258" s="65">
        <f t="shared" si="395"/>
        <v>4</v>
      </c>
      <c r="Y1258" s="65" t="str">
        <f t="shared" si="396"/>
        <v>B2</v>
      </c>
      <c r="AA1258" s="4" t="s">
        <v>263</v>
      </c>
    </row>
    <row r="1259" spans="1:27" hidden="1" x14ac:dyDescent="0.25">
      <c r="A1259" s="46">
        <v>200073756</v>
      </c>
      <c r="B1259" s="46" t="s">
        <v>2609</v>
      </c>
      <c r="C1259" s="46" t="s">
        <v>2610</v>
      </c>
      <c r="D1259" s="46" t="s">
        <v>2611</v>
      </c>
      <c r="E1259" t="s">
        <v>2491</v>
      </c>
      <c r="F1259" s="50" t="s">
        <v>2485</v>
      </c>
      <c r="G1259" s="39">
        <v>43700</v>
      </c>
      <c r="H1259" s="4">
        <v>1283</v>
      </c>
      <c r="J1259" s="4">
        <v>120</v>
      </c>
      <c r="M1259" s="4">
        <v>220</v>
      </c>
      <c r="N1259" s="59">
        <v>85</v>
      </c>
      <c r="O1259" s="73"/>
      <c r="P1259" s="65">
        <f t="shared" si="408"/>
        <v>24</v>
      </c>
      <c r="Q1259" s="65"/>
      <c r="R1259" s="65"/>
      <c r="S1259" s="65">
        <f t="shared" si="406"/>
        <v>32</v>
      </c>
      <c r="T1259" s="53">
        <v>2</v>
      </c>
      <c r="V1259" s="65">
        <f t="shared" si="393"/>
        <v>1</v>
      </c>
      <c r="W1259" s="65">
        <f t="shared" si="394"/>
        <v>1</v>
      </c>
      <c r="X1259" s="65">
        <f t="shared" si="395"/>
        <v>1</v>
      </c>
      <c r="Y1259" s="65" t="str">
        <f t="shared" si="396"/>
        <v>B2</v>
      </c>
      <c r="AA1259" s="4" t="s">
        <v>263</v>
      </c>
    </row>
    <row r="1260" spans="1:27" hidden="1" x14ac:dyDescent="0.25">
      <c r="A1260" s="46">
        <v>200071837</v>
      </c>
      <c r="B1260" s="46" t="s">
        <v>2614</v>
      </c>
      <c r="C1260" s="46" t="s">
        <v>2499</v>
      </c>
      <c r="D1260" s="46" t="s">
        <v>2615</v>
      </c>
      <c r="E1260" s="46" t="s">
        <v>2491</v>
      </c>
      <c r="F1260" s="50" t="s">
        <v>2485</v>
      </c>
      <c r="G1260" s="39">
        <v>43700</v>
      </c>
      <c r="H1260" s="4">
        <v>1283</v>
      </c>
      <c r="J1260" s="4">
        <v>170</v>
      </c>
      <c r="K1260" s="4">
        <v>210</v>
      </c>
      <c r="L1260" s="4">
        <v>230</v>
      </c>
      <c r="M1260" s="4">
        <v>290</v>
      </c>
      <c r="N1260" s="59">
        <v>225</v>
      </c>
      <c r="O1260" s="73"/>
      <c r="P1260" s="65">
        <f t="shared" si="408"/>
        <v>55</v>
      </c>
      <c r="Q1260" s="65">
        <f t="shared" ref="Q1260:Q1268" si="409">VLOOKUP(K1260,PER_LC,2,FALSE)</f>
        <v>92</v>
      </c>
      <c r="R1260" s="65">
        <f>VLOOKUP(L1260,PER_CC,2,FALSE)</f>
        <v>79</v>
      </c>
      <c r="S1260" s="65">
        <f t="shared" si="406"/>
        <v>97</v>
      </c>
      <c r="T1260" s="53">
        <f>VLOOKUP(N1260,PER_PGLOB,2,FALSE)</f>
        <v>91</v>
      </c>
      <c r="V1260" s="65">
        <f t="shared" si="393"/>
        <v>3</v>
      </c>
      <c r="W1260" s="65">
        <f t="shared" si="394"/>
        <v>4</v>
      </c>
      <c r="X1260" s="65">
        <f t="shared" si="395"/>
        <v>4</v>
      </c>
      <c r="Y1260" s="65" t="str">
        <f t="shared" si="396"/>
        <v>B2</v>
      </c>
      <c r="AA1260" s="4" t="s">
        <v>263</v>
      </c>
    </row>
    <row r="1261" spans="1:27" hidden="1" x14ac:dyDescent="0.25">
      <c r="A1261" s="46">
        <v>200042702</v>
      </c>
      <c r="B1261" s="46" t="s">
        <v>2616</v>
      </c>
      <c r="C1261" s="46" t="s">
        <v>2617</v>
      </c>
      <c r="D1261" s="46" t="s">
        <v>2618</v>
      </c>
      <c r="E1261" s="46" t="s">
        <v>2491</v>
      </c>
      <c r="F1261" s="50" t="s">
        <v>2485</v>
      </c>
      <c r="G1261" s="39">
        <v>43700</v>
      </c>
      <c r="H1261" s="4">
        <v>1283</v>
      </c>
      <c r="J1261" s="4">
        <v>140</v>
      </c>
      <c r="K1261" s="4">
        <v>180</v>
      </c>
      <c r="L1261" s="4">
        <v>190</v>
      </c>
      <c r="M1261" s="4">
        <v>290</v>
      </c>
      <c r="N1261" s="59">
        <v>200</v>
      </c>
      <c r="O1261" s="73"/>
      <c r="P1261" s="65">
        <f t="shared" si="408"/>
        <v>36</v>
      </c>
      <c r="Q1261" s="65">
        <f t="shared" si="409"/>
        <v>71</v>
      </c>
      <c r="R1261" s="65">
        <f>VLOOKUP(L1261,PER_CC,2,FALSE)</f>
        <v>36</v>
      </c>
      <c r="S1261" s="65">
        <f t="shared" si="406"/>
        <v>97</v>
      </c>
      <c r="T1261" s="53">
        <f>VLOOKUP(N1261,PER_PGLOB,2,FALSE)</f>
        <v>64</v>
      </c>
      <c r="V1261" s="65">
        <f t="shared" ref="V1261:V1324" si="410">VALUE(IF(J1261&lt;126,"1",IF(J1261&lt;154,"2",IF(J1261&lt;203,"3",IF(J1261&lt;=300,"4","ERROR")))))</f>
        <v>2</v>
      </c>
      <c r="W1261" s="65">
        <f t="shared" ref="W1261:W1324" si="411">VALUE(IF(K1261&lt;125,"1",IF(K1261&lt;158,"2",IF(K1261&lt;200,"3",IF(K1261&lt;=300,"4","ERROR")))))</f>
        <v>3</v>
      </c>
      <c r="X1261" s="65">
        <f t="shared" ref="X1261:X1324" si="412">VALUE(IF(L1261&lt;125,"1",IF(L1261&lt;157,"2",IF(L1261&lt;200,"3",IF(L1261&lt;=300,"4","ERROR")))))</f>
        <v>3</v>
      </c>
      <c r="Y1261" s="65" t="str">
        <f t="shared" ref="Y1261:Y1324" si="413">IF(M1261&lt;123,"-A1",IF(M1261&lt;146,"A1",IF(M1261&lt;171,"A2",IF(M1261&lt;200,"B1",IF(M1261&lt;=300,"B2","ERROR")))))</f>
        <v>B2</v>
      </c>
      <c r="AA1261" s="4" t="s">
        <v>263</v>
      </c>
    </row>
    <row r="1262" spans="1:27" hidden="1" x14ac:dyDescent="0.25">
      <c r="A1262" s="46">
        <v>200070890</v>
      </c>
      <c r="B1262" s="46" t="s">
        <v>2619</v>
      </c>
      <c r="C1262" s="46" t="s">
        <v>641</v>
      </c>
      <c r="D1262" s="46" t="s">
        <v>2620</v>
      </c>
      <c r="E1262" s="46" t="s">
        <v>2491</v>
      </c>
      <c r="F1262" s="50" t="s">
        <v>2485</v>
      </c>
      <c r="G1262" s="39">
        <v>43700</v>
      </c>
      <c r="H1262" s="4">
        <v>1283</v>
      </c>
      <c r="J1262" s="4">
        <v>210</v>
      </c>
      <c r="K1262" s="4">
        <v>160</v>
      </c>
      <c r="L1262" s="4">
        <v>240</v>
      </c>
      <c r="M1262" s="4">
        <v>210</v>
      </c>
      <c r="N1262" s="51">
        <v>205</v>
      </c>
      <c r="O1262" s="73"/>
      <c r="P1262" s="65">
        <f t="shared" si="408"/>
        <v>83</v>
      </c>
      <c r="Q1262" s="65">
        <f t="shared" si="409"/>
        <v>44</v>
      </c>
      <c r="R1262" s="65">
        <f>VLOOKUP(L1262,PER_CC,2,FALSE)</f>
        <v>91</v>
      </c>
      <c r="S1262" s="65">
        <f t="shared" si="406"/>
        <v>26</v>
      </c>
      <c r="T1262" s="53">
        <f>VLOOKUP(N1262,PER_PGLOB,2,FALSE)</f>
        <v>72</v>
      </c>
      <c r="V1262" s="65">
        <f t="shared" si="410"/>
        <v>4</v>
      </c>
      <c r="W1262" s="65">
        <f t="shared" si="411"/>
        <v>3</v>
      </c>
      <c r="X1262" s="65">
        <f t="shared" si="412"/>
        <v>4</v>
      </c>
      <c r="Y1262" s="65" t="str">
        <f t="shared" si="413"/>
        <v>B2</v>
      </c>
      <c r="AA1262" s="4" t="s">
        <v>263</v>
      </c>
    </row>
    <row r="1263" spans="1:27" hidden="1" x14ac:dyDescent="0.25">
      <c r="A1263" s="46">
        <v>200073351</v>
      </c>
      <c r="B1263" s="46" t="s">
        <v>2633</v>
      </c>
      <c r="C1263" s="46" t="s">
        <v>3</v>
      </c>
      <c r="D1263" s="46" t="s">
        <v>2634</v>
      </c>
      <c r="E1263" s="46" t="s">
        <v>2491</v>
      </c>
      <c r="F1263" s="50" t="s">
        <v>2485</v>
      </c>
      <c r="G1263" s="39">
        <v>43700</v>
      </c>
      <c r="H1263" s="4">
        <v>1283</v>
      </c>
      <c r="J1263" s="4">
        <v>110</v>
      </c>
      <c r="K1263" s="4">
        <v>160</v>
      </c>
      <c r="L1263" s="4">
        <v>200</v>
      </c>
      <c r="M1263" s="4">
        <v>290</v>
      </c>
      <c r="N1263" s="59">
        <v>190</v>
      </c>
      <c r="O1263" s="73"/>
      <c r="P1263" s="65">
        <f t="shared" si="408"/>
        <v>16</v>
      </c>
      <c r="Q1263" s="65">
        <f t="shared" si="409"/>
        <v>44</v>
      </c>
      <c r="R1263" s="65">
        <f>VLOOKUP(L1263,PER_CC,2,FALSE)</f>
        <v>48</v>
      </c>
      <c r="S1263" s="65">
        <f t="shared" si="406"/>
        <v>97</v>
      </c>
      <c r="T1263" s="53">
        <f>VLOOKUP(N1263,PER_PGLOB,2,FALSE)</f>
        <v>50</v>
      </c>
      <c r="V1263" s="65">
        <f t="shared" si="410"/>
        <v>1</v>
      </c>
      <c r="W1263" s="65">
        <f t="shared" si="411"/>
        <v>3</v>
      </c>
      <c r="X1263" s="65">
        <f t="shared" si="412"/>
        <v>4</v>
      </c>
      <c r="Y1263" s="65" t="str">
        <f t="shared" si="413"/>
        <v>B2</v>
      </c>
      <c r="AA1263" s="4" t="s">
        <v>263</v>
      </c>
    </row>
    <row r="1264" spans="1:27" hidden="1" x14ac:dyDescent="0.25">
      <c r="A1264" s="46">
        <v>200074147</v>
      </c>
      <c r="B1264" s="46" t="s">
        <v>3256</v>
      </c>
      <c r="C1264" s="46" t="s">
        <v>260</v>
      </c>
      <c r="D1264" s="47" t="s">
        <v>3257</v>
      </c>
      <c r="E1264" s="46" t="s">
        <v>2491</v>
      </c>
      <c r="F1264" s="46" t="s">
        <v>2485</v>
      </c>
      <c r="G1264" s="39">
        <v>43700</v>
      </c>
      <c r="H1264" s="73">
        <v>1283</v>
      </c>
      <c r="J1264" s="4">
        <v>120</v>
      </c>
      <c r="K1264" s="4">
        <v>150</v>
      </c>
      <c r="L1264" s="4">
        <v>230</v>
      </c>
      <c r="M1264" s="4">
        <v>270</v>
      </c>
      <c r="N1264" s="51">
        <v>192.5</v>
      </c>
      <c r="O1264" s="73"/>
      <c r="P1264" s="65">
        <f t="shared" si="408"/>
        <v>24</v>
      </c>
      <c r="Q1264" s="65">
        <f t="shared" si="409"/>
        <v>34</v>
      </c>
      <c r="R1264" s="65">
        <f>VLOOKUP(L1264,PER_CC,2,FALSE)</f>
        <v>79</v>
      </c>
      <c r="S1264" s="65">
        <f t="shared" si="406"/>
        <v>80</v>
      </c>
      <c r="T1264" s="53">
        <v>52</v>
      </c>
      <c r="V1264" s="65">
        <f t="shared" si="410"/>
        <v>1</v>
      </c>
      <c r="W1264" s="65">
        <f t="shared" si="411"/>
        <v>2</v>
      </c>
      <c r="X1264" s="65">
        <f t="shared" si="412"/>
        <v>4</v>
      </c>
      <c r="Y1264" s="65" t="str">
        <f t="shared" si="413"/>
        <v>B2</v>
      </c>
      <c r="AA1264" s="4" t="s">
        <v>263</v>
      </c>
    </row>
    <row r="1265" spans="1:27" hidden="1" x14ac:dyDescent="0.25">
      <c r="A1265" s="46">
        <v>200074151</v>
      </c>
      <c r="B1265" s="46" t="s">
        <v>2637</v>
      </c>
      <c r="C1265" s="46" t="s">
        <v>113</v>
      </c>
      <c r="D1265" s="46" t="s">
        <v>2638</v>
      </c>
      <c r="E1265" s="46" t="s">
        <v>2491</v>
      </c>
      <c r="F1265" s="50" t="s">
        <v>2485</v>
      </c>
      <c r="G1265" s="39">
        <v>43700</v>
      </c>
      <c r="H1265" s="4">
        <v>1283</v>
      </c>
      <c r="J1265" s="4">
        <v>140</v>
      </c>
      <c r="K1265" s="4">
        <v>220</v>
      </c>
      <c r="L1265" s="4">
        <v>40</v>
      </c>
      <c r="M1265" s="4">
        <v>260</v>
      </c>
      <c r="N1265" s="59">
        <v>165</v>
      </c>
      <c r="O1265" s="73"/>
      <c r="P1265" s="65">
        <f t="shared" si="408"/>
        <v>36</v>
      </c>
      <c r="Q1265" s="65">
        <f t="shared" si="409"/>
        <v>96</v>
      </c>
      <c r="R1265" s="65">
        <v>1</v>
      </c>
      <c r="S1265" s="65">
        <f t="shared" si="406"/>
        <v>66</v>
      </c>
      <c r="T1265" s="53">
        <f>VLOOKUP(N1265,PER_PGLOB,2,FALSE)</f>
        <v>24</v>
      </c>
      <c r="V1265" s="65">
        <f t="shared" si="410"/>
        <v>2</v>
      </c>
      <c r="W1265" s="65">
        <f t="shared" si="411"/>
        <v>4</v>
      </c>
      <c r="X1265" s="65">
        <f t="shared" si="412"/>
        <v>1</v>
      </c>
      <c r="Y1265" s="65" t="str">
        <f t="shared" si="413"/>
        <v>B2</v>
      </c>
      <c r="AA1265" s="4" t="s">
        <v>263</v>
      </c>
    </row>
    <row r="1266" spans="1:27" hidden="1" x14ac:dyDescent="0.25">
      <c r="A1266" s="46">
        <v>200050846</v>
      </c>
      <c r="B1266" s="46" t="s">
        <v>2639</v>
      </c>
      <c r="C1266" s="46" t="s">
        <v>337</v>
      </c>
      <c r="D1266" s="46" t="s">
        <v>2640</v>
      </c>
      <c r="E1266" t="s">
        <v>2491</v>
      </c>
      <c r="F1266" s="50" t="s">
        <v>2485</v>
      </c>
      <c r="G1266" s="39">
        <v>43700</v>
      </c>
      <c r="H1266" s="4">
        <v>1283</v>
      </c>
      <c r="J1266" s="4">
        <v>100</v>
      </c>
      <c r="K1266" s="4">
        <v>70</v>
      </c>
      <c r="L1266" s="4">
        <v>100</v>
      </c>
      <c r="M1266" s="4">
        <v>250</v>
      </c>
      <c r="N1266" s="51">
        <v>130</v>
      </c>
      <c r="O1266" s="73"/>
      <c r="P1266" s="49">
        <f t="shared" si="408"/>
        <v>12</v>
      </c>
      <c r="Q1266" s="65">
        <f t="shared" si="409"/>
        <v>4</v>
      </c>
      <c r="R1266" s="65">
        <v>6</v>
      </c>
      <c r="S1266" s="65">
        <f t="shared" si="406"/>
        <v>55</v>
      </c>
      <c r="T1266" s="53">
        <v>8</v>
      </c>
      <c r="V1266" s="65">
        <f t="shared" si="410"/>
        <v>1</v>
      </c>
      <c r="W1266" s="65">
        <f t="shared" si="411"/>
        <v>1</v>
      </c>
      <c r="X1266" s="65">
        <f t="shared" si="412"/>
        <v>1</v>
      </c>
      <c r="Y1266" s="65" t="str">
        <f t="shared" si="413"/>
        <v>B2</v>
      </c>
      <c r="AA1266" s="4" t="s">
        <v>263</v>
      </c>
    </row>
    <row r="1267" spans="1:27" hidden="1" x14ac:dyDescent="0.25">
      <c r="A1267" s="46">
        <v>200090615</v>
      </c>
      <c r="B1267" s="46" t="s">
        <v>3261</v>
      </c>
      <c r="C1267" s="46" t="s">
        <v>8</v>
      </c>
      <c r="D1267" s="47" t="s">
        <v>3262</v>
      </c>
      <c r="E1267" t="s">
        <v>2491</v>
      </c>
      <c r="F1267" s="46" t="s">
        <v>2485</v>
      </c>
      <c r="G1267" s="39">
        <v>43700</v>
      </c>
      <c r="H1267" s="73">
        <v>1283</v>
      </c>
      <c r="J1267" s="4">
        <v>190</v>
      </c>
      <c r="K1267" s="4">
        <v>220</v>
      </c>
      <c r="L1267" s="4">
        <v>230</v>
      </c>
      <c r="M1267" s="4">
        <v>290</v>
      </c>
      <c r="N1267" s="59">
        <v>232.5</v>
      </c>
      <c r="O1267" s="73"/>
      <c r="P1267" s="49">
        <f t="shared" si="408"/>
        <v>73</v>
      </c>
      <c r="Q1267" s="65">
        <f t="shared" si="409"/>
        <v>96</v>
      </c>
      <c r="R1267" s="65">
        <f>VLOOKUP(L1267,PER_CC,2,FALSE)</f>
        <v>79</v>
      </c>
      <c r="S1267" s="65">
        <f t="shared" si="406"/>
        <v>97</v>
      </c>
      <c r="T1267" s="53">
        <v>96</v>
      </c>
      <c r="V1267" s="65">
        <f t="shared" si="410"/>
        <v>3</v>
      </c>
      <c r="W1267" s="65">
        <f t="shared" si="411"/>
        <v>4</v>
      </c>
      <c r="X1267" s="65">
        <f t="shared" si="412"/>
        <v>4</v>
      </c>
      <c r="Y1267" s="65" t="str">
        <f t="shared" si="413"/>
        <v>B2</v>
      </c>
      <c r="AA1267" s="4" t="s">
        <v>263</v>
      </c>
    </row>
    <row r="1268" spans="1:27" hidden="1" x14ac:dyDescent="0.25">
      <c r="A1268" s="46">
        <v>200061558</v>
      </c>
      <c r="B1268" s="46" t="s">
        <v>3263</v>
      </c>
      <c r="C1268" s="46" t="s">
        <v>445</v>
      </c>
      <c r="D1268" s="47" t="s">
        <v>3264</v>
      </c>
      <c r="E1268" t="s">
        <v>2491</v>
      </c>
      <c r="F1268" s="46" t="s">
        <v>2485</v>
      </c>
      <c r="G1268" s="39">
        <v>43700</v>
      </c>
      <c r="H1268" s="73">
        <v>1283</v>
      </c>
      <c r="J1268" s="4">
        <v>210</v>
      </c>
      <c r="K1268" s="4">
        <v>190</v>
      </c>
      <c r="L1268" s="4">
        <v>190</v>
      </c>
      <c r="M1268" s="4">
        <v>270</v>
      </c>
      <c r="N1268" s="51">
        <v>215</v>
      </c>
      <c r="O1268" s="73"/>
      <c r="P1268" s="65">
        <f t="shared" si="408"/>
        <v>83</v>
      </c>
      <c r="Q1268" s="65">
        <f t="shared" si="409"/>
        <v>79</v>
      </c>
      <c r="R1268" s="65">
        <f>VLOOKUP(L1268,PER_CC,2,FALSE)</f>
        <v>36</v>
      </c>
      <c r="S1268" s="65">
        <f t="shared" si="406"/>
        <v>80</v>
      </c>
      <c r="T1268" s="53">
        <f>VLOOKUP(N1268,PER_PGLOB,2,FALSE)</f>
        <v>83</v>
      </c>
      <c r="V1268" s="65">
        <f t="shared" si="410"/>
        <v>4</v>
      </c>
      <c r="W1268" s="65">
        <f t="shared" si="411"/>
        <v>3</v>
      </c>
      <c r="X1268" s="65">
        <f t="shared" si="412"/>
        <v>3</v>
      </c>
      <c r="Y1268" s="65" t="str">
        <f t="shared" si="413"/>
        <v>B2</v>
      </c>
      <c r="AA1268" s="4" t="s">
        <v>263</v>
      </c>
    </row>
    <row r="1269" spans="1:27" hidden="1" x14ac:dyDescent="0.25">
      <c r="A1269" s="46">
        <v>200070817</v>
      </c>
      <c r="B1269" s="46" t="s">
        <v>2658</v>
      </c>
      <c r="C1269" s="46" t="s">
        <v>750</v>
      </c>
      <c r="D1269" s="46" t="s">
        <v>2659</v>
      </c>
      <c r="E1269" t="s">
        <v>2491</v>
      </c>
      <c r="F1269" s="50" t="s">
        <v>2485</v>
      </c>
      <c r="G1269" s="39">
        <v>43700</v>
      </c>
      <c r="H1269" s="4">
        <v>1283</v>
      </c>
      <c r="J1269" s="4">
        <v>220</v>
      </c>
      <c r="M1269" s="4">
        <v>270</v>
      </c>
      <c r="N1269" s="59">
        <v>122.5</v>
      </c>
      <c r="O1269" s="73"/>
      <c r="P1269" s="65">
        <f t="shared" si="408"/>
        <v>89</v>
      </c>
      <c r="Q1269" s="65"/>
      <c r="R1269" s="65"/>
      <c r="S1269" s="65">
        <f t="shared" si="406"/>
        <v>80</v>
      </c>
      <c r="T1269" s="53">
        <v>6</v>
      </c>
      <c r="V1269" s="65">
        <f t="shared" si="410"/>
        <v>4</v>
      </c>
      <c r="W1269" s="65">
        <f t="shared" si="411"/>
        <v>1</v>
      </c>
      <c r="X1269" s="65">
        <f t="shared" si="412"/>
        <v>1</v>
      </c>
      <c r="Y1269" s="65" t="str">
        <f t="shared" si="413"/>
        <v>B2</v>
      </c>
      <c r="AA1269" s="4" t="s">
        <v>263</v>
      </c>
    </row>
    <row r="1270" spans="1:27" hidden="1" x14ac:dyDescent="0.25">
      <c r="A1270" s="46">
        <v>200070337</v>
      </c>
      <c r="B1270" s="46" t="s">
        <v>2660</v>
      </c>
      <c r="C1270" s="46" t="s">
        <v>693</v>
      </c>
      <c r="D1270" s="46" t="s">
        <v>2661</v>
      </c>
      <c r="E1270" t="s">
        <v>2491</v>
      </c>
      <c r="F1270" s="50" t="s">
        <v>2485</v>
      </c>
      <c r="G1270" s="39">
        <v>43700</v>
      </c>
      <c r="H1270" s="4">
        <v>1283</v>
      </c>
      <c r="J1270" s="4">
        <v>140</v>
      </c>
      <c r="K1270" s="4">
        <v>130</v>
      </c>
      <c r="L1270" s="4">
        <v>150</v>
      </c>
      <c r="M1270" s="4">
        <v>250</v>
      </c>
      <c r="N1270" s="51">
        <v>167.5</v>
      </c>
      <c r="O1270" s="73"/>
      <c r="P1270" s="65">
        <f t="shared" si="408"/>
        <v>36</v>
      </c>
      <c r="Q1270" s="65">
        <f>VLOOKUP(K1270,PER_LC,2,FALSE)</f>
        <v>21</v>
      </c>
      <c r="R1270" s="65">
        <v>12</v>
      </c>
      <c r="S1270" s="65">
        <f t="shared" si="406"/>
        <v>55</v>
      </c>
      <c r="T1270" s="53">
        <v>26</v>
      </c>
      <c r="V1270" s="65">
        <f t="shared" si="410"/>
        <v>2</v>
      </c>
      <c r="W1270" s="65">
        <f t="shared" si="411"/>
        <v>2</v>
      </c>
      <c r="X1270" s="65">
        <f t="shared" si="412"/>
        <v>2</v>
      </c>
      <c r="Y1270" s="65" t="str">
        <f t="shared" si="413"/>
        <v>B2</v>
      </c>
      <c r="AA1270" s="4" t="s">
        <v>263</v>
      </c>
    </row>
    <row r="1271" spans="1:27" hidden="1" x14ac:dyDescent="0.25">
      <c r="A1271" s="46">
        <v>200074313</v>
      </c>
      <c r="B1271" s="46" t="s">
        <v>2662</v>
      </c>
      <c r="C1271" s="46" t="s">
        <v>3</v>
      </c>
      <c r="D1271" s="46" t="s">
        <v>2663</v>
      </c>
      <c r="E1271" t="s">
        <v>2491</v>
      </c>
      <c r="F1271" s="50" t="s">
        <v>2485</v>
      </c>
      <c r="G1271" s="39">
        <v>43700</v>
      </c>
      <c r="H1271" s="4">
        <v>1283</v>
      </c>
      <c r="J1271" s="4">
        <v>200</v>
      </c>
      <c r="K1271" s="4">
        <v>110</v>
      </c>
      <c r="L1271" s="4">
        <v>170</v>
      </c>
      <c r="M1271" s="4">
        <v>250</v>
      </c>
      <c r="N1271" s="51">
        <v>182.5</v>
      </c>
      <c r="O1271" s="73"/>
      <c r="P1271" s="65">
        <f t="shared" si="408"/>
        <v>79</v>
      </c>
      <c r="Q1271" s="65">
        <v>11</v>
      </c>
      <c r="R1271" s="65">
        <f t="shared" ref="R1271:R1277" si="414">VLOOKUP(L1271,PER_CC,2,FALSE)</f>
        <v>18</v>
      </c>
      <c r="S1271" s="65">
        <f t="shared" si="406"/>
        <v>55</v>
      </c>
      <c r="T1271" s="53">
        <v>40</v>
      </c>
      <c r="V1271" s="65">
        <f t="shared" si="410"/>
        <v>3</v>
      </c>
      <c r="W1271" s="65">
        <f t="shared" si="411"/>
        <v>1</v>
      </c>
      <c r="X1271" s="65">
        <f t="shared" si="412"/>
        <v>3</v>
      </c>
      <c r="Y1271" s="65" t="str">
        <f t="shared" si="413"/>
        <v>B2</v>
      </c>
      <c r="AA1271" s="4" t="s">
        <v>263</v>
      </c>
    </row>
    <row r="1272" spans="1:27" hidden="1" x14ac:dyDescent="0.25">
      <c r="A1272" s="46">
        <v>200074467</v>
      </c>
      <c r="B1272" s="46" t="s">
        <v>2664</v>
      </c>
      <c r="C1272" s="46" t="s">
        <v>2665</v>
      </c>
      <c r="D1272" s="46" t="s">
        <v>2666</v>
      </c>
      <c r="E1272" t="s">
        <v>2491</v>
      </c>
      <c r="F1272" s="50" t="s">
        <v>2485</v>
      </c>
      <c r="G1272" s="39">
        <v>43700</v>
      </c>
      <c r="H1272" s="4">
        <v>1283</v>
      </c>
      <c r="J1272" s="4">
        <v>200</v>
      </c>
      <c r="K1272" s="4">
        <v>110</v>
      </c>
      <c r="L1272" s="4">
        <v>170</v>
      </c>
      <c r="M1272" s="4">
        <v>250</v>
      </c>
      <c r="N1272" s="51">
        <v>182.5</v>
      </c>
      <c r="O1272" s="73"/>
      <c r="P1272" s="65">
        <f t="shared" si="408"/>
        <v>79</v>
      </c>
      <c r="Q1272" s="65">
        <v>11</v>
      </c>
      <c r="R1272" s="65">
        <f t="shared" si="414"/>
        <v>18</v>
      </c>
      <c r="S1272" s="65">
        <f t="shared" si="406"/>
        <v>55</v>
      </c>
      <c r="T1272" s="53">
        <v>40</v>
      </c>
      <c r="V1272" s="65">
        <f t="shared" si="410"/>
        <v>3</v>
      </c>
      <c r="W1272" s="65">
        <f t="shared" si="411"/>
        <v>1</v>
      </c>
      <c r="X1272" s="65">
        <f t="shared" si="412"/>
        <v>3</v>
      </c>
      <c r="Y1272" s="65" t="str">
        <f t="shared" si="413"/>
        <v>B2</v>
      </c>
      <c r="AA1272" s="4" t="s">
        <v>263</v>
      </c>
    </row>
    <row r="1273" spans="1:27" hidden="1" x14ac:dyDescent="0.25">
      <c r="A1273" s="46">
        <v>200071186</v>
      </c>
      <c r="B1273" s="46" t="s">
        <v>2667</v>
      </c>
      <c r="C1273" s="46" t="s">
        <v>2668</v>
      </c>
      <c r="D1273" s="46" t="s">
        <v>2669</v>
      </c>
      <c r="E1273" t="s">
        <v>2491</v>
      </c>
      <c r="F1273" s="50" t="s">
        <v>2485</v>
      </c>
      <c r="G1273" s="39">
        <v>43700</v>
      </c>
      <c r="H1273" s="4">
        <v>1283</v>
      </c>
      <c r="J1273" s="4">
        <v>150</v>
      </c>
      <c r="K1273" s="4">
        <v>220</v>
      </c>
      <c r="L1273" s="4">
        <v>160</v>
      </c>
      <c r="M1273" s="4">
        <v>270</v>
      </c>
      <c r="N1273" s="59">
        <v>200</v>
      </c>
      <c r="O1273" s="73"/>
      <c r="P1273" s="65">
        <f t="shared" si="408"/>
        <v>42</v>
      </c>
      <c r="Q1273" s="65">
        <f t="shared" ref="Q1273:Q1297" si="415">VLOOKUP(K1273,PER_LC,2,FALSE)</f>
        <v>96</v>
      </c>
      <c r="R1273" s="65">
        <f t="shared" si="414"/>
        <v>14</v>
      </c>
      <c r="S1273" s="65">
        <f t="shared" si="406"/>
        <v>80</v>
      </c>
      <c r="T1273" s="53">
        <f>VLOOKUP(N1273,PER_PGLOB,2,FALSE)</f>
        <v>64</v>
      </c>
      <c r="V1273" s="65">
        <f t="shared" si="410"/>
        <v>2</v>
      </c>
      <c r="W1273" s="65">
        <f t="shared" si="411"/>
        <v>4</v>
      </c>
      <c r="X1273" s="65">
        <f t="shared" si="412"/>
        <v>3</v>
      </c>
      <c r="Y1273" s="65" t="str">
        <f t="shared" si="413"/>
        <v>B2</v>
      </c>
      <c r="AA1273" s="4" t="s">
        <v>263</v>
      </c>
    </row>
    <row r="1274" spans="1:27" hidden="1" x14ac:dyDescent="0.25">
      <c r="A1274" s="46">
        <v>200070971</v>
      </c>
      <c r="B1274" s="46" t="s">
        <v>3267</v>
      </c>
      <c r="C1274" s="46" t="s">
        <v>445</v>
      </c>
      <c r="D1274" s="47" t="s">
        <v>3268</v>
      </c>
      <c r="E1274" t="s">
        <v>2491</v>
      </c>
      <c r="F1274" s="46" t="s">
        <v>2485</v>
      </c>
      <c r="G1274" s="39">
        <v>43700</v>
      </c>
      <c r="H1274" s="73">
        <v>1283</v>
      </c>
      <c r="J1274" s="4">
        <v>80</v>
      </c>
      <c r="K1274" s="4">
        <v>210</v>
      </c>
      <c r="L1274" s="4">
        <v>210</v>
      </c>
      <c r="M1274" s="4">
        <v>260</v>
      </c>
      <c r="N1274" s="51">
        <v>190</v>
      </c>
      <c r="O1274" s="73"/>
      <c r="P1274" s="65">
        <f t="shared" si="408"/>
        <v>5</v>
      </c>
      <c r="Q1274" s="65">
        <f t="shared" si="415"/>
        <v>92</v>
      </c>
      <c r="R1274" s="65">
        <f t="shared" si="414"/>
        <v>59</v>
      </c>
      <c r="S1274" s="65">
        <f t="shared" si="406"/>
        <v>66</v>
      </c>
      <c r="T1274" s="53">
        <f>VLOOKUP(N1274,PER_PGLOB,2,FALSE)</f>
        <v>50</v>
      </c>
      <c r="V1274" s="65">
        <f t="shared" si="410"/>
        <v>1</v>
      </c>
      <c r="W1274" s="65">
        <f t="shared" si="411"/>
        <v>4</v>
      </c>
      <c r="X1274" s="65">
        <f t="shared" si="412"/>
        <v>4</v>
      </c>
      <c r="Y1274" s="65" t="str">
        <f t="shared" si="413"/>
        <v>B2</v>
      </c>
      <c r="AA1274" s="4" t="s">
        <v>263</v>
      </c>
    </row>
    <row r="1275" spans="1:27" hidden="1" x14ac:dyDescent="0.25">
      <c r="A1275" s="46">
        <v>200074314</v>
      </c>
      <c r="B1275" s="46" t="s">
        <v>3269</v>
      </c>
      <c r="C1275" s="46" t="s">
        <v>3</v>
      </c>
      <c r="D1275" s="47" t="s">
        <v>3270</v>
      </c>
      <c r="E1275" t="s">
        <v>2491</v>
      </c>
      <c r="F1275" s="46" t="s">
        <v>2485</v>
      </c>
      <c r="G1275" s="39">
        <v>43700</v>
      </c>
      <c r="H1275" s="73">
        <v>1283</v>
      </c>
      <c r="J1275" s="4">
        <v>100</v>
      </c>
      <c r="K1275" s="4">
        <v>100</v>
      </c>
      <c r="L1275" s="4">
        <v>180</v>
      </c>
      <c r="M1275" s="4">
        <v>260</v>
      </c>
      <c r="N1275" s="51">
        <v>160</v>
      </c>
      <c r="O1275" s="73"/>
      <c r="P1275" s="65">
        <f t="shared" si="408"/>
        <v>12</v>
      </c>
      <c r="Q1275" s="65">
        <f t="shared" si="415"/>
        <v>9</v>
      </c>
      <c r="R1275" s="65">
        <f t="shared" si="414"/>
        <v>29</v>
      </c>
      <c r="S1275" s="65">
        <f t="shared" si="406"/>
        <v>66</v>
      </c>
      <c r="T1275" s="53">
        <v>21</v>
      </c>
      <c r="V1275" s="65">
        <f t="shared" si="410"/>
        <v>1</v>
      </c>
      <c r="W1275" s="65">
        <f t="shared" si="411"/>
        <v>1</v>
      </c>
      <c r="X1275" s="65">
        <f t="shared" si="412"/>
        <v>3</v>
      </c>
      <c r="Y1275" s="65" t="str">
        <f t="shared" si="413"/>
        <v>B2</v>
      </c>
      <c r="AA1275" s="4" t="s">
        <v>263</v>
      </c>
    </row>
    <row r="1276" spans="1:27" hidden="1" x14ac:dyDescent="0.25">
      <c r="A1276" s="46">
        <v>200031382</v>
      </c>
      <c r="B1276" s="46" t="s">
        <v>3271</v>
      </c>
      <c r="C1276" s="46" t="s">
        <v>5</v>
      </c>
      <c r="D1276" s="47" t="s">
        <v>3272</v>
      </c>
      <c r="E1276" t="s">
        <v>2491</v>
      </c>
      <c r="F1276" s="46" t="s">
        <v>2485</v>
      </c>
      <c r="G1276" s="39">
        <v>43700</v>
      </c>
      <c r="H1276" s="73">
        <v>1283</v>
      </c>
      <c r="J1276" s="4">
        <v>110</v>
      </c>
      <c r="K1276" s="4">
        <v>100</v>
      </c>
      <c r="L1276" s="4">
        <v>220</v>
      </c>
      <c r="M1276" s="4">
        <v>270</v>
      </c>
      <c r="N1276" s="51">
        <v>175</v>
      </c>
      <c r="O1276" s="73"/>
      <c r="P1276" s="65">
        <f t="shared" si="408"/>
        <v>16</v>
      </c>
      <c r="Q1276" s="65">
        <f t="shared" si="415"/>
        <v>9</v>
      </c>
      <c r="R1276" s="65">
        <f t="shared" si="414"/>
        <v>69</v>
      </c>
      <c r="S1276" s="65">
        <f t="shared" si="406"/>
        <v>80</v>
      </c>
      <c r="T1276" s="53">
        <f>VLOOKUP(N1276,PER_PGLOB,2,FALSE)</f>
        <v>32</v>
      </c>
      <c r="V1276" s="65">
        <f t="shared" si="410"/>
        <v>1</v>
      </c>
      <c r="W1276" s="65">
        <f t="shared" si="411"/>
        <v>1</v>
      </c>
      <c r="X1276" s="65">
        <f t="shared" si="412"/>
        <v>4</v>
      </c>
      <c r="Y1276" s="65" t="str">
        <f t="shared" si="413"/>
        <v>B2</v>
      </c>
      <c r="AA1276" s="4" t="s">
        <v>263</v>
      </c>
    </row>
    <row r="1277" spans="1:27" hidden="1" x14ac:dyDescent="0.25">
      <c r="A1277" s="46">
        <v>200062557</v>
      </c>
      <c r="B1277" s="46" t="s">
        <v>2676</v>
      </c>
      <c r="C1277" s="46" t="s">
        <v>454</v>
      </c>
      <c r="D1277" s="46" t="s">
        <v>2677</v>
      </c>
      <c r="E1277" t="s">
        <v>2491</v>
      </c>
      <c r="F1277" s="50" t="s">
        <v>2485</v>
      </c>
      <c r="G1277" s="39">
        <v>43700</v>
      </c>
      <c r="H1277" s="4">
        <v>1283</v>
      </c>
      <c r="J1277" s="4">
        <v>200</v>
      </c>
      <c r="K1277" s="4">
        <v>220</v>
      </c>
      <c r="L1277" s="4">
        <v>250</v>
      </c>
      <c r="M1277" s="4">
        <v>280</v>
      </c>
      <c r="N1277" s="59">
        <v>237.5</v>
      </c>
      <c r="O1277" s="73"/>
      <c r="P1277" s="65">
        <f t="shared" si="408"/>
        <v>79</v>
      </c>
      <c r="Q1277" s="65">
        <f t="shared" si="415"/>
        <v>96</v>
      </c>
      <c r="R1277" s="65">
        <f t="shared" si="414"/>
        <v>96</v>
      </c>
      <c r="S1277" s="65">
        <f t="shared" si="406"/>
        <v>91</v>
      </c>
      <c r="T1277" s="53">
        <v>98</v>
      </c>
      <c r="V1277" s="65">
        <f t="shared" si="410"/>
        <v>3</v>
      </c>
      <c r="W1277" s="65">
        <f t="shared" si="411"/>
        <v>4</v>
      </c>
      <c r="X1277" s="65">
        <f t="shared" si="412"/>
        <v>4</v>
      </c>
      <c r="Y1277" s="65" t="str">
        <f t="shared" si="413"/>
        <v>B2</v>
      </c>
      <c r="AA1277" s="4" t="s">
        <v>263</v>
      </c>
    </row>
    <row r="1278" spans="1:27" hidden="1" x14ac:dyDescent="0.25">
      <c r="A1278" s="46">
        <v>200051334</v>
      </c>
      <c r="B1278" s="46" t="s">
        <v>2678</v>
      </c>
      <c r="C1278" s="46" t="s">
        <v>995</v>
      </c>
      <c r="D1278" s="46" t="s">
        <v>2679</v>
      </c>
      <c r="E1278" t="s">
        <v>2491</v>
      </c>
      <c r="F1278" s="50" t="s">
        <v>2485</v>
      </c>
      <c r="G1278" s="39">
        <v>43700</v>
      </c>
      <c r="H1278" s="4">
        <v>1283</v>
      </c>
      <c r="J1278" s="4">
        <v>170</v>
      </c>
      <c r="K1278" s="4">
        <v>210</v>
      </c>
      <c r="N1278" s="59">
        <v>95</v>
      </c>
      <c r="O1278" s="73"/>
      <c r="P1278" s="65">
        <f t="shared" si="408"/>
        <v>55</v>
      </c>
      <c r="Q1278" s="65">
        <f t="shared" si="415"/>
        <v>92</v>
      </c>
      <c r="R1278" s="65"/>
      <c r="S1278" s="65"/>
      <c r="T1278" s="53">
        <v>3</v>
      </c>
      <c r="V1278" s="65">
        <f t="shared" si="410"/>
        <v>3</v>
      </c>
      <c r="W1278" s="65">
        <f t="shared" si="411"/>
        <v>4</v>
      </c>
      <c r="X1278" s="65">
        <f t="shared" si="412"/>
        <v>1</v>
      </c>
      <c r="Y1278" s="65" t="str">
        <f t="shared" si="413"/>
        <v>-A1</v>
      </c>
      <c r="AA1278" s="4" t="s">
        <v>263</v>
      </c>
    </row>
    <row r="1279" spans="1:27" hidden="1" x14ac:dyDescent="0.25">
      <c r="A1279" s="46">
        <v>200075926</v>
      </c>
      <c r="B1279" s="46" t="s">
        <v>2680</v>
      </c>
      <c r="C1279" s="46" t="s">
        <v>745</v>
      </c>
      <c r="D1279" s="46" t="s">
        <v>2681</v>
      </c>
      <c r="E1279" t="s">
        <v>2491</v>
      </c>
      <c r="F1279" s="50" t="s">
        <v>2485</v>
      </c>
      <c r="G1279" s="39">
        <v>43700</v>
      </c>
      <c r="H1279" s="4">
        <v>1283</v>
      </c>
      <c r="J1279" s="4">
        <v>180</v>
      </c>
      <c r="K1279" s="4">
        <v>220</v>
      </c>
      <c r="L1279" s="4">
        <v>170</v>
      </c>
      <c r="M1279" s="4">
        <v>260</v>
      </c>
      <c r="N1279" s="59">
        <v>207.5</v>
      </c>
      <c r="O1279" s="73"/>
      <c r="P1279" s="65">
        <f t="shared" si="408"/>
        <v>67</v>
      </c>
      <c r="Q1279" s="65">
        <f t="shared" si="415"/>
        <v>96</v>
      </c>
      <c r="R1279" s="65">
        <f>VLOOKUP(L1279,PER_CC,2,FALSE)</f>
        <v>18</v>
      </c>
      <c r="S1279" s="65">
        <f t="shared" ref="S1279:S1300" si="416">VLOOKUP(M1279,PER_IGL,2,FALSE)</f>
        <v>66</v>
      </c>
      <c r="T1279" s="53">
        <v>74</v>
      </c>
      <c r="V1279" s="65">
        <f t="shared" si="410"/>
        <v>3</v>
      </c>
      <c r="W1279" s="65">
        <f t="shared" si="411"/>
        <v>4</v>
      </c>
      <c r="X1279" s="65">
        <f t="shared" si="412"/>
        <v>3</v>
      </c>
      <c r="Y1279" s="65" t="str">
        <f t="shared" si="413"/>
        <v>B2</v>
      </c>
      <c r="AA1279" s="4" t="s">
        <v>263</v>
      </c>
    </row>
    <row r="1280" spans="1:27" hidden="1" x14ac:dyDescent="0.25">
      <c r="A1280" s="46">
        <v>200086817</v>
      </c>
      <c r="B1280" s="46" t="s">
        <v>3275</v>
      </c>
      <c r="C1280" s="46" t="s">
        <v>2730</v>
      </c>
      <c r="D1280" s="47" t="s">
        <v>3276</v>
      </c>
      <c r="E1280" t="s">
        <v>2491</v>
      </c>
      <c r="F1280" s="46" t="s">
        <v>2485</v>
      </c>
      <c r="G1280" s="39">
        <v>43700</v>
      </c>
      <c r="H1280" s="73">
        <v>1283</v>
      </c>
      <c r="J1280" s="4">
        <v>270</v>
      </c>
      <c r="K1280" s="4">
        <v>220</v>
      </c>
      <c r="L1280" s="4">
        <v>250</v>
      </c>
      <c r="M1280" s="4">
        <v>290</v>
      </c>
      <c r="N1280" s="59">
        <v>257.5</v>
      </c>
      <c r="O1280" s="73"/>
      <c r="P1280" s="65">
        <v>100</v>
      </c>
      <c r="Q1280" s="65">
        <f t="shared" si="415"/>
        <v>96</v>
      </c>
      <c r="R1280" s="65">
        <f>VLOOKUP(L1280,PER_CC,2,FALSE)</f>
        <v>96</v>
      </c>
      <c r="S1280" s="65">
        <f t="shared" si="416"/>
        <v>97</v>
      </c>
      <c r="T1280" s="53">
        <v>100</v>
      </c>
      <c r="V1280" s="65">
        <f t="shared" si="410"/>
        <v>4</v>
      </c>
      <c r="W1280" s="65">
        <f t="shared" si="411"/>
        <v>4</v>
      </c>
      <c r="X1280" s="65">
        <f t="shared" si="412"/>
        <v>4</v>
      </c>
      <c r="Y1280" s="65" t="str">
        <f t="shared" si="413"/>
        <v>B2</v>
      </c>
      <c r="AA1280" s="4" t="s">
        <v>263</v>
      </c>
    </row>
    <row r="1281" spans="1:27" hidden="1" x14ac:dyDescent="0.25">
      <c r="A1281" s="46">
        <v>200069397</v>
      </c>
      <c r="B1281" s="46" t="s">
        <v>2684</v>
      </c>
      <c r="C1281" s="46" t="s">
        <v>3</v>
      </c>
      <c r="D1281" s="46" t="s">
        <v>2685</v>
      </c>
      <c r="E1281" t="s">
        <v>2491</v>
      </c>
      <c r="F1281" s="50" t="s">
        <v>2485</v>
      </c>
      <c r="G1281" s="39">
        <v>43700</v>
      </c>
      <c r="H1281" s="4">
        <v>1283</v>
      </c>
      <c r="J1281" s="4">
        <v>80</v>
      </c>
      <c r="K1281" s="4">
        <v>230</v>
      </c>
      <c r="L1281" s="4">
        <v>220</v>
      </c>
      <c r="M1281" s="4">
        <v>220</v>
      </c>
      <c r="N1281" s="59">
        <v>187.5</v>
      </c>
      <c r="O1281" s="73"/>
      <c r="P1281" s="65">
        <f t="shared" ref="P1281:P1309" si="417">VLOOKUP(J1281,PER_RC,2,FALSE)</f>
        <v>5</v>
      </c>
      <c r="Q1281" s="65">
        <f t="shared" si="415"/>
        <v>98</v>
      </c>
      <c r="R1281" s="65">
        <f>VLOOKUP(L1281,PER_CC,2,FALSE)</f>
        <v>69</v>
      </c>
      <c r="S1281" s="65">
        <f t="shared" si="416"/>
        <v>32</v>
      </c>
      <c r="T1281" s="53">
        <v>45</v>
      </c>
      <c r="V1281" s="65">
        <f t="shared" si="410"/>
        <v>1</v>
      </c>
      <c r="W1281" s="65">
        <f t="shared" si="411"/>
        <v>4</v>
      </c>
      <c r="X1281" s="65">
        <f t="shared" si="412"/>
        <v>4</v>
      </c>
      <c r="Y1281" s="65" t="str">
        <f t="shared" si="413"/>
        <v>B2</v>
      </c>
      <c r="AA1281" s="4" t="s">
        <v>263</v>
      </c>
    </row>
    <row r="1282" spans="1:27" hidden="1" x14ac:dyDescent="0.25">
      <c r="A1282" s="46">
        <v>200038163</v>
      </c>
      <c r="B1282" s="46" t="s">
        <v>2690</v>
      </c>
      <c r="C1282" s="46" t="s">
        <v>2691</v>
      </c>
      <c r="D1282" s="46" t="s">
        <v>2692</v>
      </c>
      <c r="E1282" t="s">
        <v>2491</v>
      </c>
      <c r="F1282" s="50" t="s">
        <v>2485</v>
      </c>
      <c r="G1282" s="39">
        <v>43700</v>
      </c>
      <c r="H1282" s="4">
        <v>1283</v>
      </c>
      <c r="J1282" s="4">
        <v>140</v>
      </c>
      <c r="K1282" s="4">
        <v>160</v>
      </c>
      <c r="L1282" s="4">
        <v>200</v>
      </c>
      <c r="M1282" s="4">
        <v>220</v>
      </c>
      <c r="N1282" s="51">
        <v>180</v>
      </c>
      <c r="O1282" s="73"/>
      <c r="P1282" s="65">
        <f t="shared" si="417"/>
        <v>36</v>
      </c>
      <c r="Q1282" s="65">
        <f t="shared" si="415"/>
        <v>44</v>
      </c>
      <c r="R1282" s="65">
        <f>VLOOKUP(L1282,PER_CC,2,FALSE)</f>
        <v>48</v>
      </c>
      <c r="S1282" s="65">
        <f t="shared" si="416"/>
        <v>32</v>
      </c>
      <c r="T1282" s="53">
        <f>VLOOKUP(N1282,PER_PGLOB,2,FALSE)</f>
        <v>37</v>
      </c>
      <c r="V1282" s="65">
        <f t="shared" si="410"/>
        <v>2</v>
      </c>
      <c r="W1282" s="65">
        <f t="shared" si="411"/>
        <v>3</v>
      </c>
      <c r="X1282" s="65">
        <f t="shared" si="412"/>
        <v>4</v>
      </c>
      <c r="Y1282" s="65" t="str">
        <f t="shared" si="413"/>
        <v>B2</v>
      </c>
      <c r="AA1282" s="4" t="s">
        <v>263</v>
      </c>
    </row>
    <row r="1283" spans="1:27" hidden="1" x14ac:dyDescent="0.25">
      <c r="A1283" s="46">
        <v>200070245</v>
      </c>
      <c r="B1283" s="46" t="s">
        <v>3279</v>
      </c>
      <c r="C1283" s="46" t="s">
        <v>3</v>
      </c>
      <c r="D1283" s="47" t="s">
        <v>3280</v>
      </c>
      <c r="E1283" t="s">
        <v>2491</v>
      </c>
      <c r="F1283" s="46" t="s">
        <v>2485</v>
      </c>
      <c r="G1283" s="39">
        <v>43700</v>
      </c>
      <c r="H1283" s="73">
        <v>1283</v>
      </c>
      <c r="J1283" s="4">
        <v>150</v>
      </c>
      <c r="K1283" s="4">
        <v>170</v>
      </c>
      <c r="L1283" s="4">
        <v>250</v>
      </c>
      <c r="M1283" s="4">
        <v>240</v>
      </c>
      <c r="N1283" s="51">
        <v>202.5</v>
      </c>
      <c r="O1283" s="73"/>
      <c r="P1283" s="65">
        <f t="shared" si="417"/>
        <v>42</v>
      </c>
      <c r="Q1283" s="65">
        <f t="shared" si="415"/>
        <v>53</v>
      </c>
      <c r="R1283" s="65">
        <f>VLOOKUP(L1283,PER_CC,2,FALSE)</f>
        <v>96</v>
      </c>
      <c r="S1283" s="65">
        <f t="shared" si="416"/>
        <v>47</v>
      </c>
      <c r="T1283" s="53">
        <v>67</v>
      </c>
      <c r="V1283" s="65">
        <f t="shared" si="410"/>
        <v>2</v>
      </c>
      <c r="W1283" s="65">
        <f t="shared" si="411"/>
        <v>3</v>
      </c>
      <c r="X1283" s="65">
        <f t="shared" si="412"/>
        <v>4</v>
      </c>
      <c r="Y1283" s="65" t="str">
        <f t="shared" si="413"/>
        <v>B2</v>
      </c>
      <c r="AA1283" s="4" t="s">
        <v>263</v>
      </c>
    </row>
    <row r="1284" spans="1:27" hidden="1" x14ac:dyDescent="0.25">
      <c r="A1284" s="46">
        <v>200038335</v>
      </c>
      <c r="B1284" s="46" t="s">
        <v>2698</v>
      </c>
      <c r="C1284" s="46" t="s">
        <v>832</v>
      </c>
      <c r="D1284" s="46" t="s">
        <v>2699</v>
      </c>
      <c r="E1284" t="s">
        <v>2491</v>
      </c>
      <c r="F1284" s="50" t="s">
        <v>2485</v>
      </c>
      <c r="G1284" s="39">
        <v>43700</v>
      </c>
      <c r="H1284" s="4">
        <v>1283</v>
      </c>
      <c r="J1284" s="4">
        <v>230</v>
      </c>
      <c r="K1284" s="4">
        <v>100</v>
      </c>
      <c r="L1284" s="4">
        <v>110</v>
      </c>
      <c r="M1284" s="4">
        <v>280</v>
      </c>
      <c r="N1284" s="51">
        <v>180</v>
      </c>
      <c r="O1284" s="73"/>
      <c r="P1284" s="65">
        <f t="shared" si="417"/>
        <v>93</v>
      </c>
      <c r="Q1284" s="65">
        <f t="shared" si="415"/>
        <v>9</v>
      </c>
      <c r="R1284" s="65">
        <v>6</v>
      </c>
      <c r="S1284" s="65">
        <f t="shared" si="416"/>
        <v>91</v>
      </c>
      <c r="T1284" s="53">
        <f>VLOOKUP(N1284,PER_PGLOB,2,FALSE)</f>
        <v>37</v>
      </c>
      <c r="V1284" s="65">
        <f t="shared" si="410"/>
        <v>4</v>
      </c>
      <c r="W1284" s="65">
        <f t="shared" si="411"/>
        <v>1</v>
      </c>
      <c r="X1284" s="65">
        <f t="shared" si="412"/>
        <v>1</v>
      </c>
      <c r="Y1284" s="65" t="str">
        <f t="shared" si="413"/>
        <v>B2</v>
      </c>
      <c r="AA1284" s="4" t="s">
        <v>263</v>
      </c>
    </row>
    <row r="1285" spans="1:27" hidden="1" x14ac:dyDescent="0.25">
      <c r="A1285" s="46">
        <v>200074177</v>
      </c>
      <c r="B1285" s="46" t="s">
        <v>3281</v>
      </c>
      <c r="C1285" s="46" t="s">
        <v>641</v>
      </c>
      <c r="D1285" s="47" t="s">
        <v>3282</v>
      </c>
      <c r="E1285" t="s">
        <v>2491</v>
      </c>
      <c r="F1285" s="46" t="s">
        <v>2485</v>
      </c>
      <c r="G1285" s="39">
        <v>43700</v>
      </c>
      <c r="H1285" s="73">
        <v>1283</v>
      </c>
      <c r="J1285" s="4">
        <v>150</v>
      </c>
      <c r="K1285" s="4">
        <v>70</v>
      </c>
      <c r="L1285" s="4">
        <v>210</v>
      </c>
      <c r="M1285" s="4">
        <v>270</v>
      </c>
      <c r="N1285" s="51">
        <v>175</v>
      </c>
      <c r="O1285" s="73"/>
      <c r="P1285" s="65">
        <f t="shared" si="417"/>
        <v>42</v>
      </c>
      <c r="Q1285" s="65">
        <f t="shared" si="415"/>
        <v>4</v>
      </c>
      <c r="R1285" s="65">
        <f>VLOOKUP(L1285,PER_CC,2,FALSE)</f>
        <v>59</v>
      </c>
      <c r="S1285" s="65">
        <f t="shared" si="416"/>
        <v>80</v>
      </c>
      <c r="T1285" s="53">
        <f>VLOOKUP(N1285,PER_PGLOB,2,FALSE)</f>
        <v>32</v>
      </c>
      <c r="V1285" s="65">
        <f t="shared" si="410"/>
        <v>2</v>
      </c>
      <c r="W1285" s="65">
        <f t="shared" si="411"/>
        <v>1</v>
      </c>
      <c r="X1285" s="65">
        <f t="shared" si="412"/>
        <v>4</v>
      </c>
      <c r="Y1285" s="65" t="str">
        <f t="shared" si="413"/>
        <v>B2</v>
      </c>
      <c r="AA1285" s="4" t="s">
        <v>263</v>
      </c>
    </row>
    <row r="1286" spans="1:27" hidden="1" x14ac:dyDescent="0.25">
      <c r="A1286" s="46">
        <v>200073038</v>
      </c>
      <c r="B1286" s="46" t="s">
        <v>1383</v>
      </c>
      <c r="C1286" s="46" t="s">
        <v>909</v>
      </c>
      <c r="D1286" s="46" t="s">
        <v>2712</v>
      </c>
      <c r="E1286" t="s">
        <v>2491</v>
      </c>
      <c r="F1286" s="50" t="s">
        <v>2485</v>
      </c>
      <c r="G1286" s="39">
        <v>43700</v>
      </c>
      <c r="H1286" s="4">
        <v>1283</v>
      </c>
      <c r="J1286" s="4">
        <v>80</v>
      </c>
      <c r="K1286" s="4">
        <v>120</v>
      </c>
      <c r="L1286" s="4">
        <v>160</v>
      </c>
      <c r="M1286" s="4">
        <v>260</v>
      </c>
      <c r="N1286" s="51">
        <v>155</v>
      </c>
      <c r="O1286" s="73"/>
      <c r="P1286" s="65">
        <f t="shared" si="417"/>
        <v>5</v>
      </c>
      <c r="Q1286" s="65">
        <f t="shared" si="415"/>
        <v>16</v>
      </c>
      <c r="R1286" s="65">
        <f>VLOOKUP(L1286,PER_CC,2,FALSE)</f>
        <v>14</v>
      </c>
      <c r="S1286" s="65">
        <f t="shared" si="416"/>
        <v>66</v>
      </c>
      <c r="T1286" s="53">
        <v>18</v>
      </c>
      <c r="V1286" s="65">
        <f t="shared" si="410"/>
        <v>1</v>
      </c>
      <c r="W1286" s="65">
        <f t="shared" si="411"/>
        <v>1</v>
      </c>
      <c r="X1286" s="65">
        <f t="shared" si="412"/>
        <v>3</v>
      </c>
      <c r="Y1286" s="65" t="str">
        <f t="shared" si="413"/>
        <v>B2</v>
      </c>
      <c r="AA1286" s="4" t="s">
        <v>263</v>
      </c>
    </row>
    <row r="1287" spans="1:27" hidden="1" x14ac:dyDescent="0.25">
      <c r="A1287" s="46">
        <v>200074932</v>
      </c>
      <c r="B1287" s="46" t="s">
        <v>3283</v>
      </c>
      <c r="C1287" s="46" t="s">
        <v>353</v>
      </c>
      <c r="D1287" s="47" t="s">
        <v>3284</v>
      </c>
      <c r="E1287" t="s">
        <v>2491</v>
      </c>
      <c r="F1287" s="46" t="s">
        <v>2485</v>
      </c>
      <c r="G1287" s="39">
        <v>43700</v>
      </c>
      <c r="H1287" s="73">
        <v>1283</v>
      </c>
      <c r="J1287" s="4">
        <v>140</v>
      </c>
      <c r="K1287" s="4">
        <v>180</v>
      </c>
      <c r="L1287" s="4">
        <v>230</v>
      </c>
      <c r="M1287" s="4">
        <v>280</v>
      </c>
      <c r="N1287" s="51">
        <v>207.5</v>
      </c>
      <c r="O1287" s="73"/>
      <c r="P1287" s="65">
        <f t="shared" si="417"/>
        <v>36</v>
      </c>
      <c r="Q1287" s="65">
        <f t="shared" si="415"/>
        <v>71</v>
      </c>
      <c r="R1287" s="65">
        <f>VLOOKUP(L1287,PER_CC,2,FALSE)</f>
        <v>79</v>
      </c>
      <c r="S1287" s="65">
        <f t="shared" si="416"/>
        <v>91</v>
      </c>
      <c r="T1287" s="53">
        <v>74</v>
      </c>
      <c r="V1287" s="65">
        <f t="shared" si="410"/>
        <v>2</v>
      </c>
      <c r="W1287" s="65">
        <f t="shared" si="411"/>
        <v>3</v>
      </c>
      <c r="X1287" s="65">
        <f t="shared" si="412"/>
        <v>4</v>
      </c>
      <c r="Y1287" s="65" t="str">
        <f t="shared" si="413"/>
        <v>B2</v>
      </c>
      <c r="AA1287" s="4" t="s">
        <v>263</v>
      </c>
    </row>
    <row r="1288" spans="1:27" hidden="1" x14ac:dyDescent="0.25">
      <c r="A1288" s="46">
        <v>200070781</v>
      </c>
      <c r="B1288" s="46" t="s">
        <v>2714</v>
      </c>
      <c r="C1288" s="46" t="s">
        <v>342</v>
      </c>
      <c r="D1288" s="46" t="s">
        <v>2715</v>
      </c>
      <c r="E1288" t="s">
        <v>2491</v>
      </c>
      <c r="F1288" s="50" t="s">
        <v>2485</v>
      </c>
      <c r="G1288" s="39">
        <v>43700</v>
      </c>
      <c r="H1288" s="4">
        <v>1283</v>
      </c>
      <c r="J1288" s="4">
        <v>90</v>
      </c>
      <c r="K1288" s="4">
        <v>130</v>
      </c>
      <c r="L1288" s="4">
        <v>210</v>
      </c>
      <c r="M1288" s="4">
        <v>260</v>
      </c>
      <c r="N1288" s="51">
        <v>172.5</v>
      </c>
      <c r="O1288" s="73"/>
      <c r="P1288" s="65">
        <f t="shared" si="417"/>
        <v>8</v>
      </c>
      <c r="Q1288" s="65">
        <f t="shared" si="415"/>
        <v>21</v>
      </c>
      <c r="R1288" s="65">
        <f>VLOOKUP(L1288,PER_CC,2,FALSE)</f>
        <v>59</v>
      </c>
      <c r="S1288" s="65">
        <f t="shared" si="416"/>
        <v>66</v>
      </c>
      <c r="T1288" s="53">
        <v>30</v>
      </c>
      <c r="V1288" s="65">
        <f t="shared" si="410"/>
        <v>1</v>
      </c>
      <c r="W1288" s="65">
        <f t="shared" si="411"/>
        <v>2</v>
      </c>
      <c r="X1288" s="65">
        <f t="shared" si="412"/>
        <v>4</v>
      </c>
      <c r="Y1288" s="65" t="str">
        <f t="shared" si="413"/>
        <v>B2</v>
      </c>
      <c r="AA1288" s="4" t="s">
        <v>263</v>
      </c>
    </row>
    <row r="1289" spans="1:27" hidden="1" x14ac:dyDescent="0.25">
      <c r="A1289" s="46">
        <v>200072061</v>
      </c>
      <c r="B1289" s="46" t="s">
        <v>2716</v>
      </c>
      <c r="C1289" s="46" t="s">
        <v>2717</v>
      </c>
      <c r="D1289" s="46" t="s">
        <v>2718</v>
      </c>
      <c r="E1289" t="s">
        <v>2491</v>
      </c>
      <c r="F1289" s="50" t="s">
        <v>2485</v>
      </c>
      <c r="G1289" s="39">
        <v>43700</v>
      </c>
      <c r="H1289" s="4">
        <v>1283</v>
      </c>
      <c r="J1289" s="4">
        <v>200</v>
      </c>
      <c r="K1289" s="4">
        <v>240</v>
      </c>
      <c r="L1289" s="4">
        <v>280</v>
      </c>
      <c r="M1289" s="4">
        <v>270</v>
      </c>
      <c r="N1289" s="59">
        <v>247.5</v>
      </c>
      <c r="O1289" s="73"/>
      <c r="P1289" s="65">
        <f t="shared" si="417"/>
        <v>79</v>
      </c>
      <c r="Q1289" s="65">
        <f t="shared" si="415"/>
        <v>99</v>
      </c>
      <c r="R1289" s="65">
        <v>100</v>
      </c>
      <c r="S1289" s="65">
        <f t="shared" si="416"/>
        <v>80</v>
      </c>
      <c r="T1289" s="53">
        <v>100</v>
      </c>
      <c r="V1289" s="65">
        <f t="shared" si="410"/>
        <v>3</v>
      </c>
      <c r="W1289" s="65">
        <f t="shared" si="411"/>
        <v>4</v>
      </c>
      <c r="X1289" s="65">
        <f t="shared" si="412"/>
        <v>4</v>
      </c>
      <c r="Y1289" s="65" t="str">
        <f t="shared" si="413"/>
        <v>B2</v>
      </c>
      <c r="AA1289" s="4" t="s">
        <v>263</v>
      </c>
    </row>
    <row r="1290" spans="1:27" hidden="1" x14ac:dyDescent="0.25">
      <c r="A1290" s="46">
        <v>200054005</v>
      </c>
      <c r="B1290" s="46" t="s">
        <v>2719</v>
      </c>
      <c r="C1290" s="46" t="s">
        <v>1191</v>
      </c>
      <c r="D1290" s="46" t="s">
        <v>2720</v>
      </c>
      <c r="E1290" t="s">
        <v>2491</v>
      </c>
      <c r="F1290" s="50" t="s">
        <v>2485</v>
      </c>
      <c r="G1290" s="39">
        <v>43700</v>
      </c>
      <c r="H1290" s="4">
        <v>1283</v>
      </c>
      <c r="J1290" s="4">
        <v>180</v>
      </c>
      <c r="K1290" s="4">
        <v>180</v>
      </c>
      <c r="L1290" s="4">
        <v>100</v>
      </c>
      <c r="M1290" s="4">
        <v>260</v>
      </c>
      <c r="N1290" s="51">
        <v>180</v>
      </c>
      <c r="O1290" s="73"/>
      <c r="P1290" s="65">
        <f t="shared" si="417"/>
        <v>67</v>
      </c>
      <c r="Q1290" s="65">
        <f t="shared" si="415"/>
        <v>71</v>
      </c>
      <c r="R1290" s="65">
        <v>6</v>
      </c>
      <c r="S1290" s="65">
        <f t="shared" si="416"/>
        <v>66</v>
      </c>
      <c r="T1290" s="53">
        <f>VLOOKUP(N1290,PER_PGLOB,2,FALSE)</f>
        <v>37</v>
      </c>
      <c r="V1290" s="65">
        <f t="shared" si="410"/>
        <v>3</v>
      </c>
      <c r="W1290" s="65">
        <f t="shared" si="411"/>
        <v>3</v>
      </c>
      <c r="X1290" s="65">
        <f t="shared" si="412"/>
        <v>1</v>
      </c>
      <c r="Y1290" s="65" t="str">
        <f t="shared" si="413"/>
        <v>B2</v>
      </c>
      <c r="AA1290" s="4" t="s">
        <v>263</v>
      </c>
    </row>
    <row r="1291" spans="1:27" hidden="1" x14ac:dyDescent="0.25">
      <c r="A1291" s="46">
        <v>200072064</v>
      </c>
      <c r="B1291" s="46" t="s">
        <v>2721</v>
      </c>
      <c r="C1291" s="46" t="s">
        <v>467</v>
      </c>
      <c r="D1291" s="46" t="s">
        <v>2722</v>
      </c>
      <c r="E1291" t="s">
        <v>2491</v>
      </c>
      <c r="F1291" s="50" t="s">
        <v>2485</v>
      </c>
      <c r="G1291" s="39">
        <v>43700</v>
      </c>
      <c r="H1291" s="4">
        <v>1283</v>
      </c>
      <c r="J1291" s="4">
        <v>150</v>
      </c>
      <c r="K1291" s="4">
        <v>210</v>
      </c>
      <c r="L1291" s="4">
        <v>240</v>
      </c>
      <c r="M1291" s="4">
        <v>280</v>
      </c>
      <c r="N1291" s="51">
        <v>220</v>
      </c>
      <c r="O1291" s="73"/>
      <c r="P1291" s="65">
        <f t="shared" si="417"/>
        <v>42</v>
      </c>
      <c r="Q1291" s="65">
        <f t="shared" si="415"/>
        <v>92</v>
      </c>
      <c r="R1291" s="65">
        <f>VLOOKUP(L1291,PER_CC,2,FALSE)</f>
        <v>91</v>
      </c>
      <c r="S1291" s="65">
        <f t="shared" si="416"/>
        <v>91</v>
      </c>
      <c r="T1291" s="53">
        <f>VLOOKUP(N1291,PER_PGLOB,2,FALSE)</f>
        <v>87</v>
      </c>
      <c r="V1291" s="65">
        <f t="shared" si="410"/>
        <v>2</v>
      </c>
      <c r="W1291" s="65">
        <f t="shared" si="411"/>
        <v>4</v>
      </c>
      <c r="X1291" s="65">
        <f t="shared" si="412"/>
        <v>4</v>
      </c>
      <c r="Y1291" s="65" t="str">
        <f t="shared" si="413"/>
        <v>B2</v>
      </c>
      <c r="AA1291" s="4" t="s">
        <v>263</v>
      </c>
    </row>
    <row r="1292" spans="1:27" hidden="1" x14ac:dyDescent="0.25">
      <c r="A1292" s="46">
        <v>200063262</v>
      </c>
      <c r="B1292" s="46" t="s">
        <v>2723</v>
      </c>
      <c r="C1292" s="46" t="s">
        <v>114</v>
      </c>
      <c r="D1292" s="46" t="s">
        <v>2724</v>
      </c>
      <c r="E1292" t="s">
        <v>2491</v>
      </c>
      <c r="F1292" s="50" t="s">
        <v>2485</v>
      </c>
      <c r="G1292" s="39">
        <v>43700</v>
      </c>
      <c r="H1292" s="4">
        <v>1283</v>
      </c>
      <c r="J1292" s="4">
        <v>130</v>
      </c>
      <c r="K1292" s="4">
        <v>210</v>
      </c>
      <c r="L1292" s="4">
        <v>160</v>
      </c>
      <c r="M1292" s="4">
        <v>240</v>
      </c>
      <c r="N1292" s="51">
        <v>185</v>
      </c>
      <c r="O1292" s="73"/>
      <c r="P1292" s="65">
        <f t="shared" si="417"/>
        <v>30</v>
      </c>
      <c r="Q1292" s="65">
        <f t="shared" si="415"/>
        <v>92</v>
      </c>
      <c r="R1292" s="65">
        <f>VLOOKUP(L1292,PER_CC,2,FALSE)</f>
        <v>14</v>
      </c>
      <c r="S1292" s="65">
        <f t="shared" si="416"/>
        <v>47</v>
      </c>
      <c r="T1292" s="53">
        <f>VLOOKUP(N1292,PER_PGLOB,2,FALSE)</f>
        <v>42</v>
      </c>
      <c r="V1292" s="65">
        <f t="shared" si="410"/>
        <v>2</v>
      </c>
      <c r="W1292" s="65">
        <f t="shared" si="411"/>
        <v>4</v>
      </c>
      <c r="X1292" s="65">
        <f t="shared" si="412"/>
        <v>3</v>
      </c>
      <c r="Y1292" s="65" t="str">
        <f t="shared" si="413"/>
        <v>B2</v>
      </c>
      <c r="AA1292" s="4" t="s">
        <v>263</v>
      </c>
    </row>
    <row r="1293" spans="1:27" hidden="1" x14ac:dyDescent="0.25">
      <c r="A1293" s="46">
        <v>200080170</v>
      </c>
      <c r="B1293" s="46" t="s">
        <v>2729</v>
      </c>
      <c r="C1293" s="46" t="s">
        <v>2730</v>
      </c>
      <c r="D1293" s="46" t="s">
        <v>2731</v>
      </c>
      <c r="E1293" t="s">
        <v>2491</v>
      </c>
      <c r="F1293" s="50" t="s">
        <v>2485</v>
      </c>
      <c r="G1293" s="39">
        <v>43700</v>
      </c>
      <c r="H1293" s="4">
        <v>1283</v>
      </c>
      <c r="J1293" s="4">
        <v>120</v>
      </c>
      <c r="K1293" s="4">
        <v>190</v>
      </c>
      <c r="L1293" s="4">
        <v>50</v>
      </c>
      <c r="M1293" s="4">
        <v>180</v>
      </c>
      <c r="N1293" s="59">
        <v>135</v>
      </c>
      <c r="O1293" s="73"/>
      <c r="P1293" s="65">
        <f t="shared" si="417"/>
        <v>24</v>
      </c>
      <c r="Q1293" s="65">
        <f t="shared" si="415"/>
        <v>79</v>
      </c>
      <c r="R1293" s="65">
        <v>1</v>
      </c>
      <c r="S1293" s="65">
        <f t="shared" si="416"/>
        <v>13</v>
      </c>
      <c r="T1293" s="53">
        <f>VLOOKUP(N1293,PER_PGLOB,2,FALSE)</f>
        <v>9</v>
      </c>
      <c r="V1293" s="65">
        <f t="shared" si="410"/>
        <v>1</v>
      </c>
      <c r="W1293" s="65">
        <f t="shared" si="411"/>
        <v>3</v>
      </c>
      <c r="X1293" s="65">
        <f t="shared" si="412"/>
        <v>1</v>
      </c>
      <c r="Y1293" s="65" t="str">
        <f t="shared" si="413"/>
        <v>B1</v>
      </c>
      <c r="AA1293" s="4" t="s">
        <v>263</v>
      </c>
    </row>
    <row r="1294" spans="1:27" hidden="1" x14ac:dyDescent="0.25">
      <c r="A1294" s="46">
        <v>200076579</v>
      </c>
      <c r="B1294" s="46" t="s">
        <v>2747</v>
      </c>
      <c r="C1294" s="46" t="s">
        <v>113</v>
      </c>
      <c r="D1294" s="46" t="s">
        <v>2748</v>
      </c>
      <c r="E1294" t="s">
        <v>2491</v>
      </c>
      <c r="F1294" s="50" t="s">
        <v>2485</v>
      </c>
      <c r="G1294" s="39">
        <v>43700</v>
      </c>
      <c r="H1294" s="4">
        <v>1283</v>
      </c>
      <c r="J1294" s="4">
        <v>160</v>
      </c>
      <c r="K1294" s="4">
        <v>220</v>
      </c>
      <c r="L1294" s="4">
        <v>200</v>
      </c>
      <c r="M1294" s="4">
        <v>290</v>
      </c>
      <c r="N1294" s="59">
        <v>217.5</v>
      </c>
      <c r="O1294" s="73"/>
      <c r="P1294" s="65">
        <f t="shared" si="417"/>
        <v>48</v>
      </c>
      <c r="Q1294" s="65">
        <f t="shared" si="415"/>
        <v>96</v>
      </c>
      <c r="R1294" s="65">
        <f t="shared" ref="R1294:R1299" si="418">VLOOKUP(L1294,PER_CC,2,FALSE)</f>
        <v>48</v>
      </c>
      <c r="S1294" s="65">
        <f t="shared" si="416"/>
        <v>97</v>
      </c>
      <c r="T1294" s="53">
        <v>85</v>
      </c>
      <c r="V1294" s="65">
        <f t="shared" si="410"/>
        <v>3</v>
      </c>
      <c r="W1294" s="65">
        <f t="shared" si="411"/>
        <v>4</v>
      </c>
      <c r="X1294" s="65">
        <f t="shared" si="412"/>
        <v>4</v>
      </c>
      <c r="Y1294" s="65" t="str">
        <f t="shared" si="413"/>
        <v>B2</v>
      </c>
      <c r="AA1294" s="4" t="s">
        <v>263</v>
      </c>
    </row>
    <row r="1295" spans="1:27" hidden="1" x14ac:dyDescent="0.25">
      <c r="A1295" s="46">
        <v>200072420</v>
      </c>
      <c r="B1295" s="46" t="s">
        <v>3293</v>
      </c>
      <c r="C1295" s="46" t="s">
        <v>1730</v>
      </c>
      <c r="D1295" s="47" t="s">
        <v>3294</v>
      </c>
      <c r="E1295" t="s">
        <v>2491</v>
      </c>
      <c r="F1295" s="46" t="s">
        <v>2485</v>
      </c>
      <c r="G1295" s="39">
        <v>43700</v>
      </c>
      <c r="H1295" s="73">
        <v>1283</v>
      </c>
      <c r="J1295" s="4">
        <v>140</v>
      </c>
      <c r="K1295" s="4">
        <v>150</v>
      </c>
      <c r="L1295" s="4">
        <v>230</v>
      </c>
      <c r="M1295" s="4">
        <v>280</v>
      </c>
      <c r="N1295" s="51">
        <v>200</v>
      </c>
      <c r="O1295" s="73"/>
      <c r="P1295" s="65">
        <f t="shared" si="417"/>
        <v>36</v>
      </c>
      <c r="Q1295" s="65">
        <f t="shared" si="415"/>
        <v>34</v>
      </c>
      <c r="R1295" s="65">
        <f t="shared" si="418"/>
        <v>79</v>
      </c>
      <c r="S1295" s="65">
        <f t="shared" si="416"/>
        <v>91</v>
      </c>
      <c r="T1295" s="53">
        <f>VLOOKUP(N1295,PER_PGLOB,2,FALSE)</f>
        <v>64</v>
      </c>
      <c r="V1295" s="65">
        <f t="shared" si="410"/>
        <v>2</v>
      </c>
      <c r="W1295" s="65">
        <f t="shared" si="411"/>
        <v>2</v>
      </c>
      <c r="X1295" s="65">
        <f t="shared" si="412"/>
        <v>4</v>
      </c>
      <c r="Y1295" s="65" t="str">
        <f t="shared" si="413"/>
        <v>B2</v>
      </c>
      <c r="AA1295" s="4" t="s">
        <v>263</v>
      </c>
    </row>
    <row r="1296" spans="1:27" hidden="1" x14ac:dyDescent="0.25">
      <c r="A1296" s="46">
        <v>200082742</v>
      </c>
      <c r="B1296" s="46" t="s">
        <v>1074</v>
      </c>
      <c r="C1296" s="46" t="s">
        <v>171</v>
      </c>
      <c r="D1296" s="47" t="s">
        <v>3298</v>
      </c>
      <c r="E1296" t="s">
        <v>2491</v>
      </c>
      <c r="F1296" s="46" t="s">
        <v>2485</v>
      </c>
      <c r="G1296" s="39">
        <v>43700</v>
      </c>
      <c r="H1296" s="73">
        <v>1283</v>
      </c>
      <c r="J1296" s="4">
        <v>140</v>
      </c>
      <c r="K1296" s="4">
        <v>200</v>
      </c>
      <c r="L1296" s="4">
        <v>230</v>
      </c>
      <c r="M1296" s="4">
        <v>280</v>
      </c>
      <c r="N1296" s="51">
        <v>212.5</v>
      </c>
      <c r="O1296" s="73"/>
      <c r="P1296" s="65">
        <f t="shared" si="417"/>
        <v>36</v>
      </c>
      <c r="Q1296" s="65">
        <f t="shared" si="415"/>
        <v>87</v>
      </c>
      <c r="R1296" s="65">
        <f t="shared" si="418"/>
        <v>79</v>
      </c>
      <c r="S1296" s="65">
        <f t="shared" si="416"/>
        <v>91</v>
      </c>
      <c r="T1296" s="53">
        <v>80</v>
      </c>
      <c r="V1296" s="65">
        <f t="shared" si="410"/>
        <v>2</v>
      </c>
      <c r="W1296" s="65">
        <f t="shared" si="411"/>
        <v>4</v>
      </c>
      <c r="X1296" s="65">
        <f t="shared" si="412"/>
        <v>4</v>
      </c>
      <c r="Y1296" s="65" t="str">
        <f t="shared" si="413"/>
        <v>B2</v>
      </c>
      <c r="AA1296" s="4" t="s">
        <v>263</v>
      </c>
    </row>
    <row r="1297" spans="1:27" hidden="1" x14ac:dyDescent="0.25">
      <c r="A1297" s="46">
        <v>200072422</v>
      </c>
      <c r="B1297" s="46" t="s">
        <v>3301</v>
      </c>
      <c r="C1297" s="46" t="s">
        <v>285</v>
      </c>
      <c r="D1297" s="47" t="s">
        <v>3302</v>
      </c>
      <c r="E1297" t="s">
        <v>2491</v>
      </c>
      <c r="F1297" s="46" t="s">
        <v>2485</v>
      </c>
      <c r="G1297" s="39">
        <v>43700</v>
      </c>
      <c r="H1297" s="73">
        <v>1283</v>
      </c>
      <c r="J1297" s="4">
        <v>110</v>
      </c>
      <c r="K1297" s="4">
        <v>180</v>
      </c>
      <c r="L1297" s="4">
        <v>170</v>
      </c>
      <c r="M1297" s="4">
        <v>240</v>
      </c>
      <c r="N1297" s="51">
        <v>175</v>
      </c>
      <c r="O1297" s="73"/>
      <c r="P1297" s="65">
        <f t="shared" si="417"/>
        <v>16</v>
      </c>
      <c r="Q1297" s="65">
        <f t="shared" si="415"/>
        <v>71</v>
      </c>
      <c r="R1297" s="65">
        <f t="shared" si="418"/>
        <v>18</v>
      </c>
      <c r="S1297" s="65">
        <f t="shared" si="416"/>
        <v>47</v>
      </c>
      <c r="T1297" s="53">
        <f>VLOOKUP(N1297,PER_PGLOB,2,FALSE)</f>
        <v>32</v>
      </c>
      <c r="V1297" s="65">
        <f t="shared" si="410"/>
        <v>1</v>
      </c>
      <c r="W1297" s="65">
        <f t="shared" si="411"/>
        <v>3</v>
      </c>
      <c r="X1297" s="65">
        <f t="shared" si="412"/>
        <v>3</v>
      </c>
      <c r="Y1297" s="65" t="str">
        <f t="shared" si="413"/>
        <v>B2</v>
      </c>
      <c r="AA1297" s="4" t="s">
        <v>263</v>
      </c>
    </row>
    <row r="1298" spans="1:27" hidden="1" x14ac:dyDescent="0.25">
      <c r="A1298" s="46">
        <v>200031389</v>
      </c>
      <c r="B1298" s="46" t="s">
        <v>2756</v>
      </c>
      <c r="C1298" s="46" t="s">
        <v>137</v>
      </c>
      <c r="D1298" s="46" t="s">
        <v>2757</v>
      </c>
      <c r="E1298" t="s">
        <v>2491</v>
      </c>
      <c r="F1298" s="50" t="s">
        <v>2485</v>
      </c>
      <c r="G1298" s="39">
        <v>43700</v>
      </c>
      <c r="H1298" s="4">
        <v>1283</v>
      </c>
      <c r="J1298" s="4">
        <v>100</v>
      </c>
      <c r="K1298" s="4">
        <v>30</v>
      </c>
      <c r="L1298" s="4">
        <v>80</v>
      </c>
      <c r="M1298" s="4">
        <v>160</v>
      </c>
      <c r="N1298" s="51">
        <v>92.5</v>
      </c>
      <c r="O1298" s="73"/>
      <c r="P1298" s="65">
        <f t="shared" si="417"/>
        <v>12</v>
      </c>
      <c r="Q1298" s="65">
        <v>1</v>
      </c>
      <c r="R1298" s="65">
        <f t="shared" si="418"/>
        <v>4</v>
      </c>
      <c r="S1298" s="65">
        <f t="shared" si="416"/>
        <v>8</v>
      </c>
      <c r="T1298" s="53">
        <v>3</v>
      </c>
      <c r="V1298" s="65">
        <f t="shared" si="410"/>
        <v>1</v>
      </c>
      <c r="W1298" s="65">
        <f t="shared" si="411"/>
        <v>1</v>
      </c>
      <c r="X1298" s="65">
        <f t="shared" si="412"/>
        <v>1</v>
      </c>
      <c r="Y1298" s="65" t="str">
        <f t="shared" si="413"/>
        <v>A2</v>
      </c>
      <c r="AA1298" s="4" t="s">
        <v>263</v>
      </c>
    </row>
    <row r="1299" spans="1:27" hidden="1" x14ac:dyDescent="0.25">
      <c r="A1299" s="46">
        <v>200072433</v>
      </c>
      <c r="B1299" s="46" t="s">
        <v>2760</v>
      </c>
      <c r="C1299" s="46" t="s">
        <v>3</v>
      </c>
      <c r="D1299" s="46" t="s">
        <v>2761</v>
      </c>
      <c r="E1299" t="s">
        <v>2491</v>
      </c>
      <c r="F1299" s="50" t="s">
        <v>2485</v>
      </c>
      <c r="G1299" s="39">
        <v>43700</v>
      </c>
      <c r="H1299" s="4">
        <v>1283</v>
      </c>
      <c r="J1299" s="4">
        <v>120</v>
      </c>
      <c r="K1299" s="4">
        <v>190</v>
      </c>
      <c r="L1299" s="4">
        <v>130</v>
      </c>
      <c r="M1299" s="4">
        <v>290</v>
      </c>
      <c r="N1299" s="59">
        <v>182.5</v>
      </c>
      <c r="O1299" s="73"/>
      <c r="P1299" s="65">
        <f t="shared" si="417"/>
        <v>24</v>
      </c>
      <c r="Q1299" s="65">
        <f>VLOOKUP(K1299,PER_LC,2,FALSE)</f>
        <v>79</v>
      </c>
      <c r="R1299" s="65">
        <f t="shared" si="418"/>
        <v>9</v>
      </c>
      <c r="S1299" s="65">
        <f t="shared" si="416"/>
        <v>97</v>
      </c>
      <c r="T1299" s="53">
        <v>40</v>
      </c>
      <c r="V1299" s="65">
        <f t="shared" si="410"/>
        <v>1</v>
      </c>
      <c r="W1299" s="65">
        <f t="shared" si="411"/>
        <v>3</v>
      </c>
      <c r="X1299" s="65">
        <f t="shared" si="412"/>
        <v>2</v>
      </c>
      <c r="Y1299" s="65" t="str">
        <f t="shared" si="413"/>
        <v>B2</v>
      </c>
      <c r="AA1299" s="4" t="s">
        <v>263</v>
      </c>
    </row>
    <row r="1300" spans="1:27" hidden="1" x14ac:dyDescent="0.25">
      <c r="A1300" s="46">
        <v>200072436</v>
      </c>
      <c r="B1300" s="46" t="s">
        <v>3307</v>
      </c>
      <c r="C1300" s="46" t="s">
        <v>114</v>
      </c>
      <c r="D1300" s="47" t="s">
        <v>3308</v>
      </c>
      <c r="E1300" t="s">
        <v>2491</v>
      </c>
      <c r="F1300" s="46" t="s">
        <v>2485</v>
      </c>
      <c r="G1300" s="39">
        <v>43700</v>
      </c>
      <c r="H1300" s="73">
        <v>1283</v>
      </c>
      <c r="J1300" s="4">
        <v>90</v>
      </c>
      <c r="K1300" s="4">
        <v>200</v>
      </c>
      <c r="L1300" s="4">
        <v>260</v>
      </c>
      <c r="M1300" s="4">
        <v>270</v>
      </c>
      <c r="N1300" s="59">
        <v>205</v>
      </c>
      <c r="O1300" s="73"/>
      <c r="P1300" s="65">
        <f t="shared" si="417"/>
        <v>8</v>
      </c>
      <c r="Q1300" s="65">
        <f>VLOOKUP(K1300,PER_LC,2,FALSE)</f>
        <v>87</v>
      </c>
      <c r="R1300" s="65">
        <v>99</v>
      </c>
      <c r="S1300" s="65">
        <f t="shared" si="416"/>
        <v>80</v>
      </c>
      <c r="T1300" s="53">
        <f>VLOOKUP(N1300,PER_PGLOB,2,FALSE)</f>
        <v>72</v>
      </c>
      <c r="V1300" s="65">
        <f t="shared" si="410"/>
        <v>1</v>
      </c>
      <c r="W1300" s="65">
        <f t="shared" si="411"/>
        <v>4</v>
      </c>
      <c r="X1300" s="65">
        <f t="shared" si="412"/>
        <v>4</v>
      </c>
      <c r="Y1300" s="65" t="str">
        <f t="shared" si="413"/>
        <v>B2</v>
      </c>
      <c r="AA1300" s="4" t="s">
        <v>263</v>
      </c>
    </row>
    <row r="1301" spans="1:27" hidden="1" x14ac:dyDescent="0.25">
      <c r="A1301" s="46">
        <v>200081098</v>
      </c>
      <c r="B1301" s="46" t="s">
        <v>2777</v>
      </c>
      <c r="C1301" s="46" t="s">
        <v>3</v>
      </c>
      <c r="D1301" s="46" t="s">
        <v>2778</v>
      </c>
      <c r="E1301" t="s">
        <v>2491</v>
      </c>
      <c r="F1301" s="50" t="s">
        <v>2485</v>
      </c>
      <c r="G1301" s="39">
        <v>43700</v>
      </c>
      <c r="H1301" s="4">
        <v>1283</v>
      </c>
      <c r="J1301" s="4">
        <v>60</v>
      </c>
      <c r="N1301" s="59">
        <v>15</v>
      </c>
      <c r="O1301" s="73"/>
      <c r="P1301" s="65">
        <f t="shared" si="417"/>
        <v>1</v>
      </c>
      <c r="Q1301" s="65"/>
      <c r="R1301" s="65"/>
      <c r="S1301" s="65"/>
      <c r="T1301" s="53">
        <v>1</v>
      </c>
      <c r="V1301" s="65">
        <f t="shared" si="410"/>
        <v>1</v>
      </c>
      <c r="W1301" s="65">
        <f t="shared" si="411"/>
        <v>1</v>
      </c>
      <c r="X1301" s="65">
        <f t="shared" si="412"/>
        <v>1</v>
      </c>
      <c r="Y1301" s="65" t="str">
        <f t="shared" si="413"/>
        <v>-A1</v>
      </c>
      <c r="AA1301" s="4" t="s">
        <v>263</v>
      </c>
    </row>
    <row r="1302" spans="1:27" hidden="1" x14ac:dyDescent="0.25">
      <c r="A1302" s="46">
        <v>200080857</v>
      </c>
      <c r="B1302" s="46" t="s">
        <v>2782</v>
      </c>
      <c r="C1302" s="46" t="s">
        <v>113</v>
      </c>
      <c r="D1302" s="46" t="s">
        <v>2783</v>
      </c>
      <c r="E1302" t="s">
        <v>2491</v>
      </c>
      <c r="F1302" s="50" t="s">
        <v>2485</v>
      </c>
      <c r="G1302" s="39">
        <v>43700</v>
      </c>
      <c r="H1302" s="4">
        <v>1283</v>
      </c>
      <c r="J1302" s="4">
        <v>130</v>
      </c>
      <c r="K1302" s="4">
        <v>230</v>
      </c>
      <c r="L1302" s="4">
        <v>190</v>
      </c>
      <c r="M1302" s="4">
        <v>250</v>
      </c>
      <c r="N1302" s="59">
        <v>200</v>
      </c>
      <c r="O1302" s="73"/>
      <c r="P1302" s="65">
        <f t="shared" si="417"/>
        <v>30</v>
      </c>
      <c r="Q1302" s="65">
        <f t="shared" ref="Q1302:Q1309" si="419">VLOOKUP(K1302,PER_LC,2,FALSE)</f>
        <v>98</v>
      </c>
      <c r="R1302" s="65">
        <f>VLOOKUP(L1302,PER_CC,2,FALSE)</f>
        <v>36</v>
      </c>
      <c r="S1302" s="65">
        <f>VLOOKUP(M1302,PER_IGL,2,FALSE)</f>
        <v>55</v>
      </c>
      <c r="T1302" s="53">
        <f>VLOOKUP(N1302,PER_PGLOB,2,FALSE)</f>
        <v>64</v>
      </c>
      <c r="V1302" s="65">
        <f t="shared" si="410"/>
        <v>2</v>
      </c>
      <c r="W1302" s="65">
        <f t="shared" si="411"/>
        <v>4</v>
      </c>
      <c r="X1302" s="65">
        <f t="shared" si="412"/>
        <v>3</v>
      </c>
      <c r="Y1302" s="65" t="str">
        <f t="shared" si="413"/>
        <v>B2</v>
      </c>
      <c r="AA1302" s="4" t="s">
        <v>263</v>
      </c>
    </row>
    <row r="1303" spans="1:27" hidden="1" x14ac:dyDescent="0.25">
      <c r="A1303" s="46">
        <v>200075941</v>
      </c>
      <c r="B1303" s="46" t="s">
        <v>2788</v>
      </c>
      <c r="C1303" s="46" t="s">
        <v>2789</v>
      </c>
      <c r="D1303" s="46" t="s">
        <v>2790</v>
      </c>
      <c r="E1303" s="46" t="s">
        <v>2491</v>
      </c>
      <c r="F1303" s="50" t="s">
        <v>2485</v>
      </c>
      <c r="G1303" s="39">
        <v>43700</v>
      </c>
      <c r="H1303" s="4">
        <v>1283</v>
      </c>
      <c r="J1303" s="4">
        <v>140</v>
      </c>
      <c r="K1303" s="4">
        <v>190</v>
      </c>
      <c r="L1303" s="4">
        <v>250</v>
      </c>
      <c r="M1303" s="4">
        <v>260</v>
      </c>
      <c r="N1303" s="59">
        <v>210</v>
      </c>
      <c r="O1303" s="73"/>
      <c r="P1303" s="65">
        <f t="shared" si="417"/>
        <v>36</v>
      </c>
      <c r="Q1303" s="65">
        <f t="shared" si="419"/>
        <v>79</v>
      </c>
      <c r="R1303" s="65">
        <f>VLOOKUP(L1303,PER_CC,2,FALSE)</f>
        <v>96</v>
      </c>
      <c r="S1303" s="65">
        <f>VLOOKUP(M1303,PER_IGL,2,FALSE)</f>
        <v>66</v>
      </c>
      <c r="T1303" s="53">
        <f>VLOOKUP(N1303,PER_PGLOB,2,FALSE)</f>
        <v>78</v>
      </c>
      <c r="V1303" s="65">
        <f t="shared" si="410"/>
        <v>2</v>
      </c>
      <c r="W1303" s="65">
        <f t="shared" si="411"/>
        <v>3</v>
      </c>
      <c r="X1303" s="65">
        <f t="shared" si="412"/>
        <v>4</v>
      </c>
      <c r="Y1303" s="65" t="str">
        <f t="shared" si="413"/>
        <v>B2</v>
      </c>
      <c r="AA1303" s="4" t="s">
        <v>263</v>
      </c>
    </row>
    <row r="1304" spans="1:27" hidden="1" x14ac:dyDescent="0.25">
      <c r="A1304" s="46">
        <v>200067644</v>
      </c>
      <c r="B1304" s="46" t="s">
        <v>2796</v>
      </c>
      <c r="C1304" s="46" t="s">
        <v>2797</v>
      </c>
      <c r="D1304" s="46" t="s">
        <v>2798</v>
      </c>
      <c r="E1304" s="46" t="s">
        <v>2491</v>
      </c>
      <c r="F1304" s="50" t="s">
        <v>2485</v>
      </c>
      <c r="G1304" s="39">
        <v>43700</v>
      </c>
      <c r="H1304" s="4">
        <v>1283</v>
      </c>
      <c r="J1304" s="4">
        <v>200</v>
      </c>
      <c r="K1304" s="4">
        <v>160</v>
      </c>
      <c r="L1304" s="4">
        <v>210</v>
      </c>
      <c r="M1304" s="4">
        <v>230</v>
      </c>
      <c r="N1304" s="51">
        <v>200</v>
      </c>
      <c r="O1304" s="73"/>
      <c r="P1304" s="65">
        <f t="shared" si="417"/>
        <v>79</v>
      </c>
      <c r="Q1304" s="65">
        <f t="shared" si="419"/>
        <v>44</v>
      </c>
      <c r="R1304" s="65">
        <f>VLOOKUP(L1304,PER_CC,2,FALSE)</f>
        <v>59</v>
      </c>
      <c r="S1304" s="65">
        <f>VLOOKUP(M1304,PER_IGL,2,FALSE)</f>
        <v>39</v>
      </c>
      <c r="T1304" s="53">
        <f>VLOOKUP(N1304,PER_PGLOB,2,FALSE)</f>
        <v>64</v>
      </c>
      <c r="V1304" s="65">
        <f t="shared" si="410"/>
        <v>3</v>
      </c>
      <c r="W1304" s="65">
        <f t="shared" si="411"/>
        <v>3</v>
      </c>
      <c r="X1304" s="65">
        <f t="shared" si="412"/>
        <v>4</v>
      </c>
      <c r="Y1304" s="65" t="str">
        <f t="shared" si="413"/>
        <v>B2</v>
      </c>
      <c r="AA1304" s="4" t="s">
        <v>263</v>
      </c>
    </row>
    <row r="1305" spans="1:27" hidden="1" x14ac:dyDescent="0.25">
      <c r="A1305" s="46">
        <v>200076851</v>
      </c>
      <c r="B1305" s="46" t="s">
        <v>2799</v>
      </c>
      <c r="C1305" s="46" t="s">
        <v>6</v>
      </c>
      <c r="D1305" s="46" t="s">
        <v>2800</v>
      </c>
      <c r="E1305" s="46" t="s">
        <v>2491</v>
      </c>
      <c r="F1305" s="50" t="s">
        <v>2485</v>
      </c>
      <c r="G1305" s="39">
        <v>43700</v>
      </c>
      <c r="H1305" s="4">
        <v>1283</v>
      </c>
      <c r="J1305" s="4">
        <v>180</v>
      </c>
      <c r="K1305" s="4">
        <v>180</v>
      </c>
      <c r="L1305" s="4">
        <v>180</v>
      </c>
      <c r="M1305" s="4">
        <v>230</v>
      </c>
      <c r="N1305" s="51">
        <v>192.5</v>
      </c>
      <c r="O1305" s="73"/>
      <c r="P1305" s="49">
        <f t="shared" si="417"/>
        <v>67</v>
      </c>
      <c r="Q1305" s="65">
        <f t="shared" si="419"/>
        <v>71</v>
      </c>
      <c r="R1305" s="65">
        <f>VLOOKUP(L1305,PER_CC,2,FALSE)</f>
        <v>29</v>
      </c>
      <c r="S1305" s="65">
        <f>VLOOKUP(M1305,PER_IGL,2,FALSE)</f>
        <v>39</v>
      </c>
      <c r="T1305" s="53">
        <v>52</v>
      </c>
      <c r="V1305" s="65">
        <f t="shared" si="410"/>
        <v>3</v>
      </c>
      <c r="W1305" s="65">
        <f t="shared" si="411"/>
        <v>3</v>
      </c>
      <c r="X1305" s="65">
        <f t="shared" si="412"/>
        <v>3</v>
      </c>
      <c r="Y1305" s="65" t="str">
        <f t="shared" si="413"/>
        <v>B2</v>
      </c>
      <c r="AA1305" s="4" t="s">
        <v>263</v>
      </c>
    </row>
    <row r="1306" spans="1:27" hidden="1" x14ac:dyDescent="0.25">
      <c r="A1306" s="46">
        <v>200076297</v>
      </c>
      <c r="B1306" s="46" t="s">
        <v>3315</v>
      </c>
      <c r="C1306" s="46" t="s">
        <v>198</v>
      </c>
      <c r="D1306" s="47" t="s">
        <v>3316</v>
      </c>
      <c r="E1306" s="46" t="s">
        <v>2491</v>
      </c>
      <c r="F1306" s="46" t="s">
        <v>2485</v>
      </c>
      <c r="G1306" s="39">
        <v>43700</v>
      </c>
      <c r="H1306" s="73">
        <v>1283</v>
      </c>
      <c r="J1306" s="4">
        <v>170</v>
      </c>
      <c r="K1306" s="4">
        <v>240</v>
      </c>
      <c r="L1306" s="4">
        <v>280</v>
      </c>
      <c r="M1306" s="4">
        <v>300</v>
      </c>
      <c r="N1306" s="59">
        <v>247.5</v>
      </c>
      <c r="O1306" s="73"/>
      <c r="P1306" s="49">
        <f t="shared" si="417"/>
        <v>55</v>
      </c>
      <c r="Q1306" s="65">
        <f t="shared" si="419"/>
        <v>99</v>
      </c>
      <c r="R1306" s="65">
        <v>100</v>
      </c>
      <c r="S1306" s="65">
        <v>100</v>
      </c>
      <c r="T1306" s="53">
        <v>100</v>
      </c>
      <c r="V1306" s="65">
        <f t="shared" si="410"/>
        <v>3</v>
      </c>
      <c r="W1306" s="65">
        <f t="shared" si="411"/>
        <v>4</v>
      </c>
      <c r="X1306" s="65">
        <f t="shared" si="412"/>
        <v>4</v>
      </c>
      <c r="Y1306" s="65" t="str">
        <f t="shared" si="413"/>
        <v>B2</v>
      </c>
      <c r="AA1306" s="4" t="s">
        <v>263</v>
      </c>
    </row>
    <row r="1307" spans="1:27" hidden="1" x14ac:dyDescent="0.25">
      <c r="A1307" s="46">
        <v>200077373</v>
      </c>
      <c r="B1307" s="46" t="s">
        <v>2129</v>
      </c>
      <c r="C1307" s="46" t="s">
        <v>2803</v>
      </c>
      <c r="D1307" s="46" t="s">
        <v>2804</v>
      </c>
      <c r="E1307" s="46" t="s">
        <v>2491</v>
      </c>
      <c r="F1307" s="50" t="s">
        <v>2485</v>
      </c>
      <c r="G1307" s="39">
        <v>43700</v>
      </c>
      <c r="H1307" s="4">
        <v>1283</v>
      </c>
      <c r="J1307" s="4">
        <v>230</v>
      </c>
      <c r="K1307" s="4">
        <v>170</v>
      </c>
      <c r="L1307" s="4">
        <v>190</v>
      </c>
      <c r="M1307" s="4">
        <v>240</v>
      </c>
      <c r="N1307" s="51">
        <v>207.5</v>
      </c>
      <c r="O1307" s="73"/>
      <c r="P1307" s="49">
        <f t="shared" si="417"/>
        <v>93</v>
      </c>
      <c r="Q1307" s="65">
        <f t="shared" si="419"/>
        <v>53</v>
      </c>
      <c r="R1307" s="65">
        <f>VLOOKUP(L1307,PER_CC,2,FALSE)</f>
        <v>36</v>
      </c>
      <c r="S1307" s="65">
        <f t="shared" ref="S1307:S1353" si="420">VLOOKUP(M1307,PER_IGL,2,FALSE)</f>
        <v>47</v>
      </c>
      <c r="T1307" s="53">
        <v>74</v>
      </c>
      <c r="V1307" s="65">
        <f t="shared" si="410"/>
        <v>4</v>
      </c>
      <c r="W1307" s="65">
        <f t="shared" si="411"/>
        <v>3</v>
      </c>
      <c r="X1307" s="65">
        <f t="shared" si="412"/>
        <v>3</v>
      </c>
      <c r="Y1307" s="65" t="str">
        <f t="shared" si="413"/>
        <v>B2</v>
      </c>
      <c r="AA1307" s="4" t="s">
        <v>263</v>
      </c>
    </row>
    <row r="1308" spans="1:27" hidden="1" x14ac:dyDescent="0.25">
      <c r="A1308" s="46">
        <v>200068463</v>
      </c>
      <c r="B1308" s="46" t="s">
        <v>2817</v>
      </c>
      <c r="C1308" s="46" t="s">
        <v>324</v>
      </c>
      <c r="D1308" s="46" t="s">
        <v>2818</v>
      </c>
      <c r="E1308" s="46" t="s">
        <v>2491</v>
      </c>
      <c r="F1308" s="50" t="s">
        <v>2485</v>
      </c>
      <c r="G1308" s="39">
        <v>43700</v>
      </c>
      <c r="H1308" s="4">
        <v>1283</v>
      </c>
      <c r="J1308" s="4">
        <v>180</v>
      </c>
      <c r="K1308" s="4">
        <v>200</v>
      </c>
      <c r="L1308" s="4">
        <v>210</v>
      </c>
      <c r="M1308" s="4">
        <v>290</v>
      </c>
      <c r="N1308" s="59">
        <v>220</v>
      </c>
      <c r="O1308" s="73"/>
      <c r="P1308" s="49">
        <f t="shared" si="417"/>
        <v>67</v>
      </c>
      <c r="Q1308" s="65">
        <f t="shared" si="419"/>
        <v>87</v>
      </c>
      <c r="R1308" s="65">
        <f>VLOOKUP(L1308,PER_CC,2,FALSE)</f>
        <v>59</v>
      </c>
      <c r="S1308" s="65">
        <f t="shared" si="420"/>
        <v>97</v>
      </c>
      <c r="T1308" s="53">
        <f>VLOOKUP(N1308,PER_PGLOB,2,FALSE)</f>
        <v>87</v>
      </c>
      <c r="V1308" s="65">
        <f t="shared" si="410"/>
        <v>3</v>
      </c>
      <c r="W1308" s="65">
        <f t="shared" si="411"/>
        <v>4</v>
      </c>
      <c r="X1308" s="65">
        <f t="shared" si="412"/>
        <v>4</v>
      </c>
      <c r="Y1308" s="65" t="str">
        <f t="shared" si="413"/>
        <v>B2</v>
      </c>
      <c r="AA1308" s="4" t="s">
        <v>263</v>
      </c>
    </row>
    <row r="1309" spans="1:27" hidden="1" x14ac:dyDescent="0.25">
      <c r="A1309" s="46">
        <v>200074199</v>
      </c>
      <c r="B1309" s="46" t="s">
        <v>2821</v>
      </c>
      <c r="C1309" s="46" t="s">
        <v>3</v>
      </c>
      <c r="D1309" s="46" t="s">
        <v>2822</v>
      </c>
      <c r="E1309" s="46" t="s">
        <v>2491</v>
      </c>
      <c r="F1309" s="50" t="s">
        <v>2485</v>
      </c>
      <c r="G1309" s="39">
        <v>43700</v>
      </c>
      <c r="H1309" s="4">
        <v>1283</v>
      </c>
      <c r="J1309" s="4">
        <v>220</v>
      </c>
      <c r="K1309" s="4">
        <v>230</v>
      </c>
      <c r="L1309" s="4">
        <v>220</v>
      </c>
      <c r="M1309" s="4">
        <v>290</v>
      </c>
      <c r="N1309" s="59">
        <v>240</v>
      </c>
      <c r="O1309" s="73"/>
      <c r="P1309" s="49">
        <f t="shared" si="417"/>
        <v>89</v>
      </c>
      <c r="Q1309" s="65">
        <f t="shared" si="419"/>
        <v>98</v>
      </c>
      <c r="R1309" s="65">
        <f>VLOOKUP(L1309,PER_CC,2,FALSE)</f>
        <v>69</v>
      </c>
      <c r="S1309" s="65">
        <f t="shared" si="420"/>
        <v>97</v>
      </c>
      <c r="T1309" s="53">
        <f>VLOOKUP(N1309,PER_PGLOB,2,FALSE)</f>
        <v>98</v>
      </c>
      <c r="V1309" s="65">
        <f t="shared" si="410"/>
        <v>4</v>
      </c>
      <c r="W1309" s="65">
        <f t="shared" si="411"/>
        <v>4</v>
      </c>
      <c r="X1309" s="65">
        <f t="shared" si="412"/>
        <v>4</v>
      </c>
      <c r="Y1309" s="65" t="str">
        <f t="shared" si="413"/>
        <v>B2</v>
      </c>
      <c r="AA1309" s="4" t="s">
        <v>263</v>
      </c>
    </row>
    <row r="1310" spans="1:27" hidden="1" x14ac:dyDescent="0.25">
      <c r="A1310" s="46">
        <v>200058753</v>
      </c>
      <c r="B1310" s="46" t="s">
        <v>3319</v>
      </c>
      <c r="C1310" s="46" t="s">
        <v>114</v>
      </c>
      <c r="D1310" s="47" t="s">
        <v>3320</v>
      </c>
      <c r="E1310" s="46" t="s">
        <v>2491</v>
      </c>
      <c r="F1310" s="46" t="s">
        <v>2485</v>
      </c>
      <c r="G1310" s="39">
        <v>43700</v>
      </c>
      <c r="H1310" s="73">
        <v>1283</v>
      </c>
      <c r="M1310" s="4">
        <v>180</v>
      </c>
      <c r="N1310" s="51">
        <v>45</v>
      </c>
      <c r="O1310" s="73"/>
      <c r="P1310" s="65"/>
      <c r="Q1310" s="65"/>
      <c r="R1310" s="65"/>
      <c r="S1310" s="65">
        <f t="shared" si="420"/>
        <v>13</v>
      </c>
      <c r="T1310" s="53">
        <v>1</v>
      </c>
      <c r="V1310" s="65">
        <f t="shared" si="410"/>
        <v>1</v>
      </c>
      <c r="W1310" s="65">
        <f t="shared" si="411"/>
        <v>1</v>
      </c>
      <c r="X1310" s="65">
        <f t="shared" si="412"/>
        <v>1</v>
      </c>
      <c r="Y1310" s="65" t="str">
        <f t="shared" si="413"/>
        <v>B1</v>
      </c>
      <c r="AA1310" s="4" t="s">
        <v>263</v>
      </c>
    </row>
    <row r="1311" spans="1:27" hidden="1" x14ac:dyDescent="0.25">
      <c r="A1311" s="46">
        <v>200038582</v>
      </c>
      <c r="B1311" s="46" t="s">
        <v>1489</v>
      </c>
      <c r="C1311" s="46" t="s">
        <v>896</v>
      </c>
      <c r="D1311" s="47" t="s">
        <v>3323</v>
      </c>
      <c r="E1311" s="46" t="s">
        <v>2491</v>
      </c>
      <c r="F1311" s="46" t="s">
        <v>2485</v>
      </c>
      <c r="G1311" s="39">
        <v>43700</v>
      </c>
      <c r="H1311" s="73">
        <v>1283</v>
      </c>
      <c r="J1311" s="4">
        <v>280</v>
      </c>
      <c r="K1311" s="4">
        <v>200</v>
      </c>
      <c r="L1311" s="4">
        <v>240</v>
      </c>
      <c r="M1311" s="4">
        <v>290</v>
      </c>
      <c r="N1311" s="59">
        <v>252.5</v>
      </c>
      <c r="O1311" s="73"/>
      <c r="P1311" s="65">
        <v>100</v>
      </c>
      <c r="Q1311" s="65">
        <f>VLOOKUP(K1311,PER_LC,2,FALSE)</f>
        <v>87</v>
      </c>
      <c r="R1311" s="65">
        <f>VLOOKUP(L1311,PER_CC,2,FALSE)</f>
        <v>91</v>
      </c>
      <c r="S1311" s="65">
        <f t="shared" si="420"/>
        <v>97</v>
      </c>
      <c r="T1311" s="53">
        <v>100</v>
      </c>
      <c r="V1311" s="65">
        <f t="shared" si="410"/>
        <v>4</v>
      </c>
      <c r="W1311" s="65">
        <f t="shared" si="411"/>
        <v>4</v>
      </c>
      <c r="X1311" s="65">
        <f t="shared" si="412"/>
        <v>4</v>
      </c>
      <c r="Y1311" s="65" t="str">
        <f t="shared" si="413"/>
        <v>B2</v>
      </c>
      <c r="AA1311" s="4" t="s">
        <v>263</v>
      </c>
    </row>
    <row r="1312" spans="1:27" hidden="1" x14ac:dyDescent="0.25">
      <c r="A1312" s="46">
        <v>200037687</v>
      </c>
      <c r="B1312" s="46" t="s">
        <v>2844</v>
      </c>
      <c r="C1312" s="46" t="s">
        <v>630</v>
      </c>
      <c r="D1312" s="46" t="s">
        <v>2845</v>
      </c>
      <c r="E1312" s="46" t="s">
        <v>2491</v>
      </c>
      <c r="F1312" s="50" t="s">
        <v>2485</v>
      </c>
      <c r="G1312" s="39">
        <v>43700</v>
      </c>
      <c r="H1312" s="4">
        <v>1283</v>
      </c>
      <c r="J1312" s="4">
        <v>220</v>
      </c>
      <c r="K1312" s="4">
        <v>190</v>
      </c>
      <c r="L1312" s="4">
        <v>250</v>
      </c>
      <c r="M1312" s="4">
        <v>230</v>
      </c>
      <c r="N1312" s="59">
        <v>222.5</v>
      </c>
      <c r="O1312" s="73"/>
      <c r="P1312" s="65">
        <f t="shared" ref="P1312:P1321" si="421">VLOOKUP(J1312,PER_RC,2,FALSE)</f>
        <v>89</v>
      </c>
      <c r="Q1312" s="65">
        <f>VLOOKUP(K1312,PER_LC,2,FALSE)</f>
        <v>79</v>
      </c>
      <c r="R1312" s="65">
        <f>VLOOKUP(L1312,PER_CC,2,FALSE)</f>
        <v>96</v>
      </c>
      <c r="S1312" s="65">
        <f t="shared" si="420"/>
        <v>39</v>
      </c>
      <c r="T1312" s="53">
        <v>89</v>
      </c>
      <c r="V1312" s="65">
        <f t="shared" si="410"/>
        <v>4</v>
      </c>
      <c r="W1312" s="65">
        <f t="shared" si="411"/>
        <v>3</v>
      </c>
      <c r="X1312" s="65">
        <f t="shared" si="412"/>
        <v>4</v>
      </c>
      <c r="Y1312" s="65" t="str">
        <f t="shared" si="413"/>
        <v>B2</v>
      </c>
      <c r="AA1312" s="4" t="s">
        <v>263</v>
      </c>
    </row>
    <row r="1313" spans="1:27" hidden="1" x14ac:dyDescent="0.25">
      <c r="A1313" s="46">
        <v>200073402</v>
      </c>
      <c r="B1313" s="46" t="s">
        <v>3326</v>
      </c>
      <c r="C1313" s="46" t="s">
        <v>337</v>
      </c>
      <c r="D1313" s="47" t="s">
        <v>3327</v>
      </c>
      <c r="E1313" s="46" t="s">
        <v>2491</v>
      </c>
      <c r="F1313" s="46" t="s">
        <v>2485</v>
      </c>
      <c r="G1313" s="39">
        <v>43700</v>
      </c>
      <c r="H1313" s="73">
        <v>1283</v>
      </c>
      <c r="J1313" s="4">
        <v>70</v>
      </c>
      <c r="K1313" s="4">
        <v>150</v>
      </c>
      <c r="L1313" s="4">
        <v>140</v>
      </c>
      <c r="M1313" s="4">
        <v>200</v>
      </c>
      <c r="N1313" s="51">
        <v>140</v>
      </c>
      <c r="O1313" s="73"/>
      <c r="P1313" s="65">
        <f t="shared" si="421"/>
        <v>3</v>
      </c>
      <c r="Q1313" s="65">
        <f>VLOOKUP(K1313,PER_LC,2,FALSE)</f>
        <v>34</v>
      </c>
      <c r="R1313" s="65">
        <v>11</v>
      </c>
      <c r="S1313" s="65">
        <f t="shared" si="420"/>
        <v>20</v>
      </c>
      <c r="T1313" s="53">
        <v>11</v>
      </c>
      <c r="V1313" s="65">
        <f t="shared" si="410"/>
        <v>1</v>
      </c>
      <c r="W1313" s="65">
        <f t="shared" si="411"/>
        <v>2</v>
      </c>
      <c r="X1313" s="65">
        <f t="shared" si="412"/>
        <v>2</v>
      </c>
      <c r="Y1313" s="65" t="str">
        <f t="shared" si="413"/>
        <v>B2</v>
      </c>
      <c r="AA1313" s="4" t="s">
        <v>263</v>
      </c>
    </row>
    <row r="1314" spans="1:27" hidden="1" x14ac:dyDescent="0.25">
      <c r="A1314" s="46">
        <v>200072863</v>
      </c>
      <c r="B1314" s="46" t="s">
        <v>3328</v>
      </c>
      <c r="C1314" s="46" t="s">
        <v>3329</v>
      </c>
      <c r="D1314" s="47" t="s">
        <v>3330</v>
      </c>
      <c r="E1314" s="46" t="s">
        <v>2491</v>
      </c>
      <c r="F1314" s="46" t="s">
        <v>2485</v>
      </c>
      <c r="G1314" s="39">
        <v>43700</v>
      </c>
      <c r="H1314" s="73">
        <v>1283</v>
      </c>
      <c r="J1314" s="4">
        <v>120</v>
      </c>
      <c r="K1314" s="4">
        <v>60</v>
      </c>
      <c r="L1314" s="4">
        <v>160</v>
      </c>
      <c r="M1314" s="4">
        <v>260</v>
      </c>
      <c r="N1314" s="51">
        <v>150</v>
      </c>
      <c r="O1314" s="73"/>
      <c r="P1314" s="65">
        <f t="shared" si="421"/>
        <v>24</v>
      </c>
      <c r="Q1314" s="65">
        <v>3</v>
      </c>
      <c r="R1314" s="65">
        <f t="shared" ref="R1314:R1319" si="422">VLOOKUP(L1314,PER_CC,2,FALSE)</f>
        <v>14</v>
      </c>
      <c r="S1314" s="65">
        <f t="shared" si="420"/>
        <v>66</v>
      </c>
      <c r="T1314" s="53">
        <f>VLOOKUP(N1314,PER_PGLOB,2,FALSE)</f>
        <v>14</v>
      </c>
      <c r="V1314" s="65">
        <f t="shared" si="410"/>
        <v>1</v>
      </c>
      <c r="W1314" s="65">
        <f t="shared" si="411"/>
        <v>1</v>
      </c>
      <c r="X1314" s="65">
        <f t="shared" si="412"/>
        <v>3</v>
      </c>
      <c r="Y1314" s="65" t="str">
        <f t="shared" si="413"/>
        <v>B2</v>
      </c>
      <c r="AA1314" s="4" t="s">
        <v>263</v>
      </c>
    </row>
    <row r="1315" spans="1:27" hidden="1" x14ac:dyDescent="0.25">
      <c r="A1315" s="46">
        <v>200075467</v>
      </c>
      <c r="B1315" s="46" t="s">
        <v>2846</v>
      </c>
      <c r="C1315" s="46" t="s">
        <v>277</v>
      </c>
      <c r="D1315" s="46" t="s">
        <v>2847</v>
      </c>
      <c r="E1315" s="46" t="s">
        <v>2491</v>
      </c>
      <c r="F1315" s="50" t="s">
        <v>2485</v>
      </c>
      <c r="G1315" s="39">
        <v>43700</v>
      </c>
      <c r="H1315" s="4">
        <v>1283</v>
      </c>
      <c r="J1315" s="4">
        <v>150</v>
      </c>
      <c r="K1315" s="4">
        <v>210</v>
      </c>
      <c r="L1315" s="4">
        <v>210</v>
      </c>
      <c r="M1315" s="4">
        <v>270</v>
      </c>
      <c r="N1315" s="51">
        <v>210</v>
      </c>
      <c r="O1315" s="73"/>
      <c r="P1315" s="65">
        <f t="shared" si="421"/>
        <v>42</v>
      </c>
      <c r="Q1315" s="65">
        <f t="shared" ref="Q1315:Q1336" si="423">VLOOKUP(K1315,PER_LC,2,FALSE)</f>
        <v>92</v>
      </c>
      <c r="R1315" s="65">
        <f t="shared" si="422"/>
        <v>59</v>
      </c>
      <c r="S1315" s="65">
        <f t="shared" si="420"/>
        <v>80</v>
      </c>
      <c r="T1315" s="53">
        <f>VLOOKUP(N1315,PER_PGLOB,2,FALSE)</f>
        <v>78</v>
      </c>
      <c r="V1315" s="65">
        <f t="shared" si="410"/>
        <v>2</v>
      </c>
      <c r="W1315" s="65">
        <f t="shared" si="411"/>
        <v>4</v>
      </c>
      <c r="X1315" s="65">
        <f t="shared" si="412"/>
        <v>4</v>
      </c>
      <c r="Y1315" s="65" t="str">
        <f t="shared" si="413"/>
        <v>B2</v>
      </c>
      <c r="AA1315" s="4" t="s">
        <v>263</v>
      </c>
    </row>
    <row r="1316" spans="1:27" hidden="1" x14ac:dyDescent="0.25">
      <c r="A1316" s="46">
        <v>200075948</v>
      </c>
      <c r="B1316" s="46" t="s">
        <v>3331</v>
      </c>
      <c r="C1316" s="46" t="s">
        <v>3332</v>
      </c>
      <c r="D1316" s="47" t="s">
        <v>3333</v>
      </c>
      <c r="E1316" s="46" t="s">
        <v>2491</v>
      </c>
      <c r="F1316" s="46" t="s">
        <v>2485</v>
      </c>
      <c r="G1316" s="39">
        <v>43700</v>
      </c>
      <c r="H1316" s="73">
        <v>1283</v>
      </c>
      <c r="J1316" s="4">
        <v>80</v>
      </c>
      <c r="K1316" s="4">
        <v>160</v>
      </c>
      <c r="L1316" s="4">
        <v>180</v>
      </c>
      <c r="M1316" s="4">
        <v>230</v>
      </c>
      <c r="N1316" s="51">
        <v>162.5</v>
      </c>
      <c r="O1316" s="73"/>
      <c r="P1316" s="65">
        <f t="shared" si="421"/>
        <v>5</v>
      </c>
      <c r="Q1316" s="65">
        <f t="shared" si="423"/>
        <v>44</v>
      </c>
      <c r="R1316" s="65">
        <f t="shared" si="422"/>
        <v>29</v>
      </c>
      <c r="S1316" s="65">
        <f t="shared" si="420"/>
        <v>39</v>
      </c>
      <c r="T1316" s="53">
        <v>22</v>
      </c>
      <c r="V1316" s="65">
        <f t="shared" si="410"/>
        <v>1</v>
      </c>
      <c r="W1316" s="65">
        <f t="shared" si="411"/>
        <v>3</v>
      </c>
      <c r="X1316" s="65">
        <f t="shared" si="412"/>
        <v>3</v>
      </c>
      <c r="Y1316" s="65" t="str">
        <f t="shared" si="413"/>
        <v>B2</v>
      </c>
      <c r="AA1316" s="4" t="s">
        <v>263</v>
      </c>
    </row>
    <row r="1317" spans="1:27" hidden="1" x14ac:dyDescent="0.25">
      <c r="A1317" s="46">
        <v>200074808</v>
      </c>
      <c r="B1317" s="46" t="s">
        <v>2855</v>
      </c>
      <c r="C1317" s="46" t="s">
        <v>8</v>
      </c>
      <c r="D1317" s="46" t="s">
        <v>2856</v>
      </c>
      <c r="E1317" s="46" t="s">
        <v>2491</v>
      </c>
      <c r="F1317" s="50" t="s">
        <v>2485</v>
      </c>
      <c r="G1317" s="39">
        <v>43700</v>
      </c>
      <c r="H1317" s="4">
        <v>1283</v>
      </c>
      <c r="J1317" s="4">
        <v>140</v>
      </c>
      <c r="K1317" s="4">
        <v>190</v>
      </c>
      <c r="L1317" s="4">
        <v>240</v>
      </c>
      <c r="M1317" s="4">
        <v>270</v>
      </c>
      <c r="N1317" s="51">
        <v>210</v>
      </c>
      <c r="O1317" s="73"/>
      <c r="P1317" s="65">
        <f t="shared" si="421"/>
        <v>36</v>
      </c>
      <c r="Q1317" s="65">
        <f t="shared" si="423"/>
        <v>79</v>
      </c>
      <c r="R1317" s="65">
        <f t="shared" si="422"/>
        <v>91</v>
      </c>
      <c r="S1317" s="65">
        <f t="shared" si="420"/>
        <v>80</v>
      </c>
      <c r="T1317" s="53">
        <f>VLOOKUP(N1317,PER_PGLOB,2,FALSE)</f>
        <v>78</v>
      </c>
      <c r="V1317" s="65">
        <f t="shared" si="410"/>
        <v>2</v>
      </c>
      <c r="W1317" s="65">
        <f t="shared" si="411"/>
        <v>3</v>
      </c>
      <c r="X1317" s="65">
        <f t="shared" si="412"/>
        <v>4</v>
      </c>
      <c r="Y1317" s="65" t="str">
        <f t="shared" si="413"/>
        <v>B2</v>
      </c>
      <c r="AA1317" s="4" t="s">
        <v>263</v>
      </c>
    </row>
    <row r="1318" spans="1:27" hidden="1" x14ac:dyDescent="0.25">
      <c r="A1318" s="46">
        <v>200073943</v>
      </c>
      <c r="B1318" s="46" t="s">
        <v>2857</v>
      </c>
      <c r="C1318" s="46" t="s">
        <v>3</v>
      </c>
      <c r="D1318" s="46" t="s">
        <v>2858</v>
      </c>
      <c r="E1318" s="46" t="s">
        <v>2491</v>
      </c>
      <c r="F1318" s="50" t="s">
        <v>2485</v>
      </c>
      <c r="G1318" s="39">
        <v>43700</v>
      </c>
      <c r="H1318" s="4">
        <v>1283</v>
      </c>
      <c r="J1318" s="4">
        <v>190</v>
      </c>
      <c r="K1318" s="4">
        <v>160</v>
      </c>
      <c r="L1318" s="4">
        <v>220</v>
      </c>
      <c r="M1318" s="4">
        <v>230</v>
      </c>
      <c r="N1318" s="51">
        <v>200</v>
      </c>
      <c r="O1318" s="73"/>
      <c r="P1318" s="65">
        <f t="shared" si="421"/>
        <v>73</v>
      </c>
      <c r="Q1318" s="65">
        <f t="shared" si="423"/>
        <v>44</v>
      </c>
      <c r="R1318" s="65">
        <f t="shared" si="422"/>
        <v>69</v>
      </c>
      <c r="S1318" s="65">
        <f t="shared" si="420"/>
        <v>39</v>
      </c>
      <c r="T1318" s="53">
        <f>VLOOKUP(N1318,PER_PGLOB,2,FALSE)</f>
        <v>64</v>
      </c>
      <c r="V1318" s="65">
        <f t="shared" si="410"/>
        <v>3</v>
      </c>
      <c r="W1318" s="65">
        <f t="shared" si="411"/>
        <v>3</v>
      </c>
      <c r="X1318" s="65">
        <f t="shared" si="412"/>
        <v>4</v>
      </c>
      <c r="Y1318" s="65" t="str">
        <f t="shared" si="413"/>
        <v>B2</v>
      </c>
      <c r="AA1318" s="4" t="s">
        <v>263</v>
      </c>
    </row>
    <row r="1319" spans="1:27" hidden="1" x14ac:dyDescent="0.25">
      <c r="A1319" s="46">
        <v>200087293</v>
      </c>
      <c r="B1319" s="46" t="s">
        <v>2859</v>
      </c>
      <c r="C1319" s="46" t="s">
        <v>822</v>
      </c>
      <c r="D1319" s="46" t="s">
        <v>2860</v>
      </c>
      <c r="E1319" s="46" t="s">
        <v>2491</v>
      </c>
      <c r="F1319" s="50" t="s">
        <v>2485</v>
      </c>
      <c r="G1319" s="39">
        <v>43700</v>
      </c>
      <c r="H1319" s="4">
        <v>1283</v>
      </c>
      <c r="J1319" s="4">
        <v>220</v>
      </c>
      <c r="K1319" s="4">
        <v>230</v>
      </c>
      <c r="L1319" s="4">
        <v>180</v>
      </c>
      <c r="M1319" s="4">
        <v>290</v>
      </c>
      <c r="N1319" s="59">
        <v>230</v>
      </c>
      <c r="O1319" s="73"/>
      <c r="P1319" s="65">
        <f t="shared" si="421"/>
        <v>89</v>
      </c>
      <c r="Q1319" s="65">
        <f t="shared" si="423"/>
        <v>98</v>
      </c>
      <c r="R1319" s="65">
        <f t="shared" si="422"/>
        <v>29</v>
      </c>
      <c r="S1319" s="65">
        <f t="shared" si="420"/>
        <v>97</v>
      </c>
      <c r="T1319" s="53">
        <f>VLOOKUP(N1319,PER_PGLOB,2,FALSE)</f>
        <v>94</v>
      </c>
      <c r="V1319" s="65">
        <f t="shared" si="410"/>
        <v>4</v>
      </c>
      <c r="W1319" s="65">
        <f t="shared" si="411"/>
        <v>4</v>
      </c>
      <c r="X1319" s="65">
        <f t="shared" si="412"/>
        <v>3</v>
      </c>
      <c r="Y1319" s="65" t="str">
        <f t="shared" si="413"/>
        <v>B2</v>
      </c>
      <c r="AA1319" s="4" t="s">
        <v>263</v>
      </c>
    </row>
    <row r="1320" spans="1:27" hidden="1" x14ac:dyDescent="0.25">
      <c r="A1320" s="46">
        <v>200070916</v>
      </c>
      <c r="B1320" s="46" t="s">
        <v>2878</v>
      </c>
      <c r="C1320" s="46" t="s">
        <v>553</v>
      </c>
      <c r="D1320" s="46" t="s">
        <v>2879</v>
      </c>
      <c r="E1320" s="46" t="s">
        <v>2491</v>
      </c>
      <c r="F1320" s="50" t="s">
        <v>2485</v>
      </c>
      <c r="G1320" s="39">
        <v>43700</v>
      </c>
      <c r="H1320" s="4">
        <v>1283</v>
      </c>
      <c r="J1320" s="4">
        <v>80</v>
      </c>
      <c r="K1320" s="4">
        <v>150</v>
      </c>
      <c r="L1320" s="4">
        <v>40</v>
      </c>
      <c r="M1320" s="4">
        <v>270</v>
      </c>
      <c r="N1320" s="59">
        <v>135</v>
      </c>
      <c r="O1320" s="73"/>
      <c r="P1320" s="65">
        <f t="shared" si="421"/>
        <v>5</v>
      </c>
      <c r="Q1320" s="65">
        <f t="shared" si="423"/>
        <v>34</v>
      </c>
      <c r="R1320" s="65">
        <v>1</v>
      </c>
      <c r="S1320" s="65">
        <f t="shared" si="420"/>
        <v>80</v>
      </c>
      <c r="T1320" s="53">
        <f>VLOOKUP(N1320,PER_PGLOB,2,FALSE)</f>
        <v>9</v>
      </c>
      <c r="V1320" s="65">
        <f t="shared" si="410"/>
        <v>1</v>
      </c>
      <c r="W1320" s="65">
        <f t="shared" si="411"/>
        <v>2</v>
      </c>
      <c r="X1320" s="65">
        <f t="shared" si="412"/>
        <v>1</v>
      </c>
      <c r="Y1320" s="65" t="str">
        <f t="shared" si="413"/>
        <v>B2</v>
      </c>
      <c r="AA1320" s="4" t="s">
        <v>263</v>
      </c>
    </row>
    <row r="1321" spans="1:27" hidden="1" x14ac:dyDescent="0.25">
      <c r="A1321" s="46">
        <v>200070993</v>
      </c>
      <c r="B1321" s="46" t="s">
        <v>2880</v>
      </c>
      <c r="C1321" s="46" t="s">
        <v>3</v>
      </c>
      <c r="D1321" s="46" t="s">
        <v>2881</v>
      </c>
      <c r="E1321" s="46" t="s">
        <v>2491</v>
      </c>
      <c r="F1321" s="50" t="s">
        <v>2485</v>
      </c>
      <c r="G1321" s="39">
        <v>43700</v>
      </c>
      <c r="H1321" s="4">
        <v>1283</v>
      </c>
      <c r="J1321" s="4">
        <v>180</v>
      </c>
      <c r="K1321" s="4">
        <v>120</v>
      </c>
      <c r="L1321" s="4">
        <v>210</v>
      </c>
      <c r="M1321" s="4">
        <v>220</v>
      </c>
      <c r="N1321" s="51">
        <v>182.5</v>
      </c>
      <c r="O1321" s="73"/>
      <c r="P1321" s="65">
        <f t="shared" si="421"/>
        <v>67</v>
      </c>
      <c r="Q1321" s="65">
        <f t="shared" si="423"/>
        <v>16</v>
      </c>
      <c r="R1321" s="65">
        <f t="shared" ref="R1321:R1326" si="424">VLOOKUP(L1321,PER_CC,2,FALSE)</f>
        <v>59</v>
      </c>
      <c r="S1321" s="65">
        <f t="shared" si="420"/>
        <v>32</v>
      </c>
      <c r="T1321" s="53">
        <v>40</v>
      </c>
      <c r="V1321" s="65">
        <f t="shared" si="410"/>
        <v>3</v>
      </c>
      <c r="W1321" s="65">
        <f t="shared" si="411"/>
        <v>1</v>
      </c>
      <c r="X1321" s="65">
        <f t="shared" si="412"/>
        <v>4</v>
      </c>
      <c r="Y1321" s="65" t="str">
        <f t="shared" si="413"/>
        <v>B2</v>
      </c>
      <c r="AA1321" s="4" t="s">
        <v>263</v>
      </c>
    </row>
    <row r="1322" spans="1:27" hidden="1" x14ac:dyDescent="0.25">
      <c r="A1322" s="46">
        <v>200077251</v>
      </c>
      <c r="B1322" s="46" t="s">
        <v>3339</v>
      </c>
      <c r="C1322" s="46" t="s">
        <v>4</v>
      </c>
      <c r="D1322" s="47" t="s">
        <v>3340</v>
      </c>
      <c r="E1322" s="46" t="s">
        <v>2491</v>
      </c>
      <c r="F1322" s="46" t="s">
        <v>2485</v>
      </c>
      <c r="G1322" s="39">
        <v>43700</v>
      </c>
      <c r="H1322" s="73">
        <v>1283</v>
      </c>
      <c r="K1322" s="4">
        <v>200</v>
      </c>
      <c r="L1322" s="4">
        <v>240</v>
      </c>
      <c r="M1322" s="4">
        <v>280</v>
      </c>
      <c r="N1322" s="51">
        <v>180</v>
      </c>
      <c r="O1322" s="73"/>
      <c r="P1322" s="65"/>
      <c r="Q1322" s="65">
        <f t="shared" si="423"/>
        <v>87</v>
      </c>
      <c r="R1322" s="65">
        <f t="shared" si="424"/>
        <v>91</v>
      </c>
      <c r="S1322" s="65">
        <f t="shared" si="420"/>
        <v>91</v>
      </c>
      <c r="T1322" s="53">
        <f>VLOOKUP(N1322,PER_PGLOB,2,FALSE)</f>
        <v>37</v>
      </c>
      <c r="V1322" s="65">
        <f t="shared" si="410"/>
        <v>1</v>
      </c>
      <c r="W1322" s="65">
        <f t="shared" si="411"/>
        <v>4</v>
      </c>
      <c r="X1322" s="65">
        <f t="shared" si="412"/>
        <v>4</v>
      </c>
      <c r="Y1322" s="65" t="str">
        <f t="shared" si="413"/>
        <v>B2</v>
      </c>
      <c r="AA1322" s="4" t="s">
        <v>263</v>
      </c>
    </row>
    <row r="1323" spans="1:27" hidden="1" x14ac:dyDescent="0.25">
      <c r="A1323" s="46">
        <v>200061576</v>
      </c>
      <c r="B1323" s="46" t="s">
        <v>2910</v>
      </c>
      <c r="C1323" s="46" t="s">
        <v>5</v>
      </c>
      <c r="D1323" s="46" t="s">
        <v>2911</v>
      </c>
      <c r="E1323" s="46" t="s">
        <v>2491</v>
      </c>
      <c r="F1323" s="50" t="s">
        <v>2485</v>
      </c>
      <c r="G1323" s="39">
        <v>43700</v>
      </c>
      <c r="H1323" s="4">
        <v>1283</v>
      </c>
      <c r="J1323" s="4">
        <v>120</v>
      </c>
      <c r="K1323" s="4">
        <v>160</v>
      </c>
      <c r="L1323" s="4">
        <v>210</v>
      </c>
      <c r="M1323" s="4">
        <v>280</v>
      </c>
      <c r="N1323" s="51">
        <v>192.5</v>
      </c>
      <c r="O1323" s="73"/>
      <c r="P1323" s="65">
        <f t="shared" ref="P1323:P1341" si="425">VLOOKUP(J1323,PER_RC,2,FALSE)</f>
        <v>24</v>
      </c>
      <c r="Q1323" s="65">
        <f t="shared" si="423"/>
        <v>44</v>
      </c>
      <c r="R1323" s="65">
        <f t="shared" si="424"/>
        <v>59</v>
      </c>
      <c r="S1323" s="65">
        <f t="shared" si="420"/>
        <v>91</v>
      </c>
      <c r="T1323" s="53">
        <v>52</v>
      </c>
      <c r="V1323" s="65">
        <f t="shared" si="410"/>
        <v>1</v>
      </c>
      <c r="W1323" s="65">
        <f t="shared" si="411"/>
        <v>3</v>
      </c>
      <c r="X1323" s="65">
        <f t="shared" si="412"/>
        <v>4</v>
      </c>
      <c r="Y1323" s="65" t="str">
        <f t="shared" si="413"/>
        <v>B2</v>
      </c>
      <c r="AA1323" s="4" t="s">
        <v>263</v>
      </c>
    </row>
    <row r="1324" spans="1:27" hidden="1" x14ac:dyDescent="0.25">
      <c r="A1324" s="46">
        <v>200072191</v>
      </c>
      <c r="B1324" s="46" t="s">
        <v>2914</v>
      </c>
      <c r="C1324" s="46" t="s">
        <v>2915</v>
      </c>
      <c r="D1324" s="46" t="s">
        <v>2916</v>
      </c>
      <c r="E1324" s="46" t="s">
        <v>2491</v>
      </c>
      <c r="F1324" s="50" t="s">
        <v>2485</v>
      </c>
      <c r="G1324" s="39">
        <v>43700</v>
      </c>
      <c r="H1324" s="4">
        <v>1283</v>
      </c>
      <c r="J1324" s="4">
        <v>150</v>
      </c>
      <c r="K1324" s="4">
        <v>200</v>
      </c>
      <c r="L1324" s="4">
        <v>180</v>
      </c>
      <c r="M1324" s="4">
        <v>270</v>
      </c>
      <c r="N1324" s="51">
        <v>200</v>
      </c>
      <c r="O1324" s="73"/>
      <c r="P1324" s="65">
        <f t="shared" si="425"/>
        <v>42</v>
      </c>
      <c r="Q1324" s="65">
        <f t="shared" si="423"/>
        <v>87</v>
      </c>
      <c r="R1324" s="65">
        <f t="shared" si="424"/>
        <v>29</v>
      </c>
      <c r="S1324" s="65">
        <f t="shared" si="420"/>
        <v>80</v>
      </c>
      <c r="T1324" s="53">
        <f>VLOOKUP(N1324,PER_PGLOB,2,FALSE)</f>
        <v>64</v>
      </c>
      <c r="V1324" s="65">
        <f t="shared" si="410"/>
        <v>2</v>
      </c>
      <c r="W1324" s="65">
        <f t="shared" si="411"/>
        <v>4</v>
      </c>
      <c r="X1324" s="65">
        <f t="shared" si="412"/>
        <v>3</v>
      </c>
      <c r="Y1324" s="65" t="str">
        <f t="shared" si="413"/>
        <v>B2</v>
      </c>
      <c r="AA1324" s="4" t="s">
        <v>263</v>
      </c>
    </row>
    <row r="1325" spans="1:27" hidden="1" x14ac:dyDescent="0.25">
      <c r="A1325" s="46">
        <v>200072195</v>
      </c>
      <c r="B1325" s="46" t="s">
        <v>3347</v>
      </c>
      <c r="C1325" s="46" t="s">
        <v>3348</v>
      </c>
      <c r="D1325" s="47" t="s">
        <v>3349</v>
      </c>
      <c r="E1325" s="46" t="s">
        <v>2491</v>
      </c>
      <c r="F1325" s="46" t="s">
        <v>2485</v>
      </c>
      <c r="G1325" s="39">
        <v>43700</v>
      </c>
      <c r="H1325" s="73">
        <v>1283</v>
      </c>
      <c r="J1325" s="4">
        <v>130</v>
      </c>
      <c r="K1325" s="4">
        <v>220</v>
      </c>
      <c r="L1325" s="4">
        <v>210</v>
      </c>
      <c r="M1325" s="4">
        <v>230</v>
      </c>
      <c r="N1325" s="51">
        <v>197.5</v>
      </c>
      <c r="O1325" s="73"/>
      <c r="P1325" s="65">
        <f t="shared" si="425"/>
        <v>30</v>
      </c>
      <c r="Q1325" s="65">
        <f t="shared" si="423"/>
        <v>96</v>
      </c>
      <c r="R1325" s="65">
        <f t="shared" si="424"/>
        <v>59</v>
      </c>
      <c r="S1325" s="65">
        <f t="shared" si="420"/>
        <v>39</v>
      </c>
      <c r="T1325" s="53">
        <v>59</v>
      </c>
      <c r="V1325" s="65">
        <f t="shared" ref="V1325:V1388" si="426">VALUE(IF(J1325&lt;126,"1",IF(J1325&lt;154,"2",IF(J1325&lt;203,"3",IF(J1325&lt;=300,"4","ERROR")))))</f>
        <v>2</v>
      </c>
      <c r="W1325" s="65">
        <f t="shared" ref="W1325:W1388" si="427">VALUE(IF(K1325&lt;125,"1",IF(K1325&lt;158,"2",IF(K1325&lt;200,"3",IF(K1325&lt;=300,"4","ERROR")))))</f>
        <v>4</v>
      </c>
      <c r="X1325" s="65">
        <f t="shared" ref="X1325:X1388" si="428">VALUE(IF(L1325&lt;125,"1",IF(L1325&lt;157,"2",IF(L1325&lt;200,"3",IF(L1325&lt;=300,"4","ERROR")))))</f>
        <v>4</v>
      </c>
      <c r="Y1325" s="65" t="str">
        <f t="shared" ref="Y1325:Y1388" si="429">IF(M1325&lt;123,"-A1",IF(M1325&lt;146,"A1",IF(M1325&lt;171,"A2",IF(M1325&lt;200,"B1",IF(M1325&lt;=300,"B2","ERROR")))))</f>
        <v>B2</v>
      </c>
      <c r="AA1325" s="4" t="s">
        <v>263</v>
      </c>
    </row>
    <row r="1326" spans="1:27" hidden="1" x14ac:dyDescent="0.25">
      <c r="A1326" s="46">
        <v>200073416</v>
      </c>
      <c r="B1326" s="46" t="s">
        <v>2919</v>
      </c>
      <c r="C1326" s="46" t="s">
        <v>3</v>
      </c>
      <c r="D1326" s="46" t="s">
        <v>2920</v>
      </c>
      <c r="E1326" s="46" t="s">
        <v>2491</v>
      </c>
      <c r="F1326" s="50" t="s">
        <v>2485</v>
      </c>
      <c r="G1326" s="39">
        <v>43700</v>
      </c>
      <c r="H1326" s="4">
        <v>1283</v>
      </c>
      <c r="J1326" s="4">
        <v>190</v>
      </c>
      <c r="K1326" s="4">
        <v>180</v>
      </c>
      <c r="L1326" s="4">
        <v>180</v>
      </c>
      <c r="M1326" s="4">
        <v>210</v>
      </c>
      <c r="N1326" s="51">
        <v>190</v>
      </c>
      <c r="O1326" s="73"/>
      <c r="P1326" s="65">
        <f t="shared" si="425"/>
        <v>73</v>
      </c>
      <c r="Q1326" s="65">
        <f t="shared" si="423"/>
        <v>71</v>
      </c>
      <c r="R1326" s="65">
        <f t="shared" si="424"/>
        <v>29</v>
      </c>
      <c r="S1326" s="65">
        <f t="shared" si="420"/>
        <v>26</v>
      </c>
      <c r="T1326" s="53">
        <f>VLOOKUP(N1326,PER_PGLOB,2,FALSE)</f>
        <v>50</v>
      </c>
      <c r="V1326" s="65">
        <f t="shared" si="426"/>
        <v>3</v>
      </c>
      <c r="W1326" s="65">
        <f t="shared" si="427"/>
        <v>3</v>
      </c>
      <c r="X1326" s="65">
        <f t="shared" si="428"/>
        <v>3</v>
      </c>
      <c r="Y1326" s="65" t="str">
        <f t="shared" si="429"/>
        <v>B2</v>
      </c>
      <c r="AA1326" s="4" t="s">
        <v>263</v>
      </c>
    </row>
    <row r="1327" spans="1:27" hidden="1" x14ac:dyDescent="0.25">
      <c r="A1327" s="46">
        <v>200044823</v>
      </c>
      <c r="B1327" s="46" t="s">
        <v>848</v>
      </c>
      <c r="C1327" s="46" t="s">
        <v>3350</v>
      </c>
      <c r="D1327" s="47" t="s">
        <v>3351</v>
      </c>
      <c r="E1327" s="46" t="s">
        <v>2491</v>
      </c>
      <c r="F1327" s="46" t="s">
        <v>2485</v>
      </c>
      <c r="G1327" s="39">
        <v>43700</v>
      </c>
      <c r="H1327" s="73">
        <v>1283</v>
      </c>
      <c r="J1327" s="4">
        <v>200</v>
      </c>
      <c r="K1327" s="4">
        <v>210</v>
      </c>
      <c r="L1327" s="4">
        <v>270</v>
      </c>
      <c r="M1327" s="4">
        <v>290</v>
      </c>
      <c r="N1327" s="59">
        <v>242.5</v>
      </c>
      <c r="O1327" s="73"/>
      <c r="P1327" s="65">
        <f t="shared" si="425"/>
        <v>79</v>
      </c>
      <c r="Q1327" s="65">
        <f t="shared" si="423"/>
        <v>92</v>
      </c>
      <c r="R1327" s="65">
        <v>100</v>
      </c>
      <c r="S1327" s="65">
        <f t="shared" si="420"/>
        <v>97</v>
      </c>
      <c r="T1327" s="53">
        <v>99</v>
      </c>
      <c r="V1327" s="65">
        <f t="shared" si="426"/>
        <v>3</v>
      </c>
      <c r="W1327" s="65">
        <f t="shared" si="427"/>
        <v>4</v>
      </c>
      <c r="X1327" s="65">
        <f t="shared" si="428"/>
        <v>4</v>
      </c>
      <c r="Y1327" s="65" t="str">
        <f t="shared" si="429"/>
        <v>B2</v>
      </c>
      <c r="AA1327" s="4" t="s">
        <v>263</v>
      </c>
    </row>
    <row r="1328" spans="1:27" hidden="1" x14ac:dyDescent="0.25">
      <c r="A1328" s="46">
        <v>200072531</v>
      </c>
      <c r="B1328" s="46" t="s">
        <v>2928</v>
      </c>
      <c r="C1328" s="46" t="s">
        <v>2929</v>
      </c>
      <c r="D1328" s="46" t="s">
        <v>2930</v>
      </c>
      <c r="E1328" s="46" t="s">
        <v>2491</v>
      </c>
      <c r="F1328" s="50" t="s">
        <v>2485</v>
      </c>
      <c r="G1328" s="39">
        <v>43700</v>
      </c>
      <c r="H1328" s="4">
        <v>1283</v>
      </c>
      <c r="J1328" s="4">
        <v>170</v>
      </c>
      <c r="K1328" s="4">
        <v>140</v>
      </c>
      <c r="L1328" s="4">
        <v>180</v>
      </c>
      <c r="M1328" s="4">
        <v>210</v>
      </c>
      <c r="N1328" s="51">
        <v>175</v>
      </c>
      <c r="O1328" s="73"/>
      <c r="P1328" s="65">
        <f t="shared" si="425"/>
        <v>55</v>
      </c>
      <c r="Q1328" s="65">
        <f t="shared" si="423"/>
        <v>27</v>
      </c>
      <c r="R1328" s="65">
        <f>VLOOKUP(L1328,PER_CC,2,FALSE)</f>
        <v>29</v>
      </c>
      <c r="S1328" s="65">
        <f t="shared" si="420"/>
        <v>26</v>
      </c>
      <c r="T1328" s="53">
        <f>VLOOKUP(N1328,PER_PGLOB,2,FALSE)</f>
        <v>32</v>
      </c>
      <c r="V1328" s="65">
        <f t="shared" si="426"/>
        <v>3</v>
      </c>
      <c r="W1328" s="65">
        <f t="shared" si="427"/>
        <v>2</v>
      </c>
      <c r="X1328" s="65">
        <f t="shared" si="428"/>
        <v>3</v>
      </c>
      <c r="Y1328" s="65" t="str">
        <f t="shared" si="429"/>
        <v>B2</v>
      </c>
      <c r="AA1328" s="4" t="s">
        <v>263</v>
      </c>
    </row>
    <row r="1329" spans="1:27" hidden="1" x14ac:dyDescent="0.25">
      <c r="A1329" s="46">
        <v>200080424</v>
      </c>
      <c r="B1329" s="46" t="s">
        <v>3354</v>
      </c>
      <c r="C1329" s="46" t="s">
        <v>3355</v>
      </c>
      <c r="D1329" s="47" t="s">
        <v>3356</v>
      </c>
      <c r="E1329" s="46" t="s">
        <v>2491</v>
      </c>
      <c r="F1329" s="46" t="s">
        <v>2485</v>
      </c>
      <c r="G1329" s="39">
        <v>43700</v>
      </c>
      <c r="H1329" s="73">
        <v>1283</v>
      </c>
      <c r="J1329" s="4">
        <v>160</v>
      </c>
      <c r="K1329" s="4">
        <v>220</v>
      </c>
      <c r="L1329" s="4">
        <v>230</v>
      </c>
      <c r="M1329" s="4">
        <v>280</v>
      </c>
      <c r="N1329" s="51">
        <v>222.5</v>
      </c>
      <c r="O1329" s="73"/>
      <c r="P1329" s="65">
        <f t="shared" si="425"/>
        <v>48</v>
      </c>
      <c r="Q1329" s="65">
        <f t="shared" si="423"/>
        <v>96</v>
      </c>
      <c r="R1329" s="65">
        <f>VLOOKUP(L1329,PER_CC,2,FALSE)</f>
        <v>79</v>
      </c>
      <c r="S1329" s="65">
        <f t="shared" si="420"/>
        <v>91</v>
      </c>
      <c r="T1329" s="53">
        <v>89</v>
      </c>
      <c r="V1329" s="65">
        <f t="shared" si="426"/>
        <v>3</v>
      </c>
      <c r="W1329" s="65">
        <f t="shared" si="427"/>
        <v>4</v>
      </c>
      <c r="X1329" s="65">
        <f t="shared" si="428"/>
        <v>4</v>
      </c>
      <c r="Y1329" s="65" t="str">
        <f t="shared" si="429"/>
        <v>B2</v>
      </c>
      <c r="AA1329" s="4" t="s">
        <v>263</v>
      </c>
    </row>
    <row r="1330" spans="1:27" hidden="1" x14ac:dyDescent="0.25">
      <c r="A1330" s="46">
        <v>200070802</v>
      </c>
      <c r="B1330" s="46" t="s">
        <v>2940</v>
      </c>
      <c r="C1330" s="46" t="s">
        <v>337</v>
      </c>
      <c r="D1330" s="46" t="s">
        <v>2941</v>
      </c>
      <c r="E1330" s="46" t="s">
        <v>2491</v>
      </c>
      <c r="F1330" s="50" t="s">
        <v>2485</v>
      </c>
      <c r="G1330" s="39">
        <v>43700</v>
      </c>
      <c r="H1330" s="4">
        <v>1283</v>
      </c>
      <c r="J1330" s="4">
        <v>70</v>
      </c>
      <c r="K1330" s="4">
        <v>150</v>
      </c>
      <c r="L1330" s="4">
        <v>130</v>
      </c>
      <c r="M1330" s="4">
        <v>190</v>
      </c>
      <c r="N1330" s="59">
        <v>135</v>
      </c>
      <c r="O1330" s="73"/>
      <c r="P1330" s="65">
        <f t="shared" si="425"/>
        <v>3</v>
      </c>
      <c r="Q1330" s="65">
        <f t="shared" si="423"/>
        <v>34</v>
      </c>
      <c r="R1330" s="65">
        <f>VLOOKUP(L1330,PER_CC,2,FALSE)</f>
        <v>9</v>
      </c>
      <c r="S1330" s="65">
        <f t="shared" si="420"/>
        <v>16</v>
      </c>
      <c r="T1330" s="53">
        <f>VLOOKUP(N1330,PER_PGLOB,2,FALSE)</f>
        <v>9</v>
      </c>
      <c r="V1330" s="65">
        <f t="shared" si="426"/>
        <v>1</v>
      </c>
      <c r="W1330" s="65">
        <f t="shared" si="427"/>
        <v>2</v>
      </c>
      <c r="X1330" s="65">
        <f t="shared" si="428"/>
        <v>2</v>
      </c>
      <c r="Y1330" s="65" t="str">
        <f t="shared" si="429"/>
        <v>B1</v>
      </c>
      <c r="AA1330" s="4" t="s">
        <v>263</v>
      </c>
    </row>
    <row r="1331" spans="1:27" hidden="1" x14ac:dyDescent="0.25">
      <c r="A1331" s="46">
        <v>200090513</v>
      </c>
      <c r="B1331" s="46" t="s">
        <v>2942</v>
      </c>
      <c r="C1331" s="46" t="s">
        <v>995</v>
      </c>
      <c r="D1331" s="46" t="s">
        <v>2943</v>
      </c>
      <c r="E1331" s="46" t="s">
        <v>2491</v>
      </c>
      <c r="F1331" s="50" t="s">
        <v>2485</v>
      </c>
      <c r="G1331" s="39">
        <v>43700</v>
      </c>
      <c r="H1331" s="4">
        <v>1283</v>
      </c>
      <c r="J1331" s="4">
        <v>240</v>
      </c>
      <c r="K1331" s="4">
        <v>210</v>
      </c>
      <c r="L1331" s="4">
        <v>250</v>
      </c>
      <c r="M1331" s="4">
        <v>270</v>
      </c>
      <c r="N1331" s="59">
        <v>242.5</v>
      </c>
      <c r="O1331" s="73"/>
      <c r="P1331" s="65">
        <f t="shared" si="425"/>
        <v>98</v>
      </c>
      <c r="Q1331" s="65">
        <f t="shared" si="423"/>
        <v>92</v>
      </c>
      <c r="R1331" s="65">
        <f>VLOOKUP(L1331,PER_CC,2,FALSE)</f>
        <v>96</v>
      </c>
      <c r="S1331" s="65">
        <f t="shared" si="420"/>
        <v>80</v>
      </c>
      <c r="T1331" s="53">
        <v>99</v>
      </c>
      <c r="V1331" s="65">
        <f t="shared" si="426"/>
        <v>4</v>
      </c>
      <c r="W1331" s="65">
        <f t="shared" si="427"/>
        <v>4</v>
      </c>
      <c r="X1331" s="65">
        <f t="shared" si="428"/>
        <v>4</v>
      </c>
      <c r="Y1331" s="65" t="str">
        <f t="shared" si="429"/>
        <v>B2</v>
      </c>
      <c r="AA1331" s="4" t="s">
        <v>264</v>
      </c>
    </row>
    <row r="1332" spans="1:27" hidden="1" x14ac:dyDescent="0.25">
      <c r="A1332" s="46">
        <v>200074371</v>
      </c>
      <c r="B1332" s="46" t="s">
        <v>2944</v>
      </c>
      <c r="C1332" s="46" t="s">
        <v>1903</v>
      </c>
      <c r="D1332" s="46" t="s">
        <v>2945</v>
      </c>
      <c r="E1332" s="46" t="s">
        <v>2491</v>
      </c>
      <c r="F1332" s="50" t="s">
        <v>2485</v>
      </c>
      <c r="G1332" s="39">
        <v>43700</v>
      </c>
      <c r="H1332" s="4">
        <v>1283</v>
      </c>
      <c r="J1332" s="4">
        <v>170</v>
      </c>
      <c r="K1332" s="4">
        <v>180</v>
      </c>
      <c r="L1332" s="4">
        <v>210</v>
      </c>
      <c r="M1332" s="4">
        <v>260</v>
      </c>
      <c r="N1332" s="51">
        <v>205</v>
      </c>
      <c r="O1332" s="73"/>
      <c r="P1332" s="65">
        <f t="shared" si="425"/>
        <v>55</v>
      </c>
      <c r="Q1332" s="65">
        <f t="shared" si="423"/>
        <v>71</v>
      </c>
      <c r="R1332" s="65">
        <f>VLOOKUP(L1332,PER_CC,2,FALSE)</f>
        <v>59</v>
      </c>
      <c r="S1332" s="65">
        <f t="shared" si="420"/>
        <v>66</v>
      </c>
      <c r="T1332" s="53">
        <f>VLOOKUP(N1332,PER_PGLOB,2,FALSE)</f>
        <v>72</v>
      </c>
      <c r="V1332" s="65">
        <f t="shared" si="426"/>
        <v>3</v>
      </c>
      <c r="W1332" s="65">
        <f t="shared" si="427"/>
        <v>3</v>
      </c>
      <c r="X1332" s="65">
        <f t="shared" si="428"/>
        <v>4</v>
      </c>
      <c r="Y1332" s="65" t="str">
        <f t="shared" si="429"/>
        <v>B2</v>
      </c>
      <c r="AA1332" s="4" t="s">
        <v>263</v>
      </c>
    </row>
    <row r="1333" spans="1:27" hidden="1" x14ac:dyDescent="0.25">
      <c r="A1333" s="46">
        <v>200073419</v>
      </c>
      <c r="B1333" s="46" t="s">
        <v>2950</v>
      </c>
      <c r="C1333" s="46" t="s">
        <v>4</v>
      </c>
      <c r="D1333" s="46" t="s">
        <v>2951</v>
      </c>
      <c r="E1333" s="46" t="s">
        <v>2491</v>
      </c>
      <c r="F1333" s="50" t="s">
        <v>2485</v>
      </c>
      <c r="G1333" s="39">
        <v>43700</v>
      </c>
      <c r="H1333" s="4">
        <v>1283</v>
      </c>
      <c r="J1333" s="4">
        <v>160</v>
      </c>
      <c r="K1333" s="4">
        <v>190</v>
      </c>
      <c r="L1333" s="4">
        <v>260</v>
      </c>
      <c r="M1333" s="4">
        <v>270</v>
      </c>
      <c r="N1333" s="59">
        <v>220</v>
      </c>
      <c r="O1333" s="73"/>
      <c r="P1333" s="65">
        <f t="shared" si="425"/>
        <v>48</v>
      </c>
      <c r="Q1333" s="65">
        <f t="shared" si="423"/>
        <v>79</v>
      </c>
      <c r="R1333" s="65">
        <v>99</v>
      </c>
      <c r="S1333" s="65">
        <f t="shared" si="420"/>
        <v>80</v>
      </c>
      <c r="T1333" s="53">
        <f>VLOOKUP(N1333,PER_PGLOB,2,FALSE)</f>
        <v>87</v>
      </c>
      <c r="V1333" s="65">
        <f t="shared" si="426"/>
        <v>3</v>
      </c>
      <c r="W1333" s="65">
        <f t="shared" si="427"/>
        <v>3</v>
      </c>
      <c r="X1333" s="65">
        <f t="shared" si="428"/>
        <v>4</v>
      </c>
      <c r="Y1333" s="65" t="str">
        <f t="shared" si="429"/>
        <v>B2</v>
      </c>
      <c r="AA1333" s="4" t="s">
        <v>263</v>
      </c>
    </row>
    <row r="1334" spans="1:27" hidden="1" x14ac:dyDescent="0.25">
      <c r="A1334" s="46">
        <v>200072547</v>
      </c>
      <c r="B1334" s="46" t="s">
        <v>3360</v>
      </c>
      <c r="C1334" s="46" t="s">
        <v>2886</v>
      </c>
      <c r="D1334" s="47" t="s">
        <v>3361</v>
      </c>
      <c r="E1334" s="46" t="s">
        <v>2491</v>
      </c>
      <c r="F1334" s="46" t="s">
        <v>2485</v>
      </c>
      <c r="G1334" s="39">
        <v>43700</v>
      </c>
      <c r="H1334" s="73">
        <v>1283</v>
      </c>
      <c r="J1334" s="4">
        <v>120</v>
      </c>
      <c r="K1334" s="4">
        <v>200</v>
      </c>
      <c r="L1334" s="4">
        <v>230</v>
      </c>
      <c r="M1334" s="4">
        <v>250</v>
      </c>
      <c r="N1334" s="51">
        <v>200</v>
      </c>
      <c r="O1334" s="73"/>
      <c r="P1334" s="65">
        <f t="shared" si="425"/>
        <v>24</v>
      </c>
      <c r="Q1334" s="65">
        <f t="shared" si="423"/>
        <v>87</v>
      </c>
      <c r="R1334" s="65">
        <f t="shared" ref="R1334:R1344" si="430">VLOOKUP(L1334,PER_CC,2,FALSE)</f>
        <v>79</v>
      </c>
      <c r="S1334" s="65">
        <f t="shared" si="420"/>
        <v>55</v>
      </c>
      <c r="T1334" s="53">
        <f>VLOOKUP(N1334,PER_PGLOB,2,FALSE)</f>
        <v>64</v>
      </c>
      <c r="V1334" s="65">
        <f t="shared" si="426"/>
        <v>1</v>
      </c>
      <c r="W1334" s="65">
        <f t="shared" si="427"/>
        <v>4</v>
      </c>
      <c r="X1334" s="65">
        <f t="shared" si="428"/>
        <v>4</v>
      </c>
      <c r="Y1334" s="65" t="str">
        <f t="shared" si="429"/>
        <v>B2</v>
      </c>
      <c r="AA1334" s="4" t="s">
        <v>263</v>
      </c>
    </row>
    <row r="1335" spans="1:27" hidden="1" x14ac:dyDescent="0.25">
      <c r="A1335" s="46">
        <v>200086759</v>
      </c>
      <c r="B1335" s="46" t="s">
        <v>2954</v>
      </c>
      <c r="C1335" s="46" t="s">
        <v>12</v>
      </c>
      <c r="D1335" s="46" t="s">
        <v>2955</v>
      </c>
      <c r="E1335" s="46" t="s">
        <v>2491</v>
      </c>
      <c r="F1335" s="50" t="s">
        <v>2485</v>
      </c>
      <c r="G1335" s="39">
        <v>43700</v>
      </c>
      <c r="H1335" s="4">
        <v>1283</v>
      </c>
      <c r="J1335" s="4">
        <v>160</v>
      </c>
      <c r="K1335" s="4">
        <v>180</v>
      </c>
      <c r="L1335" s="4">
        <v>210</v>
      </c>
      <c r="M1335" s="4">
        <v>280</v>
      </c>
      <c r="N1335" s="51">
        <v>207.5</v>
      </c>
      <c r="O1335" s="73"/>
      <c r="P1335" s="65">
        <f t="shared" si="425"/>
        <v>48</v>
      </c>
      <c r="Q1335" s="65">
        <f t="shared" si="423"/>
        <v>71</v>
      </c>
      <c r="R1335" s="65">
        <f t="shared" si="430"/>
        <v>59</v>
      </c>
      <c r="S1335" s="65">
        <f t="shared" si="420"/>
        <v>91</v>
      </c>
      <c r="T1335" s="53">
        <v>74</v>
      </c>
      <c r="V1335" s="65">
        <f t="shared" si="426"/>
        <v>3</v>
      </c>
      <c r="W1335" s="65">
        <f t="shared" si="427"/>
        <v>3</v>
      </c>
      <c r="X1335" s="65">
        <f t="shared" si="428"/>
        <v>4</v>
      </c>
      <c r="Y1335" s="65" t="str">
        <f t="shared" si="429"/>
        <v>B2</v>
      </c>
      <c r="AA1335" s="4" t="s">
        <v>263</v>
      </c>
    </row>
    <row r="1336" spans="1:27" hidden="1" x14ac:dyDescent="0.25">
      <c r="A1336" s="46">
        <v>200071560</v>
      </c>
      <c r="B1336" s="46" t="s">
        <v>279</v>
      </c>
      <c r="C1336" s="46" t="s">
        <v>503</v>
      </c>
      <c r="D1336" s="47" t="s">
        <v>3362</v>
      </c>
      <c r="E1336" s="46" t="s">
        <v>2491</v>
      </c>
      <c r="F1336" s="46" t="s">
        <v>2485</v>
      </c>
      <c r="G1336" s="39">
        <v>43700</v>
      </c>
      <c r="H1336" s="73">
        <v>1283</v>
      </c>
      <c r="J1336" s="4">
        <v>110</v>
      </c>
      <c r="K1336" s="4">
        <v>210</v>
      </c>
      <c r="L1336" s="4">
        <v>250</v>
      </c>
      <c r="M1336" s="4">
        <v>280</v>
      </c>
      <c r="N1336" s="59">
        <v>212.5</v>
      </c>
      <c r="O1336" s="73"/>
      <c r="P1336" s="65">
        <f t="shared" si="425"/>
        <v>16</v>
      </c>
      <c r="Q1336" s="65">
        <f t="shared" si="423"/>
        <v>92</v>
      </c>
      <c r="R1336" s="65">
        <f t="shared" si="430"/>
        <v>96</v>
      </c>
      <c r="S1336" s="65">
        <f t="shared" si="420"/>
        <v>91</v>
      </c>
      <c r="T1336" s="53">
        <v>80</v>
      </c>
      <c r="V1336" s="65">
        <f t="shared" si="426"/>
        <v>1</v>
      </c>
      <c r="W1336" s="65">
        <f t="shared" si="427"/>
        <v>4</v>
      </c>
      <c r="X1336" s="65">
        <f t="shared" si="428"/>
        <v>4</v>
      </c>
      <c r="Y1336" s="65" t="str">
        <f t="shared" si="429"/>
        <v>B2</v>
      </c>
      <c r="AA1336" s="4" t="s">
        <v>263</v>
      </c>
    </row>
    <row r="1337" spans="1:27" hidden="1" x14ac:dyDescent="0.25">
      <c r="A1337" s="46">
        <v>200080619</v>
      </c>
      <c r="B1337" s="46" t="s">
        <v>2959</v>
      </c>
      <c r="C1337" s="46" t="s">
        <v>8</v>
      </c>
      <c r="D1337" s="46" t="s">
        <v>2960</v>
      </c>
      <c r="E1337" s="46" t="s">
        <v>2491</v>
      </c>
      <c r="F1337" s="50" t="s">
        <v>2485</v>
      </c>
      <c r="G1337" s="39">
        <v>43700</v>
      </c>
      <c r="H1337" s="4">
        <v>1283</v>
      </c>
      <c r="J1337" s="4">
        <v>220</v>
      </c>
      <c r="K1337" s="4">
        <v>250</v>
      </c>
      <c r="L1337" s="4">
        <v>220</v>
      </c>
      <c r="M1337" s="4">
        <v>260</v>
      </c>
      <c r="N1337" s="59">
        <v>237.5</v>
      </c>
      <c r="O1337" s="73"/>
      <c r="P1337" s="65">
        <f t="shared" si="425"/>
        <v>89</v>
      </c>
      <c r="Q1337" s="65">
        <v>100</v>
      </c>
      <c r="R1337" s="65">
        <f t="shared" si="430"/>
        <v>69</v>
      </c>
      <c r="S1337" s="65">
        <f t="shared" si="420"/>
        <v>66</v>
      </c>
      <c r="T1337" s="53">
        <v>98</v>
      </c>
      <c r="V1337" s="65">
        <f t="shared" si="426"/>
        <v>4</v>
      </c>
      <c r="W1337" s="65">
        <f t="shared" si="427"/>
        <v>4</v>
      </c>
      <c r="X1337" s="65">
        <f t="shared" si="428"/>
        <v>4</v>
      </c>
      <c r="Y1337" s="65" t="str">
        <f t="shared" si="429"/>
        <v>B2</v>
      </c>
      <c r="AA1337" s="4" t="s">
        <v>263</v>
      </c>
    </row>
    <row r="1338" spans="1:27" hidden="1" x14ac:dyDescent="0.25">
      <c r="A1338" s="46">
        <v>200073982</v>
      </c>
      <c r="B1338" s="46" t="s">
        <v>2978</v>
      </c>
      <c r="C1338" s="46" t="s">
        <v>2979</v>
      </c>
      <c r="D1338" s="46" t="s">
        <v>2980</v>
      </c>
      <c r="E1338" s="46" t="s">
        <v>2491</v>
      </c>
      <c r="F1338" s="50" t="s">
        <v>2485</v>
      </c>
      <c r="G1338" s="39">
        <v>43700</v>
      </c>
      <c r="H1338" s="4">
        <v>1283</v>
      </c>
      <c r="J1338" s="4">
        <v>240</v>
      </c>
      <c r="K1338" s="4">
        <v>160</v>
      </c>
      <c r="L1338" s="4">
        <v>210</v>
      </c>
      <c r="M1338" s="4">
        <v>240</v>
      </c>
      <c r="N1338" s="59">
        <v>212.5</v>
      </c>
      <c r="O1338" s="73"/>
      <c r="P1338" s="65">
        <f t="shared" si="425"/>
        <v>98</v>
      </c>
      <c r="Q1338" s="65">
        <f t="shared" ref="Q1338:Q1344" si="431">VLOOKUP(K1338,PER_LC,2,FALSE)</f>
        <v>44</v>
      </c>
      <c r="R1338" s="65">
        <f t="shared" si="430"/>
        <v>59</v>
      </c>
      <c r="S1338" s="65">
        <f t="shared" si="420"/>
        <v>47</v>
      </c>
      <c r="T1338" s="53">
        <v>80</v>
      </c>
      <c r="V1338" s="65">
        <f t="shared" si="426"/>
        <v>4</v>
      </c>
      <c r="W1338" s="65">
        <f t="shared" si="427"/>
        <v>3</v>
      </c>
      <c r="X1338" s="65">
        <f t="shared" si="428"/>
        <v>4</v>
      </c>
      <c r="Y1338" s="65" t="str">
        <f t="shared" si="429"/>
        <v>B2</v>
      </c>
      <c r="AA1338" s="4" t="s">
        <v>263</v>
      </c>
    </row>
    <row r="1339" spans="1:27" hidden="1" x14ac:dyDescent="0.25">
      <c r="A1339" s="46">
        <v>200081695</v>
      </c>
      <c r="B1339" s="46" t="s">
        <v>3373</v>
      </c>
      <c r="C1339" s="46" t="s">
        <v>478</v>
      </c>
      <c r="D1339" s="47" t="s">
        <v>3374</v>
      </c>
      <c r="E1339" s="46" t="s">
        <v>2491</v>
      </c>
      <c r="F1339" s="46" t="s">
        <v>2485</v>
      </c>
      <c r="G1339" s="39">
        <v>43700</v>
      </c>
      <c r="H1339" s="73">
        <v>1283</v>
      </c>
      <c r="J1339" s="4">
        <v>130</v>
      </c>
      <c r="K1339" s="4">
        <v>160</v>
      </c>
      <c r="L1339" s="4">
        <v>180</v>
      </c>
      <c r="M1339" s="4">
        <v>240</v>
      </c>
      <c r="N1339" s="51">
        <v>177.5</v>
      </c>
      <c r="O1339" s="73"/>
      <c r="P1339" s="65">
        <f t="shared" si="425"/>
        <v>30</v>
      </c>
      <c r="Q1339" s="65">
        <f t="shared" si="431"/>
        <v>44</v>
      </c>
      <c r="R1339" s="65">
        <f t="shared" si="430"/>
        <v>29</v>
      </c>
      <c r="S1339" s="65">
        <f t="shared" si="420"/>
        <v>47</v>
      </c>
      <c r="T1339" s="53">
        <v>35</v>
      </c>
      <c r="V1339" s="65">
        <f t="shared" si="426"/>
        <v>2</v>
      </c>
      <c r="W1339" s="65">
        <f t="shared" si="427"/>
        <v>3</v>
      </c>
      <c r="X1339" s="65">
        <f t="shared" si="428"/>
        <v>3</v>
      </c>
      <c r="Y1339" s="65" t="str">
        <f t="shared" si="429"/>
        <v>B2</v>
      </c>
      <c r="AA1339" s="4" t="s">
        <v>263</v>
      </c>
    </row>
    <row r="1340" spans="1:27" hidden="1" x14ac:dyDescent="0.25">
      <c r="A1340" s="46">
        <v>200048539</v>
      </c>
      <c r="B1340" s="46" t="s">
        <v>3013</v>
      </c>
      <c r="C1340" s="46" t="s">
        <v>2503</v>
      </c>
      <c r="D1340" s="46" t="s">
        <v>3014</v>
      </c>
      <c r="E1340" s="46" t="s">
        <v>2491</v>
      </c>
      <c r="F1340" s="50" t="s">
        <v>2485</v>
      </c>
      <c r="G1340" s="39">
        <v>43700</v>
      </c>
      <c r="H1340" s="4">
        <v>1283</v>
      </c>
      <c r="J1340" s="4">
        <v>250</v>
      </c>
      <c r="K1340" s="4">
        <v>190</v>
      </c>
      <c r="L1340" s="4">
        <v>250</v>
      </c>
      <c r="M1340" s="4">
        <v>290</v>
      </c>
      <c r="N1340" s="59">
        <v>245</v>
      </c>
      <c r="O1340" s="73"/>
      <c r="P1340" s="65">
        <f t="shared" si="425"/>
        <v>99</v>
      </c>
      <c r="Q1340" s="65">
        <f t="shared" si="431"/>
        <v>79</v>
      </c>
      <c r="R1340" s="65">
        <f t="shared" si="430"/>
        <v>96</v>
      </c>
      <c r="S1340" s="65">
        <f t="shared" si="420"/>
        <v>97</v>
      </c>
      <c r="T1340" s="53">
        <f>VLOOKUP(N1340,PER_PGLOB,2,FALSE)</f>
        <v>99</v>
      </c>
      <c r="V1340" s="65">
        <f t="shared" si="426"/>
        <v>4</v>
      </c>
      <c r="W1340" s="65">
        <f t="shared" si="427"/>
        <v>3</v>
      </c>
      <c r="X1340" s="65">
        <f t="shared" si="428"/>
        <v>4</v>
      </c>
      <c r="Y1340" s="65" t="str">
        <f t="shared" si="429"/>
        <v>B2</v>
      </c>
      <c r="AA1340" s="4" t="s">
        <v>263</v>
      </c>
    </row>
    <row r="1341" spans="1:27" hidden="1" x14ac:dyDescent="0.25">
      <c r="A1341" s="46">
        <v>200072603</v>
      </c>
      <c r="B1341" s="46" t="s">
        <v>3385</v>
      </c>
      <c r="C1341" s="46" t="s">
        <v>2331</v>
      </c>
      <c r="D1341" s="47" t="s">
        <v>3386</v>
      </c>
      <c r="E1341" s="46" t="s">
        <v>2491</v>
      </c>
      <c r="F1341" s="46" t="s">
        <v>2485</v>
      </c>
      <c r="G1341" s="39">
        <v>43700</v>
      </c>
      <c r="H1341" s="73">
        <v>1283</v>
      </c>
      <c r="J1341" s="4">
        <v>120</v>
      </c>
      <c r="K1341" s="4">
        <v>150</v>
      </c>
      <c r="L1341" s="4">
        <v>210</v>
      </c>
      <c r="M1341" s="4">
        <v>290</v>
      </c>
      <c r="N1341" s="59">
        <v>192.5</v>
      </c>
      <c r="O1341" s="73"/>
      <c r="P1341" s="65">
        <f t="shared" si="425"/>
        <v>24</v>
      </c>
      <c r="Q1341" s="65">
        <f t="shared" si="431"/>
        <v>34</v>
      </c>
      <c r="R1341" s="65">
        <f t="shared" si="430"/>
        <v>59</v>
      </c>
      <c r="S1341" s="65">
        <f t="shared" si="420"/>
        <v>97</v>
      </c>
      <c r="T1341" s="53">
        <v>52</v>
      </c>
      <c r="V1341" s="65">
        <f t="shared" si="426"/>
        <v>1</v>
      </c>
      <c r="W1341" s="65">
        <f t="shared" si="427"/>
        <v>2</v>
      </c>
      <c r="X1341" s="65">
        <f t="shared" si="428"/>
        <v>4</v>
      </c>
      <c r="Y1341" s="65" t="str">
        <f t="shared" si="429"/>
        <v>B2</v>
      </c>
      <c r="AA1341" s="4" t="s">
        <v>263</v>
      </c>
    </row>
    <row r="1342" spans="1:27" hidden="1" x14ac:dyDescent="0.25">
      <c r="A1342" s="46">
        <v>200076118</v>
      </c>
      <c r="B1342" s="46" t="s">
        <v>3035</v>
      </c>
      <c r="C1342" s="46" t="s">
        <v>198</v>
      </c>
      <c r="D1342" s="46" t="s">
        <v>3036</v>
      </c>
      <c r="E1342" s="46" t="s">
        <v>2491</v>
      </c>
      <c r="F1342" s="50" t="s">
        <v>2485</v>
      </c>
      <c r="G1342" s="39">
        <v>43700</v>
      </c>
      <c r="H1342" s="4">
        <v>1283</v>
      </c>
      <c r="J1342" s="4">
        <v>260</v>
      </c>
      <c r="K1342" s="4">
        <v>190</v>
      </c>
      <c r="L1342" s="4">
        <v>180</v>
      </c>
      <c r="M1342" s="4">
        <v>280</v>
      </c>
      <c r="N1342" s="59">
        <v>227.5</v>
      </c>
      <c r="O1342" s="73"/>
      <c r="P1342" s="65">
        <v>100</v>
      </c>
      <c r="Q1342" s="65">
        <f t="shared" si="431"/>
        <v>79</v>
      </c>
      <c r="R1342" s="65">
        <f t="shared" si="430"/>
        <v>29</v>
      </c>
      <c r="S1342" s="65">
        <f t="shared" si="420"/>
        <v>91</v>
      </c>
      <c r="T1342" s="53">
        <v>93</v>
      </c>
      <c r="V1342" s="65">
        <f t="shared" si="426"/>
        <v>4</v>
      </c>
      <c r="W1342" s="65">
        <f t="shared" si="427"/>
        <v>3</v>
      </c>
      <c r="X1342" s="65">
        <f t="shared" si="428"/>
        <v>3</v>
      </c>
      <c r="Y1342" s="65" t="str">
        <f t="shared" si="429"/>
        <v>B2</v>
      </c>
      <c r="AA1342" s="4" t="s">
        <v>263</v>
      </c>
    </row>
    <row r="1343" spans="1:27" hidden="1" x14ac:dyDescent="0.25">
      <c r="A1343" s="46">
        <v>200087892</v>
      </c>
      <c r="B1343" s="46" t="s">
        <v>3039</v>
      </c>
      <c r="C1343" s="46" t="s">
        <v>3040</v>
      </c>
      <c r="D1343" s="46" t="s">
        <v>3041</v>
      </c>
      <c r="E1343" s="46" t="s">
        <v>2491</v>
      </c>
      <c r="F1343" s="50" t="s">
        <v>2485</v>
      </c>
      <c r="G1343" s="39">
        <v>43700</v>
      </c>
      <c r="H1343" s="4">
        <v>1283</v>
      </c>
      <c r="J1343" s="4">
        <v>100</v>
      </c>
      <c r="K1343" s="4">
        <v>210</v>
      </c>
      <c r="L1343" s="4">
        <v>220</v>
      </c>
      <c r="M1343" s="4">
        <v>280</v>
      </c>
      <c r="N1343" s="51">
        <v>202.5</v>
      </c>
      <c r="O1343" s="73"/>
      <c r="P1343" s="65">
        <f t="shared" ref="P1343:P1353" si="432">VLOOKUP(J1343,PER_RC,2,FALSE)</f>
        <v>12</v>
      </c>
      <c r="Q1343" s="65">
        <f t="shared" si="431"/>
        <v>92</v>
      </c>
      <c r="R1343" s="65">
        <f t="shared" si="430"/>
        <v>69</v>
      </c>
      <c r="S1343" s="65">
        <f t="shared" si="420"/>
        <v>91</v>
      </c>
      <c r="T1343" s="53">
        <v>67</v>
      </c>
      <c r="V1343" s="65">
        <f t="shared" si="426"/>
        <v>1</v>
      </c>
      <c r="W1343" s="65">
        <f t="shared" si="427"/>
        <v>4</v>
      </c>
      <c r="X1343" s="65">
        <f t="shared" si="428"/>
        <v>4</v>
      </c>
      <c r="Y1343" s="65" t="str">
        <f t="shared" si="429"/>
        <v>B2</v>
      </c>
      <c r="AA1343" s="4" t="s">
        <v>263</v>
      </c>
    </row>
    <row r="1344" spans="1:27" hidden="1" x14ac:dyDescent="0.25">
      <c r="A1344" s="46">
        <v>200073553</v>
      </c>
      <c r="B1344" s="46" t="s">
        <v>3051</v>
      </c>
      <c r="C1344" s="46" t="s">
        <v>137</v>
      </c>
      <c r="D1344" s="46" t="s">
        <v>3052</v>
      </c>
      <c r="E1344" s="46" t="s">
        <v>2491</v>
      </c>
      <c r="F1344" s="50" t="s">
        <v>2485</v>
      </c>
      <c r="G1344" s="39">
        <v>43700</v>
      </c>
      <c r="H1344" s="4">
        <v>1283</v>
      </c>
      <c r="J1344" s="4">
        <v>100</v>
      </c>
      <c r="K1344" s="4">
        <v>180</v>
      </c>
      <c r="L1344" s="4">
        <v>200</v>
      </c>
      <c r="M1344" s="4">
        <v>280</v>
      </c>
      <c r="N1344" s="51">
        <v>190</v>
      </c>
      <c r="O1344" s="73"/>
      <c r="P1344" s="65">
        <f t="shared" si="432"/>
        <v>12</v>
      </c>
      <c r="Q1344" s="65">
        <f t="shared" si="431"/>
        <v>71</v>
      </c>
      <c r="R1344" s="65">
        <f t="shared" si="430"/>
        <v>48</v>
      </c>
      <c r="S1344" s="65">
        <f t="shared" si="420"/>
        <v>91</v>
      </c>
      <c r="T1344" s="53">
        <f>VLOOKUP(N1344,PER_PGLOB,2,FALSE)</f>
        <v>50</v>
      </c>
      <c r="V1344" s="65">
        <f t="shared" si="426"/>
        <v>1</v>
      </c>
      <c r="W1344" s="65">
        <f t="shared" si="427"/>
        <v>3</v>
      </c>
      <c r="X1344" s="65">
        <f t="shared" si="428"/>
        <v>4</v>
      </c>
      <c r="Y1344" s="65" t="str">
        <f t="shared" si="429"/>
        <v>B2</v>
      </c>
      <c r="AA1344" s="4" t="s">
        <v>263</v>
      </c>
    </row>
    <row r="1345" spans="1:27" hidden="1" x14ac:dyDescent="0.25">
      <c r="A1345" s="46">
        <v>200072324</v>
      </c>
      <c r="B1345" s="46" t="s">
        <v>3059</v>
      </c>
      <c r="C1345" s="46" t="s">
        <v>5</v>
      </c>
      <c r="D1345" s="46" t="s">
        <v>3060</v>
      </c>
      <c r="E1345" s="46" t="s">
        <v>2491</v>
      </c>
      <c r="F1345" s="50" t="s">
        <v>2485</v>
      </c>
      <c r="G1345" s="39">
        <v>43700</v>
      </c>
      <c r="H1345" s="4">
        <v>1283</v>
      </c>
      <c r="J1345" s="4">
        <v>60</v>
      </c>
      <c r="K1345" s="4">
        <v>110</v>
      </c>
      <c r="L1345" s="4">
        <v>110</v>
      </c>
      <c r="M1345" s="4">
        <v>190</v>
      </c>
      <c r="N1345" s="59">
        <v>117.5</v>
      </c>
      <c r="O1345" s="73"/>
      <c r="P1345" s="65">
        <f t="shared" si="432"/>
        <v>1</v>
      </c>
      <c r="Q1345" s="65">
        <v>11</v>
      </c>
      <c r="R1345" s="65">
        <v>6</v>
      </c>
      <c r="S1345" s="65">
        <f t="shared" si="420"/>
        <v>16</v>
      </c>
      <c r="T1345" s="53">
        <v>5</v>
      </c>
      <c r="V1345" s="65">
        <f t="shared" si="426"/>
        <v>1</v>
      </c>
      <c r="W1345" s="65">
        <f t="shared" si="427"/>
        <v>1</v>
      </c>
      <c r="X1345" s="65">
        <f t="shared" si="428"/>
        <v>1</v>
      </c>
      <c r="Y1345" s="65" t="str">
        <f t="shared" si="429"/>
        <v>B1</v>
      </c>
      <c r="AA1345" s="4" t="s">
        <v>263</v>
      </c>
    </row>
    <row r="1346" spans="1:27" hidden="1" x14ac:dyDescent="0.25">
      <c r="A1346" s="46">
        <v>200084156</v>
      </c>
      <c r="B1346" s="46" t="s">
        <v>3112</v>
      </c>
      <c r="C1346" s="46" t="s">
        <v>1821</v>
      </c>
      <c r="D1346" s="46" t="s">
        <v>3113</v>
      </c>
      <c r="E1346" s="46" t="s">
        <v>2491</v>
      </c>
      <c r="F1346" s="50" t="s">
        <v>2485</v>
      </c>
      <c r="G1346" s="39">
        <v>43700</v>
      </c>
      <c r="H1346" s="73"/>
      <c r="J1346" s="4">
        <v>230</v>
      </c>
      <c r="K1346" s="4">
        <v>90</v>
      </c>
      <c r="L1346" s="4">
        <v>220</v>
      </c>
      <c r="M1346" s="4">
        <v>280</v>
      </c>
      <c r="N1346" s="51">
        <v>205</v>
      </c>
      <c r="O1346" s="73"/>
      <c r="P1346" s="65">
        <f t="shared" si="432"/>
        <v>93</v>
      </c>
      <c r="Q1346" s="65">
        <f t="shared" ref="Q1346:Q1353" si="433">VLOOKUP(K1346,PER_LC,2,FALSE)</f>
        <v>7</v>
      </c>
      <c r="R1346" s="65">
        <f>VLOOKUP(L1346,PER_CC,2,FALSE)</f>
        <v>69</v>
      </c>
      <c r="S1346" s="65">
        <f t="shared" si="420"/>
        <v>91</v>
      </c>
      <c r="T1346" s="53">
        <f>VLOOKUP(N1346,PER_PGLOB,2,FALSE)</f>
        <v>72</v>
      </c>
      <c r="V1346" s="65">
        <f t="shared" si="426"/>
        <v>4</v>
      </c>
      <c r="W1346" s="65">
        <f t="shared" si="427"/>
        <v>1</v>
      </c>
      <c r="X1346" s="65">
        <f t="shared" si="428"/>
        <v>4</v>
      </c>
      <c r="Y1346" s="65" t="str">
        <f t="shared" si="429"/>
        <v>B2</v>
      </c>
      <c r="AA1346" s="4" t="s">
        <v>263</v>
      </c>
    </row>
    <row r="1347" spans="1:27" hidden="1" x14ac:dyDescent="0.25">
      <c r="A1347" s="46">
        <v>200056399</v>
      </c>
      <c r="B1347" s="46" t="s">
        <v>3407</v>
      </c>
      <c r="C1347" s="46" t="s">
        <v>1191</v>
      </c>
      <c r="D1347" s="47" t="s">
        <v>3408</v>
      </c>
      <c r="E1347" s="46" t="s">
        <v>2491</v>
      </c>
      <c r="F1347" s="46" t="s">
        <v>2485</v>
      </c>
      <c r="G1347" s="39">
        <v>43700</v>
      </c>
      <c r="H1347" s="73">
        <v>1283</v>
      </c>
      <c r="J1347" s="4">
        <v>190</v>
      </c>
      <c r="K1347" s="4">
        <v>190</v>
      </c>
      <c r="L1347" s="4">
        <v>210</v>
      </c>
      <c r="M1347" s="4">
        <v>280</v>
      </c>
      <c r="N1347" s="51">
        <v>217.5</v>
      </c>
      <c r="O1347" s="73"/>
      <c r="P1347" s="65">
        <f t="shared" si="432"/>
        <v>73</v>
      </c>
      <c r="Q1347" s="65">
        <f t="shared" si="433"/>
        <v>79</v>
      </c>
      <c r="R1347" s="65">
        <f>VLOOKUP(L1347,PER_CC,2,FALSE)</f>
        <v>59</v>
      </c>
      <c r="S1347" s="65">
        <f t="shared" si="420"/>
        <v>91</v>
      </c>
      <c r="T1347" s="53">
        <v>85</v>
      </c>
      <c r="V1347" s="65">
        <f t="shared" si="426"/>
        <v>3</v>
      </c>
      <c r="W1347" s="65">
        <f t="shared" si="427"/>
        <v>3</v>
      </c>
      <c r="X1347" s="65">
        <f t="shared" si="428"/>
        <v>4</v>
      </c>
      <c r="Y1347" s="65" t="str">
        <f t="shared" si="429"/>
        <v>B2</v>
      </c>
      <c r="AA1347" s="4" t="s">
        <v>263</v>
      </c>
    </row>
    <row r="1348" spans="1:27" hidden="1" x14ac:dyDescent="0.25">
      <c r="A1348" s="46">
        <v>200068973</v>
      </c>
      <c r="B1348" s="46" t="s">
        <v>3067</v>
      </c>
      <c r="C1348" s="46" t="s">
        <v>277</v>
      </c>
      <c r="D1348" s="46" t="s">
        <v>3068</v>
      </c>
      <c r="E1348" s="46" t="s">
        <v>2491</v>
      </c>
      <c r="F1348" s="50" t="s">
        <v>2485</v>
      </c>
      <c r="G1348" s="39">
        <v>43700</v>
      </c>
      <c r="H1348" s="4">
        <v>1283</v>
      </c>
      <c r="J1348" s="4">
        <v>220</v>
      </c>
      <c r="K1348" s="4">
        <v>200</v>
      </c>
      <c r="L1348" s="4">
        <v>250</v>
      </c>
      <c r="M1348" s="4">
        <v>240</v>
      </c>
      <c r="N1348" s="59">
        <v>227.5</v>
      </c>
      <c r="O1348" s="73"/>
      <c r="P1348" s="65">
        <f t="shared" si="432"/>
        <v>89</v>
      </c>
      <c r="Q1348" s="65">
        <f t="shared" si="433"/>
        <v>87</v>
      </c>
      <c r="R1348" s="65">
        <f>VLOOKUP(L1348,PER_CC,2,FALSE)</f>
        <v>96</v>
      </c>
      <c r="S1348" s="65">
        <f t="shared" si="420"/>
        <v>47</v>
      </c>
      <c r="T1348" s="53">
        <v>93</v>
      </c>
      <c r="V1348" s="65">
        <f t="shared" si="426"/>
        <v>4</v>
      </c>
      <c r="W1348" s="65">
        <f t="shared" si="427"/>
        <v>4</v>
      </c>
      <c r="X1348" s="65">
        <f t="shared" si="428"/>
        <v>4</v>
      </c>
      <c r="Y1348" s="65" t="str">
        <f t="shared" si="429"/>
        <v>B2</v>
      </c>
      <c r="AA1348" s="4" t="s">
        <v>263</v>
      </c>
    </row>
    <row r="1349" spans="1:27" hidden="1" x14ac:dyDescent="0.25">
      <c r="A1349" s="46">
        <v>200063768</v>
      </c>
      <c r="B1349" s="46" t="s">
        <v>3069</v>
      </c>
      <c r="C1349" s="46" t="s">
        <v>277</v>
      </c>
      <c r="D1349" s="46" t="s">
        <v>3070</v>
      </c>
      <c r="E1349" s="46" t="s">
        <v>2491</v>
      </c>
      <c r="F1349" s="50" t="s">
        <v>2485</v>
      </c>
      <c r="G1349" s="39">
        <v>43700</v>
      </c>
      <c r="H1349" s="4">
        <v>1283</v>
      </c>
      <c r="J1349" s="4">
        <v>160</v>
      </c>
      <c r="K1349" s="4">
        <v>170</v>
      </c>
      <c r="L1349" s="4">
        <v>170</v>
      </c>
      <c r="M1349" s="4">
        <v>240</v>
      </c>
      <c r="N1349" s="51">
        <v>185</v>
      </c>
      <c r="O1349" s="73"/>
      <c r="P1349" s="65">
        <f t="shared" si="432"/>
        <v>48</v>
      </c>
      <c r="Q1349" s="65">
        <f t="shared" si="433"/>
        <v>53</v>
      </c>
      <c r="R1349" s="65">
        <f>VLOOKUP(L1349,PER_CC,2,FALSE)</f>
        <v>18</v>
      </c>
      <c r="S1349" s="65">
        <f t="shared" si="420"/>
        <v>47</v>
      </c>
      <c r="T1349" s="53">
        <f>VLOOKUP(N1349,PER_PGLOB,2,FALSE)</f>
        <v>42</v>
      </c>
      <c r="V1349" s="65">
        <f t="shared" si="426"/>
        <v>3</v>
      </c>
      <c r="W1349" s="65">
        <f t="shared" si="427"/>
        <v>3</v>
      </c>
      <c r="X1349" s="65">
        <f t="shared" si="428"/>
        <v>3</v>
      </c>
      <c r="Y1349" s="65" t="str">
        <f t="shared" si="429"/>
        <v>B2</v>
      </c>
      <c r="AA1349" s="4" t="s">
        <v>263</v>
      </c>
    </row>
    <row r="1350" spans="1:27" hidden="1" x14ac:dyDescent="0.25">
      <c r="A1350" s="46">
        <v>200081776</v>
      </c>
      <c r="B1350" s="46" t="s">
        <v>3074</v>
      </c>
      <c r="C1350" s="46" t="s">
        <v>381</v>
      </c>
      <c r="D1350" s="46" t="s">
        <v>3075</v>
      </c>
      <c r="E1350" s="46" t="s">
        <v>2491</v>
      </c>
      <c r="F1350" s="50" t="s">
        <v>2485</v>
      </c>
      <c r="G1350" s="39">
        <v>43700</v>
      </c>
      <c r="H1350" s="4">
        <v>1283</v>
      </c>
      <c r="J1350" s="4">
        <v>200</v>
      </c>
      <c r="K1350" s="4">
        <v>230</v>
      </c>
      <c r="L1350" s="4">
        <v>180</v>
      </c>
      <c r="M1350" s="4">
        <v>280</v>
      </c>
      <c r="N1350" s="59">
        <v>222.5</v>
      </c>
      <c r="O1350" s="73"/>
      <c r="P1350" s="65">
        <f t="shared" si="432"/>
        <v>79</v>
      </c>
      <c r="Q1350" s="65">
        <f t="shared" si="433"/>
        <v>98</v>
      </c>
      <c r="R1350" s="65">
        <f>VLOOKUP(L1350,PER_CC,2,FALSE)</f>
        <v>29</v>
      </c>
      <c r="S1350" s="65">
        <f t="shared" si="420"/>
        <v>91</v>
      </c>
      <c r="T1350" s="53">
        <v>89</v>
      </c>
      <c r="V1350" s="65">
        <f t="shared" si="426"/>
        <v>3</v>
      </c>
      <c r="W1350" s="65">
        <f t="shared" si="427"/>
        <v>4</v>
      </c>
      <c r="X1350" s="65">
        <f t="shared" si="428"/>
        <v>3</v>
      </c>
      <c r="Y1350" s="65" t="str">
        <f t="shared" si="429"/>
        <v>B2</v>
      </c>
      <c r="AA1350" s="4" t="s">
        <v>263</v>
      </c>
    </row>
    <row r="1351" spans="1:27" hidden="1" x14ac:dyDescent="0.25">
      <c r="A1351" s="46">
        <v>200071102</v>
      </c>
      <c r="B1351" s="46" t="s">
        <v>3409</v>
      </c>
      <c r="C1351" s="46" t="s">
        <v>7</v>
      </c>
      <c r="D1351" s="47" t="s">
        <v>3410</v>
      </c>
      <c r="E1351" s="46" t="s">
        <v>2491</v>
      </c>
      <c r="F1351" s="46" t="s">
        <v>2485</v>
      </c>
      <c r="G1351" s="39">
        <v>43700</v>
      </c>
      <c r="H1351" s="73">
        <v>1283</v>
      </c>
      <c r="J1351" s="4">
        <v>120</v>
      </c>
      <c r="K1351" s="4">
        <v>70</v>
      </c>
      <c r="L1351" s="4">
        <v>110</v>
      </c>
      <c r="M1351" s="4">
        <v>250</v>
      </c>
      <c r="N1351" s="51">
        <v>137.5</v>
      </c>
      <c r="O1351" s="73"/>
      <c r="P1351" s="65">
        <f t="shared" si="432"/>
        <v>24</v>
      </c>
      <c r="Q1351" s="65">
        <f t="shared" si="433"/>
        <v>4</v>
      </c>
      <c r="R1351" s="65">
        <v>6</v>
      </c>
      <c r="S1351" s="65">
        <f t="shared" si="420"/>
        <v>55</v>
      </c>
      <c r="T1351" s="53">
        <v>10</v>
      </c>
      <c r="V1351" s="65">
        <f t="shared" si="426"/>
        <v>1</v>
      </c>
      <c r="W1351" s="65">
        <f t="shared" si="427"/>
        <v>1</v>
      </c>
      <c r="X1351" s="65">
        <f t="shared" si="428"/>
        <v>1</v>
      </c>
      <c r="Y1351" s="65" t="str">
        <f t="shared" si="429"/>
        <v>B2</v>
      </c>
      <c r="AA1351" s="4" t="s">
        <v>263</v>
      </c>
    </row>
    <row r="1352" spans="1:27" hidden="1" x14ac:dyDescent="0.25">
      <c r="A1352" s="46">
        <v>200072944</v>
      </c>
      <c r="B1352" s="46" t="s">
        <v>3078</v>
      </c>
      <c r="C1352" s="46" t="s">
        <v>2505</v>
      </c>
      <c r="D1352" s="46" t="s">
        <v>3079</v>
      </c>
      <c r="E1352" s="46" t="s">
        <v>2491</v>
      </c>
      <c r="F1352" s="50" t="s">
        <v>2485</v>
      </c>
      <c r="G1352" s="39">
        <v>43700</v>
      </c>
      <c r="H1352" s="4">
        <v>1283</v>
      </c>
      <c r="J1352" s="4">
        <v>200</v>
      </c>
      <c r="K1352" s="4">
        <v>180</v>
      </c>
      <c r="L1352" s="4">
        <v>240</v>
      </c>
      <c r="M1352" s="4">
        <v>270</v>
      </c>
      <c r="N1352" s="51">
        <v>222.5</v>
      </c>
      <c r="O1352" s="73"/>
      <c r="P1352" s="65">
        <f t="shared" si="432"/>
        <v>79</v>
      </c>
      <c r="Q1352" s="65">
        <f t="shared" si="433"/>
        <v>71</v>
      </c>
      <c r="R1352" s="65">
        <f>VLOOKUP(L1352,PER_CC,2,FALSE)</f>
        <v>91</v>
      </c>
      <c r="S1352" s="65">
        <f t="shared" si="420"/>
        <v>80</v>
      </c>
      <c r="T1352" s="53">
        <v>89</v>
      </c>
      <c r="V1352" s="65">
        <f t="shared" si="426"/>
        <v>3</v>
      </c>
      <c r="W1352" s="65">
        <f t="shared" si="427"/>
        <v>3</v>
      </c>
      <c r="X1352" s="65">
        <f t="shared" si="428"/>
        <v>4</v>
      </c>
      <c r="Y1352" s="65" t="str">
        <f t="shared" si="429"/>
        <v>B2</v>
      </c>
      <c r="AA1352" s="4" t="s">
        <v>263</v>
      </c>
    </row>
    <row r="1353" spans="1:27" hidden="1" x14ac:dyDescent="0.25">
      <c r="A1353" s="46">
        <v>200082377</v>
      </c>
      <c r="B1353" s="46" t="s">
        <v>3415</v>
      </c>
      <c r="C1353" s="46" t="s">
        <v>1351</v>
      </c>
      <c r="D1353" s="47" t="s">
        <v>3416</v>
      </c>
      <c r="E1353" s="46" t="s">
        <v>2491</v>
      </c>
      <c r="F1353" s="46" t="s">
        <v>2485</v>
      </c>
      <c r="G1353" s="39">
        <v>43700</v>
      </c>
      <c r="H1353" s="73">
        <v>1283</v>
      </c>
      <c r="J1353" s="4">
        <v>170</v>
      </c>
      <c r="K1353" s="4">
        <v>170</v>
      </c>
      <c r="L1353" s="4">
        <v>190</v>
      </c>
      <c r="M1353" s="4">
        <v>250</v>
      </c>
      <c r="N1353" s="51">
        <v>195</v>
      </c>
      <c r="O1353" s="73"/>
      <c r="P1353" s="65">
        <f t="shared" si="432"/>
        <v>55</v>
      </c>
      <c r="Q1353" s="65">
        <f t="shared" si="433"/>
        <v>53</v>
      </c>
      <c r="R1353" s="65">
        <f>VLOOKUP(L1353,PER_CC,2,FALSE)</f>
        <v>36</v>
      </c>
      <c r="S1353" s="65">
        <f t="shared" si="420"/>
        <v>55</v>
      </c>
      <c r="T1353" s="53">
        <f>VLOOKUP(N1353,PER_PGLOB,2,FALSE)</f>
        <v>55</v>
      </c>
      <c r="V1353" s="65">
        <f t="shared" si="426"/>
        <v>3</v>
      </c>
      <c r="W1353" s="65">
        <f t="shared" si="427"/>
        <v>3</v>
      </c>
      <c r="X1353" s="65">
        <f t="shared" si="428"/>
        <v>3</v>
      </c>
      <c r="Y1353" s="65" t="str">
        <f t="shared" si="429"/>
        <v>B2</v>
      </c>
      <c r="AA1353" s="4" t="s">
        <v>263</v>
      </c>
    </row>
    <row r="1354" spans="1:27" hidden="1" x14ac:dyDescent="0.25">
      <c r="A1354" s="46">
        <v>200074408</v>
      </c>
      <c r="B1354" s="46" t="s">
        <v>3417</v>
      </c>
      <c r="C1354" s="46" t="s">
        <v>3418</v>
      </c>
      <c r="D1354" s="47" t="s">
        <v>3419</v>
      </c>
      <c r="E1354" s="46" t="s">
        <v>2491</v>
      </c>
      <c r="F1354" s="46" t="s">
        <v>2485</v>
      </c>
      <c r="G1354" s="39">
        <v>43700</v>
      </c>
      <c r="H1354" s="73">
        <v>1283</v>
      </c>
      <c r="J1354" s="4">
        <v>290</v>
      </c>
      <c r="K1354" s="4">
        <v>280</v>
      </c>
      <c r="L1354" s="4">
        <v>280</v>
      </c>
      <c r="M1354" s="4">
        <v>300</v>
      </c>
      <c r="N1354" s="59">
        <v>287.5</v>
      </c>
      <c r="O1354" s="73"/>
      <c r="P1354" s="65">
        <v>100</v>
      </c>
      <c r="Q1354" s="65">
        <v>100</v>
      </c>
      <c r="R1354" s="65">
        <v>100</v>
      </c>
      <c r="S1354" s="65">
        <v>100</v>
      </c>
      <c r="T1354" s="53">
        <v>100</v>
      </c>
      <c r="V1354" s="65">
        <f t="shared" si="426"/>
        <v>4</v>
      </c>
      <c r="W1354" s="65">
        <f t="shared" si="427"/>
        <v>4</v>
      </c>
      <c r="X1354" s="65">
        <f t="shared" si="428"/>
        <v>4</v>
      </c>
      <c r="Y1354" s="65" t="str">
        <f t="shared" si="429"/>
        <v>B2</v>
      </c>
      <c r="AA1354" s="4" t="s">
        <v>263</v>
      </c>
    </row>
    <row r="1355" spans="1:27" hidden="1" x14ac:dyDescent="0.25">
      <c r="A1355" s="46">
        <v>200058542</v>
      </c>
      <c r="B1355" s="46" t="s">
        <v>3420</v>
      </c>
      <c r="C1355" s="46" t="s">
        <v>3421</v>
      </c>
      <c r="D1355" s="47" t="s">
        <v>3422</v>
      </c>
      <c r="E1355" s="46" t="s">
        <v>2491</v>
      </c>
      <c r="F1355" s="46" t="s">
        <v>2485</v>
      </c>
      <c r="G1355" s="39">
        <v>43700</v>
      </c>
      <c r="H1355" s="73">
        <v>1283</v>
      </c>
      <c r="J1355" s="4">
        <v>130</v>
      </c>
      <c r="K1355" s="4">
        <v>240</v>
      </c>
      <c r="L1355" s="4">
        <v>210</v>
      </c>
      <c r="M1355" s="4">
        <v>270</v>
      </c>
      <c r="N1355" s="59">
        <v>212.5</v>
      </c>
      <c r="O1355" s="73"/>
      <c r="P1355" s="65">
        <f t="shared" ref="P1355:P1386" si="434">VLOOKUP(J1355,PER_RC,2,FALSE)</f>
        <v>30</v>
      </c>
      <c r="Q1355" s="65">
        <f t="shared" ref="Q1355:Q1366" si="435">VLOOKUP(K1355,PER_LC,2,FALSE)</f>
        <v>99</v>
      </c>
      <c r="R1355" s="65">
        <f t="shared" ref="R1355:R1365" si="436">VLOOKUP(L1355,PER_CC,2,FALSE)</f>
        <v>59</v>
      </c>
      <c r="S1355" s="65">
        <f t="shared" ref="S1355:S1366" si="437">VLOOKUP(M1355,PER_IGL,2,FALSE)</f>
        <v>80</v>
      </c>
      <c r="T1355" s="53">
        <v>80</v>
      </c>
      <c r="V1355" s="65">
        <f t="shared" si="426"/>
        <v>2</v>
      </c>
      <c r="W1355" s="65">
        <f t="shared" si="427"/>
        <v>4</v>
      </c>
      <c r="X1355" s="65">
        <f t="shared" si="428"/>
        <v>4</v>
      </c>
      <c r="Y1355" s="65" t="str">
        <f t="shared" si="429"/>
        <v>B2</v>
      </c>
      <c r="AA1355" s="4" t="s">
        <v>263</v>
      </c>
    </row>
    <row r="1356" spans="1:27" hidden="1" x14ac:dyDescent="0.25">
      <c r="A1356" s="46">
        <v>200071776</v>
      </c>
      <c r="B1356" s="46" t="s">
        <v>3423</v>
      </c>
      <c r="C1356" s="46" t="s">
        <v>3424</v>
      </c>
      <c r="D1356" s="47" t="s">
        <v>3425</v>
      </c>
      <c r="E1356" s="46" t="s">
        <v>2491</v>
      </c>
      <c r="F1356" s="46" t="s">
        <v>2485</v>
      </c>
      <c r="G1356" s="39">
        <v>43700</v>
      </c>
      <c r="H1356" s="73">
        <v>1283</v>
      </c>
      <c r="J1356" s="4">
        <v>180</v>
      </c>
      <c r="K1356" s="4">
        <v>200</v>
      </c>
      <c r="L1356" s="4">
        <v>240</v>
      </c>
      <c r="M1356" s="4">
        <v>230</v>
      </c>
      <c r="N1356" s="51">
        <v>212.5</v>
      </c>
      <c r="O1356" s="73"/>
      <c r="P1356" s="65">
        <f t="shared" si="434"/>
        <v>67</v>
      </c>
      <c r="Q1356" s="65">
        <f t="shared" si="435"/>
        <v>87</v>
      </c>
      <c r="R1356" s="65">
        <f t="shared" si="436"/>
        <v>91</v>
      </c>
      <c r="S1356" s="65">
        <f t="shared" si="437"/>
        <v>39</v>
      </c>
      <c r="T1356" s="53">
        <v>80</v>
      </c>
      <c r="V1356" s="65">
        <f t="shared" si="426"/>
        <v>3</v>
      </c>
      <c r="W1356" s="65">
        <f t="shared" si="427"/>
        <v>4</v>
      </c>
      <c r="X1356" s="65">
        <f t="shared" si="428"/>
        <v>4</v>
      </c>
      <c r="Y1356" s="65" t="str">
        <f t="shared" si="429"/>
        <v>B2</v>
      </c>
      <c r="AA1356" s="4" t="s">
        <v>263</v>
      </c>
    </row>
    <row r="1357" spans="1:27" hidden="1" x14ac:dyDescent="0.25">
      <c r="A1357" s="46">
        <v>200078224</v>
      </c>
      <c r="B1357" s="46" t="s">
        <v>3095</v>
      </c>
      <c r="C1357" s="46" t="s">
        <v>702</v>
      </c>
      <c r="D1357" s="46" t="s">
        <v>3096</v>
      </c>
      <c r="E1357" s="46" t="s">
        <v>2491</v>
      </c>
      <c r="F1357" s="50" t="s">
        <v>2485</v>
      </c>
      <c r="G1357" s="39">
        <v>43700</v>
      </c>
      <c r="H1357" s="4">
        <v>1283</v>
      </c>
      <c r="J1357" s="4">
        <v>110</v>
      </c>
      <c r="K1357" s="4">
        <v>200</v>
      </c>
      <c r="L1357" s="4">
        <v>220</v>
      </c>
      <c r="M1357" s="4">
        <v>260</v>
      </c>
      <c r="N1357" s="51">
        <v>197.5</v>
      </c>
      <c r="O1357" s="73"/>
      <c r="P1357" s="65">
        <f t="shared" si="434"/>
        <v>16</v>
      </c>
      <c r="Q1357" s="65">
        <f t="shared" si="435"/>
        <v>87</v>
      </c>
      <c r="R1357" s="65">
        <f t="shared" si="436"/>
        <v>69</v>
      </c>
      <c r="S1357" s="65">
        <f t="shared" si="437"/>
        <v>66</v>
      </c>
      <c r="T1357" s="53">
        <v>59</v>
      </c>
      <c r="V1357" s="65">
        <f t="shared" si="426"/>
        <v>1</v>
      </c>
      <c r="W1357" s="65">
        <f t="shared" si="427"/>
        <v>4</v>
      </c>
      <c r="X1357" s="65">
        <f t="shared" si="428"/>
        <v>4</v>
      </c>
      <c r="Y1357" s="65" t="str">
        <f t="shared" si="429"/>
        <v>B2</v>
      </c>
      <c r="AA1357" s="4" t="s">
        <v>263</v>
      </c>
    </row>
    <row r="1358" spans="1:27" hidden="1" x14ac:dyDescent="0.25">
      <c r="A1358" s="46">
        <v>200074037</v>
      </c>
      <c r="B1358" s="46" t="s">
        <v>3426</v>
      </c>
      <c r="C1358" s="46" t="s">
        <v>485</v>
      </c>
      <c r="D1358" s="47" t="s">
        <v>3427</v>
      </c>
      <c r="E1358" s="46" t="s">
        <v>2491</v>
      </c>
      <c r="F1358" s="46" t="s">
        <v>2485</v>
      </c>
      <c r="G1358" s="39">
        <v>43700</v>
      </c>
      <c r="H1358" s="73">
        <v>1283</v>
      </c>
      <c r="J1358" s="4">
        <v>190</v>
      </c>
      <c r="K1358" s="4">
        <v>210</v>
      </c>
      <c r="L1358" s="4">
        <v>210</v>
      </c>
      <c r="M1358" s="4">
        <v>290</v>
      </c>
      <c r="N1358" s="59">
        <v>225</v>
      </c>
      <c r="O1358" s="73"/>
      <c r="P1358" s="65">
        <f t="shared" si="434"/>
        <v>73</v>
      </c>
      <c r="Q1358" s="65">
        <f t="shared" si="435"/>
        <v>92</v>
      </c>
      <c r="R1358" s="65">
        <f t="shared" si="436"/>
        <v>59</v>
      </c>
      <c r="S1358" s="65">
        <f t="shared" si="437"/>
        <v>97</v>
      </c>
      <c r="T1358" s="53">
        <f>VLOOKUP(N1358,PER_PGLOB,2,FALSE)</f>
        <v>91</v>
      </c>
      <c r="V1358" s="65">
        <f t="shared" si="426"/>
        <v>3</v>
      </c>
      <c r="W1358" s="65">
        <f t="shared" si="427"/>
        <v>4</v>
      </c>
      <c r="X1358" s="65">
        <f t="shared" si="428"/>
        <v>4</v>
      </c>
      <c r="Y1358" s="65" t="str">
        <f t="shared" si="429"/>
        <v>B2</v>
      </c>
      <c r="AA1358" s="4" t="s">
        <v>263</v>
      </c>
    </row>
    <row r="1359" spans="1:27" hidden="1" x14ac:dyDescent="0.25">
      <c r="A1359" s="46">
        <v>200075689</v>
      </c>
      <c r="B1359" s="46" t="s">
        <v>3428</v>
      </c>
      <c r="C1359" s="46" t="s">
        <v>301</v>
      </c>
      <c r="D1359" s="47" t="s">
        <v>3429</v>
      </c>
      <c r="E1359" s="46" t="s">
        <v>2491</v>
      </c>
      <c r="F1359" s="46" t="s">
        <v>2485</v>
      </c>
      <c r="G1359" s="39">
        <v>43700</v>
      </c>
      <c r="H1359" s="73">
        <v>1283</v>
      </c>
      <c r="J1359" s="4">
        <v>80</v>
      </c>
      <c r="K1359" s="4">
        <v>130</v>
      </c>
      <c r="L1359" s="4">
        <v>170</v>
      </c>
      <c r="M1359" s="4">
        <v>220</v>
      </c>
      <c r="N1359" s="51">
        <v>150</v>
      </c>
      <c r="O1359" s="73"/>
      <c r="P1359" s="65">
        <f t="shared" si="434"/>
        <v>5</v>
      </c>
      <c r="Q1359" s="65">
        <f t="shared" si="435"/>
        <v>21</v>
      </c>
      <c r="R1359" s="65">
        <f t="shared" si="436"/>
        <v>18</v>
      </c>
      <c r="S1359" s="65">
        <f t="shared" si="437"/>
        <v>32</v>
      </c>
      <c r="T1359" s="53">
        <f>VLOOKUP(N1359,PER_PGLOB,2,FALSE)</f>
        <v>14</v>
      </c>
      <c r="V1359" s="65">
        <f t="shared" si="426"/>
        <v>1</v>
      </c>
      <c r="W1359" s="65">
        <f t="shared" si="427"/>
        <v>2</v>
      </c>
      <c r="X1359" s="65">
        <f t="shared" si="428"/>
        <v>3</v>
      </c>
      <c r="Y1359" s="65" t="str">
        <f t="shared" si="429"/>
        <v>B2</v>
      </c>
      <c r="AA1359" s="4" t="s">
        <v>263</v>
      </c>
    </row>
    <row r="1360" spans="1:27" hidden="1" x14ac:dyDescent="0.25">
      <c r="A1360" s="46">
        <v>200088188</v>
      </c>
      <c r="B1360" s="46" t="e">
        <v>#N/A</v>
      </c>
      <c r="C1360" s="46" t="e">
        <v>#N/A</v>
      </c>
      <c r="D1360" s="46" t="e">
        <v>#N/A</v>
      </c>
      <c r="E1360" s="46" t="e">
        <v>#N/A</v>
      </c>
      <c r="F1360" s="50" t="s">
        <v>2485</v>
      </c>
      <c r="G1360" s="39">
        <v>43700</v>
      </c>
      <c r="H1360" s="4">
        <v>1283</v>
      </c>
      <c r="J1360" s="4">
        <v>210</v>
      </c>
      <c r="K1360" s="4">
        <v>240</v>
      </c>
      <c r="L1360" s="4">
        <v>220</v>
      </c>
      <c r="M1360" s="4">
        <v>280</v>
      </c>
      <c r="N1360" s="59">
        <v>237.5</v>
      </c>
      <c r="O1360" s="73"/>
      <c r="P1360" s="65">
        <f t="shared" si="434"/>
        <v>83</v>
      </c>
      <c r="Q1360" s="65">
        <f t="shared" si="435"/>
        <v>99</v>
      </c>
      <c r="R1360" s="65">
        <f t="shared" si="436"/>
        <v>69</v>
      </c>
      <c r="S1360" s="65">
        <f t="shared" si="437"/>
        <v>91</v>
      </c>
      <c r="T1360" s="53">
        <v>98</v>
      </c>
      <c r="V1360" s="65">
        <f t="shared" si="426"/>
        <v>4</v>
      </c>
      <c r="W1360" s="65">
        <f t="shared" si="427"/>
        <v>4</v>
      </c>
      <c r="X1360" s="65">
        <f t="shared" si="428"/>
        <v>4</v>
      </c>
      <c r="Y1360" s="65" t="str">
        <f t="shared" si="429"/>
        <v>B2</v>
      </c>
      <c r="AA1360" s="4" t="e">
        <v>#N/A</v>
      </c>
    </row>
    <row r="1361" spans="1:27" hidden="1" x14ac:dyDescent="0.25">
      <c r="A1361" s="46" t="s">
        <v>3107</v>
      </c>
      <c r="B1361" s="46" t="e">
        <v>#N/A</v>
      </c>
      <c r="C1361" s="46" t="e">
        <v>#N/A</v>
      </c>
      <c r="D1361" s="46" t="e">
        <v>#N/A</v>
      </c>
      <c r="E1361" s="46" t="e">
        <v>#N/A</v>
      </c>
      <c r="F1361" s="50" t="s">
        <v>2485</v>
      </c>
      <c r="G1361" s="39">
        <v>43700</v>
      </c>
      <c r="H1361" s="4">
        <v>1283</v>
      </c>
      <c r="J1361" s="4">
        <v>200</v>
      </c>
      <c r="K1361" s="4">
        <v>210</v>
      </c>
      <c r="L1361" s="4">
        <v>230</v>
      </c>
      <c r="M1361" s="4">
        <v>250</v>
      </c>
      <c r="N1361" s="51">
        <v>222.5</v>
      </c>
      <c r="O1361" s="73"/>
      <c r="P1361" s="65">
        <f t="shared" si="434"/>
        <v>79</v>
      </c>
      <c r="Q1361" s="65">
        <f t="shared" si="435"/>
        <v>92</v>
      </c>
      <c r="R1361" s="65">
        <f t="shared" si="436"/>
        <v>79</v>
      </c>
      <c r="S1361" s="65">
        <f t="shared" si="437"/>
        <v>55</v>
      </c>
      <c r="T1361" s="53">
        <v>89</v>
      </c>
      <c r="V1361" s="65">
        <f t="shared" si="426"/>
        <v>3</v>
      </c>
      <c r="W1361" s="65">
        <f t="shared" si="427"/>
        <v>4</v>
      </c>
      <c r="X1361" s="65">
        <f t="shared" si="428"/>
        <v>4</v>
      </c>
      <c r="Y1361" s="65" t="str">
        <f t="shared" si="429"/>
        <v>B2</v>
      </c>
      <c r="AA1361" s="4" t="e">
        <v>#N/A</v>
      </c>
    </row>
    <row r="1362" spans="1:27" hidden="1" x14ac:dyDescent="0.25">
      <c r="A1362" s="46" t="s">
        <v>3106</v>
      </c>
      <c r="B1362" s="46" t="e">
        <v>#N/A</v>
      </c>
      <c r="C1362" s="46" t="e">
        <v>#N/A</v>
      </c>
      <c r="D1362" s="46" t="e">
        <v>#N/A</v>
      </c>
      <c r="E1362" s="46" t="e">
        <v>#N/A</v>
      </c>
      <c r="F1362" s="50" t="s">
        <v>2485</v>
      </c>
      <c r="G1362" s="39">
        <v>43700</v>
      </c>
      <c r="H1362" s="4">
        <v>1283</v>
      </c>
      <c r="J1362" s="4">
        <v>200</v>
      </c>
      <c r="K1362" s="4">
        <v>90</v>
      </c>
      <c r="L1362" s="4">
        <v>230</v>
      </c>
      <c r="M1362" s="4">
        <v>270</v>
      </c>
      <c r="N1362" s="51">
        <v>197.5</v>
      </c>
      <c r="O1362" s="73"/>
      <c r="P1362" s="65">
        <f t="shared" si="434"/>
        <v>79</v>
      </c>
      <c r="Q1362" s="65">
        <f t="shared" si="435"/>
        <v>7</v>
      </c>
      <c r="R1362" s="65">
        <f t="shared" si="436"/>
        <v>79</v>
      </c>
      <c r="S1362" s="65">
        <f t="shared" si="437"/>
        <v>80</v>
      </c>
      <c r="T1362" s="53">
        <v>59</v>
      </c>
      <c r="V1362" s="65">
        <f t="shared" si="426"/>
        <v>3</v>
      </c>
      <c r="W1362" s="65">
        <f t="shared" si="427"/>
        <v>1</v>
      </c>
      <c r="X1362" s="65">
        <f t="shared" si="428"/>
        <v>4</v>
      </c>
      <c r="Y1362" s="65" t="str">
        <f t="shared" si="429"/>
        <v>B2</v>
      </c>
      <c r="AA1362" s="4" t="e">
        <v>#N/A</v>
      </c>
    </row>
    <row r="1363" spans="1:27" hidden="1" x14ac:dyDescent="0.25">
      <c r="A1363" s="46">
        <v>200092509</v>
      </c>
      <c r="B1363" s="46" t="e">
        <v>#N/A</v>
      </c>
      <c r="C1363" s="46" t="e">
        <v>#N/A</v>
      </c>
      <c r="D1363" s="46" t="e">
        <v>#N/A</v>
      </c>
      <c r="E1363" s="46" t="e">
        <v>#N/A</v>
      </c>
      <c r="F1363" s="50" t="s">
        <v>2485</v>
      </c>
      <c r="G1363" s="39">
        <v>43700</v>
      </c>
      <c r="H1363" s="4">
        <v>1283</v>
      </c>
      <c r="J1363" s="4">
        <v>160</v>
      </c>
      <c r="K1363" s="4">
        <v>140</v>
      </c>
      <c r="L1363" s="4">
        <v>170</v>
      </c>
      <c r="M1363" s="4">
        <v>230</v>
      </c>
      <c r="N1363" s="51">
        <v>175</v>
      </c>
      <c r="O1363" s="73"/>
      <c r="P1363" s="65">
        <f t="shared" si="434"/>
        <v>48</v>
      </c>
      <c r="Q1363" s="65">
        <f t="shared" si="435"/>
        <v>27</v>
      </c>
      <c r="R1363" s="65">
        <f t="shared" si="436"/>
        <v>18</v>
      </c>
      <c r="S1363" s="65">
        <f t="shared" si="437"/>
        <v>39</v>
      </c>
      <c r="T1363" s="53">
        <f>VLOOKUP(N1363,PER_PGLOB,2,FALSE)</f>
        <v>32</v>
      </c>
      <c r="V1363" s="65">
        <f t="shared" si="426"/>
        <v>3</v>
      </c>
      <c r="W1363" s="65">
        <f t="shared" si="427"/>
        <v>2</v>
      </c>
      <c r="X1363" s="65">
        <f t="shared" si="428"/>
        <v>3</v>
      </c>
      <c r="Y1363" s="65" t="str">
        <f t="shared" si="429"/>
        <v>B2</v>
      </c>
      <c r="AA1363" s="46" t="e">
        <v>#N/A</v>
      </c>
    </row>
    <row r="1364" spans="1:27" hidden="1" x14ac:dyDescent="0.25">
      <c r="A1364" s="46">
        <v>200068616</v>
      </c>
      <c r="B1364" s="46" t="e">
        <v>#N/A</v>
      </c>
      <c r="C1364" s="46" t="e">
        <v>#N/A</v>
      </c>
      <c r="D1364" s="46" t="e">
        <v>#N/A</v>
      </c>
      <c r="E1364" s="46" t="e">
        <v>#N/A</v>
      </c>
      <c r="F1364" s="50" t="s">
        <v>2485</v>
      </c>
      <c r="G1364" s="39">
        <v>43700</v>
      </c>
      <c r="H1364" s="4">
        <v>1283</v>
      </c>
      <c r="J1364" s="4">
        <v>140</v>
      </c>
      <c r="K1364" s="4">
        <v>120</v>
      </c>
      <c r="L1364" s="4">
        <v>130</v>
      </c>
      <c r="M1364" s="4">
        <v>290</v>
      </c>
      <c r="N1364" s="51">
        <v>170</v>
      </c>
      <c r="O1364" s="73"/>
      <c r="P1364" s="65">
        <f t="shared" si="434"/>
        <v>36</v>
      </c>
      <c r="Q1364" s="65">
        <f t="shared" si="435"/>
        <v>16</v>
      </c>
      <c r="R1364" s="65">
        <f t="shared" si="436"/>
        <v>9</v>
      </c>
      <c r="S1364" s="65">
        <f t="shared" si="437"/>
        <v>97</v>
      </c>
      <c r="T1364" s="53">
        <f>VLOOKUP(N1364,PER_PGLOB,2,FALSE)</f>
        <v>28</v>
      </c>
      <c r="V1364" s="65">
        <f t="shared" si="426"/>
        <v>2</v>
      </c>
      <c r="W1364" s="65">
        <f t="shared" si="427"/>
        <v>1</v>
      </c>
      <c r="X1364" s="65">
        <f t="shared" si="428"/>
        <v>2</v>
      </c>
      <c r="Y1364" s="65" t="str">
        <f t="shared" si="429"/>
        <v>B2</v>
      </c>
      <c r="AA1364" s="4" t="e">
        <v>#N/A</v>
      </c>
    </row>
    <row r="1365" spans="1:27" hidden="1" x14ac:dyDescent="0.25">
      <c r="A1365" s="46" t="e">
        <v>#N/A</v>
      </c>
      <c r="B1365" s="46" t="e">
        <v>#N/A</v>
      </c>
      <c r="C1365" s="46" t="e">
        <v>#N/A</v>
      </c>
      <c r="D1365" s="46" t="e">
        <v>#N/A</v>
      </c>
      <c r="E1365" s="46" t="e">
        <v>#N/A</v>
      </c>
      <c r="F1365" s="50" t="s">
        <v>2485</v>
      </c>
      <c r="G1365" s="39">
        <v>43700</v>
      </c>
      <c r="H1365" s="73"/>
      <c r="J1365" s="4">
        <v>130</v>
      </c>
      <c r="K1365" s="4">
        <v>160</v>
      </c>
      <c r="L1365" s="4">
        <v>160</v>
      </c>
      <c r="M1365" s="4">
        <v>150</v>
      </c>
      <c r="N1365" s="51">
        <v>150</v>
      </c>
      <c r="O1365" s="73"/>
      <c r="P1365" s="65">
        <f t="shared" si="434"/>
        <v>30</v>
      </c>
      <c r="Q1365" s="65">
        <f t="shared" si="435"/>
        <v>44</v>
      </c>
      <c r="R1365" s="65">
        <f t="shared" si="436"/>
        <v>14</v>
      </c>
      <c r="S1365" s="65">
        <f t="shared" si="437"/>
        <v>6</v>
      </c>
      <c r="T1365" s="53">
        <f>VLOOKUP(N1365,PER_PGLOB,2,FALSE)</f>
        <v>14</v>
      </c>
      <c r="V1365" s="65">
        <f t="shared" si="426"/>
        <v>2</v>
      </c>
      <c r="W1365" s="65">
        <f t="shared" si="427"/>
        <v>3</v>
      </c>
      <c r="X1365" s="65">
        <f t="shared" si="428"/>
        <v>3</v>
      </c>
      <c r="Y1365" s="65" t="str">
        <f t="shared" si="429"/>
        <v>A2</v>
      </c>
      <c r="AA1365" s="4" t="e">
        <v>#N/A</v>
      </c>
    </row>
    <row r="1366" spans="1:27" hidden="1" x14ac:dyDescent="0.25">
      <c r="A1366" s="46">
        <v>20004659</v>
      </c>
      <c r="B1366" s="46" t="e">
        <v>#N/A</v>
      </c>
      <c r="C1366" s="46" t="e">
        <v>#N/A</v>
      </c>
      <c r="D1366" s="46" t="e">
        <v>#N/A</v>
      </c>
      <c r="E1366" s="46" t="e">
        <v>#N/A</v>
      </c>
      <c r="F1366" s="50" t="s">
        <v>2485</v>
      </c>
      <c r="G1366" s="39">
        <v>43700</v>
      </c>
      <c r="H1366" s="4">
        <v>1283</v>
      </c>
      <c r="J1366" s="4">
        <v>140</v>
      </c>
      <c r="K1366" s="4">
        <v>100</v>
      </c>
      <c r="L1366" s="4">
        <v>100</v>
      </c>
      <c r="M1366" s="4">
        <v>240</v>
      </c>
      <c r="N1366" s="51">
        <v>145</v>
      </c>
      <c r="O1366" s="73"/>
      <c r="P1366" s="65">
        <f t="shared" si="434"/>
        <v>36</v>
      </c>
      <c r="Q1366" s="65">
        <f t="shared" si="435"/>
        <v>9</v>
      </c>
      <c r="R1366" s="65">
        <v>6</v>
      </c>
      <c r="S1366" s="65">
        <f t="shared" si="437"/>
        <v>47</v>
      </c>
      <c r="T1366" s="53">
        <f>VLOOKUP(N1366,PER_PGLOB,2,FALSE)</f>
        <v>12</v>
      </c>
      <c r="V1366" s="65">
        <f t="shared" si="426"/>
        <v>2</v>
      </c>
      <c r="W1366" s="65">
        <f t="shared" si="427"/>
        <v>1</v>
      </c>
      <c r="X1366" s="65">
        <f t="shared" si="428"/>
        <v>1</v>
      </c>
      <c r="Y1366" s="65" t="str">
        <f t="shared" si="429"/>
        <v>B2</v>
      </c>
      <c r="AA1366" s="4" t="e">
        <v>#N/A</v>
      </c>
    </row>
    <row r="1367" spans="1:27" hidden="1" x14ac:dyDescent="0.25">
      <c r="A1367" s="46" t="e">
        <v>#N/A</v>
      </c>
      <c r="B1367" s="46" t="e">
        <v>#N/A</v>
      </c>
      <c r="C1367" s="46" t="e">
        <v>#N/A</v>
      </c>
      <c r="D1367" s="46" t="e">
        <v>#N/A</v>
      </c>
      <c r="E1367" s="46" t="e">
        <v>#N/A</v>
      </c>
      <c r="F1367" s="50" t="s">
        <v>2485</v>
      </c>
      <c r="G1367" s="39">
        <v>43700</v>
      </c>
      <c r="H1367" s="73"/>
      <c r="J1367" s="4">
        <v>110</v>
      </c>
      <c r="K1367" s="4">
        <v>60</v>
      </c>
      <c r="L1367" s="4">
        <v>70</v>
      </c>
      <c r="M1367" s="4">
        <v>70</v>
      </c>
      <c r="N1367" s="59">
        <v>77.5</v>
      </c>
      <c r="O1367" s="73"/>
      <c r="P1367" s="65">
        <f t="shared" si="434"/>
        <v>16</v>
      </c>
      <c r="Q1367" s="65">
        <v>3</v>
      </c>
      <c r="R1367" s="65">
        <f>VLOOKUP(L1367,PER_CC,2,FALSE)</f>
        <v>3</v>
      </c>
      <c r="S1367" s="65">
        <v>1</v>
      </c>
      <c r="T1367" s="53">
        <v>2</v>
      </c>
      <c r="V1367" s="65">
        <f t="shared" si="426"/>
        <v>1</v>
      </c>
      <c r="W1367" s="65">
        <f t="shared" si="427"/>
        <v>1</v>
      </c>
      <c r="X1367" s="65">
        <f t="shared" si="428"/>
        <v>1</v>
      </c>
      <c r="Y1367" s="65" t="str">
        <f t="shared" si="429"/>
        <v>-A1</v>
      </c>
      <c r="AA1367" s="4" t="e">
        <v>#N/A</v>
      </c>
    </row>
    <row r="1368" spans="1:27" hidden="1" x14ac:dyDescent="0.25">
      <c r="A1368" s="46">
        <v>200087217</v>
      </c>
      <c r="B1368" s="46" t="s">
        <v>3195</v>
      </c>
      <c r="C1368" s="46" t="s">
        <v>112</v>
      </c>
      <c r="D1368" s="46" t="s">
        <v>3196</v>
      </c>
      <c r="E1368" s="46" t="s">
        <v>2487</v>
      </c>
      <c r="F1368" s="50" t="s">
        <v>2488</v>
      </c>
      <c r="G1368" s="46"/>
      <c r="J1368" s="4">
        <v>130</v>
      </c>
      <c r="K1368" s="4">
        <v>80</v>
      </c>
      <c r="M1368" s="4">
        <v>150</v>
      </c>
      <c r="N1368" s="59">
        <v>90</v>
      </c>
      <c r="O1368" s="73"/>
      <c r="P1368" s="65">
        <f t="shared" si="434"/>
        <v>30</v>
      </c>
      <c r="Q1368" s="65">
        <f>VLOOKUP(K1368,PER_LC,2,FALSE)</f>
        <v>5</v>
      </c>
      <c r="R1368" s="65"/>
      <c r="S1368" s="65">
        <f>VLOOKUP(M1368,PER_IGL,2,FALSE)</f>
        <v>6</v>
      </c>
      <c r="T1368" s="53">
        <v>2</v>
      </c>
      <c r="V1368" s="65">
        <f t="shared" si="426"/>
        <v>2</v>
      </c>
      <c r="W1368" s="65">
        <f t="shared" si="427"/>
        <v>1</v>
      </c>
      <c r="X1368" s="65">
        <f t="shared" si="428"/>
        <v>1</v>
      </c>
      <c r="Y1368" s="65" t="str">
        <f t="shared" si="429"/>
        <v>A2</v>
      </c>
      <c r="AA1368" s="4" t="str">
        <f>IF(VLOOKUP(A1179,[1]Todos!$C$1:$C$2418,1,FALSE),"1-OK","0-NO")</f>
        <v>1-OK</v>
      </c>
    </row>
    <row r="1369" spans="1:27" hidden="1" x14ac:dyDescent="0.25">
      <c r="A1369" s="46">
        <v>200089140</v>
      </c>
      <c r="B1369" s="46" t="s">
        <v>3189</v>
      </c>
      <c r="C1369" s="46" t="s">
        <v>1864</v>
      </c>
      <c r="D1369" s="46" t="s">
        <v>3190</v>
      </c>
      <c r="E1369" s="46" t="s">
        <v>2487</v>
      </c>
      <c r="F1369" s="50" t="s">
        <v>2488</v>
      </c>
      <c r="G1369" s="46"/>
      <c r="J1369" s="4">
        <v>120</v>
      </c>
      <c r="K1369" s="4">
        <v>50</v>
      </c>
      <c r="L1369" s="4">
        <v>50</v>
      </c>
      <c r="M1369" s="4">
        <v>200</v>
      </c>
      <c r="N1369" s="59">
        <v>105</v>
      </c>
      <c r="O1369" s="73"/>
      <c r="P1369" s="65">
        <f t="shared" si="434"/>
        <v>24</v>
      </c>
      <c r="Q1369" s="65">
        <f>VLOOKUP(K1369,PER_LC,2,FALSE)</f>
        <v>1</v>
      </c>
      <c r="R1369" s="65">
        <v>1</v>
      </c>
      <c r="S1369" s="65">
        <f>VLOOKUP(M1369,PER_IGL,2,FALSE)</f>
        <v>20</v>
      </c>
      <c r="T1369" s="53">
        <v>4</v>
      </c>
      <c r="V1369" s="65">
        <f t="shared" si="426"/>
        <v>1</v>
      </c>
      <c r="W1369" s="65">
        <f t="shared" si="427"/>
        <v>1</v>
      </c>
      <c r="X1369" s="65">
        <f t="shared" si="428"/>
        <v>1</v>
      </c>
      <c r="Y1369" s="65" t="str">
        <f t="shared" si="429"/>
        <v>B2</v>
      </c>
      <c r="AA1369" s="4" t="str">
        <f>IF(VLOOKUP(A1180,[1]Todos!$C$1:$C$2418,1,FALSE),"1-OK","0-NO")</f>
        <v>1-OK</v>
      </c>
    </row>
    <row r="1370" spans="1:27" hidden="1" x14ac:dyDescent="0.25">
      <c r="A1370" s="46">
        <v>200074732</v>
      </c>
      <c r="B1370" s="46" t="s">
        <v>3176</v>
      </c>
      <c r="C1370" s="46" t="s">
        <v>218</v>
      </c>
      <c r="D1370" s="46" t="s">
        <v>3177</v>
      </c>
      <c r="E1370" s="46" t="s">
        <v>2487</v>
      </c>
      <c r="F1370" s="50" t="s">
        <v>2488</v>
      </c>
      <c r="G1370" s="46"/>
      <c r="J1370" s="4">
        <v>170</v>
      </c>
      <c r="K1370" s="4">
        <v>50</v>
      </c>
      <c r="L1370" s="4">
        <v>40</v>
      </c>
      <c r="M1370" s="4">
        <v>70</v>
      </c>
      <c r="N1370" s="59">
        <v>82.5</v>
      </c>
      <c r="O1370" s="73"/>
      <c r="P1370" s="65">
        <f t="shared" si="434"/>
        <v>55</v>
      </c>
      <c r="Q1370" s="65">
        <f>VLOOKUP(K1370,PER_LC,2,FALSE)</f>
        <v>1</v>
      </c>
      <c r="R1370" s="65">
        <v>1</v>
      </c>
      <c r="S1370" s="65">
        <v>1</v>
      </c>
      <c r="T1370" s="53">
        <v>2</v>
      </c>
      <c r="V1370" s="65">
        <f t="shared" si="426"/>
        <v>3</v>
      </c>
      <c r="W1370" s="65">
        <f t="shared" si="427"/>
        <v>1</v>
      </c>
      <c r="X1370" s="65">
        <f t="shared" si="428"/>
        <v>1</v>
      </c>
      <c r="Y1370" s="65" t="str">
        <f t="shared" si="429"/>
        <v>-A1</v>
      </c>
      <c r="AA1370" s="4" t="str">
        <f>IF(VLOOKUP(A1181,[1]Todos!$C$1:$C$2418,1,FALSE),"1-OK","0-NO")</f>
        <v>1-OK</v>
      </c>
    </row>
    <row r="1371" spans="1:27" hidden="1" x14ac:dyDescent="0.25">
      <c r="A1371" s="46">
        <v>200095390</v>
      </c>
      <c r="B1371" s="46" t="s">
        <v>3199</v>
      </c>
      <c r="C1371" s="46" t="s">
        <v>2262</v>
      </c>
      <c r="D1371" s="46" t="s">
        <v>3200</v>
      </c>
      <c r="E1371" s="46" t="s">
        <v>2487</v>
      </c>
      <c r="F1371" s="50" t="s">
        <v>2488</v>
      </c>
      <c r="G1371" s="46"/>
      <c r="J1371" s="4">
        <v>100</v>
      </c>
      <c r="K1371" s="4">
        <v>80</v>
      </c>
      <c r="L1371" s="4">
        <v>30</v>
      </c>
      <c r="M1371" s="4">
        <v>200</v>
      </c>
      <c r="N1371" s="59">
        <v>102.5</v>
      </c>
      <c r="O1371" s="73"/>
      <c r="P1371" s="65">
        <f t="shared" si="434"/>
        <v>12</v>
      </c>
      <c r="Q1371" s="65">
        <f>VLOOKUP(K1371,PER_LC,2,FALSE)</f>
        <v>5</v>
      </c>
      <c r="R1371" s="65">
        <v>1</v>
      </c>
      <c r="S1371" s="65">
        <f>VLOOKUP(M1371,PER_IGL,2,FALSE)</f>
        <v>20</v>
      </c>
      <c r="T1371" s="53">
        <v>3</v>
      </c>
      <c r="V1371" s="65">
        <f t="shared" si="426"/>
        <v>1</v>
      </c>
      <c r="W1371" s="65">
        <f t="shared" si="427"/>
        <v>1</v>
      </c>
      <c r="X1371" s="65">
        <f t="shared" si="428"/>
        <v>1</v>
      </c>
      <c r="Y1371" s="65" t="str">
        <f t="shared" si="429"/>
        <v>B2</v>
      </c>
      <c r="AA1371" s="4" t="str">
        <f>IF(VLOOKUP(A1182,[1]Todos!$C$1:$C$2418,1,FALSE),"1-OK","0-NO")</f>
        <v>1-OK</v>
      </c>
    </row>
    <row r="1372" spans="1:27" hidden="1" x14ac:dyDescent="0.25">
      <c r="A1372" s="46">
        <v>200095111</v>
      </c>
      <c r="B1372" s="46" t="s">
        <v>3160</v>
      </c>
      <c r="C1372" s="46" t="s">
        <v>137</v>
      </c>
      <c r="D1372" s="46" t="s">
        <v>3161</v>
      </c>
      <c r="E1372" s="46" t="s">
        <v>2487</v>
      </c>
      <c r="F1372" s="50" t="s">
        <v>2488</v>
      </c>
      <c r="G1372" s="46"/>
      <c r="J1372" s="4">
        <v>90</v>
      </c>
      <c r="K1372" s="4">
        <v>70</v>
      </c>
      <c r="L1372" s="4">
        <v>90</v>
      </c>
      <c r="M1372" s="4">
        <v>120</v>
      </c>
      <c r="N1372" s="51">
        <v>92.5</v>
      </c>
      <c r="O1372" s="73"/>
      <c r="P1372" s="65">
        <f t="shared" si="434"/>
        <v>8</v>
      </c>
      <c r="Q1372" s="65">
        <f>VLOOKUP(K1372,PER_LC,2,FALSE)</f>
        <v>4</v>
      </c>
      <c r="R1372" s="65">
        <v>5</v>
      </c>
      <c r="S1372" s="65">
        <v>2</v>
      </c>
      <c r="T1372" s="53">
        <v>3</v>
      </c>
      <c r="V1372" s="65">
        <f t="shared" si="426"/>
        <v>1</v>
      </c>
      <c r="W1372" s="65">
        <f t="shared" si="427"/>
        <v>1</v>
      </c>
      <c r="X1372" s="65">
        <f t="shared" si="428"/>
        <v>1</v>
      </c>
      <c r="Y1372" s="65" t="str">
        <f t="shared" si="429"/>
        <v>-A1</v>
      </c>
      <c r="AA1372" s="4" t="str">
        <f>IF(VLOOKUP(A1183,[1]Todos!$C$1:$C$2418,1,FALSE),"1-OK","0-NO")</f>
        <v>1-OK</v>
      </c>
    </row>
    <row r="1373" spans="1:27" hidden="1" x14ac:dyDescent="0.25">
      <c r="A1373" s="46">
        <v>200090147</v>
      </c>
      <c r="B1373" s="46" t="s">
        <v>3167</v>
      </c>
      <c r="C1373" s="46" t="s">
        <v>3168</v>
      </c>
      <c r="D1373" s="46" t="s">
        <v>3169</v>
      </c>
      <c r="E1373" s="46" t="s">
        <v>2487</v>
      </c>
      <c r="F1373" s="50" t="s">
        <v>2488</v>
      </c>
      <c r="G1373" s="46"/>
      <c r="J1373" s="4">
        <v>170</v>
      </c>
      <c r="K1373" s="4">
        <v>30</v>
      </c>
      <c r="L1373" s="4">
        <v>130</v>
      </c>
      <c r="M1373" s="4">
        <v>200</v>
      </c>
      <c r="N1373" s="51">
        <v>132.5</v>
      </c>
      <c r="O1373" s="73"/>
      <c r="P1373" s="65">
        <f t="shared" si="434"/>
        <v>55</v>
      </c>
      <c r="Q1373" s="65">
        <v>1</v>
      </c>
      <c r="R1373" s="49">
        <f t="shared" ref="R1373:R1378" si="438">VLOOKUP(L1373,PER_CC,2,FALSE)</f>
        <v>9</v>
      </c>
      <c r="S1373" s="65">
        <f>VLOOKUP(M1373,PER_IGL,2,FALSE)</f>
        <v>20</v>
      </c>
      <c r="T1373" s="53">
        <v>8</v>
      </c>
      <c r="V1373" s="65">
        <f t="shared" si="426"/>
        <v>3</v>
      </c>
      <c r="W1373" s="65">
        <f t="shared" si="427"/>
        <v>1</v>
      </c>
      <c r="X1373" s="65">
        <f t="shared" si="428"/>
        <v>2</v>
      </c>
      <c r="Y1373" s="65" t="str">
        <f t="shared" si="429"/>
        <v>B2</v>
      </c>
      <c r="AA1373" s="4" t="str">
        <f>IF(VLOOKUP(A1184,[1]Todos!$C$1:$C$2418,1,FALSE),"1-OK","0-NO")</f>
        <v>1-OK</v>
      </c>
    </row>
    <row r="1374" spans="1:27" hidden="1" x14ac:dyDescent="0.25">
      <c r="A1374" s="46">
        <v>200095369</v>
      </c>
      <c r="B1374" s="46" t="s">
        <v>3143</v>
      </c>
      <c r="C1374" s="46" t="s">
        <v>3144</v>
      </c>
      <c r="D1374" s="46" t="s">
        <v>3145</v>
      </c>
      <c r="E1374" s="46" t="s">
        <v>2487</v>
      </c>
      <c r="F1374" s="50" t="s">
        <v>2488</v>
      </c>
      <c r="G1374" s="46"/>
      <c r="J1374" s="4">
        <v>140</v>
      </c>
      <c r="K1374" s="4">
        <v>30</v>
      </c>
      <c r="L1374" s="4">
        <v>80</v>
      </c>
      <c r="M1374" s="4">
        <v>160</v>
      </c>
      <c r="N1374" s="51">
        <v>102.5</v>
      </c>
      <c r="O1374" s="73"/>
      <c r="P1374" s="65">
        <f t="shared" si="434"/>
        <v>36</v>
      </c>
      <c r="Q1374" s="65">
        <v>1</v>
      </c>
      <c r="R1374" s="49">
        <f t="shared" si="438"/>
        <v>4</v>
      </c>
      <c r="S1374" s="49">
        <f>VLOOKUP(M1374,PER_IGL,2,FALSE)</f>
        <v>8</v>
      </c>
      <c r="T1374" s="53">
        <v>3</v>
      </c>
      <c r="V1374" s="65">
        <f t="shared" si="426"/>
        <v>2</v>
      </c>
      <c r="W1374" s="65">
        <f t="shared" si="427"/>
        <v>1</v>
      </c>
      <c r="X1374" s="65">
        <f t="shared" si="428"/>
        <v>1</v>
      </c>
      <c r="Y1374" s="65" t="str">
        <f t="shared" si="429"/>
        <v>A2</v>
      </c>
      <c r="AA1374" s="4" t="str">
        <f>IF(VLOOKUP(A1185,[1]Todos!$C$1:$C$2418,1,FALSE),"1-OK","0-NO")</f>
        <v>1-OK</v>
      </c>
    </row>
    <row r="1375" spans="1:27" hidden="1" x14ac:dyDescent="0.25">
      <c r="A1375" s="46">
        <v>200087367</v>
      </c>
      <c r="B1375" s="46" t="s">
        <v>3149</v>
      </c>
      <c r="C1375" s="46" t="s">
        <v>3</v>
      </c>
      <c r="D1375" s="46" t="s">
        <v>3150</v>
      </c>
      <c r="E1375" s="46" t="s">
        <v>2487</v>
      </c>
      <c r="F1375" s="50" t="s">
        <v>2488</v>
      </c>
      <c r="G1375" s="46"/>
      <c r="J1375" s="4">
        <v>140</v>
      </c>
      <c r="K1375" s="4">
        <v>40</v>
      </c>
      <c r="L1375" s="4">
        <v>190</v>
      </c>
      <c r="M1375" s="4">
        <v>180</v>
      </c>
      <c r="N1375" s="51">
        <v>137.5</v>
      </c>
      <c r="O1375" s="73"/>
      <c r="P1375" s="65">
        <f t="shared" si="434"/>
        <v>36</v>
      </c>
      <c r="Q1375" s="65">
        <v>1</v>
      </c>
      <c r="R1375" s="49">
        <f t="shared" si="438"/>
        <v>36</v>
      </c>
      <c r="S1375" s="49">
        <f>VLOOKUP(M1375,PER_IGL,2,FALSE)</f>
        <v>13</v>
      </c>
      <c r="T1375" s="53">
        <v>10</v>
      </c>
      <c r="V1375" s="65">
        <f t="shared" si="426"/>
        <v>2</v>
      </c>
      <c r="W1375" s="65">
        <f t="shared" si="427"/>
        <v>1</v>
      </c>
      <c r="X1375" s="65">
        <f t="shared" si="428"/>
        <v>3</v>
      </c>
      <c r="Y1375" s="65" t="str">
        <f t="shared" si="429"/>
        <v>B1</v>
      </c>
      <c r="AA1375" s="4" t="str">
        <f>IF(VLOOKUP(A1186,[1]Todos!$C$1:$C$2418,1,FALSE),"1-OK","0-NO")</f>
        <v>1-OK</v>
      </c>
    </row>
    <row r="1376" spans="1:27" hidden="1" x14ac:dyDescent="0.25">
      <c r="A1376" s="46">
        <v>200087022</v>
      </c>
      <c r="B1376" s="46" t="s">
        <v>3151</v>
      </c>
      <c r="C1376" s="46" t="s">
        <v>777</v>
      </c>
      <c r="D1376" s="46" t="s">
        <v>3152</v>
      </c>
      <c r="E1376" s="46" t="s">
        <v>2487</v>
      </c>
      <c r="F1376" s="50" t="s">
        <v>2488</v>
      </c>
      <c r="G1376" s="46"/>
      <c r="J1376" s="4">
        <v>220</v>
      </c>
      <c r="K1376" s="4">
        <v>50</v>
      </c>
      <c r="L1376" s="4">
        <v>190</v>
      </c>
      <c r="M1376" s="4">
        <v>260</v>
      </c>
      <c r="N1376" s="51">
        <v>180</v>
      </c>
      <c r="O1376" s="73"/>
      <c r="P1376" s="65">
        <f t="shared" si="434"/>
        <v>89</v>
      </c>
      <c r="Q1376" s="65">
        <f>VLOOKUP(K1376,PER_LC,2,FALSE)</f>
        <v>1</v>
      </c>
      <c r="R1376" s="49">
        <f t="shared" si="438"/>
        <v>36</v>
      </c>
      <c r="S1376" s="49">
        <f>VLOOKUP(M1376,PER_IGL,2,FALSE)</f>
        <v>66</v>
      </c>
      <c r="T1376" s="53">
        <f>VLOOKUP(N1376,PER_PGLOB,2,FALSE)</f>
        <v>37</v>
      </c>
      <c r="V1376" s="65">
        <f t="shared" si="426"/>
        <v>4</v>
      </c>
      <c r="W1376" s="65">
        <f t="shared" si="427"/>
        <v>1</v>
      </c>
      <c r="X1376" s="65">
        <f t="shared" si="428"/>
        <v>3</v>
      </c>
      <c r="Y1376" s="65" t="str">
        <f t="shared" si="429"/>
        <v>B2</v>
      </c>
      <c r="AA1376" s="4" t="str">
        <f>IF(VLOOKUP(A1187,[1]Todos!$C$1:$C$2418,1,FALSE),"1-OK","0-NO")</f>
        <v>1-OK</v>
      </c>
    </row>
    <row r="1377" spans="1:27" hidden="1" x14ac:dyDescent="0.25">
      <c r="A1377" s="46">
        <v>200093306</v>
      </c>
      <c r="B1377" s="46" t="s">
        <v>3170</v>
      </c>
      <c r="C1377" s="46" t="s">
        <v>171</v>
      </c>
      <c r="D1377" s="46" t="s">
        <v>3171</v>
      </c>
      <c r="E1377" s="46" t="s">
        <v>2487</v>
      </c>
      <c r="F1377" s="50" t="s">
        <v>2488</v>
      </c>
      <c r="G1377" s="46"/>
      <c r="J1377" s="4">
        <v>140</v>
      </c>
      <c r="K1377" s="4">
        <v>70</v>
      </c>
      <c r="L1377" s="4">
        <v>200</v>
      </c>
      <c r="M1377" s="4">
        <v>180</v>
      </c>
      <c r="N1377" s="51">
        <v>147.5</v>
      </c>
      <c r="O1377" s="73"/>
      <c r="P1377" s="65">
        <f t="shared" si="434"/>
        <v>36</v>
      </c>
      <c r="Q1377" s="65">
        <f>VLOOKUP(K1377,PER_LC,2,FALSE)</f>
        <v>4</v>
      </c>
      <c r="R1377" s="49">
        <f t="shared" si="438"/>
        <v>48</v>
      </c>
      <c r="S1377" s="49">
        <f>VLOOKUP(M1377,PER_IGL,2,FALSE)</f>
        <v>13</v>
      </c>
      <c r="T1377" s="53">
        <v>13</v>
      </c>
      <c r="V1377" s="65">
        <f t="shared" si="426"/>
        <v>2</v>
      </c>
      <c r="W1377" s="65">
        <f t="shared" si="427"/>
        <v>1</v>
      </c>
      <c r="X1377" s="65">
        <f t="shared" si="428"/>
        <v>4</v>
      </c>
      <c r="Y1377" s="65" t="str">
        <f t="shared" si="429"/>
        <v>B1</v>
      </c>
      <c r="AA1377" s="4" t="s">
        <v>264</v>
      </c>
    </row>
    <row r="1378" spans="1:27" hidden="1" x14ac:dyDescent="0.25">
      <c r="A1378" s="46">
        <v>200091143</v>
      </c>
      <c r="B1378" s="46" t="s">
        <v>3141</v>
      </c>
      <c r="C1378" s="46" t="s">
        <v>540</v>
      </c>
      <c r="D1378" s="46" t="s">
        <v>3142</v>
      </c>
      <c r="E1378" s="46" t="s">
        <v>2487</v>
      </c>
      <c r="F1378" s="50" t="s">
        <v>2488</v>
      </c>
      <c r="G1378" s="46"/>
      <c r="J1378" s="4">
        <v>160</v>
      </c>
      <c r="K1378" s="4">
        <v>30</v>
      </c>
      <c r="L1378" s="4">
        <v>190</v>
      </c>
      <c r="M1378" s="4">
        <v>110</v>
      </c>
      <c r="N1378" s="51">
        <v>122.5</v>
      </c>
      <c r="O1378" s="73"/>
      <c r="P1378" s="65">
        <f t="shared" si="434"/>
        <v>48</v>
      </c>
      <c r="Q1378" s="65">
        <v>1</v>
      </c>
      <c r="R1378" s="49">
        <f t="shared" si="438"/>
        <v>36</v>
      </c>
      <c r="S1378" s="49">
        <v>2</v>
      </c>
      <c r="T1378" s="53">
        <v>6</v>
      </c>
      <c r="V1378" s="65">
        <f t="shared" si="426"/>
        <v>3</v>
      </c>
      <c r="W1378" s="65">
        <f t="shared" si="427"/>
        <v>1</v>
      </c>
      <c r="X1378" s="65">
        <f t="shared" si="428"/>
        <v>3</v>
      </c>
      <c r="Y1378" s="65" t="str">
        <f t="shared" si="429"/>
        <v>-A1</v>
      </c>
      <c r="AA1378" s="4" t="s">
        <v>264</v>
      </c>
    </row>
    <row r="1379" spans="1:27" hidden="1" x14ac:dyDescent="0.25">
      <c r="A1379" s="46">
        <v>200092844</v>
      </c>
      <c r="B1379" s="46" t="s">
        <v>3187</v>
      </c>
      <c r="C1379" s="46" t="s">
        <v>5</v>
      </c>
      <c r="D1379" s="46" t="s">
        <v>3188</v>
      </c>
      <c r="E1379" s="46" t="s">
        <v>2487</v>
      </c>
      <c r="F1379" s="50" t="s">
        <v>2488</v>
      </c>
      <c r="G1379" s="46"/>
      <c r="J1379" s="4">
        <v>120</v>
      </c>
      <c r="K1379" s="4">
        <v>50</v>
      </c>
      <c r="M1379" s="4">
        <v>130</v>
      </c>
      <c r="N1379" s="59">
        <v>75</v>
      </c>
      <c r="O1379" s="73"/>
      <c r="P1379" s="65">
        <f t="shared" si="434"/>
        <v>24</v>
      </c>
      <c r="Q1379" s="65">
        <f t="shared" ref="Q1379:Q1386" si="439">VLOOKUP(K1379,PER_LC,2,FALSE)</f>
        <v>1</v>
      </c>
      <c r="S1379" s="49">
        <f>VLOOKUP(M1379,PER_IGL,2,FALSE)</f>
        <v>3</v>
      </c>
      <c r="T1379" s="53">
        <v>2</v>
      </c>
      <c r="V1379" s="65">
        <f t="shared" si="426"/>
        <v>1</v>
      </c>
      <c r="W1379" s="65">
        <f t="shared" si="427"/>
        <v>1</v>
      </c>
      <c r="X1379" s="65">
        <f t="shared" si="428"/>
        <v>1</v>
      </c>
      <c r="Y1379" s="65" t="str">
        <f t="shared" si="429"/>
        <v>A1</v>
      </c>
      <c r="AA1379" s="4" t="s">
        <v>264</v>
      </c>
    </row>
    <row r="1380" spans="1:27" hidden="1" x14ac:dyDescent="0.25">
      <c r="A1380" s="46">
        <v>200088845</v>
      </c>
      <c r="B1380" s="46" t="s">
        <v>3131</v>
      </c>
      <c r="C1380" s="46" t="s">
        <v>3132</v>
      </c>
      <c r="D1380" s="46" t="s">
        <v>3133</v>
      </c>
      <c r="E1380" s="46" t="s">
        <v>2487</v>
      </c>
      <c r="F1380" s="50" t="s">
        <v>2488</v>
      </c>
      <c r="G1380" s="46"/>
      <c r="J1380" s="4">
        <v>130</v>
      </c>
      <c r="K1380" s="4">
        <v>90</v>
      </c>
      <c r="L1380" s="4">
        <v>200</v>
      </c>
      <c r="M1380" s="4">
        <v>170</v>
      </c>
      <c r="N1380" s="51">
        <v>147.5</v>
      </c>
      <c r="O1380" s="73"/>
      <c r="P1380" s="65">
        <f t="shared" si="434"/>
        <v>30</v>
      </c>
      <c r="Q1380" s="49">
        <f t="shared" si="439"/>
        <v>7</v>
      </c>
      <c r="R1380" s="49">
        <f>VLOOKUP(L1380,PER_CC,2,FALSE)</f>
        <v>48</v>
      </c>
      <c r="S1380" s="49">
        <f>VLOOKUP(M1380,PER_IGL,2,FALSE)</f>
        <v>10</v>
      </c>
      <c r="T1380" s="53">
        <v>13</v>
      </c>
      <c r="V1380" s="65">
        <f t="shared" si="426"/>
        <v>2</v>
      </c>
      <c r="W1380" s="65">
        <f t="shared" si="427"/>
        <v>1</v>
      </c>
      <c r="X1380" s="65">
        <f t="shared" si="428"/>
        <v>4</v>
      </c>
      <c r="Y1380" s="65" t="str">
        <f t="shared" si="429"/>
        <v>A2</v>
      </c>
      <c r="AA1380" s="4" t="s">
        <v>264</v>
      </c>
    </row>
    <row r="1381" spans="1:27" hidden="1" x14ac:dyDescent="0.25">
      <c r="A1381" s="46">
        <v>200089831</v>
      </c>
      <c r="B1381" s="46" t="s">
        <v>3193</v>
      </c>
      <c r="C1381" s="46" t="s">
        <v>2265</v>
      </c>
      <c r="D1381" s="46" t="s">
        <v>3194</v>
      </c>
      <c r="E1381" s="46" t="s">
        <v>2487</v>
      </c>
      <c r="F1381" s="50" t="s">
        <v>2488</v>
      </c>
      <c r="G1381" s="46"/>
      <c r="J1381" s="4">
        <v>180</v>
      </c>
      <c r="K1381" s="4">
        <v>90</v>
      </c>
      <c r="L1381" s="4">
        <v>40</v>
      </c>
      <c r="M1381" s="4">
        <v>120</v>
      </c>
      <c r="N1381" s="59">
        <v>107.5</v>
      </c>
      <c r="O1381" s="73"/>
      <c r="P1381" s="65">
        <f t="shared" si="434"/>
        <v>67</v>
      </c>
      <c r="Q1381" s="49">
        <f t="shared" si="439"/>
        <v>7</v>
      </c>
      <c r="R1381" s="49">
        <v>1</v>
      </c>
      <c r="S1381" s="49">
        <v>2</v>
      </c>
      <c r="T1381" s="53">
        <v>4</v>
      </c>
      <c r="V1381" s="65">
        <f t="shared" si="426"/>
        <v>3</v>
      </c>
      <c r="W1381" s="65">
        <f t="shared" si="427"/>
        <v>1</v>
      </c>
      <c r="X1381" s="65">
        <f t="shared" si="428"/>
        <v>1</v>
      </c>
      <c r="Y1381" s="65" t="str">
        <f t="shared" si="429"/>
        <v>-A1</v>
      </c>
      <c r="AA1381" s="4" t="s">
        <v>264</v>
      </c>
    </row>
    <row r="1382" spans="1:27" hidden="1" x14ac:dyDescent="0.25">
      <c r="A1382" s="46">
        <v>200093344</v>
      </c>
      <c r="B1382" s="46" t="s">
        <v>3172</v>
      </c>
      <c r="C1382" s="46" t="s">
        <v>114</v>
      </c>
      <c r="D1382" s="46" t="s">
        <v>3173</v>
      </c>
      <c r="E1382" s="46" t="s">
        <v>2487</v>
      </c>
      <c r="F1382" s="50" t="s">
        <v>2488</v>
      </c>
      <c r="G1382" s="46"/>
      <c r="J1382" s="4">
        <v>100</v>
      </c>
      <c r="K1382" s="4">
        <v>50</v>
      </c>
      <c r="L1382" s="4">
        <v>200</v>
      </c>
      <c r="M1382" s="4">
        <v>130</v>
      </c>
      <c r="N1382" s="51">
        <v>120</v>
      </c>
      <c r="O1382" s="73"/>
      <c r="P1382" s="65">
        <f t="shared" si="434"/>
        <v>12</v>
      </c>
      <c r="Q1382" s="49">
        <f t="shared" si="439"/>
        <v>1</v>
      </c>
      <c r="R1382" s="49">
        <f>VLOOKUP(L1382,PER_CC,2,FALSE)</f>
        <v>48</v>
      </c>
      <c r="S1382" s="49">
        <f>VLOOKUP(M1382,PER_IGL,2,FALSE)</f>
        <v>3</v>
      </c>
      <c r="T1382" s="53">
        <v>6</v>
      </c>
      <c r="V1382" s="65">
        <f t="shared" si="426"/>
        <v>1</v>
      </c>
      <c r="W1382" s="65">
        <f t="shared" si="427"/>
        <v>1</v>
      </c>
      <c r="X1382" s="65">
        <f t="shared" si="428"/>
        <v>4</v>
      </c>
      <c r="Y1382" s="65" t="str">
        <f t="shared" si="429"/>
        <v>A1</v>
      </c>
      <c r="AA1382" s="4" t="str">
        <f>IF(VLOOKUP(A1193,[1]Todos!$C$1:$C$2418,1,FALSE),"1-OK","0-NO")</f>
        <v>1-OK</v>
      </c>
    </row>
    <row r="1383" spans="1:27" hidden="1" x14ac:dyDescent="0.25">
      <c r="A1383" s="46">
        <v>200089317</v>
      </c>
      <c r="B1383" s="46" t="s">
        <v>3122</v>
      </c>
      <c r="C1383" s="46" t="s">
        <v>3123</v>
      </c>
      <c r="D1383" s="46" t="s">
        <v>3124</v>
      </c>
      <c r="E1383" s="46" t="s">
        <v>2487</v>
      </c>
      <c r="F1383" s="50" t="s">
        <v>2488</v>
      </c>
      <c r="G1383" s="46"/>
      <c r="J1383" s="4">
        <v>240</v>
      </c>
      <c r="K1383" s="4">
        <v>80</v>
      </c>
      <c r="L1383" s="4">
        <v>200</v>
      </c>
      <c r="M1383" s="4">
        <v>170</v>
      </c>
      <c r="N1383" s="59">
        <v>172.5</v>
      </c>
      <c r="O1383" s="73"/>
      <c r="P1383" s="65">
        <f t="shared" si="434"/>
        <v>98</v>
      </c>
      <c r="Q1383" s="49">
        <f t="shared" si="439"/>
        <v>5</v>
      </c>
      <c r="R1383" s="49">
        <f>VLOOKUP(L1383,PER_CC,2,FALSE)</f>
        <v>48</v>
      </c>
      <c r="S1383" s="49">
        <f>VLOOKUP(M1383,PER_IGL,2,FALSE)</f>
        <v>10</v>
      </c>
      <c r="T1383" s="53">
        <v>30</v>
      </c>
      <c r="V1383" s="65">
        <f t="shared" si="426"/>
        <v>4</v>
      </c>
      <c r="W1383" s="65">
        <f t="shared" si="427"/>
        <v>1</v>
      </c>
      <c r="X1383" s="65">
        <f t="shared" si="428"/>
        <v>4</v>
      </c>
      <c r="Y1383" s="65" t="str">
        <f t="shared" si="429"/>
        <v>A2</v>
      </c>
      <c r="AA1383" s="4" t="s">
        <v>264</v>
      </c>
    </row>
    <row r="1384" spans="1:27" hidden="1" x14ac:dyDescent="0.25">
      <c r="A1384" s="46">
        <v>200092520</v>
      </c>
      <c r="B1384" s="46" t="s">
        <v>3181</v>
      </c>
      <c r="C1384" s="46" t="s">
        <v>429</v>
      </c>
      <c r="D1384" s="46" t="s">
        <v>3182</v>
      </c>
      <c r="E1384" s="46" t="s">
        <v>2487</v>
      </c>
      <c r="F1384" s="50" t="s">
        <v>2488</v>
      </c>
      <c r="G1384" s="46"/>
      <c r="J1384" s="4">
        <v>140</v>
      </c>
      <c r="K1384" s="4">
        <v>90</v>
      </c>
      <c r="L1384" s="4">
        <v>170</v>
      </c>
      <c r="M1384" s="4">
        <v>210</v>
      </c>
      <c r="N1384" s="51">
        <v>152.5</v>
      </c>
      <c r="O1384" s="73"/>
      <c r="P1384" s="65">
        <f t="shared" si="434"/>
        <v>36</v>
      </c>
      <c r="Q1384" s="49">
        <f t="shared" si="439"/>
        <v>7</v>
      </c>
      <c r="R1384" s="49">
        <f>VLOOKUP(L1384,PER_CC,2,FALSE)</f>
        <v>18</v>
      </c>
      <c r="S1384" s="49">
        <f>VLOOKUP(M1384,PER_IGL,2,FALSE)</f>
        <v>26</v>
      </c>
      <c r="T1384" s="53">
        <v>16</v>
      </c>
      <c r="V1384" s="65">
        <f t="shared" si="426"/>
        <v>2</v>
      </c>
      <c r="W1384" s="65">
        <f t="shared" si="427"/>
        <v>1</v>
      </c>
      <c r="X1384" s="65">
        <f t="shared" si="428"/>
        <v>3</v>
      </c>
      <c r="Y1384" s="65" t="str">
        <f t="shared" si="429"/>
        <v>B2</v>
      </c>
      <c r="AA1384" s="4" t="s">
        <v>264</v>
      </c>
    </row>
    <row r="1385" spans="1:27" hidden="1" x14ac:dyDescent="0.25">
      <c r="A1385" s="46">
        <v>200091649</v>
      </c>
      <c r="B1385" s="46" t="s">
        <v>3125</v>
      </c>
      <c r="C1385" s="46" t="s">
        <v>856</v>
      </c>
      <c r="D1385" s="46" t="s">
        <v>3126</v>
      </c>
      <c r="E1385" s="46" t="s">
        <v>2487</v>
      </c>
      <c r="F1385" s="50" t="s">
        <v>2488</v>
      </c>
      <c r="G1385" s="46"/>
      <c r="J1385" s="4">
        <v>160</v>
      </c>
      <c r="K1385" s="4">
        <v>50</v>
      </c>
      <c r="L1385" s="4">
        <v>200</v>
      </c>
      <c r="M1385" s="4">
        <v>190</v>
      </c>
      <c r="N1385" s="51">
        <v>150</v>
      </c>
      <c r="O1385" s="73"/>
      <c r="P1385" s="65">
        <f t="shared" si="434"/>
        <v>48</v>
      </c>
      <c r="Q1385" s="49">
        <f t="shared" si="439"/>
        <v>1</v>
      </c>
      <c r="R1385" s="49">
        <f>VLOOKUP(L1385,PER_CC,2,FALSE)</f>
        <v>48</v>
      </c>
      <c r="S1385" s="49">
        <f>VLOOKUP(M1385,PER_IGL,2,FALSE)</f>
        <v>16</v>
      </c>
      <c r="T1385" s="53">
        <f>VLOOKUP(N1385,PER_PGLOB,2,FALSE)</f>
        <v>14</v>
      </c>
      <c r="V1385" s="65">
        <f t="shared" si="426"/>
        <v>3</v>
      </c>
      <c r="W1385" s="65">
        <f t="shared" si="427"/>
        <v>1</v>
      </c>
      <c r="X1385" s="65">
        <f t="shared" si="428"/>
        <v>4</v>
      </c>
      <c r="Y1385" s="65" t="str">
        <f t="shared" si="429"/>
        <v>B1</v>
      </c>
      <c r="AA1385" s="4" t="str">
        <f>IF(VLOOKUP(A1196,[1]Todos!$C$1:$C$2418,1,FALSE),"1-OK","0-NO")</f>
        <v>1-OK</v>
      </c>
    </row>
    <row r="1386" spans="1:27" hidden="1" x14ac:dyDescent="0.25">
      <c r="A1386" s="46">
        <v>200094059</v>
      </c>
      <c r="B1386" s="46" t="s">
        <v>3207</v>
      </c>
      <c r="C1386" s="46" t="s">
        <v>3208</v>
      </c>
      <c r="D1386" s="46" t="s">
        <v>3209</v>
      </c>
      <c r="E1386" s="46" t="s">
        <v>2487</v>
      </c>
      <c r="F1386" s="50" t="s">
        <v>2488</v>
      </c>
      <c r="G1386" s="46"/>
      <c r="J1386" s="4">
        <v>170</v>
      </c>
      <c r="K1386" s="4">
        <v>50</v>
      </c>
      <c r="M1386" s="4">
        <v>80</v>
      </c>
      <c r="N1386" s="59">
        <v>75</v>
      </c>
      <c r="O1386" s="73"/>
      <c r="P1386" s="65">
        <f t="shared" si="434"/>
        <v>55</v>
      </c>
      <c r="Q1386" s="49">
        <f t="shared" si="439"/>
        <v>1</v>
      </c>
      <c r="S1386" s="49">
        <v>1</v>
      </c>
      <c r="T1386" s="53">
        <v>2</v>
      </c>
      <c r="V1386" s="65">
        <f t="shared" si="426"/>
        <v>3</v>
      </c>
      <c r="W1386" s="65">
        <f t="shared" si="427"/>
        <v>1</v>
      </c>
      <c r="X1386" s="65">
        <f t="shared" si="428"/>
        <v>1</v>
      </c>
      <c r="Y1386" s="65" t="str">
        <f t="shared" si="429"/>
        <v>-A1</v>
      </c>
      <c r="AA1386" s="4" t="str">
        <f>IF(VLOOKUP(A1197,[1]Todos!$C$1:$C$2418,1,FALSE),"1-OK","0-NO")</f>
        <v>1-OK</v>
      </c>
    </row>
    <row r="1387" spans="1:27" hidden="1" x14ac:dyDescent="0.25">
      <c r="A1387" s="46">
        <v>200083521</v>
      </c>
      <c r="B1387" s="46" t="s">
        <v>3191</v>
      </c>
      <c r="C1387" s="46" t="s">
        <v>1903</v>
      </c>
      <c r="D1387" s="46" t="s">
        <v>3192</v>
      </c>
      <c r="E1387" s="46" t="s">
        <v>2487</v>
      </c>
      <c r="F1387" s="50" t="s">
        <v>2488</v>
      </c>
      <c r="G1387" s="46"/>
      <c r="J1387" s="4">
        <v>130</v>
      </c>
      <c r="K1387" s="4">
        <v>60</v>
      </c>
      <c r="L1387" s="4">
        <v>110</v>
      </c>
      <c r="M1387" s="4">
        <v>130</v>
      </c>
      <c r="N1387" s="51">
        <v>107.5</v>
      </c>
      <c r="O1387" s="73"/>
      <c r="P1387" s="65">
        <f t="shared" ref="P1387:P1404" si="440">VLOOKUP(J1387,PER_RC,2,FALSE)</f>
        <v>30</v>
      </c>
      <c r="Q1387" s="49">
        <v>3</v>
      </c>
      <c r="R1387" s="49">
        <v>6</v>
      </c>
      <c r="S1387" s="49">
        <f>VLOOKUP(M1387,PER_IGL,2,FALSE)</f>
        <v>3</v>
      </c>
      <c r="T1387" s="53">
        <v>4</v>
      </c>
      <c r="V1387" s="65">
        <f t="shared" si="426"/>
        <v>2</v>
      </c>
      <c r="W1387" s="65">
        <f t="shared" si="427"/>
        <v>1</v>
      </c>
      <c r="X1387" s="65">
        <f t="shared" si="428"/>
        <v>1</v>
      </c>
      <c r="Y1387" s="65" t="str">
        <f t="shared" si="429"/>
        <v>A1</v>
      </c>
      <c r="AA1387" s="4" t="str">
        <f>IF(VLOOKUP(A1198,[1]Todos!$C$1:$C$2418,1,FALSE),"1-OK","0-NO")</f>
        <v>1-OK</v>
      </c>
    </row>
    <row r="1388" spans="1:27" hidden="1" x14ac:dyDescent="0.25">
      <c r="A1388" s="46">
        <v>200092462</v>
      </c>
      <c r="B1388" s="46" t="s">
        <v>3153</v>
      </c>
      <c r="C1388" s="46" t="s">
        <v>3154</v>
      </c>
      <c r="D1388" s="46" t="s">
        <v>3155</v>
      </c>
      <c r="E1388" s="46" t="s">
        <v>2487</v>
      </c>
      <c r="F1388" s="50" t="s">
        <v>2488</v>
      </c>
      <c r="G1388" s="46"/>
      <c r="J1388" s="4">
        <v>110</v>
      </c>
      <c r="K1388" s="4">
        <v>50</v>
      </c>
      <c r="L1388" s="4">
        <v>60</v>
      </c>
      <c r="M1388" s="4">
        <v>250</v>
      </c>
      <c r="N1388" s="59">
        <v>117.5</v>
      </c>
      <c r="O1388" s="73"/>
      <c r="P1388" s="65">
        <f t="shared" si="440"/>
        <v>16</v>
      </c>
      <c r="Q1388" s="49">
        <f>VLOOKUP(K1388,PER_LC,2,FALSE)</f>
        <v>1</v>
      </c>
      <c r="R1388" s="49">
        <f>VLOOKUP(L1388,PER_CC,2,FALSE)</f>
        <v>2</v>
      </c>
      <c r="S1388" s="49">
        <f>VLOOKUP(M1388,PER_IGL,2,FALSE)</f>
        <v>55</v>
      </c>
      <c r="T1388" s="53">
        <v>5</v>
      </c>
      <c r="V1388" s="65">
        <f t="shared" si="426"/>
        <v>1</v>
      </c>
      <c r="W1388" s="65">
        <f t="shared" si="427"/>
        <v>1</v>
      </c>
      <c r="X1388" s="65">
        <f t="shared" si="428"/>
        <v>1</v>
      </c>
      <c r="Y1388" s="65" t="str">
        <f t="shared" si="429"/>
        <v>B2</v>
      </c>
      <c r="AA1388" s="4" t="str">
        <f>IF(VLOOKUP(A1199,[1]Todos!$C$1:$C$2418,1,FALSE),"1-OK","0-NO")</f>
        <v>1-OK</v>
      </c>
    </row>
    <row r="1389" spans="1:27" hidden="1" x14ac:dyDescent="0.25">
      <c r="A1389" s="46">
        <v>200086529</v>
      </c>
      <c r="B1389" s="46" t="s">
        <v>3164</v>
      </c>
      <c r="C1389" s="46" t="s">
        <v>3165</v>
      </c>
      <c r="D1389" s="46" t="s">
        <v>3166</v>
      </c>
      <c r="E1389" s="46" t="s">
        <v>2487</v>
      </c>
      <c r="F1389" s="50" t="s">
        <v>2488</v>
      </c>
      <c r="G1389" s="46"/>
      <c r="J1389" s="4">
        <v>130</v>
      </c>
      <c r="K1389" s="4">
        <v>50</v>
      </c>
      <c r="L1389" s="4">
        <v>90</v>
      </c>
      <c r="M1389" s="4">
        <v>250</v>
      </c>
      <c r="N1389" s="51">
        <v>130</v>
      </c>
      <c r="O1389" s="73"/>
      <c r="P1389" s="65">
        <f t="shared" si="440"/>
        <v>30</v>
      </c>
      <c r="Q1389" s="49">
        <f>VLOOKUP(K1389,PER_LC,2,FALSE)</f>
        <v>1</v>
      </c>
      <c r="R1389" s="49">
        <v>5</v>
      </c>
      <c r="S1389" s="49">
        <f>VLOOKUP(M1389,PER_IGL,2,FALSE)</f>
        <v>55</v>
      </c>
      <c r="T1389" s="53">
        <v>8</v>
      </c>
      <c r="V1389" s="65">
        <f t="shared" ref="V1389:V1404" si="441">VALUE(IF(J1389&lt;126,"1",IF(J1389&lt;154,"2",IF(J1389&lt;203,"3",IF(J1389&lt;=300,"4","ERROR")))))</f>
        <v>2</v>
      </c>
      <c r="W1389" s="65">
        <f t="shared" ref="W1389:W1404" si="442">VALUE(IF(K1389&lt;125,"1",IF(K1389&lt;158,"2",IF(K1389&lt;200,"3",IF(K1389&lt;=300,"4","ERROR")))))</f>
        <v>1</v>
      </c>
      <c r="X1389" s="65">
        <f t="shared" ref="X1389:X1404" si="443">VALUE(IF(L1389&lt;125,"1",IF(L1389&lt;157,"2",IF(L1389&lt;200,"3",IF(L1389&lt;=300,"4","ERROR")))))</f>
        <v>1</v>
      </c>
      <c r="Y1389" s="65" t="str">
        <f t="shared" ref="Y1389:Y1404" si="444">IF(M1389&lt;123,"-A1",IF(M1389&lt;146,"A1",IF(M1389&lt;171,"A2",IF(M1389&lt;200,"B1",IF(M1389&lt;=300,"B2","ERROR")))))</f>
        <v>B2</v>
      </c>
      <c r="AA1389" s="4" t="str">
        <f>IF(VLOOKUP(A1200,[1]Todos!$C$1:$C$2418,1,FALSE),"1-OK","0-NO")</f>
        <v>1-OK</v>
      </c>
    </row>
    <row r="1390" spans="1:27" hidden="1" x14ac:dyDescent="0.25">
      <c r="A1390" s="46">
        <v>200091911</v>
      </c>
      <c r="B1390" s="46" t="s">
        <v>3197</v>
      </c>
      <c r="C1390" s="46" t="s">
        <v>421</v>
      </c>
      <c r="D1390" s="46" t="s">
        <v>3198</v>
      </c>
      <c r="E1390" s="46" t="s">
        <v>2487</v>
      </c>
      <c r="F1390" s="50" t="s">
        <v>2488</v>
      </c>
      <c r="G1390" s="46"/>
      <c r="J1390" s="4">
        <v>130</v>
      </c>
      <c r="K1390" s="4">
        <v>60</v>
      </c>
      <c r="L1390" s="4">
        <v>110</v>
      </c>
      <c r="M1390" s="4">
        <v>80</v>
      </c>
      <c r="N1390" s="51">
        <v>95</v>
      </c>
      <c r="O1390" s="73"/>
      <c r="P1390" s="65">
        <f t="shared" si="440"/>
        <v>30</v>
      </c>
      <c r="Q1390" s="49">
        <v>3</v>
      </c>
      <c r="R1390" s="49">
        <v>6</v>
      </c>
      <c r="S1390" s="49">
        <v>1</v>
      </c>
      <c r="T1390" s="53">
        <v>3</v>
      </c>
      <c r="V1390" s="65">
        <f t="shared" si="441"/>
        <v>2</v>
      </c>
      <c r="W1390" s="65">
        <f t="shared" si="442"/>
        <v>1</v>
      </c>
      <c r="X1390" s="65">
        <f t="shared" si="443"/>
        <v>1</v>
      </c>
      <c r="Y1390" s="65" t="str">
        <f t="shared" si="444"/>
        <v>-A1</v>
      </c>
      <c r="AA1390" s="4" t="str">
        <f>IF(VLOOKUP(A1201,[1]Todos!$C$1:$C$2418,1,FALSE),"1-OK","0-NO")</f>
        <v>1-OK</v>
      </c>
    </row>
    <row r="1391" spans="1:27" hidden="1" x14ac:dyDescent="0.25">
      <c r="A1391" s="46">
        <v>200093957</v>
      </c>
      <c r="B1391" s="46" t="s">
        <v>3158</v>
      </c>
      <c r="C1391" s="46" t="s">
        <v>137</v>
      </c>
      <c r="D1391" s="46" t="s">
        <v>3159</v>
      </c>
      <c r="E1391" s="46" t="s">
        <v>2487</v>
      </c>
      <c r="F1391" s="50" t="s">
        <v>2488</v>
      </c>
      <c r="G1391" s="46"/>
      <c r="J1391" s="4">
        <v>170</v>
      </c>
      <c r="K1391" s="4">
        <v>40</v>
      </c>
      <c r="L1391" s="4">
        <v>210</v>
      </c>
      <c r="M1391" s="4">
        <v>160</v>
      </c>
      <c r="N1391" s="51">
        <v>145</v>
      </c>
      <c r="O1391" s="73"/>
      <c r="P1391" s="49">
        <f t="shared" si="440"/>
        <v>55</v>
      </c>
      <c r="Q1391" s="49">
        <v>1</v>
      </c>
      <c r="R1391" s="49">
        <f>VLOOKUP(L1391,PER_CC,2,FALSE)</f>
        <v>59</v>
      </c>
      <c r="S1391" s="49">
        <f>VLOOKUP(M1391,PER_IGL,2,FALSE)</f>
        <v>8</v>
      </c>
      <c r="T1391" s="53">
        <f>VLOOKUP(N1391,PER_PGLOB,2,FALSE)</f>
        <v>12</v>
      </c>
      <c r="V1391" s="65">
        <f t="shared" si="441"/>
        <v>3</v>
      </c>
      <c r="W1391" s="65">
        <f t="shared" si="442"/>
        <v>1</v>
      </c>
      <c r="X1391" s="65">
        <f t="shared" si="443"/>
        <v>4</v>
      </c>
      <c r="Y1391" s="65" t="str">
        <f t="shared" si="444"/>
        <v>A2</v>
      </c>
      <c r="AA1391" s="4" t="str">
        <f>IF(VLOOKUP(A1202,[1]Todos!$C$1:$C$2418,1,FALSE),"1-OK","0-NO")</f>
        <v>1-OK</v>
      </c>
    </row>
    <row r="1392" spans="1:27" hidden="1" x14ac:dyDescent="0.25">
      <c r="A1392" s="46">
        <v>200038710</v>
      </c>
      <c r="B1392" s="46" t="s">
        <v>3146</v>
      </c>
      <c r="C1392" s="46" t="s">
        <v>3147</v>
      </c>
      <c r="D1392" s="46" t="s">
        <v>3148</v>
      </c>
      <c r="E1392" s="46" t="s">
        <v>2487</v>
      </c>
      <c r="F1392" s="50" t="s">
        <v>2488</v>
      </c>
      <c r="G1392" s="46"/>
      <c r="J1392" s="4">
        <v>200</v>
      </c>
      <c r="K1392" s="4">
        <v>50</v>
      </c>
      <c r="L1392" s="4">
        <v>250</v>
      </c>
      <c r="M1392" s="4">
        <v>170</v>
      </c>
      <c r="N1392" s="51">
        <v>167.5</v>
      </c>
      <c r="O1392" s="73"/>
      <c r="P1392" s="49">
        <f t="shared" si="440"/>
        <v>79</v>
      </c>
      <c r="Q1392" s="49">
        <f>VLOOKUP(K1392,PER_LC,2,FALSE)</f>
        <v>1</v>
      </c>
      <c r="R1392" s="49">
        <f>VLOOKUP(L1392,PER_CC,2,FALSE)</f>
        <v>96</v>
      </c>
      <c r="S1392" s="49">
        <f>VLOOKUP(M1392,PER_IGL,2,FALSE)</f>
        <v>10</v>
      </c>
      <c r="T1392" s="53">
        <v>26</v>
      </c>
      <c r="V1392" s="65">
        <f t="shared" si="441"/>
        <v>3</v>
      </c>
      <c r="W1392" s="65">
        <f t="shared" si="442"/>
        <v>1</v>
      </c>
      <c r="X1392" s="65">
        <f t="shared" si="443"/>
        <v>4</v>
      </c>
      <c r="Y1392" s="65" t="str">
        <f t="shared" si="444"/>
        <v>A2</v>
      </c>
      <c r="AA1392" s="4" t="str">
        <f>IF(VLOOKUP(A1203,[1]Todos!$C$1:$C$2418,1,FALSE),"1-OK","0-NO")</f>
        <v>1-OK</v>
      </c>
    </row>
    <row r="1393" spans="1:27" hidden="1" x14ac:dyDescent="0.25">
      <c r="A1393" s="46">
        <v>200086823</v>
      </c>
      <c r="B1393" s="46" t="s">
        <v>3134</v>
      </c>
      <c r="C1393" s="46" t="s">
        <v>171</v>
      </c>
      <c r="D1393" s="46" t="s">
        <v>3135</v>
      </c>
      <c r="E1393" s="46" t="s">
        <v>2487</v>
      </c>
      <c r="F1393" s="50" t="s">
        <v>2488</v>
      </c>
      <c r="G1393" s="46"/>
      <c r="J1393" s="4">
        <v>150</v>
      </c>
      <c r="K1393" s="4">
        <v>60</v>
      </c>
      <c r="L1393" s="4">
        <v>230</v>
      </c>
      <c r="M1393" s="4">
        <v>180</v>
      </c>
      <c r="N1393" s="51">
        <v>155</v>
      </c>
      <c r="O1393" s="73"/>
      <c r="P1393" s="49">
        <f t="shared" si="440"/>
        <v>42</v>
      </c>
      <c r="Q1393" s="49">
        <v>3</v>
      </c>
      <c r="R1393" s="49">
        <f>VLOOKUP(L1393,PER_CC,2,FALSE)</f>
        <v>79</v>
      </c>
      <c r="S1393" s="49">
        <f>VLOOKUP(M1393,PER_IGL,2,FALSE)</f>
        <v>13</v>
      </c>
      <c r="T1393" s="53">
        <v>18</v>
      </c>
      <c r="V1393" s="65">
        <f t="shared" si="441"/>
        <v>2</v>
      </c>
      <c r="W1393" s="65">
        <f t="shared" si="442"/>
        <v>1</v>
      </c>
      <c r="X1393" s="65">
        <f t="shared" si="443"/>
        <v>4</v>
      </c>
      <c r="Y1393" s="65" t="str">
        <f t="shared" si="444"/>
        <v>B1</v>
      </c>
      <c r="AA1393" s="4" t="str">
        <f>IF(VLOOKUP(A1204,[1]Todos!$C$1:$C$2418,1,FALSE),"1-OK","0-NO")</f>
        <v>1-OK</v>
      </c>
    </row>
    <row r="1394" spans="1:27" hidden="1" x14ac:dyDescent="0.25">
      <c r="A1394" s="46">
        <v>200068573</v>
      </c>
      <c r="B1394" s="46" t="s">
        <v>3183</v>
      </c>
      <c r="C1394" s="46" t="s">
        <v>527</v>
      </c>
      <c r="D1394" s="46" t="s">
        <v>3184</v>
      </c>
      <c r="E1394" s="46" t="s">
        <v>2487</v>
      </c>
      <c r="F1394" s="50" t="s">
        <v>2488</v>
      </c>
      <c r="G1394" s="46"/>
      <c r="J1394" s="4">
        <v>70</v>
      </c>
      <c r="K1394" s="4">
        <v>50</v>
      </c>
      <c r="L1394" s="4">
        <v>10</v>
      </c>
      <c r="M1394" s="4">
        <v>60</v>
      </c>
      <c r="N1394" s="59">
        <v>47.5</v>
      </c>
      <c r="O1394" s="73"/>
      <c r="P1394" s="49">
        <f t="shared" si="440"/>
        <v>3</v>
      </c>
      <c r="Q1394" s="49">
        <f>VLOOKUP(K1394,PER_LC,2,FALSE)</f>
        <v>1</v>
      </c>
      <c r="R1394" s="49">
        <v>1</v>
      </c>
      <c r="S1394" s="49">
        <v>1</v>
      </c>
      <c r="T1394" s="53">
        <v>1</v>
      </c>
      <c r="V1394" s="65">
        <f t="shared" si="441"/>
        <v>1</v>
      </c>
      <c r="W1394" s="65">
        <f t="shared" si="442"/>
        <v>1</v>
      </c>
      <c r="X1394" s="65">
        <f t="shared" si="443"/>
        <v>1</v>
      </c>
      <c r="Y1394" s="65" t="str">
        <f t="shared" si="444"/>
        <v>-A1</v>
      </c>
      <c r="AA1394" s="4" t="str">
        <f>IF(VLOOKUP(A1205,[1]Todos!$C$1:$C$2418,1,FALSE),"1-OK","0-NO")</f>
        <v>1-OK</v>
      </c>
    </row>
    <row r="1395" spans="1:27" hidden="1" x14ac:dyDescent="0.25">
      <c r="A1395" s="46">
        <v>200092679</v>
      </c>
      <c r="B1395" s="46" t="s">
        <v>3204</v>
      </c>
      <c r="C1395" s="46" t="s">
        <v>3205</v>
      </c>
      <c r="D1395" s="46" t="s">
        <v>3206</v>
      </c>
      <c r="E1395" s="46" t="s">
        <v>2487</v>
      </c>
      <c r="F1395" s="50" t="s">
        <v>2488</v>
      </c>
      <c r="G1395" s="46"/>
      <c r="J1395" s="4">
        <v>100</v>
      </c>
      <c r="K1395" s="4">
        <v>70</v>
      </c>
      <c r="L1395" s="4">
        <v>160</v>
      </c>
      <c r="M1395" s="4">
        <v>180</v>
      </c>
      <c r="N1395" s="51">
        <v>127.5</v>
      </c>
      <c r="O1395" s="73"/>
      <c r="P1395" s="49">
        <f t="shared" si="440"/>
        <v>12</v>
      </c>
      <c r="Q1395" s="49">
        <f>VLOOKUP(K1395,PER_LC,2,FALSE)</f>
        <v>4</v>
      </c>
      <c r="R1395" s="49">
        <f>VLOOKUP(L1395,PER_CC,2,FALSE)</f>
        <v>14</v>
      </c>
      <c r="S1395" s="49">
        <f>VLOOKUP(M1395,PER_IGL,2,FALSE)</f>
        <v>13</v>
      </c>
      <c r="T1395" s="53">
        <v>7</v>
      </c>
      <c r="V1395" s="65">
        <f t="shared" si="441"/>
        <v>1</v>
      </c>
      <c r="W1395" s="65">
        <f t="shared" si="442"/>
        <v>1</v>
      </c>
      <c r="X1395" s="65">
        <f t="shared" si="443"/>
        <v>3</v>
      </c>
      <c r="Y1395" s="65" t="str">
        <f t="shared" si="444"/>
        <v>B1</v>
      </c>
      <c r="AA1395" s="4" t="str">
        <f>IF(VLOOKUP(A1206,[1]Todos!$C$1:$C$2418,1,FALSE),"1-OK","0-NO")</f>
        <v>1-OK</v>
      </c>
    </row>
    <row r="1396" spans="1:27" hidden="1" x14ac:dyDescent="0.25">
      <c r="A1396" s="46">
        <v>200092983</v>
      </c>
      <c r="B1396" s="46" t="s">
        <v>3178</v>
      </c>
      <c r="C1396" s="46" t="s">
        <v>3179</v>
      </c>
      <c r="D1396" s="46" t="s">
        <v>3180</v>
      </c>
      <c r="E1396" s="46" t="s">
        <v>2487</v>
      </c>
      <c r="F1396" s="50" t="s">
        <v>2488</v>
      </c>
      <c r="G1396" s="46"/>
      <c r="J1396" s="4">
        <v>220</v>
      </c>
      <c r="K1396" s="4">
        <v>70</v>
      </c>
      <c r="L1396" s="4">
        <v>110</v>
      </c>
      <c r="M1396" s="4">
        <v>210</v>
      </c>
      <c r="N1396" s="51">
        <v>152.5</v>
      </c>
      <c r="O1396" s="73"/>
      <c r="P1396" s="49">
        <f t="shared" si="440"/>
        <v>89</v>
      </c>
      <c r="Q1396" s="49">
        <f>VLOOKUP(K1396,PER_LC,2,FALSE)</f>
        <v>4</v>
      </c>
      <c r="R1396" s="49">
        <v>6</v>
      </c>
      <c r="S1396" s="49">
        <f>VLOOKUP(M1396,PER_IGL,2,FALSE)</f>
        <v>26</v>
      </c>
      <c r="T1396" s="53">
        <v>16</v>
      </c>
      <c r="V1396" s="65">
        <f t="shared" si="441"/>
        <v>4</v>
      </c>
      <c r="W1396" s="65">
        <f t="shared" si="442"/>
        <v>1</v>
      </c>
      <c r="X1396" s="65">
        <f t="shared" si="443"/>
        <v>1</v>
      </c>
      <c r="Y1396" s="65" t="str">
        <f t="shared" si="444"/>
        <v>B2</v>
      </c>
      <c r="AA1396" s="4" t="str">
        <f>IF(VLOOKUP(A1207,[1]Todos!$C$1:$C$2418,1,FALSE),"1-OK","0-NO")</f>
        <v>1-OK</v>
      </c>
    </row>
    <row r="1397" spans="1:27" hidden="1" x14ac:dyDescent="0.25">
      <c r="A1397" s="46">
        <v>200089278</v>
      </c>
      <c r="B1397" s="46" t="s">
        <v>3174</v>
      </c>
      <c r="C1397" s="46" t="s">
        <v>324</v>
      </c>
      <c r="D1397" s="46" t="s">
        <v>3175</v>
      </c>
      <c r="E1397" s="46" t="s">
        <v>2487</v>
      </c>
      <c r="F1397" s="50" t="s">
        <v>2488</v>
      </c>
      <c r="G1397" s="46"/>
      <c r="J1397" s="4">
        <v>70</v>
      </c>
      <c r="K1397" s="4">
        <v>60</v>
      </c>
      <c r="L1397" s="4">
        <v>170</v>
      </c>
      <c r="M1397" s="4">
        <v>160</v>
      </c>
      <c r="N1397" s="59">
        <v>115</v>
      </c>
      <c r="O1397" s="73"/>
      <c r="P1397" s="49">
        <f t="shared" si="440"/>
        <v>3</v>
      </c>
      <c r="Q1397" s="49">
        <v>3</v>
      </c>
      <c r="R1397" s="49">
        <f>VLOOKUP(L1397,PER_CC,2,FALSE)</f>
        <v>18</v>
      </c>
      <c r="S1397" s="49">
        <f>VLOOKUP(M1397,PER_IGL,2,FALSE)</f>
        <v>8</v>
      </c>
      <c r="T1397" s="53">
        <v>5</v>
      </c>
      <c r="V1397" s="65">
        <f t="shared" si="441"/>
        <v>1</v>
      </c>
      <c r="W1397" s="65">
        <f t="shared" si="442"/>
        <v>1</v>
      </c>
      <c r="X1397" s="65">
        <f t="shared" si="443"/>
        <v>3</v>
      </c>
      <c r="Y1397" s="65" t="str">
        <f t="shared" si="444"/>
        <v>A2</v>
      </c>
      <c r="AA1397" s="4" t="str">
        <f>IF(VLOOKUP(A1208,[1]Todos!$C$1:$C$2418,1,FALSE),"1-OK","0-NO")</f>
        <v>1-OK</v>
      </c>
    </row>
    <row r="1398" spans="1:27" hidden="1" x14ac:dyDescent="0.25">
      <c r="A1398" s="46">
        <v>200075799</v>
      </c>
      <c r="B1398" s="46" t="s">
        <v>3156</v>
      </c>
      <c r="C1398" s="46" t="s">
        <v>1388</v>
      </c>
      <c r="D1398" s="46" t="s">
        <v>3157</v>
      </c>
      <c r="E1398" s="46" t="s">
        <v>2487</v>
      </c>
      <c r="F1398" s="50" t="s">
        <v>2488</v>
      </c>
      <c r="G1398" s="46"/>
      <c r="J1398" s="4">
        <v>100</v>
      </c>
      <c r="K1398" s="4">
        <v>60</v>
      </c>
      <c r="L1398" s="4">
        <v>60</v>
      </c>
      <c r="M1398" s="4">
        <v>120</v>
      </c>
      <c r="N1398" s="59">
        <v>85</v>
      </c>
      <c r="O1398" s="73"/>
      <c r="P1398" s="49">
        <f t="shared" si="440"/>
        <v>12</v>
      </c>
      <c r="Q1398" s="49">
        <v>3</v>
      </c>
      <c r="R1398" s="49">
        <f>VLOOKUP(L1398,PER_CC,2,FALSE)</f>
        <v>2</v>
      </c>
      <c r="S1398" s="49">
        <v>2</v>
      </c>
      <c r="T1398" s="53">
        <v>2</v>
      </c>
      <c r="V1398" s="65">
        <f t="shared" si="441"/>
        <v>1</v>
      </c>
      <c r="W1398" s="65">
        <f t="shared" si="442"/>
        <v>1</v>
      </c>
      <c r="X1398" s="65">
        <f t="shared" si="443"/>
        <v>1</v>
      </c>
      <c r="Y1398" s="65" t="str">
        <f t="shared" si="444"/>
        <v>-A1</v>
      </c>
      <c r="AA1398" s="4" t="str">
        <f>IF(VLOOKUP(A1209,[1]Todos!$C$1:$C$2418,1,FALSE),"1-OK","0-NO")</f>
        <v>1-OK</v>
      </c>
    </row>
    <row r="1399" spans="1:27" hidden="1" x14ac:dyDescent="0.25">
      <c r="A1399" s="46">
        <v>200088613</v>
      </c>
      <c r="B1399" s="46" t="s">
        <v>3129</v>
      </c>
      <c r="C1399" s="46" t="s">
        <v>384</v>
      </c>
      <c r="D1399" s="46" t="s">
        <v>3130</v>
      </c>
      <c r="E1399" s="46" t="s">
        <v>2487</v>
      </c>
      <c r="F1399" s="50" t="s">
        <v>2488</v>
      </c>
      <c r="G1399" s="46"/>
      <c r="J1399" s="4">
        <v>130</v>
      </c>
      <c r="K1399" s="4">
        <v>60</v>
      </c>
      <c r="L1399" s="4">
        <v>180</v>
      </c>
      <c r="M1399" s="4">
        <v>120</v>
      </c>
      <c r="N1399" s="51">
        <v>122.5</v>
      </c>
      <c r="O1399" s="73"/>
      <c r="P1399" s="49">
        <f t="shared" si="440"/>
        <v>30</v>
      </c>
      <c r="Q1399" s="49">
        <v>3</v>
      </c>
      <c r="R1399" s="49">
        <f>VLOOKUP(L1399,PER_CC,2,FALSE)</f>
        <v>29</v>
      </c>
      <c r="S1399" s="49">
        <v>2</v>
      </c>
      <c r="T1399" s="52">
        <v>6</v>
      </c>
      <c r="V1399" s="65">
        <f t="shared" si="441"/>
        <v>2</v>
      </c>
      <c r="W1399" s="65">
        <f t="shared" si="442"/>
        <v>1</v>
      </c>
      <c r="X1399" s="65">
        <f t="shared" si="443"/>
        <v>3</v>
      </c>
      <c r="Y1399" s="65" t="str">
        <f t="shared" si="444"/>
        <v>-A1</v>
      </c>
      <c r="AA1399" s="4" t="str">
        <f>IF(VLOOKUP(A1210,[1]Todos!$C$1:$C$2418,1,FALSE),"1-OK","0-NO")</f>
        <v>1-OK</v>
      </c>
    </row>
    <row r="1400" spans="1:27" hidden="1" x14ac:dyDescent="0.25">
      <c r="A1400" s="46">
        <v>200092014</v>
      </c>
      <c r="B1400" s="46" t="s">
        <v>3138</v>
      </c>
      <c r="C1400" s="46" t="s">
        <v>3139</v>
      </c>
      <c r="D1400" s="46" t="s">
        <v>3140</v>
      </c>
      <c r="E1400" s="46" t="s">
        <v>2487</v>
      </c>
      <c r="F1400" s="50" t="s">
        <v>2488</v>
      </c>
      <c r="G1400" s="46"/>
      <c r="J1400" s="4">
        <v>110</v>
      </c>
      <c r="K1400" s="4">
        <v>100</v>
      </c>
      <c r="L1400" s="4">
        <v>220</v>
      </c>
      <c r="M1400" s="4">
        <v>80</v>
      </c>
      <c r="N1400" s="51">
        <v>127.5</v>
      </c>
      <c r="O1400" s="73"/>
      <c r="P1400" s="49">
        <f t="shared" si="440"/>
        <v>16</v>
      </c>
      <c r="Q1400" s="49">
        <f>VLOOKUP(K1400,PER_LC,2,FALSE)</f>
        <v>9</v>
      </c>
      <c r="R1400" s="49">
        <f>VLOOKUP(L1400,PER_CC,2,FALSE)</f>
        <v>69</v>
      </c>
      <c r="S1400" s="49">
        <v>1</v>
      </c>
      <c r="T1400" s="52">
        <v>7</v>
      </c>
      <c r="V1400" s="65">
        <f t="shared" si="441"/>
        <v>1</v>
      </c>
      <c r="W1400" s="65">
        <f t="shared" si="442"/>
        <v>1</v>
      </c>
      <c r="X1400" s="65">
        <f t="shared" si="443"/>
        <v>4</v>
      </c>
      <c r="Y1400" s="65" t="str">
        <f t="shared" si="444"/>
        <v>-A1</v>
      </c>
      <c r="AA1400" s="4" t="s">
        <v>264</v>
      </c>
    </row>
    <row r="1401" spans="1:27" hidden="1" x14ac:dyDescent="0.25">
      <c r="A1401" s="46">
        <v>200101821</v>
      </c>
      <c r="B1401" s="46" t="s">
        <v>3185</v>
      </c>
      <c r="C1401" s="46" t="s">
        <v>112</v>
      </c>
      <c r="D1401" s="46" t="s">
        <v>3186</v>
      </c>
      <c r="E1401" s="46" t="s">
        <v>2487</v>
      </c>
      <c r="F1401" s="50" t="s">
        <v>2488</v>
      </c>
      <c r="G1401" s="46"/>
      <c r="J1401" s="4">
        <v>160</v>
      </c>
      <c r="K1401" s="4">
        <v>70</v>
      </c>
      <c r="L1401" s="4">
        <v>230</v>
      </c>
      <c r="M1401" s="4">
        <v>150</v>
      </c>
      <c r="N1401" s="51">
        <v>152.5</v>
      </c>
      <c r="O1401" s="73"/>
      <c r="P1401" s="49">
        <f t="shared" si="440"/>
        <v>48</v>
      </c>
      <c r="Q1401" s="49">
        <f>VLOOKUP(K1401,PER_LC,2,FALSE)</f>
        <v>4</v>
      </c>
      <c r="R1401" s="49">
        <f>VLOOKUP(L1401,PER_CC,2,FALSE)</f>
        <v>79</v>
      </c>
      <c r="S1401" s="49">
        <f>VLOOKUP(M1401,PER_IGL,2,FALSE)</f>
        <v>6</v>
      </c>
      <c r="T1401" s="52">
        <v>16</v>
      </c>
      <c r="V1401" s="65">
        <f t="shared" si="441"/>
        <v>3</v>
      </c>
      <c r="W1401" s="65">
        <f t="shared" si="442"/>
        <v>1</v>
      </c>
      <c r="X1401" s="65">
        <f t="shared" si="443"/>
        <v>4</v>
      </c>
      <c r="Y1401" s="65" t="str">
        <f t="shared" si="444"/>
        <v>A2</v>
      </c>
      <c r="AA1401" s="4" t="str">
        <f>IF(VLOOKUP(A1212,[1]Todos!$C$1:$C$2418,1,FALSE),"1-OK","0-NO")</f>
        <v>1-OK</v>
      </c>
    </row>
    <row r="1402" spans="1:27" hidden="1" x14ac:dyDescent="0.25">
      <c r="A1402" s="46">
        <v>200090242</v>
      </c>
      <c r="B1402" s="46" t="s">
        <v>3162</v>
      </c>
      <c r="C1402" s="46" t="s">
        <v>3</v>
      </c>
      <c r="D1402" s="46" t="s">
        <v>3163</v>
      </c>
      <c r="E1402" s="46" t="s">
        <v>2487</v>
      </c>
      <c r="F1402" s="50" t="s">
        <v>2488</v>
      </c>
      <c r="G1402" s="46"/>
      <c r="J1402" s="4">
        <v>180</v>
      </c>
      <c r="K1402" s="4">
        <v>110</v>
      </c>
      <c r="L1402" s="4">
        <v>30</v>
      </c>
      <c r="M1402" s="4">
        <v>260</v>
      </c>
      <c r="N1402" s="59">
        <v>145</v>
      </c>
      <c r="O1402" s="73"/>
      <c r="P1402" s="49">
        <f t="shared" si="440"/>
        <v>67</v>
      </c>
      <c r="Q1402" s="49">
        <v>11</v>
      </c>
      <c r="R1402" s="49">
        <v>1</v>
      </c>
      <c r="S1402" s="49">
        <f>VLOOKUP(M1402,PER_IGL,2,FALSE)</f>
        <v>66</v>
      </c>
      <c r="T1402" s="52">
        <f>VLOOKUP(N1402,PER_PGLOB,2,FALSE)</f>
        <v>12</v>
      </c>
      <c r="V1402" s="65">
        <f t="shared" si="441"/>
        <v>3</v>
      </c>
      <c r="W1402" s="65">
        <f t="shared" si="442"/>
        <v>1</v>
      </c>
      <c r="X1402" s="65">
        <f t="shared" si="443"/>
        <v>1</v>
      </c>
      <c r="Y1402" s="65" t="str">
        <f t="shared" si="444"/>
        <v>B2</v>
      </c>
      <c r="AA1402" s="4" t="str">
        <f>IF(VLOOKUP(A1213,[1]Todos!$C$1:$C$2418,1,FALSE),"1-OK","0-NO")</f>
        <v>1-OK</v>
      </c>
    </row>
    <row r="1403" spans="1:27" hidden="1" x14ac:dyDescent="0.25">
      <c r="A1403" s="46">
        <v>200088384</v>
      </c>
      <c r="B1403" s="46" t="s">
        <v>3127</v>
      </c>
      <c r="C1403" s="46" t="s">
        <v>112</v>
      </c>
      <c r="D1403" s="46" t="s">
        <v>3128</v>
      </c>
      <c r="E1403" s="46" t="s">
        <v>2487</v>
      </c>
      <c r="F1403" s="50" t="s">
        <v>2488</v>
      </c>
      <c r="G1403" s="46"/>
      <c r="J1403" s="4">
        <v>210</v>
      </c>
      <c r="K1403" s="4">
        <v>70</v>
      </c>
      <c r="L1403" s="4">
        <v>190</v>
      </c>
      <c r="M1403" s="4">
        <v>260</v>
      </c>
      <c r="N1403" s="51">
        <v>182.5</v>
      </c>
      <c r="O1403" s="73"/>
      <c r="P1403" s="49">
        <f t="shared" si="440"/>
        <v>83</v>
      </c>
      <c r="Q1403" s="49">
        <f>VLOOKUP(K1403,PER_LC,2,FALSE)</f>
        <v>4</v>
      </c>
      <c r="R1403" s="49">
        <f>VLOOKUP(L1403,PER_CC,2,FALSE)</f>
        <v>36</v>
      </c>
      <c r="S1403" s="49">
        <f>VLOOKUP(M1403,PER_IGL,2,FALSE)</f>
        <v>66</v>
      </c>
      <c r="T1403" s="52">
        <v>40</v>
      </c>
      <c r="V1403" s="65">
        <f t="shared" si="441"/>
        <v>4</v>
      </c>
      <c r="W1403" s="65">
        <f t="shared" si="442"/>
        <v>1</v>
      </c>
      <c r="X1403" s="65">
        <f t="shared" si="443"/>
        <v>3</v>
      </c>
      <c r="Y1403" s="65" t="str">
        <f t="shared" si="444"/>
        <v>B2</v>
      </c>
      <c r="AA1403" s="4" t="str">
        <f>IF(VLOOKUP(A1214,[1]Todos!$C$1:$C$2418,1,FALSE),"1-OK","0-NO")</f>
        <v>1-OK</v>
      </c>
    </row>
    <row r="1404" spans="1:27" hidden="1" x14ac:dyDescent="0.25">
      <c r="A1404" s="46">
        <v>200091536</v>
      </c>
      <c r="B1404" s="46" t="s">
        <v>1362</v>
      </c>
      <c r="C1404" s="46" t="s">
        <v>198</v>
      </c>
      <c r="D1404" s="46" t="s">
        <v>3210</v>
      </c>
      <c r="E1404" s="46" t="s">
        <v>2487</v>
      </c>
      <c r="F1404" s="50" t="s">
        <v>2488</v>
      </c>
      <c r="G1404" s="46"/>
      <c r="J1404" s="4">
        <v>130</v>
      </c>
      <c r="K1404" s="4">
        <v>70</v>
      </c>
      <c r="L1404" s="4">
        <v>80</v>
      </c>
      <c r="M1404" s="4">
        <v>270</v>
      </c>
      <c r="N1404" s="51">
        <v>137.5</v>
      </c>
      <c r="O1404" s="73"/>
      <c r="P1404" s="49">
        <f t="shared" si="440"/>
        <v>30</v>
      </c>
      <c r="Q1404" s="49">
        <f>VLOOKUP(K1404,PER_LC,2,FALSE)</f>
        <v>4</v>
      </c>
      <c r="R1404" s="49">
        <f>VLOOKUP(L1404,PER_CC,2,FALSE)</f>
        <v>4</v>
      </c>
      <c r="S1404" s="49">
        <f>VLOOKUP(M1404,PER_IGL,2,FALSE)</f>
        <v>80</v>
      </c>
      <c r="T1404" s="52">
        <v>10</v>
      </c>
      <c r="V1404" s="65">
        <f t="shared" si="441"/>
        <v>2</v>
      </c>
      <c r="W1404" s="65">
        <f t="shared" si="442"/>
        <v>1</v>
      </c>
      <c r="X1404" s="65">
        <f t="shared" si="443"/>
        <v>1</v>
      </c>
      <c r="Y1404" s="65" t="str">
        <f t="shared" si="444"/>
        <v>B2</v>
      </c>
      <c r="AA1404" s="4" t="str">
        <f>IF(VLOOKUP(A1215,[1]Todos!$C$1:$C$2418,1,FALSE),"1-OK","0-NO")</f>
        <v>1-OK</v>
      </c>
    </row>
  </sheetData>
  <autoFilter ref="A1:AA1404">
    <filterColumn colId="8">
      <customFilters>
        <customFilter operator="notEqual" val=" "/>
      </customFilters>
    </filterColumn>
    <sortState ref="A2:AA1404">
      <sortCondition ref="G2:G1404"/>
      <sortCondition ref="E2:E1404"/>
      <sortCondition ref="B2:B1404"/>
      <sortCondition ref="C2:C1404"/>
    </sortState>
  </autoFilter>
  <sortState ref="A2:AA1406">
    <sortCondition ref="G2:G1406"/>
    <sortCondition ref="E2:E1406"/>
    <sortCondition ref="B2:B1406"/>
    <sortCondition ref="C2:C1406"/>
  </sortState>
  <conditionalFormatting sqref="J1:Y1 V983:Y1404 U2:Y982 J3:N981 P2:P1265 Q2:Q1379 R2:R1372 S2:S1373 T2:T1398 J2:O2 O3:O1404">
    <cfRule type="containsBlanks" dxfId="8" priority="20">
      <formula>LEN(TRIM(J1))=0</formula>
    </cfRule>
  </conditionalFormatting>
  <conditionalFormatting sqref="V983:X1404 U2:X982">
    <cfRule type="cellIs" dxfId="7" priority="16" operator="equal">
      <formula>4</formula>
    </cfRule>
    <cfRule type="cellIs" dxfId="6" priority="17" operator="equal">
      <formula>3</formula>
    </cfRule>
    <cfRule type="cellIs" dxfId="5" priority="18" operator="equal">
      <formula>2</formula>
    </cfRule>
    <cfRule type="cellIs" dxfId="4" priority="19" operator="equal">
      <formula>1</formula>
    </cfRule>
  </conditionalFormatting>
  <conditionalFormatting sqref="Y2:Y1404">
    <cfRule type="containsText" dxfId="3" priority="13" operator="containsText" text="A1">
      <formula>NOT(ISERROR(SEARCH("A1",Y2)))</formula>
    </cfRule>
    <cfRule type="containsText" dxfId="2" priority="14" operator="containsText" text="A2">
      <formula>NOT(ISERROR(SEARCH("A2",Y2)))</formula>
    </cfRule>
    <cfRule type="containsText" dxfId="1" priority="15" operator="containsText" text="B">
      <formula>NOT(ISERROR(SEARCH("B",Y2)))</formula>
    </cfRule>
  </conditionalFormatting>
  <conditionalFormatting sqref="J982:N982">
    <cfRule type="containsBlanks" dxfId="0" priority="12">
      <formula>LEN(TRIM(J982))=0</formula>
    </cfRule>
  </conditionalFormatting>
  <dataValidations count="3">
    <dataValidation allowBlank="1" showInputMessage="1" showErrorMessage="1" promptTitle="RECUERDE" prompt="Seleccione el Programa Académico del filtro de búsqueda." sqref="E1"/>
    <dataValidation allowBlank="1" showInputMessage="1" showErrorMessage="1" promptTitle="RECUERDE" prompt="Seleccione el División Académica del filtro de búsqueda." sqref="F1"/>
    <dataValidation allowBlank="1" showInputMessage="1" showErrorMessage="1" promptTitle="ADVERTENCIA" prompt="Tenga en cuenta que hubo estudiantes que realizaron el simulacro y no están registrados para realizar la prueba Saber Pro 2019 ante el ICFES." sqref="AA1"/>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B3:M101"/>
  <sheetViews>
    <sheetView tabSelected="1" zoomScaleNormal="100" workbookViewId="0">
      <selection activeCell="E19" sqref="E19:F19"/>
    </sheetView>
  </sheetViews>
  <sheetFormatPr baseColWidth="10" defaultRowHeight="15" x14ac:dyDescent="0.25"/>
  <cols>
    <col min="1" max="12" width="11.42578125" style="18"/>
    <col min="13" max="13" width="11.85546875" style="38" bestFit="1" customWidth="1"/>
    <col min="14" max="16384" width="11.42578125" style="18"/>
  </cols>
  <sheetData>
    <row r="3" spans="2:13" ht="15.75" thickBot="1" x14ac:dyDescent="0.3"/>
    <row r="4" spans="2:13" x14ac:dyDescent="0.25">
      <c r="B4" s="22"/>
      <c r="C4" s="23"/>
      <c r="D4" s="23"/>
      <c r="E4" s="23"/>
      <c r="F4" s="23"/>
      <c r="G4" s="23"/>
      <c r="H4" s="23"/>
      <c r="I4" s="23"/>
      <c r="J4" s="23"/>
      <c r="K4" s="24"/>
    </row>
    <row r="5" spans="2:13" x14ac:dyDescent="0.25">
      <c r="B5" s="25"/>
      <c r="C5" s="7"/>
      <c r="D5" s="7"/>
      <c r="E5" s="7"/>
      <c r="F5" s="7"/>
      <c r="G5" s="7"/>
      <c r="H5" s="7"/>
      <c r="I5" s="7"/>
      <c r="J5" s="7"/>
      <c r="K5" s="26"/>
    </row>
    <row r="6" spans="2:13" ht="15" customHeight="1" x14ac:dyDescent="0.25">
      <c r="B6" s="25"/>
      <c r="C6" s="7"/>
      <c r="D6" s="7"/>
      <c r="E6" s="7"/>
      <c r="F6" s="7"/>
      <c r="G6" s="7"/>
      <c r="H6" s="144" t="s">
        <v>30</v>
      </c>
      <c r="I6" s="144"/>
      <c r="J6" s="144"/>
      <c r="K6" s="26"/>
    </row>
    <row r="7" spans="2:13" ht="15" customHeight="1" x14ac:dyDescent="0.25">
      <c r="B7" s="25"/>
      <c r="C7" s="7"/>
      <c r="D7" s="7"/>
      <c r="E7" s="7"/>
      <c r="F7" s="7"/>
      <c r="G7" s="7"/>
      <c r="H7" s="145"/>
      <c r="I7" s="145"/>
      <c r="J7" s="145"/>
      <c r="K7" s="26"/>
    </row>
    <row r="8" spans="2:13" x14ac:dyDescent="0.25">
      <c r="B8" s="25"/>
      <c r="C8" s="7"/>
      <c r="D8" s="7"/>
      <c r="E8" s="7"/>
      <c r="F8" s="7"/>
      <c r="G8" s="7"/>
      <c r="H8" s="145"/>
      <c r="I8" s="145"/>
      <c r="J8" s="145"/>
      <c r="K8" s="26"/>
    </row>
    <row r="9" spans="2:13" x14ac:dyDescent="0.25">
      <c r="B9" s="25"/>
      <c r="C9" s="7"/>
      <c r="D9" s="7"/>
      <c r="E9" s="7"/>
      <c r="F9" s="7"/>
      <c r="G9" s="7"/>
      <c r="H9" s="145" t="s">
        <v>31</v>
      </c>
      <c r="I9" s="145"/>
      <c r="J9" s="145"/>
      <c r="K9" s="26"/>
    </row>
    <row r="10" spans="2:13" ht="15.75" thickBot="1" x14ac:dyDescent="0.3">
      <c r="B10" s="25"/>
      <c r="C10" s="7"/>
      <c r="D10" s="7"/>
      <c r="E10" s="7"/>
      <c r="F10" s="7"/>
      <c r="G10" s="7"/>
      <c r="H10" s="146"/>
      <c r="I10" s="146"/>
      <c r="J10" s="146"/>
      <c r="K10" s="26"/>
    </row>
    <row r="11" spans="2:13" ht="15" customHeight="1" x14ac:dyDescent="0.25">
      <c r="B11" s="25"/>
      <c r="C11" s="147" t="s">
        <v>265</v>
      </c>
      <c r="D11" s="148"/>
      <c r="E11" s="148"/>
      <c r="F11" s="149"/>
      <c r="G11" s="7"/>
      <c r="H11" s="27"/>
      <c r="I11" s="27"/>
      <c r="J11" s="27"/>
      <c r="K11" s="26"/>
    </row>
    <row r="12" spans="2:13" x14ac:dyDescent="0.25">
      <c r="B12" s="25"/>
      <c r="C12" s="150"/>
      <c r="D12" s="151"/>
      <c r="E12" s="151"/>
      <c r="F12" s="152"/>
      <c r="G12" s="3"/>
      <c r="H12" s="156" t="s">
        <v>32</v>
      </c>
      <c r="I12" s="157"/>
      <c r="J12" s="158"/>
      <c r="K12" s="26"/>
    </row>
    <row r="13" spans="2:13" ht="15" customHeight="1" x14ac:dyDescent="0.25">
      <c r="B13" s="25"/>
      <c r="C13" s="150"/>
      <c r="D13" s="151"/>
      <c r="E13" s="151"/>
      <c r="F13" s="152"/>
      <c r="G13" s="7"/>
      <c r="H13" s="159" t="s">
        <v>33</v>
      </c>
      <c r="I13" s="160"/>
      <c r="J13" s="163" t="e">
        <f>VLOOKUP(E19,SIMU,14,FALSE)</f>
        <v>#N/A</v>
      </c>
      <c r="K13" s="26"/>
    </row>
    <row r="14" spans="2:13" x14ac:dyDescent="0.25">
      <c r="B14" s="25"/>
      <c r="C14" s="150"/>
      <c r="D14" s="151"/>
      <c r="E14" s="151"/>
      <c r="F14" s="152"/>
      <c r="G14" s="7"/>
      <c r="H14" s="161"/>
      <c r="I14" s="162"/>
      <c r="J14" s="164"/>
      <c r="K14" s="26"/>
    </row>
    <row r="15" spans="2:13" x14ac:dyDescent="0.25">
      <c r="B15" s="25"/>
      <c r="C15" s="153"/>
      <c r="D15" s="154"/>
      <c r="E15" s="154"/>
      <c r="F15" s="155"/>
      <c r="G15" s="7"/>
      <c r="H15" s="7"/>
      <c r="I15" s="7"/>
      <c r="J15" s="7"/>
      <c r="K15" s="26"/>
    </row>
    <row r="16" spans="2:13" x14ac:dyDescent="0.25">
      <c r="B16" s="25"/>
      <c r="C16" s="28"/>
      <c r="D16" s="28"/>
      <c r="E16" s="28"/>
      <c r="F16" s="28"/>
      <c r="G16" s="7"/>
      <c r="H16" s="134" t="s">
        <v>34</v>
      </c>
      <c r="I16" s="135"/>
      <c r="J16" s="136"/>
      <c r="K16" s="26"/>
      <c r="M16" s="38" t="s">
        <v>58</v>
      </c>
    </row>
    <row r="17" spans="2:13" x14ac:dyDescent="0.25">
      <c r="B17" s="25"/>
      <c r="C17" s="137" t="s">
        <v>35</v>
      </c>
      <c r="D17" s="138"/>
      <c r="E17" s="139" t="e">
        <f>VLOOKUP(E19,SIMU,7,FALSE)</f>
        <v>#N/A</v>
      </c>
      <c r="F17" s="140"/>
      <c r="G17" s="7"/>
      <c r="H17" s="141"/>
      <c r="I17" s="142"/>
      <c r="J17" s="143"/>
      <c r="K17" s="26"/>
      <c r="M17" s="38" t="e">
        <f>VLOOKUP(E19,SIMU,20,FALSE)</f>
        <v>#N/A</v>
      </c>
    </row>
    <row r="18" spans="2:13" x14ac:dyDescent="0.25">
      <c r="B18" s="25"/>
      <c r="C18" s="121" t="s">
        <v>36</v>
      </c>
      <c r="D18" s="122"/>
      <c r="E18" s="139">
        <v>43701</v>
      </c>
      <c r="F18" s="140"/>
      <c r="G18" s="7"/>
      <c r="H18" s="6"/>
      <c r="I18" s="7"/>
      <c r="J18" s="8"/>
      <c r="K18" s="26"/>
    </row>
    <row r="19" spans="2:13" x14ac:dyDescent="0.25">
      <c r="B19" s="25"/>
      <c r="C19" s="117" t="s">
        <v>10</v>
      </c>
      <c r="D19" s="118"/>
      <c r="E19" s="119"/>
      <c r="F19" s="120"/>
      <c r="G19" s="7"/>
      <c r="H19" s="6"/>
      <c r="I19" s="7"/>
      <c r="J19" s="8"/>
      <c r="K19" s="26"/>
    </row>
    <row r="20" spans="2:13" x14ac:dyDescent="0.25">
      <c r="B20" s="25"/>
      <c r="C20" s="121" t="s">
        <v>37</v>
      </c>
      <c r="D20" s="122"/>
      <c r="E20" s="123" t="e">
        <f>VLOOKUP(E19,SIMU,3,FALSE)</f>
        <v>#N/A</v>
      </c>
      <c r="F20" s="124"/>
      <c r="G20" s="7"/>
      <c r="H20" s="6"/>
      <c r="I20" s="7"/>
      <c r="J20" s="8"/>
      <c r="K20" s="26"/>
    </row>
    <row r="21" spans="2:13" x14ac:dyDescent="0.25">
      <c r="B21" s="25"/>
      <c r="C21" s="121" t="s">
        <v>0</v>
      </c>
      <c r="D21" s="122"/>
      <c r="E21" s="123" t="e">
        <f>VLOOKUP(E19,SIMU,2,FALSE)</f>
        <v>#N/A</v>
      </c>
      <c r="F21" s="124"/>
      <c r="G21" s="7"/>
      <c r="H21" s="6"/>
      <c r="I21" s="7"/>
      <c r="J21" s="8"/>
      <c r="K21" s="26"/>
    </row>
    <row r="22" spans="2:13" x14ac:dyDescent="0.25">
      <c r="B22" s="25"/>
      <c r="C22" s="121" t="s">
        <v>51</v>
      </c>
      <c r="D22" s="122"/>
      <c r="E22" s="125" t="e">
        <f>VLOOKUP(E19,SIMU,5,FALSE)</f>
        <v>#N/A</v>
      </c>
      <c r="F22" s="126"/>
      <c r="G22" s="7"/>
      <c r="H22" s="6"/>
      <c r="I22" s="7"/>
      <c r="J22" s="8"/>
      <c r="K22" s="26"/>
    </row>
    <row r="23" spans="2:13" ht="30" customHeight="1" x14ac:dyDescent="0.25">
      <c r="B23" s="25"/>
      <c r="C23" s="127" t="s">
        <v>50</v>
      </c>
      <c r="D23" s="128"/>
      <c r="E23" s="129" t="e">
        <f>VLOOKUP(E19,SIMU,6,FALSE)</f>
        <v>#N/A</v>
      </c>
      <c r="F23" s="130"/>
      <c r="G23" s="7"/>
      <c r="H23" s="9"/>
      <c r="I23" s="10"/>
      <c r="J23" s="11"/>
      <c r="K23" s="26"/>
    </row>
    <row r="24" spans="2:13" x14ac:dyDescent="0.25">
      <c r="B24" s="25"/>
      <c r="C24" s="7"/>
      <c r="D24" s="7"/>
      <c r="E24" s="7"/>
      <c r="F24" s="7"/>
      <c r="G24" s="7"/>
      <c r="H24" s="7"/>
      <c r="I24" s="7"/>
      <c r="J24" s="7"/>
      <c r="K24" s="26"/>
    </row>
    <row r="25" spans="2:13" x14ac:dyDescent="0.25">
      <c r="B25" s="25"/>
      <c r="C25" s="7"/>
      <c r="D25" s="7"/>
      <c r="E25" s="7"/>
      <c r="F25" s="7"/>
      <c r="G25" s="7"/>
      <c r="H25" s="7"/>
      <c r="I25" s="7"/>
      <c r="J25" s="7"/>
      <c r="K25" s="26"/>
    </row>
    <row r="26" spans="2:13" ht="15.75" x14ac:dyDescent="0.25">
      <c r="B26" s="25"/>
      <c r="C26" s="131" t="s">
        <v>38</v>
      </c>
      <c r="D26" s="132"/>
      <c r="E26" s="132"/>
      <c r="F26" s="132"/>
      <c r="G26" s="132"/>
      <c r="H26" s="132"/>
      <c r="I26" s="132"/>
      <c r="J26" s="133"/>
      <c r="K26" s="26"/>
    </row>
    <row r="27" spans="2:13" ht="30" customHeight="1" x14ac:dyDescent="0.25">
      <c r="B27" s="25"/>
      <c r="C27" s="111" t="s">
        <v>39</v>
      </c>
      <c r="D27" s="112"/>
      <c r="E27" s="113" t="s">
        <v>40</v>
      </c>
      <c r="F27" s="114"/>
      <c r="G27" s="115"/>
      <c r="H27" s="111" t="s">
        <v>41</v>
      </c>
      <c r="I27" s="116"/>
      <c r="J27" s="112"/>
      <c r="K27" s="26"/>
      <c r="M27" s="38" t="s">
        <v>58</v>
      </c>
    </row>
    <row r="28" spans="2:13" ht="42.6" customHeight="1" x14ac:dyDescent="0.25">
      <c r="B28" s="25"/>
      <c r="C28" s="97" t="s">
        <v>42</v>
      </c>
      <c r="D28" s="98"/>
      <c r="E28" s="99" t="e">
        <f>VLOOKUP(E19,SIMU,9,FALSE)</f>
        <v>#N/A</v>
      </c>
      <c r="F28" s="100"/>
      <c r="G28" s="101"/>
      <c r="H28" s="7"/>
      <c r="I28" s="7"/>
      <c r="J28" s="8"/>
      <c r="K28" s="26"/>
      <c r="M28" s="38" t="e">
        <f>VLOOKUP(E19,SIMU,15,FALSE)</f>
        <v>#N/A</v>
      </c>
    </row>
    <row r="29" spans="2:13" ht="42.6" customHeight="1" x14ac:dyDescent="0.25">
      <c r="B29" s="25"/>
      <c r="C29" s="97" t="s">
        <v>19</v>
      </c>
      <c r="D29" s="98"/>
      <c r="E29" s="99" t="e">
        <f>VLOOKUP(E19,SIMU,10,FALSE)</f>
        <v>#N/A</v>
      </c>
      <c r="F29" s="100"/>
      <c r="G29" s="101"/>
      <c r="H29" s="7"/>
      <c r="I29" s="7"/>
      <c r="J29" s="8"/>
      <c r="K29" s="26"/>
      <c r="M29" s="38" t="e">
        <f>VLOOKUP(E19,SIMU,16,FALSE)</f>
        <v>#N/A</v>
      </c>
    </row>
    <row r="30" spans="2:13" ht="42.6" customHeight="1" x14ac:dyDescent="0.25">
      <c r="B30" s="25"/>
      <c r="C30" s="97" t="s">
        <v>18</v>
      </c>
      <c r="D30" s="98"/>
      <c r="E30" s="99" t="e">
        <f>VLOOKUP(E19,SIMU,11,FALSE)</f>
        <v>#N/A</v>
      </c>
      <c r="F30" s="100"/>
      <c r="G30" s="101"/>
      <c r="H30" s="7"/>
      <c r="I30" s="7"/>
      <c r="J30" s="8"/>
      <c r="K30" s="26"/>
      <c r="M30" s="38" t="e">
        <f>VLOOKUP(E19,SIMU,17,FALSE)</f>
        <v>#N/A</v>
      </c>
    </row>
    <row r="31" spans="2:13" ht="42.6" customHeight="1" x14ac:dyDescent="0.25">
      <c r="B31" s="25"/>
      <c r="C31" s="97" t="s">
        <v>16</v>
      </c>
      <c r="D31" s="98"/>
      <c r="E31" s="99" t="e">
        <f>VLOOKUP(E19,SIMU,12,FALSE)</f>
        <v>#N/A</v>
      </c>
      <c r="F31" s="100"/>
      <c r="G31" s="101"/>
      <c r="H31" s="7"/>
      <c r="I31" s="7"/>
      <c r="J31" s="8"/>
      <c r="K31" s="26"/>
      <c r="M31" s="38" t="e">
        <f>VLOOKUP(E19,SIMU,18,FALSE)</f>
        <v>#N/A</v>
      </c>
    </row>
    <row r="32" spans="2:13" ht="42.6" customHeight="1" x14ac:dyDescent="0.25">
      <c r="B32" s="25"/>
      <c r="C32" s="102" t="s">
        <v>17</v>
      </c>
      <c r="D32" s="103"/>
      <c r="E32" s="104" t="e">
        <f>VLOOKUP(E19,SIMU,13,FALSE)</f>
        <v>#N/A</v>
      </c>
      <c r="F32" s="105"/>
      <c r="G32" s="106"/>
      <c r="H32" s="10"/>
      <c r="I32" s="10"/>
      <c r="J32" s="11"/>
      <c r="K32" s="26"/>
      <c r="M32" s="38" t="e">
        <f>VLOOKUP(E19,SIMU,19,FALSE)</f>
        <v>#N/A</v>
      </c>
    </row>
    <row r="33" spans="2:11" x14ac:dyDescent="0.25">
      <c r="B33" s="25"/>
      <c r="C33" s="7"/>
      <c r="D33" s="7"/>
      <c r="E33" s="7"/>
      <c r="F33" s="7"/>
      <c r="G33" s="7"/>
      <c r="H33" s="7"/>
      <c r="I33" s="7"/>
      <c r="J33" s="7"/>
      <c r="K33" s="26"/>
    </row>
    <row r="34" spans="2:11" x14ac:dyDescent="0.25">
      <c r="B34" s="25"/>
      <c r="C34" s="7"/>
      <c r="D34" s="7"/>
      <c r="E34" s="7"/>
      <c r="F34" s="7"/>
      <c r="G34" s="7"/>
      <c r="H34" s="7"/>
      <c r="I34" s="7"/>
      <c r="J34" s="7"/>
      <c r="K34" s="26"/>
    </row>
    <row r="35" spans="2:11" x14ac:dyDescent="0.25">
      <c r="B35" s="25"/>
      <c r="C35" s="107" t="s">
        <v>43</v>
      </c>
      <c r="D35" s="108"/>
      <c r="E35" s="109" t="s">
        <v>44</v>
      </c>
      <c r="F35" s="109"/>
      <c r="G35" s="109"/>
      <c r="H35" s="109"/>
      <c r="I35" s="109"/>
      <c r="J35" s="110"/>
      <c r="K35" s="26"/>
    </row>
    <row r="36" spans="2:11" ht="180" customHeight="1" x14ac:dyDescent="0.25">
      <c r="B36" s="25"/>
      <c r="C36" s="92" t="s">
        <v>42</v>
      </c>
      <c r="D36" s="92"/>
      <c r="E36" s="5" t="e">
        <f>+VLOOKUP(E19,SIMU,21,FALSE)</f>
        <v>#N/A</v>
      </c>
      <c r="F36" s="91" t="e">
        <f>+VLOOKUP(VALUE(E36),ND_CE,2,FALSE)</f>
        <v>#N/A</v>
      </c>
      <c r="G36" s="91"/>
      <c r="H36" s="91"/>
      <c r="I36" s="91"/>
      <c r="J36" s="91"/>
      <c r="K36" s="26"/>
    </row>
    <row r="37" spans="2:11" ht="15" hidden="1" customHeight="1" x14ac:dyDescent="0.25">
      <c r="B37" s="25"/>
      <c r="C37" s="93"/>
      <c r="D37" s="93"/>
      <c r="E37" s="95" t="s">
        <v>107</v>
      </c>
      <c r="F37" s="95"/>
      <c r="G37" s="95"/>
      <c r="H37" s="95"/>
      <c r="I37" s="95"/>
      <c r="J37" s="95"/>
      <c r="K37" s="26"/>
    </row>
    <row r="38" spans="2:11" ht="60" hidden="1" customHeight="1" x14ac:dyDescent="0.25">
      <c r="B38" s="25"/>
      <c r="C38" s="94"/>
      <c r="D38" s="94"/>
      <c r="E38" s="96" t="e">
        <f>+VLOOKUP(E19,SIMU,26,FALSE)</f>
        <v>#N/A</v>
      </c>
      <c r="F38" s="96"/>
      <c r="G38" s="96"/>
      <c r="H38" s="96"/>
      <c r="I38" s="96"/>
      <c r="J38" s="96"/>
      <c r="K38" s="26"/>
    </row>
    <row r="39" spans="2:11" ht="120" customHeight="1" x14ac:dyDescent="0.25">
      <c r="B39" s="25"/>
      <c r="C39" s="85" t="s">
        <v>19</v>
      </c>
      <c r="D39" s="85"/>
      <c r="E39" s="5" t="e">
        <f>VLOOKUP(E19,SIMU,22,FALSE)</f>
        <v>#N/A</v>
      </c>
      <c r="F39" s="86" t="e">
        <f>VLOOKUP(VALUE(E39),ND_RC,2,FALSE)</f>
        <v>#N/A</v>
      </c>
      <c r="G39" s="86"/>
      <c r="H39" s="86"/>
      <c r="I39" s="86"/>
      <c r="J39" s="86"/>
      <c r="K39" s="26"/>
    </row>
    <row r="40" spans="2:11" ht="135" customHeight="1" x14ac:dyDescent="0.25">
      <c r="B40" s="25"/>
      <c r="C40" s="85" t="s">
        <v>18</v>
      </c>
      <c r="D40" s="85"/>
      <c r="E40" s="5" t="e">
        <f>VLOOKUP(E19,SIMU,23,FALSE)</f>
        <v>#N/A</v>
      </c>
      <c r="F40" s="86" t="e">
        <f>VLOOKUP(VALUE(E40),ND_LC,2,FALSE)</f>
        <v>#N/A</v>
      </c>
      <c r="G40" s="86"/>
      <c r="H40" s="86"/>
      <c r="I40" s="86"/>
      <c r="J40" s="86"/>
      <c r="K40" s="26"/>
    </row>
    <row r="41" spans="2:11" ht="255" customHeight="1" x14ac:dyDescent="0.25">
      <c r="B41" s="25"/>
      <c r="C41" s="85" t="s">
        <v>16</v>
      </c>
      <c r="D41" s="85"/>
      <c r="E41" s="5" t="e">
        <f>VLOOKUP(E19,SIMU,24,FALSE)</f>
        <v>#N/A</v>
      </c>
      <c r="F41" s="86" t="e">
        <f>VLOOKUP(VALUE(E41),ND_CC,2,FALSE)</f>
        <v>#N/A</v>
      </c>
      <c r="G41" s="86"/>
      <c r="H41" s="86"/>
      <c r="I41" s="86"/>
      <c r="J41" s="86"/>
      <c r="K41" s="26"/>
    </row>
    <row r="42" spans="2:11" ht="195" customHeight="1" x14ac:dyDescent="0.25">
      <c r="B42" s="25"/>
      <c r="C42" s="85" t="s">
        <v>17</v>
      </c>
      <c r="D42" s="85"/>
      <c r="E42" s="5" t="e">
        <f>VLOOKUP(E19,SIMU,25,FALSE)</f>
        <v>#N/A</v>
      </c>
      <c r="F42" s="86" t="e">
        <f>VLOOKUP(TEXT(E42,"A0"),ND_IGL,2,FALSE)</f>
        <v>#N/A</v>
      </c>
      <c r="G42" s="86"/>
      <c r="H42" s="86"/>
      <c r="I42" s="86"/>
      <c r="J42" s="86"/>
      <c r="K42" s="26"/>
    </row>
    <row r="43" spans="2:11" x14ac:dyDescent="0.25">
      <c r="B43" s="25"/>
      <c r="C43" s="7"/>
      <c r="D43" s="7"/>
      <c r="E43" s="7"/>
      <c r="F43" s="7"/>
      <c r="G43" s="7"/>
      <c r="H43" s="7"/>
      <c r="I43" s="7"/>
      <c r="J43" s="7"/>
      <c r="K43" s="26"/>
    </row>
    <row r="44" spans="2:11" x14ac:dyDescent="0.25">
      <c r="B44" s="25"/>
      <c r="C44" s="7"/>
      <c r="D44" s="7"/>
      <c r="E44" s="7"/>
      <c r="F44" s="7"/>
      <c r="G44" s="7"/>
      <c r="H44" s="7"/>
      <c r="I44" s="7"/>
      <c r="J44" s="7"/>
      <c r="K44" s="26"/>
    </row>
    <row r="45" spans="2:11" x14ac:dyDescent="0.25">
      <c r="B45" s="25"/>
      <c r="C45" s="87" t="s">
        <v>45</v>
      </c>
      <c r="D45" s="87"/>
      <c r="E45" s="87"/>
      <c r="F45" s="87"/>
      <c r="G45" s="87"/>
      <c r="H45" s="87"/>
      <c r="I45" s="87"/>
      <c r="J45" s="87"/>
      <c r="K45" s="26"/>
    </row>
    <row r="46" spans="2:11" x14ac:dyDescent="0.25">
      <c r="B46" s="25"/>
      <c r="C46" s="7"/>
      <c r="D46" s="7"/>
      <c r="E46" s="7"/>
      <c r="F46" s="7"/>
      <c r="G46" s="7"/>
      <c r="H46" s="7"/>
      <c r="I46" s="7"/>
      <c r="J46" s="7"/>
      <c r="K46" s="26"/>
    </row>
    <row r="47" spans="2:11" ht="15" customHeight="1" x14ac:dyDescent="0.25">
      <c r="B47" s="25"/>
      <c r="C47" s="88" t="s">
        <v>46</v>
      </c>
      <c r="D47" s="89"/>
      <c r="E47" s="90" t="s">
        <v>53</v>
      </c>
      <c r="F47" s="90"/>
      <c r="G47" s="90"/>
      <c r="H47" s="90"/>
      <c r="I47" s="90"/>
      <c r="J47" s="90"/>
      <c r="K47" s="26"/>
    </row>
    <row r="48" spans="2:11" x14ac:dyDescent="0.25">
      <c r="B48" s="25"/>
      <c r="C48" s="88"/>
      <c r="D48" s="89"/>
      <c r="E48" s="90"/>
      <c r="F48" s="90"/>
      <c r="G48" s="90"/>
      <c r="H48" s="90"/>
      <c r="I48" s="90"/>
      <c r="J48" s="90"/>
      <c r="K48" s="26"/>
    </row>
    <row r="49" spans="2:11" x14ac:dyDescent="0.25">
      <c r="B49" s="25"/>
      <c r="C49" s="88"/>
      <c r="D49" s="89"/>
      <c r="E49" s="90"/>
      <c r="F49" s="90"/>
      <c r="G49" s="90"/>
      <c r="H49" s="90"/>
      <c r="I49" s="90"/>
      <c r="J49" s="90"/>
      <c r="K49" s="26"/>
    </row>
    <row r="50" spans="2:11" x14ac:dyDescent="0.25">
      <c r="B50" s="25"/>
      <c r="C50" s="88"/>
      <c r="D50" s="89"/>
      <c r="E50" s="90"/>
      <c r="F50" s="90"/>
      <c r="G50" s="90"/>
      <c r="H50" s="90"/>
      <c r="I50" s="90"/>
      <c r="J50" s="90"/>
      <c r="K50" s="26"/>
    </row>
    <row r="51" spans="2:11" x14ac:dyDescent="0.25">
      <c r="B51" s="25"/>
      <c r="C51" s="88"/>
      <c r="D51" s="89"/>
      <c r="E51" s="90"/>
      <c r="F51" s="90"/>
      <c r="G51" s="90"/>
      <c r="H51" s="90"/>
      <c r="I51" s="90"/>
      <c r="J51" s="90"/>
      <c r="K51" s="26"/>
    </row>
    <row r="52" spans="2:11" x14ac:dyDescent="0.25">
      <c r="B52" s="25"/>
      <c r="C52" s="12"/>
      <c r="D52" s="12"/>
      <c r="E52" s="29"/>
      <c r="F52" s="29"/>
      <c r="G52" s="29"/>
      <c r="H52" s="29"/>
      <c r="I52" s="29"/>
      <c r="J52" s="29"/>
      <c r="K52" s="26"/>
    </row>
    <row r="53" spans="2:11" x14ac:dyDescent="0.25">
      <c r="B53" s="25"/>
      <c r="C53" s="80" t="s">
        <v>15</v>
      </c>
      <c r="D53" s="80"/>
      <c r="E53" s="10"/>
      <c r="F53" s="10"/>
      <c r="G53" s="10"/>
      <c r="H53" s="10"/>
      <c r="I53" s="10"/>
      <c r="J53" s="10"/>
      <c r="K53" s="26"/>
    </row>
    <row r="54" spans="2:11" ht="15" customHeight="1" x14ac:dyDescent="0.25">
      <c r="B54" s="25"/>
      <c r="C54" s="81" t="s">
        <v>54</v>
      </c>
      <c r="D54" s="81"/>
      <c r="E54" s="81"/>
      <c r="F54" s="81"/>
      <c r="G54" s="81"/>
      <c r="H54" s="81"/>
      <c r="I54" s="81"/>
      <c r="J54" s="81"/>
      <c r="K54" s="26"/>
    </row>
    <row r="55" spans="2:11" x14ac:dyDescent="0.25">
      <c r="B55" s="25"/>
      <c r="C55" s="82"/>
      <c r="D55" s="82"/>
      <c r="E55" s="82"/>
      <c r="F55" s="82"/>
      <c r="G55" s="82"/>
      <c r="H55" s="82"/>
      <c r="I55" s="82"/>
      <c r="J55" s="82"/>
      <c r="K55" s="26"/>
    </row>
    <row r="56" spans="2:11" x14ac:dyDescent="0.25">
      <c r="B56" s="25"/>
      <c r="C56" s="82"/>
      <c r="D56" s="82"/>
      <c r="E56" s="82"/>
      <c r="F56" s="82"/>
      <c r="G56" s="82"/>
      <c r="H56" s="82"/>
      <c r="I56" s="82"/>
      <c r="J56" s="82"/>
      <c r="K56" s="26"/>
    </row>
    <row r="57" spans="2:11" x14ac:dyDescent="0.25">
      <c r="B57" s="25"/>
      <c r="C57" s="82"/>
      <c r="D57" s="82"/>
      <c r="E57" s="82"/>
      <c r="F57" s="82"/>
      <c r="G57" s="82"/>
      <c r="H57" s="82"/>
      <c r="I57" s="82"/>
      <c r="J57" s="82"/>
      <c r="K57" s="26"/>
    </row>
    <row r="58" spans="2:11" x14ac:dyDescent="0.25">
      <c r="B58" s="25"/>
      <c r="C58" s="13"/>
      <c r="D58" s="13"/>
      <c r="E58" s="13"/>
      <c r="F58" s="13"/>
      <c r="G58" s="13"/>
      <c r="H58" s="13"/>
      <c r="I58" s="13"/>
      <c r="J58" s="13"/>
      <c r="K58" s="26"/>
    </row>
    <row r="59" spans="2:11" x14ac:dyDescent="0.25">
      <c r="B59" s="25"/>
      <c r="C59" s="7"/>
      <c r="D59" s="7"/>
      <c r="E59" s="7"/>
      <c r="F59" s="7"/>
      <c r="G59" s="7"/>
      <c r="H59" s="7"/>
      <c r="I59" s="7"/>
      <c r="J59" s="7"/>
      <c r="K59" s="26"/>
    </row>
    <row r="60" spans="2:11" x14ac:dyDescent="0.25">
      <c r="B60" s="25"/>
      <c r="C60" s="80" t="s">
        <v>47</v>
      </c>
      <c r="D60" s="80"/>
      <c r="E60" s="10"/>
      <c r="F60" s="10"/>
      <c r="G60" s="10"/>
      <c r="H60" s="10"/>
      <c r="I60" s="10"/>
      <c r="J60" s="10"/>
      <c r="K60" s="26"/>
    </row>
    <row r="61" spans="2:11" ht="15" customHeight="1" x14ac:dyDescent="0.25">
      <c r="B61" s="25"/>
      <c r="C61" s="81" t="s">
        <v>55</v>
      </c>
      <c r="D61" s="81"/>
      <c r="E61" s="81"/>
      <c r="F61" s="81"/>
      <c r="G61" s="81"/>
      <c r="H61" s="81"/>
      <c r="I61" s="81"/>
      <c r="J61" s="81"/>
      <c r="K61" s="26"/>
    </row>
    <row r="62" spans="2:11" x14ac:dyDescent="0.25">
      <c r="B62" s="25"/>
      <c r="C62" s="82"/>
      <c r="D62" s="82"/>
      <c r="E62" s="82"/>
      <c r="F62" s="82"/>
      <c r="G62" s="82"/>
      <c r="H62" s="82"/>
      <c r="I62" s="82"/>
      <c r="J62" s="82"/>
      <c r="K62" s="26"/>
    </row>
    <row r="63" spans="2:11" x14ac:dyDescent="0.25">
      <c r="B63" s="25"/>
      <c r="C63" s="14"/>
      <c r="D63" s="14"/>
      <c r="E63" s="14"/>
      <c r="F63" s="14"/>
      <c r="G63" s="14"/>
      <c r="H63" s="14"/>
      <c r="I63" s="14"/>
      <c r="J63" s="14"/>
      <c r="K63" s="26"/>
    </row>
    <row r="64" spans="2:11" x14ac:dyDescent="0.25">
      <c r="B64" s="25"/>
      <c r="C64" s="15"/>
      <c r="D64" s="15"/>
      <c r="E64" s="15"/>
      <c r="F64" s="15"/>
      <c r="G64" s="15"/>
      <c r="H64" s="15"/>
      <c r="I64" s="15"/>
      <c r="J64" s="15"/>
      <c r="K64" s="26"/>
    </row>
    <row r="65" spans="2:11" x14ac:dyDescent="0.25">
      <c r="B65" s="25"/>
      <c r="C65" s="80" t="s">
        <v>48</v>
      </c>
      <c r="D65" s="80"/>
      <c r="E65" s="16"/>
      <c r="F65" s="10"/>
      <c r="G65" s="10"/>
      <c r="H65" s="10"/>
      <c r="I65" s="10"/>
      <c r="J65" s="10"/>
      <c r="K65" s="26"/>
    </row>
    <row r="66" spans="2:11" ht="15" customHeight="1" x14ac:dyDescent="0.25">
      <c r="B66" s="25"/>
      <c r="C66" s="81" t="s">
        <v>56</v>
      </c>
      <c r="D66" s="81"/>
      <c r="E66" s="81"/>
      <c r="F66" s="81"/>
      <c r="G66" s="81"/>
      <c r="H66" s="81"/>
      <c r="I66" s="81"/>
      <c r="J66" s="81"/>
      <c r="K66" s="26"/>
    </row>
    <row r="67" spans="2:11" x14ac:dyDescent="0.25">
      <c r="B67" s="25"/>
      <c r="C67" s="82"/>
      <c r="D67" s="82"/>
      <c r="E67" s="82"/>
      <c r="F67" s="82"/>
      <c r="G67" s="82"/>
      <c r="H67" s="82"/>
      <c r="I67" s="82"/>
      <c r="J67" s="82"/>
      <c r="K67" s="26"/>
    </row>
    <row r="68" spans="2:11" x14ac:dyDescent="0.25">
      <c r="B68" s="25"/>
      <c r="C68" s="82"/>
      <c r="D68" s="82"/>
      <c r="E68" s="82"/>
      <c r="F68" s="82"/>
      <c r="G68" s="82"/>
      <c r="H68" s="82"/>
      <c r="I68" s="82"/>
      <c r="J68" s="82"/>
      <c r="K68" s="26"/>
    </row>
    <row r="69" spans="2:11" x14ac:dyDescent="0.25">
      <c r="B69" s="25"/>
      <c r="C69" s="82"/>
      <c r="D69" s="82"/>
      <c r="E69" s="82"/>
      <c r="F69" s="82"/>
      <c r="G69" s="82"/>
      <c r="H69" s="82"/>
      <c r="I69" s="82"/>
      <c r="J69" s="82"/>
      <c r="K69" s="26"/>
    </row>
    <row r="70" spans="2:11" x14ac:dyDescent="0.25">
      <c r="B70" s="25"/>
      <c r="C70" s="82"/>
      <c r="D70" s="82"/>
      <c r="E70" s="82"/>
      <c r="F70" s="82"/>
      <c r="G70" s="82"/>
      <c r="H70" s="82"/>
      <c r="I70" s="82"/>
      <c r="J70" s="82"/>
      <c r="K70" s="26"/>
    </row>
    <row r="71" spans="2:11" x14ac:dyDescent="0.25">
      <c r="B71" s="25"/>
      <c r="C71" s="7"/>
      <c r="D71" s="7"/>
      <c r="E71" s="7"/>
      <c r="F71" s="7"/>
      <c r="G71" s="7"/>
      <c r="H71" s="7"/>
      <c r="I71" s="7"/>
      <c r="J71" s="7"/>
      <c r="K71" s="26"/>
    </row>
    <row r="72" spans="2:11" x14ac:dyDescent="0.25">
      <c r="B72" s="25"/>
      <c r="C72" s="80" t="s">
        <v>49</v>
      </c>
      <c r="D72" s="80"/>
      <c r="E72" s="16"/>
      <c r="F72" s="10"/>
      <c r="G72" s="10"/>
      <c r="H72" s="10"/>
      <c r="I72" s="10"/>
      <c r="J72" s="10"/>
      <c r="K72" s="26"/>
    </row>
    <row r="73" spans="2:11" ht="15" customHeight="1" x14ac:dyDescent="0.25">
      <c r="B73" s="25"/>
      <c r="C73" s="83" t="s">
        <v>57</v>
      </c>
      <c r="D73" s="83"/>
      <c r="E73" s="83"/>
      <c r="F73" s="83"/>
      <c r="G73" s="83"/>
      <c r="H73" s="83"/>
      <c r="I73" s="83"/>
      <c r="J73" s="83"/>
      <c r="K73" s="26"/>
    </row>
    <row r="74" spans="2:11" x14ac:dyDescent="0.25">
      <c r="B74" s="25"/>
      <c r="C74" s="84"/>
      <c r="D74" s="84"/>
      <c r="E74" s="84"/>
      <c r="F74" s="84"/>
      <c r="G74" s="84"/>
      <c r="H74" s="84"/>
      <c r="I74" s="84"/>
      <c r="J74" s="84"/>
      <c r="K74" s="26"/>
    </row>
    <row r="75" spans="2:11" x14ac:dyDescent="0.25">
      <c r="B75" s="25"/>
      <c r="C75" s="84"/>
      <c r="D75" s="84"/>
      <c r="E75" s="84"/>
      <c r="F75" s="84"/>
      <c r="G75" s="84"/>
      <c r="H75" s="84"/>
      <c r="I75" s="84"/>
      <c r="J75" s="84"/>
      <c r="K75" s="26"/>
    </row>
    <row r="76" spans="2:11" x14ac:dyDescent="0.25">
      <c r="B76" s="25"/>
      <c r="C76" s="84"/>
      <c r="D76" s="84"/>
      <c r="E76" s="84"/>
      <c r="F76" s="84"/>
      <c r="G76" s="84"/>
      <c r="H76" s="84"/>
      <c r="I76" s="84"/>
      <c r="J76" s="84"/>
      <c r="K76" s="26"/>
    </row>
    <row r="77" spans="2:11" x14ac:dyDescent="0.25">
      <c r="B77" s="25"/>
      <c r="C77" s="84"/>
      <c r="D77" s="84"/>
      <c r="E77" s="84"/>
      <c r="F77" s="84"/>
      <c r="G77" s="84"/>
      <c r="H77" s="84"/>
      <c r="I77" s="84"/>
      <c r="J77" s="84"/>
      <c r="K77" s="26"/>
    </row>
    <row r="78" spans="2:11" x14ac:dyDescent="0.25">
      <c r="B78" s="25"/>
      <c r="C78" s="84"/>
      <c r="D78" s="84"/>
      <c r="E78" s="84"/>
      <c r="F78" s="84"/>
      <c r="G78" s="84"/>
      <c r="H78" s="84"/>
      <c r="I78" s="84"/>
      <c r="J78" s="84"/>
      <c r="K78" s="26"/>
    </row>
    <row r="79" spans="2:11" x14ac:dyDescent="0.25">
      <c r="B79" s="25"/>
      <c r="C79" s="84"/>
      <c r="D79" s="84"/>
      <c r="E79" s="84"/>
      <c r="F79" s="84"/>
      <c r="G79" s="84"/>
      <c r="H79" s="84"/>
      <c r="I79" s="84"/>
      <c r="J79" s="84"/>
      <c r="K79" s="26"/>
    </row>
    <row r="80" spans="2:11" x14ac:dyDescent="0.25">
      <c r="B80" s="25"/>
      <c r="C80" s="84"/>
      <c r="D80" s="84"/>
      <c r="E80" s="84"/>
      <c r="F80" s="84"/>
      <c r="G80" s="84"/>
      <c r="H80" s="84"/>
      <c r="I80" s="84"/>
      <c r="J80" s="84"/>
      <c r="K80" s="26"/>
    </row>
    <row r="81" spans="2:13" x14ac:dyDescent="0.25">
      <c r="B81" s="25"/>
      <c r="C81" s="84"/>
      <c r="D81" s="84"/>
      <c r="E81" s="84"/>
      <c r="F81" s="84"/>
      <c r="G81" s="84"/>
      <c r="H81" s="84"/>
      <c r="I81" s="84"/>
      <c r="J81" s="84"/>
      <c r="K81" s="26"/>
    </row>
    <row r="82" spans="2:13" x14ac:dyDescent="0.25">
      <c r="B82" s="25"/>
      <c r="C82" s="17"/>
      <c r="D82" s="17"/>
      <c r="E82" s="17"/>
      <c r="F82" s="17"/>
      <c r="G82" s="17"/>
      <c r="H82" s="17"/>
      <c r="I82" s="17"/>
      <c r="J82" s="17"/>
      <c r="K82" s="26"/>
    </row>
    <row r="83" spans="2:13" x14ac:dyDescent="0.25">
      <c r="B83" s="25"/>
      <c r="C83" s="17"/>
      <c r="D83" s="17"/>
      <c r="E83" s="17"/>
      <c r="F83" s="17"/>
      <c r="G83" s="17"/>
      <c r="H83" s="17"/>
      <c r="I83" s="17"/>
      <c r="J83" s="17"/>
      <c r="K83" s="26"/>
      <c r="M83" s="38" t="s">
        <v>58</v>
      </c>
    </row>
    <row r="84" spans="2:13" x14ac:dyDescent="0.25">
      <c r="B84" s="25"/>
      <c r="C84" s="17"/>
      <c r="D84" s="17"/>
      <c r="E84" s="17"/>
      <c r="F84" s="17"/>
      <c r="G84" s="17"/>
      <c r="H84" s="17"/>
      <c r="I84" s="17"/>
      <c r="J84" s="17"/>
      <c r="K84" s="26"/>
      <c r="M84" s="38">
        <v>83</v>
      </c>
    </row>
    <row r="85" spans="2:13" x14ac:dyDescent="0.25">
      <c r="B85" s="25"/>
      <c r="C85" s="17"/>
      <c r="D85" s="17"/>
      <c r="E85" s="17"/>
      <c r="F85" s="17"/>
      <c r="G85" s="17"/>
      <c r="H85" s="17"/>
      <c r="I85" s="17"/>
      <c r="J85" s="17"/>
      <c r="K85" s="26"/>
    </row>
    <row r="86" spans="2:13" x14ac:dyDescent="0.25">
      <c r="B86" s="25"/>
      <c r="C86" s="17"/>
      <c r="D86" s="17"/>
      <c r="E86" s="17"/>
      <c r="F86" s="17"/>
      <c r="G86" s="17"/>
      <c r="H86" s="17"/>
      <c r="I86" s="17"/>
      <c r="J86" s="17"/>
      <c r="K86" s="26"/>
    </row>
    <row r="87" spans="2:13" x14ac:dyDescent="0.25">
      <c r="B87" s="25"/>
      <c r="C87" s="17"/>
      <c r="D87" s="17"/>
      <c r="E87" s="17"/>
      <c r="F87" s="17"/>
      <c r="G87" s="17"/>
      <c r="H87" s="17"/>
      <c r="I87" s="17"/>
      <c r="J87" s="17"/>
      <c r="K87" s="26"/>
    </row>
    <row r="88" spans="2:13" x14ac:dyDescent="0.25">
      <c r="B88" s="25"/>
      <c r="C88" s="21"/>
      <c r="D88" s="21"/>
      <c r="E88" s="21"/>
      <c r="F88" s="21"/>
      <c r="G88" s="21"/>
      <c r="H88" s="21"/>
      <c r="I88" s="21"/>
      <c r="J88" s="21"/>
      <c r="K88" s="26"/>
    </row>
    <row r="89" spans="2:13" x14ac:dyDescent="0.25">
      <c r="B89" s="25"/>
      <c r="C89" s="17"/>
      <c r="D89" s="17"/>
      <c r="E89" s="17"/>
      <c r="F89" s="17"/>
      <c r="G89" s="17"/>
      <c r="H89" s="17"/>
      <c r="I89" s="17"/>
      <c r="J89" s="17"/>
      <c r="K89" s="26"/>
    </row>
    <row r="90" spans="2:13" x14ac:dyDescent="0.25">
      <c r="B90" s="25"/>
      <c r="C90" s="17"/>
      <c r="D90" s="17"/>
      <c r="E90" s="17"/>
      <c r="F90" s="17"/>
      <c r="G90" s="17"/>
      <c r="H90" s="17"/>
      <c r="I90" s="17"/>
      <c r="J90" s="17"/>
      <c r="K90" s="26"/>
    </row>
    <row r="91" spans="2:13" x14ac:dyDescent="0.25">
      <c r="B91" s="25"/>
      <c r="C91" s="17"/>
      <c r="D91" s="17"/>
      <c r="E91" s="17"/>
      <c r="F91" s="17"/>
      <c r="G91" s="17"/>
      <c r="H91" s="17"/>
      <c r="I91" s="17"/>
      <c r="J91" s="17"/>
      <c r="K91" s="26"/>
    </row>
    <row r="92" spans="2:13" x14ac:dyDescent="0.25">
      <c r="B92" s="25"/>
      <c r="C92" s="17"/>
      <c r="D92" s="17"/>
      <c r="E92" s="17"/>
      <c r="F92" s="17"/>
      <c r="G92" s="17"/>
      <c r="H92" s="17"/>
      <c r="I92" s="17"/>
      <c r="J92" s="17"/>
      <c r="K92" s="26"/>
    </row>
    <row r="93" spans="2:13" x14ac:dyDescent="0.25">
      <c r="B93" s="25"/>
      <c r="C93" s="17"/>
      <c r="D93" s="17"/>
      <c r="E93" s="17"/>
      <c r="F93" s="17"/>
      <c r="G93" s="17"/>
      <c r="H93" s="17"/>
      <c r="I93" s="17"/>
      <c r="J93" s="17"/>
      <c r="K93" s="26"/>
    </row>
    <row r="94" spans="2:13" x14ac:dyDescent="0.25">
      <c r="B94" s="25"/>
      <c r="C94" s="17"/>
      <c r="D94" s="17"/>
      <c r="E94" s="17"/>
      <c r="F94" s="17"/>
      <c r="G94" s="17"/>
      <c r="H94" s="17"/>
      <c r="I94" s="17"/>
      <c r="J94" s="17"/>
      <c r="K94" s="26"/>
    </row>
    <row r="95" spans="2:13" x14ac:dyDescent="0.25">
      <c r="B95" s="25"/>
      <c r="C95" s="79" t="s">
        <v>52</v>
      </c>
      <c r="D95" s="79"/>
      <c r="E95" s="79"/>
      <c r="F95" s="79"/>
      <c r="G95" s="79"/>
      <c r="H95" s="79"/>
      <c r="I95" s="79"/>
      <c r="J95" s="79"/>
      <c r="K95" s="26"/>
    </row>
    <row r="96" spans="2:13" ht="15.75" thickBot="1" x14ac:dyDescent="0.3">
      <c r="B96" s="30"/>
      <c r="C96" s="31"/>
      <c r="D96" s="31"/>
      <c r="E96" s="31"/>
      <c r="F96" s="31"/>
      <c r="G96" s="31"/>
      <c r="H96" s="31"/>
      <c r="I96" s="31"/>
      <c r="J96" s="31"/>
      <c r="K96" s="32"/>
    </row>
    <row r="97" spans="3:10" x14ac:dyDescent="0.25">
      <c r="C97" s="19"/>
      <c r="D97" s="19"/>
      <c r="E97" s="19"/>
      <c r="F97" s="19"/>
      <c r="G97" s="19"/>
      <c r="H97" s="19"/>
      <c r="I97" s="19"/>
      <c r="J97" s="19"/>
    </row>
    <row r="98" spans="3:10" x14ac:dyDescent="0.25">
      <c r="C98" s="20"/>
      <c r="D98" s="20"/>
      <c r="E98" s="20"/>
      <c r="F98" s="20"/>
      <c r="G98" s="20"/>
      <c r="H98" s="20"/>
      <c r="I98" s="20"/>
      <c r="J98" s="20"/>
    </row>
    <row r="99" spans="3:10" x14ac:dyDescent="0.25">
      <c r="C99" s="20"/>
      <c r="D99" s="20"/>
      <c r="E99" s="20"/>
      <c r="F99" s="20"/>
      <c r="G99" s="20"/>
      <c r="H99" s="20"/>
      <c r="I99" s="20"/>
      <c r="J99" s="20"/>
    </row>
    <row r="100" spans="3:10" x14ac:dyDescent="0.25">
      <c r="C100" s="20"/>
      <c r="D100" s="20"/>
      <c r="E100" s="20"/>
      <c r="F100" s="20"/>
      <c r="G100" s="20"/>
      <c r="H100" s="20"/>
      <c r="I100" s="20"/>
      <c r="J100" s="20"/>
    </row>
    <row r="101" spans="3:10" x14ac:dyDescent="0.25">
      <c r="C101" s="20"/>
      <c r="D101" s="20"/>
      <c r="E101" s="20"/>
      <c r="F101" s="20"/>
      <c r="G101" s="20"/>
      <c r="H101" s="20"/>
      <c r="I101" s="20"/>
      <c r="J101" s="20"/>
    </row>
  </sheetData>
  <mergeCells count="62">
    <mergeCell ref="H6:J8"/>
    <mergeCell ref="H9:J10"/>
    <mergeCell ref="C11:F15"/>
    <mergeCell ref="H12:J12"/>
    <mergeCell ref="H13:I14"/>
    <mergeCell ref="J13:J14"/>
    <mergeCell ref="H16:J16"/>
    <mergeCell ref="C17:D17"/>
    <mergeCell ref="E17:F17"/>
    <mergeCell ref="H17:J17"/>
    <mergeCell ref="C18:D18"/>
    <mergeCell ref="E18:F18"/>
    <mergeCell ref="C27:D27"/>
    <mergeCell ref="E27:G27"/>
    <mergeCell ref="H27:J27"/>
    <mergeCell ref="C19:D19"/>
    <mergeCell ref="E19:F19"/>
    <mergeCell ref="C20:D20"/>
    <mergeCell ref="E20:F20"/>
    <mergeCell ref="C21:D21"/>
    <mergeCell ref="E21:F21"/>
    <mergeCell ref="C22:D22"/>
    <mergeCell ref="E22:F22"/>
    <mergeCell ref="C23:D23"/>
    <mergeCell ref="E23:F23"/>
    <mergeCell ref="C26:J26"/>
    <mergeCell ref="C28:D28"/>
    <mergeCell ref="E28:G28"/>
    <mergeCell ref="C29:D29"/>
    <mergeCell ref="E29:G29"/>
    <mergeCell ref="C30:D30"/>
    <mergeCell ref="E30:G30"/>
    <mergeCell ref="C31:D31"/>
    <mergeCell ref="E31:G31"/>
    <mergeCell ref="C32:D32"/>
    <mergeCell ref="E32:G32"/>
    <mergeCell ref="C35:D35"/>
    <mergeCell ref="E35:J35"/>
    <mergeCell ref="F36:J36"/>
    <mergeCell ref="C39:D39"/>
    <mergeCell ref="F39:J39"/>
    <mergeCell ref="C40:D40"/>
    <mergeCell ref="F40:J40"/>
    <mergeCell ref="C36:D38"/>
    <mergeCell ref="E37:J37"/>
    <mergeCell ref="E38:J38"/>
    <mergeCell ref="C53:D53"/>
    <mergeCell ref="C54:J57"/>
    <mergeCell ref="C60:D60"/>
    <mergeCell ref="C61:J62"/>
    <mergeCell ref="C41:D41"/>
    <mergeCell ref="F41:J41"/>
    <mergeCell ref="C42:D42"/>
    <mergeCell ref="F42:J42"/>
    <mergeCell ref="C45:J45"/>
    <mergeCell ref="C47:D51"/>
    <mergeCell ref="E47:J51"/>
    <mergeCell ref="C95:J95"/>
    <mergeCell ref="C65:D65"/>
    <mergeCell ref="C66:J70"/>
    <mergeCell ref="C72:D72"/>
    <mergeCell ref="C73:J81"/>
  </mergeCells>
  <dataValidations count="2">
    <dataValidation allowBlank="1" showInputMessage="1" showErrorMessage="1" promptTitle="Puntaje Global" prompt="Este puntaje no incluye la prueba de Comunicación Escrita. La prueba real sí lo incluye." sqref="J13:J14"/>
    <dataValidation allowBlank="1" showInputMessage="1" showErrorMessage="1" promptTitle="Código" prompt="Introduzca su código estudiantil Uninorte." sqref="E19:F19"/>
  </dataValidations>
  <pageMargins left="0.51181102362204722" right="0.51181102362204722" top="0.74803149606299213" bottom="0.74803149606299213" header="0.31496062992125984" footer="0.31496062992125984"/>
  <pageSetup scale="41" fitToHeight="0" orientation="portrait" r:id="rId1"/>
  <ignoredErrors>
    <ignoredError sqref="F39:J39"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12</vt:i4>
      </vt:variant>
    </vt:vector>
  </HeadingPairs>
  <TitlesOfParts>
    <vt:vector size="17" baseType="lpstr">
      <vt:lpstr>Percentiles</vt:lpstr>
      <vt:lpstr>Descriptores ND</vt:lpstr>
      <vt:lpstr>Tablas Dinámicas</vt:lpstr>
      <vt:lpstr>Resultados Individuales</vt:lpstr>
      <vt:lpstr>Reporte Individual</vt:lpstr>
      <vt:lpstr>ND_CC</vt:lpstr>
      <vt:lpstr>ND_CE</vt:lpstr>
      <vt:lpstr>ND_IGL</vt:lpstr>
      <vt:lpstr>ND_LC</vt:lpstr>
      <vt:lpstr>ND_RC</vt:lpstr>
      <vt:lpstr>PER_CC</vt:lpstr>
      <vt:lpstr>PER_CE</vt:lpstr>
      <vt:lpstr>PER_IGL</vt:lpstr>
      <vt:lpstr>PER_LC</vt:lpstr>
      <vt:lpstr>PER_PGLOB</vt:lpstr>
      <vt:lpstr>PER_RC</vt:lpstr>
      <vt:lpstr>SIMU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Mauricio Kleber Espinosa</dc:creator>
  <cp:lastModifiedBy>Prestamos Dtic</cp:lastModifiedBy>
  <cp:lastPrinted>2019-09-10T21:41:26Z</cp:lastPrinted>
  <dcterms:created xsi:type="dcterms:W3CDTF">2018-08-06T14:17:32Z</dcterms:created>
  <dcterms:modified xsi:type="dcterms:W3CDTF">2019-09-10T22:38:26Z</dcterms:modified>
</cp:coreProperties>
</file>