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sers\Stephen\Github\3GHz_Pulse_Radar\Electrical\Analysis+Design\"/>
    </mc:Choice>
  </mc:AlternateContent>
  <xr:revisionPtr revIDLastSave="0" documentId="13_ncr:1_{D86A72EC-B360-4347-A44B-B7FCF02C742E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ModFilters" sheetId="1" r:id="rId1"/>
    <sheet name="BBFilters" sheetId="15" r:id="rId2"/>
    <sheet name="Switch" sheetId="2" r:id="rId3"/>
    <sheet name="HybridCoupler" sheetId="9" r:id="rId4"/>
    <sheet name="Mixer" sheetId="6" r:id="rId5"/>
    <sheet name="Balun" sheetId="16" r:id="rId6"/>
    <sheet name="FrequencySynth" sheetId="4" r:id="rId7"/>
    <sheet name="TCXO" sheetId="14" r:id="rId8"/>
    <sheet name="VCO" sheetId="13" r:id="rId9"/>
    <sheet name="LNA" sheetId="5" r:id="rId10"/>
    <sheet name="PA" sheetId="8" r:id="rId11"/>
    <sheet name="ADC" sheetId="7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4" l="1"/>
  <c r="D13" i="4"/>
  <c r="C13" i="4"/>
  <c r="R13" i="4" l="1"/>
  <c r="Q13" i="4"/>
  <c r="P13" i="4"/>
  <c r="O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Can request samples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MOQ of 20</t>
        </r>
      </text>
    </comment>
  </commentList>
</comments>
</file>

<file path=xl/sharedStrings.xml><?xml version="1.0" encoding="utf-8"?>
<sst xmlns="http://schemas.openxmlformats.org/spreadsheetml/2006/main" count="434" uniqueCount="209">
  <si>
    <t>MPN</t>
  </si>
  <si>
    <t>IL</t>
  </si>
  <si>
    <t>BFCN-3010+</t>
  </si>
  <si>
    <t>XBF-282+</t>
  </si>
  <si>
    <t>BFCN-2900+</t>
  </si>
  <si>
    <t xml:space="preserve">CMD204C3 </t>
  </si>
  <si>
    <t>Manufacturer</t>
  </si>
  <si>
    <t>Custom MMIC</t>
  </si>
  <si>
    <t>Unit Price</t>
  </si>
  <si>
    <t>Type</t>
  </si>
  <si>
    <t>Iso</t>
  </si>
  <si>
    <t>RL</t>
  </si>
  <si>
    <t>SPST</t>
  </si>
  <si>
    <t>F2910</t>
  </si>
  <si>
    <t>Renesas</t>
  </si>
  <si>
    <t>Comments</t>
  </si>
  <si>
    <t>One side terminated in open state</t>
  </si>
  <si>
    <t>Both side terminated in open state - both side controlled individually</t>
  </si>
  <si>
    <t>RL - open</t>
  </si>
  <si>
    <t>RL - closed</t>
  </si>
  <si>
    <t>QPC6014</t>
  </si>
  <si>
    <t>Qorvo</t>
  </si>
  <si>
    <t>SKY13347</t>
  </si>
  <si>
    <t>Skyworks</t>
  </si>
  <si>
    <t>No Data</t>
  </si>
  <si>
    <t>BPF</t>
  </si>
  <si>
    <t>f - min</t>
  </si>
  <si>
    <t>f - max</t>
  </si>
  <si>
    <t>Mini-Circuits</t>
  </si>
  <si>
    <t>N/A</t>
  </si>
  <si>
    <t>1k</t>
  </si>
  <si>
    <t>10k</t>
  </si>
  <si>
    <t>100k</t>
  </si>
  <si>
    <t>Maxim Integrated</t>
  </si>
  <si>
    <t>MAX2870</t>
  </si>
  <si>
    <t>MAX2871</t>
  </si>
  <si>
    <t>10 - 200</t>
  </si>
  <si>
    <t>10 - 210</t>
  </si>
  <si>
    <t>2nd</t>
  </si>
  <si>
    <t>3rd</t>
  </si>
  <si>
    <t>harmonics (dBc)</t>
  </si>
  <si>
    <t>-4 - 5</t>
  </si>
  <si>
    <t>P - out (dBm)</t>
  </si>
  <si>
    <t>Phase Noise (dBc/Hz)</t>
  </si>
  <si>
    <t>8V97003</t>
  </si>
  <si>
    <t>10 - 250</t>
  </si>
  <si>
    <t>f - REF (MHz)</t>
  </si>
  <si>
    <t>5 - 9.5</t>
  </si>
  <si>
    <t>8V97051A</t>
  </si>
  <si>
    <t>5 - 310</t>
  </si>
  <si>
    <t>8V97053L</t>
  </si>
  <si>
    <t>Analog Devices</t>
  </si>
  <si>
    <t>-9.7 - 2.3</t>
  </si>
  <si>
    <t>ADF4350</t>
  </si>
  <si>
    <t>HMC837</t>
  </si>
  <si>
    <t>50 - 200</t>
  </si>
  <si>
    <t>-3 - 13</t>
  </si>
  <si>
    <t>NF (dB)</t>
  </si>
  <si>
    <t>Gain (dB)</t>
  </si>
  <si>
    <t>RL (dB)</t>
  </si>
  <si>
    <t>Iso (dB)</t>
  </si>
  <si>
    <t>TQP3M9041</t>
  </si>
  <si>
    <t>Low</t>
  </si>
  <si>
    <t>High</t>
  </si>
  <si>
    <t>LO Frequency (MHz)</t>
  </si>
  <si>
    <t>RF Frequency (MHz)</t>
  </si>
  <si>
    <t>IF Frequency (MHz)</t>
  </si>
  <si>
    <t>F1178</t>
  </si>
  <si>
    <t>F1192B</t>
  </si>
  <si>
    <t>F1792</t>
  </si>
  <si>
    <t>Double down-converting (two RF inputs)</t>
  </si>
  <si>
    <t>RF Feedthrough (dBc)</t>
  </si>
  <si>
    <t>F1358</t>
  </si>
  <si>
    <t>Configurable gain and switch RF input</t>
  </si>
  <si>
    <t>Configurable gain</t>
  </si>
  <si>
    <t>PE4140</t>
  </si>
  <si>
    <t>Peregrine</t>
  </si>
  <si>
    <t>Quad-MOSFET</t>
  </si>
  <si>
    <t>Mixer</t>
  </si>
  <si>
    <t>I/Q Demod</t>
  </si>
  <si>
    <t>MAX2022</t>
  </si>
  <si>
    <t>MAX19999</t>
  </si>
  <si>
    <t>MAX19996A</t>
  </si>
  <si>
    <t>MAX19996</t>
  </si>
  <si>
    <t>LTC5586</t>
  </si>
  <si>
    <t>Switched RF input</t>
  </si>
  <si>
    <t>Integrated LO</t>
  </si>
  <si>
    <t>DB0603N3000ANTR</t>
  </si>
  <si>
    <t>AVX</t>
  </si>
  <si>
    <t>Anaren</t>
  </si>
  <si>
    <t>11306-3S</t>
  </si>
  <si>
    <t>Less than half the price and lower insertion loss</t>
  </si>
  <si>
    <t>May help with amplifier stability, great return loss but poor insertion loss and expensive</t>
  </si>
  <si>
    <t>Non-stocked item</t>
  </si>
  <si>
    <t>HMC1055</t>
  </si>
  <si>
    <t>Analog</t>
  </si>
  <si>
    <t>Interface</t>
  </si>
  <si>
    <t>Taitien</t>
  </si>
  <si>
    <t>TXETBLSANF-40.000000</t>
  </si>
  <si>
    <t>Amplifier</t>
  </si>
  <si>
    <t>THS4541</t>
  </si>
  <si>
    <t>Texas Instruments</t>
  </si>
  <si>
    <t>ADS4128</t>
  </si>
  <si>
    <t>Bits</t>
  </si>
  <si>
    <t>ENOB</t>
  </si>
  <si>
    <t>Sample Rate (MSps)</t>
  </si>
  <si>
    <t>Internal Reference (V)</t>
  </si>
  <si>
    <t>ADF4159</t>
  </si>
  <si>
    <t>AD8132</t>
  </si>
  <si>
    <t>QPL9057</t>
  </si>
  <si>
    <t>PMA3-352GLN+</t>
  </si>
  <si>
    <t>Pout (dBm)</t>
  </si>
  <si>
    <t>CVCO55CC-2970-3230</t>
  </si>
  <si>
    <t>Crystek</t>
  </si>
  <si>
    <t>2970 - 3230</t>
  </si>
  <si>
    <t>Frequency Range (MHz)</t>
  </si>
  <si>
    <t>Tuning Range (V)</t>
  </si>
  <si>
    <t>4 - 8</t>
  </si>
  <si>
    <t>0.1 - 4.9</t>
  </si>
  <si>
    <t>ROS-3146-119+</t>
  </si>
  <si>
    <t>3000 - 3110</t>
  </si>
  <si>
    <t>0.5 - 5.0</t>
  </si>
  <si>
    <t>Pushing (MHz/V)</t>
  </si>
  <si>
    <t>Pulling (kHz)</t>
  </si>
  <si>
    <t>4th</t>
  </si>
  <si>
    <t>ROS-3044+</t>
  </si>
  <si>
    <t>2885 - 3044</t>
  </si>
  <si>
    <t>7.5 - 8.5</t>
  </si>
  <si>
    <t>Pulling (MHz)</t>
  </si>
  <si>
    <t>SOS-3065-119+</t>
  </si>
  <si>
    <t>2800 - 3100</t>
  </si>
  <si>
    <t>0.5 - 4.5</t>
  </si>
  <si>
    <t>4.8 - 5.8</t>
  </si>
  <si>
    <t>f - min (MHz)</t>
  </si>
  <si>
    <t>f - max (MHz)</t>
  </si>
  <si>
    <t>Macom</t>
  </si>
  <si>
    <t>MAAL-011078</t>
  </si>
  <si>
    <t>BP1206A2880ASTR</t>
  </si>
  <si>
    <t>No pricing mentioned, no distributors but free samples available</t>
  </si>
  <si>
    <t>BFCV-2610+</t>
  </si>
  <si>
    <t>Free samples available</t>
  </si>
  <si>
    <t>2500LP14A0400</t>
  </si>
  <si>
    <t>Johanson</t>
  </si>
  <si>
    <t>LPF</t>
  </si>
  <si>
    <t>LP0402N2690ANTR</t>
  </si>
  <si>
    <t>LP0402N3500ANTR</t>
  </si>
  <si>
    <t>LP0805H3500ASTR</t>
  </si>
  <si>
    <t>LP0805H4000ASTR</t>
  </si>
  <si>
    <t>Attenuation 2nd</t>
  </si>
  <si>
    <t>Attenuation 3rd</t>
  </si>
  <si>
    <t>RFFC5071</t>
  </si>
  <si>
    <t>RFFC5071A</t>
  </si>
  <si>
    <t>ADL5350</t>
  </si>
  <si>
    <t>ADL5801</t>
  </si>
  <si>
    <t>AD8342</t>
  </si>
  <si>
    <t>LTC5562</t>
  </si>
  <si>
    <t>LTC5510</t>
  </si>
  <si>
    <t>HMC219B</t>
  </si>
  <si>
    <t>LFCN-320+</t>
  </si>
  <si>
    <t>Stop Band Attenuation</t>
  </si>
  <si>
    <t>Switching Time (ns)</t>
  </si>
  <si>
    <t>Temperature Drift (dB)</t>
  </si>
  <si>
    <t>SP4T</t>
  </si>
  <si>
    <t>Phase Balance</t>
  </si>
  <si>
    <t>Amplitude Balance</t>
  </si>
  <si>
    <t>C2327J5003AHF</t>
  </si>
  <si>
    <t>X3C26P1-03S</t>
  </si>
  <si>
    <t>Harmonics (dBc)</t>
  </si>
  <si>
    <t>8V97051L</t>
  </si>
  <si>
    <t>LTC6946-1</t>
  </si>
  <si>
    <t>OP1dB (dBm)</t>
  </si>
  <si>
    <t>IIP3 (dBm)</t>
  </si>
  <si>
    <t>OIP3 (dBm)</t>
  </si>
  <si>
    <t>Maximum Input (dBm)</t>
  </si>
  <si>
    <t>---</t>
  </si>
  <si>
    <t>TQP3M9037</t>
  </si>
  <si>
    <t>TQP3M9008</t>
  </si>
  <si>
    <t>TQP3M9009</t>
  </si>
  <si>
    <t>YSF-322+</t>
  </si>
  <si>
    <t>No ext parts required</t>
  </si>
  <si>
    <t>PMA3-83LN+</t>
  </si>
  <si>
    <t>ADL5523</t>
  </si>
  <si>
    <t>ADL5611</t>
  </si>
  <si>
    <t>BGB741L7ESDE6327XTSA1</t>
  </si>
  <si>
    <t>Infineon</t>
  </si>
  <si>
    <t>LFCN-160+</t>
  </si>
  <si>
    <t>LFCN-180+</t>
  </si>
  <si>
    <t>LFCN-190+</t>
  </si>
  <si>
    <t>IL (dB)</t>
  </si>
  <si>
    <t>RLP-105+</t>
  </si>
  <si>
    <t>0400LP15A0122E</t>
  </si>
  <si>
    <t>Free samples available *</t>
  </si>
  <si>
    <t>No. Circuits</t>
  </si>
  <si>
    <t>MAX19516</t>
  </si>
  <si>
    <t>AD9608</t>
  </si>
  <si>
    <t>CMOS</t>
  </si>
  <si>
    <t>LVDS / CMOS</t>
  </si>
  <si>
    <t>ADL5380</t>
  </si>
  <si>
    <t>LO Leakage (dBc)</t>
  </si>
  <si>
    <t>3600BL14M050</t>
  </si>
  <si>
    <t>TCM1-63AX+</t>
  </si>
  <si>
    <t>TC1-1-13+</t>
  </si>
  <si>
    <t>GRF7001</t>
  </si>
  <si>
    <t>Guerrilla RF</t>
  </si>
  <si>
    <t>GRF5021</t>
  </si>
  <si>
    <t xml:space="preserve">3350BP39A0500 </t>
  </si>
  <si>
    <t>MOQ 60,000</t>
  </si>
  <si>
    <t xml:space="preserve">TA2697AA3117   </t>
  </si>
  <si>
    <t>Taisaw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</si>
</sst>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Fill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4" fontId="0" fillId="0" borderId="1" xfId="0" applyNumberFormat="1" applyFill="1" applyBorder="1"/>
    <xf numFmtId="4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7" fillId="0" borderId="1" xfId="0" applyFont="1" applyBorder="1"/>
    <xf numFmtId="165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 vertical="center"/>
    </xf>
    <xf numFmtId="2" fontId="7" fillId="0" borderId="1" xfId="2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center" vertical="center"/>
    </xf>
    <xf numFmtId="0" fontId="8" fillId="0" borderId="1" xfId="0" applyFont="1" applyFill="1" applyBorder="1"/>
    <xf numFmtId="165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left" vertical="center"/>
    </xf>
    <xf numFmtId="2" fontId="8" fillId="0" borderId="1" xfId="2" applyNumberFormat="1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1" xfId="2" applyNumberFormat="1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left" vertical="center"/>
    </xf>
    <xf numFmtId="2" fontId="6" fillId="0" borderId="1" xfId="2" applyNumberFormat="1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44" fontId="7" fillId="0" borderId="1" xfId="0" applyNumberFormat="1" applyFont="1" applyBorder="1"/>
    <xf numFmtId="0" fontId="5" fillId="0" borderId="0" xfId="0" applyFont="1" applyAlignment="1"/>
    <xf numFmtId="0" fontId="5" fillId="0" borderId="1" xfId="0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4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4" fontId="7" fillId="0" borderId="1" xfId="0" applyNumberFormat="1" applyFont="1" applyFill="1" applyBorder="1"/>
    <xf numFmtId="164" fontId="7" fillId="0" borderId="1" xfId="0" applyNumberFormat="1" applyFont="1" applyBorder="1"/>
    <xf numFmtId="0" fontId="0" fillId="0" borderId="1" xfId="0" applyNumberFormat="1" applyFill="1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4" xfId="0" applyFill="1" applyBorder="1"/>
    <xf numFmtId="44" fontId="0" fillId="0" borderId="4" xfId="0" applyNumberFormat="1" applyFill="1" applyBorder="1"/>
    <xf numFmtId="0" fontId="0" fillId="0" borderId="4" xfId="0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24</xdr:row>
      <xdr:rowOff>104775</xdr:rowOff>
    </xdr:from>
    <xdr:to>
      <xdr:col>8</xdr:col>
      <xdr:colOff>571500</xdr:colOff>
      <xdr:row>32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09675" y="5248275"/>
          <a:ext cx="50482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fundamental frequency that is used for attenuation values</a:t>
          </a:r>
          <a:r>
            <a:rPr lang="en-US" sz="1100" baseline="0"/>
            <a:t> </a:t>
          </a:r>
          <a:r>
            <a:rPr lang="en-US" sz="1100"/>
            <a:t>is 3 GHz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104775</xdr:rowOff>
    </xdr:from>
    <xdr:to>
      <xdr:col>6</xdr:col>
      <xdr:colOff>523875</xdr:colOff>
      <xdr:row>23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2771775"/>
          <a:ext cx="46291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/>
            <a:t>* Each sample request is fulfilled with a standard quantity of 4 units. Due to high demand for our [Mini-Circuits] products, we ask that customers adhere to a limit of 5 sample requests within any 30 day period and no more than 1 request for the same model within any 30 day period.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21</xdr:row>
      <xdr:rowOff>152400</xdr:rowOff>
    </xdr:from>
    <xdr:to>
      <xdr:col>9</xdr:col>
      <xdr:colOff>609599</xdr:colOff>
      <xdr:row>35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D5A3C2-2ABF-4E37-B656-EED1255D242A}"/>
            </a:ext>
          </a:extLst>
        </xdr:cNvPr>
        <xdr:cNvSpPr txBox="1"/>
      </xdr:nvSpPr>
      <xdr:spPr>
        <a:xfrm>
          <a:off x="781049" y="4914900"/>
          <a:ext cx="5705475" cy="258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temperature drift</a:t>
          </a:r>
          <a:r>
            <a:rPr lang="en-CA" sz="1100" baseline="0"/>
            <a:t> data is estimated based on the graphs. If the values are close then simulations must be done to properly compare the components assuming simulation data is available for temperatures</a:t>
          </a:r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9</xdr:row>
      <xdr:rowOff>66675</xdr:rowOff>
    </xdr:from>
    <xdr:to>
      <xdr:col>7</xdr:col>
      <xdr:colOff>504825</xdr:colOff>
      <xdr:row>21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95300" y="1971675"/>
          <a:ext cx="513397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this application</a:t>
          </a:r>
          <a:r>
            <a:rPr lang="en-US" sz="1100" baseline="0"/>
            <a:t> the isolation value is the single most important value which drives the selection of 11306-3S.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13</xdr:row>
      <xdr:rowOff>85724</xdr:rowOff>
    </xdr:from>
    <xdr:to>
      <xdr:col>6</xdr:col>
      <xdr:colOff>828674</xdr:colOff>
      <xdr:row>20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9C2930-A4B1-4DD7-94FB-E110D85BF491}"/>
            </a:ext>
          </a:extLst>
        </xdr:cNvPr>
        <xdr:cNvSpPr txBox="1"/>
      </xdr:nvSpPr>
      <xdr:spPr>
        <a:xfrm>
          <a:off x="323849" y="2562224"/>
          <a:ext cx="5133975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top three choices are</a:t>
          </a:r>
        </a:p>
        <a:p>
          <a:r>
            <a:rPr lang="en-CA" sz="1100"/>
            <a:t>ADF4350</a:t>
          </a:r>
        </a:p>
        <a:p>
          <a:r>
            <a:rPr lang="en-CA" sz="1100"/>
            <a:t>8V97053L</a:t>
          </a:r>
        </a:p>
        <a:p>
          <a:r>
            <a:rPr lang="en-CA" sz="1100"/>
            <a:t>MAX2871</a:t>
          </a:r>
        </a:p>
        <a:p>
          <a:endParaRPr lang="en-CA" sz="1100"/>
        </a:p>
        <a:p>
          <a:r>
            <a:rPr lang="en-CA" sz="1100"/>
            <a:t>The</a:t>
          </a:r>
          <a:r>
            <a:rPr lang="en-CA" sz="1100" baseline="0"/>
            <a:t> MAX2871 component has very good open-loop phase noise, and harmonic performance. This chip appears to be a good compromise between the competitors.</a:t>
          </a:r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orsay\Desktop\0_1AW\Radar\ComponentSelection_NOT-RE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ters"/>
      <sheetName val="BBFilters"/>
      <sheetName val="Switch"/>
      <sheetName val="HybridCoupler"/>
      <sheetName val="Mixer"/>
      <sheetName val="FrequencySynth"/>
      <sheetName val="TCXO"/>
      <sheetName val="VCO"/>
      <sheetName val="LNA"/>
      <sheetName val="PA"/>
      <sheetName val="A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N6">
            <v>0.82</v>
          </cell>
          <cell r="O6">
            <v>5.4</v>
          </cell>
          <cell r="P6">
            <v>30</v>
          </cell>
          <cell r="Q6">
            <v>32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4"/>
  <sheetViews>
    <sheetView workbookViewId="0">
      <selection activeCell="G7" sqref="G7"/>
    </sheetView>
  </sheetViews>
  <sheetFormatPr defaultRowHeight="15" x14ac:dyDescent="0.25"/>
  <cols>
    <col min="1" max="1" width="17.28515625" bestFit="1" customWidth="1"/>
    <col min="2" max="2" width="13.140625" bestFit="1" customWidth="1"/>
    <col min="10" max="12" width="13.42578125" customWidth="1"/>
    <col min="13" max="13" width="81.140625" bestFit="1" customWidth="1"/>
  </cols>
  <sheetData>
    <row r="3" spans="1:13" x14ac:dyDescent="0.25">
      <c r="A3" s="15"/>
      <c r="B3" s="15"/>
      <c r="C3" s="71" t="s">
        <v>8</v>
      </c>
      <c r="D3" s="71"/>
      <c r="E3" s="71"/>
      <c r="F3" s="15"/>
      <c r="G3" s="15"/>
      <c r="H3" s="15"/>
      <c r="I3" s="15"/>
      <c r="J3" s="15"/>
      <c r="K3" s="15"/>
      <c r="L3" s="15"/>
      <c r="M3" s="15"/>
    </row>
    <row r="4" spans="1:13" ht="30" x14ac:dyDescent="0.25">
      <c r="A4" s="5" t="s">
        <v>0</v>
      </c>
      <c r="B4" s="5" t="s">
        <v>6</v>
      </c>
      <c r="C4" s="5">
        <v>1</v>
      </c>
      <c r="D4" s="5">
        <v>10</v>
      </c>
      <c r="E4" s="5">
        <v>100</v>
      </c>
      <c r="F4" s="5" t="s">
        <v>9</v>
      </c>
      <c r="G4" s="5" t="s">
        <v>26</v>
      </c>
      <c r="H4" s="5" t="s">
        <v>27</v>
      </c>
      <c r="I4" s="5" t="s">
        <v>1</v>
      </c>
      <c r="J4" s="5" t="s">
        <v>11</v>
      </c>
      <c r="K4" s="6" t="s">
        <v>148</v>
      </c>
      <c r="L4" s="6" t="s">
        <v>149</v>
      </c>
      <c r="M4" s="5" t="s">
        <v>15</v>
      </c>
    </row>
    <row r="5" spans="1:13" x14ac:dyDescent="0.25">
      <c r="A5" s="8" t="s">
        <v>2</v>
      </c>
      <c r="B5" s="8" t="s">
        <v>28</v>
      </c>
      <c r="C5" s="11" t="s">
        <v>29</v>
      </c>
      <c r="D5" s="11">
        <v>4.3499999999999996</v>
      </c>
      <c r="E5" s="11">
        <v>3.95</v>
      </c>
      <c r="F5" s="11" t="s">
        <v>25</v>
      </c>
      <c r="G5" s="11">
        <v>2920</v>
      </c>
      <c r="H5" s="11">
        <v>3200</v>
      </c>
      <c r="I5" s="11">
        <v>2.73</v>
      </c>
      <c r="J5" s="11">
        <v>14</v>
      </c>
      <c r="K5" s="11">
        <v>30</v>
      </c>
      <c r="L5" s="11">
        <v>29</v>
      </c>
      <c r="M5" s="8" t="s">
        <v>91</v>
      </c>
    </row>
    <row r="6" spans="1:13" x14ac:dyDescent="0.25">
      <c r="A6" s="8" t="s">
        <v>3</v>
      </c>
      <c r="B6" s="8" t="s">
        <v>28</v>
      </c>
      <c r="C6" s="11" t="s">
        <v>29</v>
      </c>
      <c r="D6" s="11">
        <v>10.45</v>
      </c>
      <c r="E6" s="11">
        <v>8.85</v>
      </c>
      <c r="F6" s="11" t="s">
        <v>25</v>
      </c>
      <c r="G6" s="11">
        <v>2350</v>
      </c>
      <c r="H6" s="11">
        <v>3150</v>
      </c>
      <c r="I6" s="11">
        <v>3.1</v>
      </c>
      <c r="J6" s="11">
        <v>34</v>
      </c>
      <c r="K6" s="11"/>
      <c r="L6" s="11"/>
      <c r="M6" s="8" t="s">
        <v>92</v>
      </c>
    </row>
    <row r="7" spans="1:13" x14ac:dyDescent="0.25">
      <c r="A7" s="8" t="s">
        <v>4</v>
      </c>
      <c r="B7" s="8" t="s">
        <v>28</v>
      </c>
      <c r="C7" s="11" t="s">
        <v>29</v>
      </c>
      <c r="D7" s="11">
        <v>4.3499999999999996</v>
      </c>
      <c r="E7" s="11">
        <v>3.95</v>
      </c>
      <c r="F7" s="11" t="s">
        <v>25</v>
      </c>
      <c r="G7" s="11">
        <v>2700</v>
      </c>
      <c r="H7" s="11">
        <v>3100</v>
      </c>
      <c r="I7" s="11">
        <v>1.65</v>
      </c>
      <c r="J7" s="11">
        <v>11</v>
      </c>
      <c r="K7" s="11">
        <v>30</v>
      </c>
      <c r="L7" s="11">
        <v>25</v>
      </c>
      <c r="M7" s="8"/>
    </row>
    <row r="8" spans="1:13" x14ac:dyDescent="0.25">
      <c r="A8" s="60" t="s">
        <v>139</v>
      </c>
      <c r="B8" s="60" t="s">
        <v>28</v>
      </c>
      <c r="C8" s="61" t="s">
        <v>29</v>
      </c>
      <c r="D8" s="61">
        <v>4.95</v>
      </c>
      <c r="E8" s="61">
        <v>4.55</v>
      </c>
      <c r="F8" s="61" t="s">
        <v>25</v>
      </c>
      <c r="G8" s="61">
        <v>2000</v>
      </c>
      <c r="H8" s="61">
        <v>3220</v>
      </c>
      <c r="I8" s="61">
        <v>1.2</v>
      </c>
      <c r="J8" s="61">
        <v>24</v>
      </c>
      <c r="K8" s="61">
        <v>30</v>
      </c>
      <c r="L8" s="61">
        <v>34</v>
      </c>
      <c r="M8" s="60" t="s">
        <v>140</v>
      </c>
    </row>
    <row r="9" spans="1:13" x14ac:dyDescent="0.25">
      <c r="A9" s="8" t="s">
        <v>137</v>
      </c>
      <c r="B9" s="8" t="s">
        <v>88</v>
      </c>
      <c r="C9" s="11" t="s">
        <v>29</v>
      </c>
      <c r="D9" s="11" t="s">
        <v>29</v>
      </c>
      <c r="E9" s="11" t="s">
        <v>29</v>
      </c>
      <c r="F9" s="11" t="s">
        <v>25</v>
      </c>
      <c r="G9" s="11">
        <v>2380</v>
      </c>
      <c r="H9" s="11">
        <v>3380</v>
      </c>
      <c r="I9" s="11">
        <v>1.5</v>
      </c>
      <c r="J9" s="11">
        <v>20</v>
      </c>
      <c r="K9" s="11"/>
      <c r="L9" s="11"/>
      <c r="M9" s="8" t="s">
        <v>138</v>
      </c>
    </row>
    <row r="10" spans="1:13" x14ac:dyDescent="0.25">
      <c r="A10" s="75" t="s">
        <v>205</v>
      </c>
      <c r="B10" s="75" t="s">
        <v>142</v>
      </c>
      <c r="C10" s="77" t="s">
        <v>29</v>
      </c>
      <c r="D10" s="77" t="s">
        <v>29</v>
      </c>
      <c r="E10" s="77" t="s">
        <v>29</v>
      </c>
      <c r="F10" s="77" t="s">
        <v>25</v>
      </c>
      <c r="G10" s="77">
        <v>3100</v>
      </c>
      <c r="H10" s="77">
        <v>3600</v>
      </c>
      <c r="I10" s="77">
        <v>2</v>
      </c>
      <c r="J10" s="77">
        <v>15</v>
      </c>
      <c r="K10" s="77">
        <v>70</v>
      </c>
      <c r="L10" s="77">
        <v>30</v>
      </c>
      <c r="M10" s="75" t="s">
        <v>206</v>
      </c>
    </row>
    <row r="11" spans="1:13" x14ac:dyDescent="0.25">
      <c r="A11" s="75" t="s">
        <v>207</v>
      </c>
      <c r="B11" s="75" t="s">
        <v>208</v>
      </c>
      <c r="F11" s="77" t="s">
        <v>25</v>
      </c>
      <c r="G11" s="77">
        <v>2700</v>
      </c>
      <c r="H11" s="77">
        <v>2900</v>
      </c>
      <c r="I11" s="77">
        <v>3.5</v>
      </c>
      <c r="J11" s="77">
        <v>12</v>
      </c>
      <c r="K11" s="77">
        <v>35</v>
      </c>
      <c r="L11" s="77">
        <v>35</v>
      </c>
    </row>
    <row r="17" spans="1:13" x14ac:dyDescent="0.25">
      <c r="A17" s="59"/>
      <c r="B17" s="59"/>
      <c r="C17" s="72" t="s">
        <v>8</v>
      </c>
      <c r="D17" s="72"/>
      <c r="E17" s="72"/>
      <c r="F17" s="59"/>
      <c r="G17" s="59"/>
      <c r="H17" s="59"/>
      <c r="I17" s="59"/>
      <c r="J17" s="59"/>
      <c r="K17" s="59"/>
      <c r="L17" s="59"/>
      <c r="M17" s="59"/>
    </row>
    <row r="18" spans="1:13" ht="30" x14ac:dyDescent="0.25">
      <c r="A18" s="16" t="s">
        <v>0</v>
      </c>
      <c r="B18" s="16" t="s">
        <v>6</v>
      </c>
      <c r="C18" s="16">
        <v>1</v>
      </c>
      <c r="D18" s="16">
        <v>10</v>
      </c>
      <c r="E18" s="16">
        <v>100</v>
      </c>
      <c r="F18" s="16" t="s">
        <v>9</v>
      </c>
      <c r="G18" s="16" t="s">
        <v>27</v>
      </c>
      <c r="H18" s="16" t="s">
        <v>1</v>
      </c>
      <c r="I18" s="16" t="s">
        <v>11</v>
      </c>
      <c r="J18" s="6" t="s">
        <v>159</v>
      </c>
      <c r="K18" s="6" t="s">
        <v>148</v>
      </c>
      <c r="L18" s="6" t="s">
        <v>149</v>
      </c>
      <c r="M18" s="16" t="s">
        <v>15</v>
      </c>
    </row>
    <row r="19" spans="1:13" x14ac:dyDescent="0.25">
      <c r="A19" s="10" t="s">
        <v>141</v>
      </c>
      <c r="B19" s="10" t="s">
        <v>142</v>
      </c>
      <c r="C19" s="9"/>
      <c r="D19" s="9"/>
      <c r="E19" s="9"/>
      <c r="F19" s="9" t="s">
        <v>143</v>
      </c>
      <c r="G19" s="9">
        <v>2500</v>
      </c>
      <c r="H19" s="9"/>
      <c r="I19" s="9"/>
      <c r="J19" s="9"/>
      <c r="K19" s="9"/>
      <c r="L19" s="9"/>
      <c r="M19" s="9"/>
    </row>
    <row r="20" spans="1:13" x14ac:dyDescent="0.25">
      <c r="A20" s="10" t="s">
        <v>144</v>
      </c>
      <c r="B20" s="10" t="s">
        <v>88</v>
      </c>
      <c r="C20" s="9"/>
      <c r="D20" s="9"/>
      <c r="E20" s="9"/>
      <c r="F20" s="9" t="s">
        <v>143</v>
      </c>
      <c r="G20" s="9">
        <v>2690</v>
      </c>
      <c r="H20" s="9"/>
      <c r="I20" s="9"/>
      <c r="J20" s="9"/>
      <c r="K20" s="9"/>
      <c r="L20" s="9"/>
      <c r="M20" s="9"/>
    </row>
    <row r="21" spans="1:13" x14ac:dyDescent="0.25">
      <c r="A21" s="10" t="s">
        <v>145</v>
      </c>
      <c r="B21" s="10" t="s">
        <v>88</v>
      </c>
      <c r="C21" s="9"/>
      <c r="D21" s="9"/>
      <c r="E21" s="9"/>
      <c r="F21" s="9" t="s">
        <v>143</v>
      </c>
      <c r="G21" s="9">
        <v>3500</v>
      </c>
      <c r="H21" s="9"/>
      <c r="I21" s="9"/>
      <c r="J21" s="9"/>
      <c r="K21" s="9"/>
      <c r="L21" s="9"/>
      <c r="M21" s="9"/>
    </row>
    <row r="22" spans="1:13" x14ac:dyDescent="0.25">
      <c r="A22" s="10" t="s">
        <v>146</v>
      </c>
      <c r="B22" s="10" t="s">
        <v>88</v>
      </c>
      <c r="C22" s="9"/>
      <c r="D22" s="9"/>
      <c r="E22" s="9"/>
      <c r="F22" s="9" t="s">
        <v>143</v>
      </c>
      <c r="G22" s="9">
        <v>3500</v>
      </c>
      <c r="H22" s="9">
        <v>0.85</v>
      </c>
      <c r="I22" s="9">
        <v>20</v>
      </c>
      <c r="J22" s="9">
        <v>40</v>
      </c>
      <c r="K22" s="9"/>
      <c r="L22" s="9"/>
      <c r="M22" s="9"/>
    </row>
    <row r="23" spans="1:13" x14ac:dyDescent="0.25">
      <c r="A23" s="10" t="s">
        <v>147</v>
      </c>
      <c r="B23" s="10" t="s">
        <v>88</v>
      </c>
      <c r="C23" s="9"/>
      <c r="D23" s="9"/>
      <c r="E23" s="9"/>
      <c r="F23" s="9" t="s">
        <v>143</v>
      </c>
      <c r="G23" s="9">
        <v>4000</v>
      </c>
      <c r="H23" s="9">
        <v>0.8</v>
      </c>
      <c r="I23" s="9">
        <v>25</v>
      </c>
      <c r="J23" s="9">
        <v>40</v>
      </c>
      <c r="K23" s="9"/>
      <c r="L23" s="9"/>
      <c r="M23" s="9"/>
    </row>
    <row r="24" spans="1:13" x14ac:dyDescent="0.25">
      <c r="H24" s="17"/>
    </row>
  </sheetData>
  <mergeCells count="2">
    <mergeCell ref="C3:E3"/>
    <mergeCell ref="C17:E17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16"/>
  <sheetViews>
    <sheetView workbookViewId="0">
      <selection activeCell="M18" sqref="M18"/>
    </sheetView>
  </sheetViews>
  <sheetFormatPr defaultRowHeight="15" x14ac:dyDescent="0.25"/>
  <cols>
    <col min="1" max="1" width="14.5703125" bestFit="1" customWidth="1"/>
    <col min="2" max="2" width="13.140625" bestFit="1" customWidth="1"/>
    <col min="6" max="6" width="12.140625" bestFit="1" customWidth="1"/>
    <col min="9" max="9" width="12.5703125" bestFit="1" customWidth="1"/>
    <col min="10" max="10" width="12.7109375" bestFit="1" customWidth="1"/>
    <col min="11" max="11" width="10.140625" bestFit="1" customWidth="1"/>
    <col min="12" max="12" width="11" bestFit="1" customWidth="1"/>
    <col min="13" max="13" width="10.140625" customWidth="1"/>
    <col min="15" max="15" width="16.85546875" bestFit="1" customWidth="1"/>
    <col min="16" max="16" width="12.140625" bestFit="1" customWidth="1"/>
  </cols>
  <sheetData>
    <row r="2" spans="1:18" x14ac:dyDescent="0.25">
      <c r="A2" s="3"/>
      <c r="B2" s="3"/>
      <c r="C2" s="71" t="s">
        <v>8</v>
      </c>
      <c r="D2" s="71"/>
      <c r="E2" s="71"/>
      <c r="F2" s="3"/>
      <c r="G2" s="3"/>
      <c r="H2" s="3"/>
      <c r="I2" s="3"/>
      <c r="J2" s="50"/>
      <c r="K2" s="50"/>
      <c r="L2" s="50"/>
      <c r="M2" s="1"/>
      <c r="N2" s="1"/>
      <c r="Q2" s="1"/>
      <c r="R2" s="1"/>
    </row>
    <row r="3" spans="1:18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58</v>
      </c>
      <c r="G3" s="16" t="s">
        <v>57</v>
      </c>
      <c r="H3" s="16" t="s">
        <v>59</v>
      </c>
      <c r="I3" s="16" t="s">
        <v>60</v>
      </c>
      <c r="J3" s="16" t="s">
        <v>170</v>
      </c>
      <c r="K3" s="16" t="s">
        <v>171</v>
      </c>
      <c r="L3" s="16" t="s">
        <v>172</v>
      </c>
      <c r="M3" s="51" t="s">
        <v>173</v>
      </c>
    </row>
    <row r="4" spans="1:18" x14ac:dyDescent="0.25">
      <c r="A4" s="7" t="s">
        <v>61</v>
      </c>
      <c r="B4" s="7" t="s">
        <v>21</v>
      </c>
      <c r="C4" s="52">
        <v>15.92</v>
      </c>
      <c r="D4" s="52">
        <v>12.2</v>
      </c>
      <c r="E4" s="52">
        <v>9.5299999999999994</v>
      </c>
      <c r="F4" s="9">
        <v>17.3</v>
      </c>
      <c r="G4" s="9">
        <v>0.53</v>
      </c>
      <c r="H4" s="9">
        <v>10.07</v>
      </c>
      <c r="I4" s="9">
        <v>26.72</v>
      </c>
      <c r="J4" s="9">
        <v>22.5</v>
      </c>
      <c r="K4" s="9">
        <v>20.2</v>
      </c>
      <c r="L4" s="25">
        <v>38.200000000000003</v>
      </c>
      <c r="M4" s="9">
        <v>22</v>
      </c>
    </row>
    <row r="5" spans="1:18" x14ac:dyDescent="0.25">
      <c r="A5" s="26" t="s">
        <v>109</v>
      </c>
      <c r="B5" s="26" t="s">
        <v>21</v>
      </c>
      <c r="C5" s="53">
        <v>6.86</v>
      </c>
      <c r="D5" s="53">
        <v>5.25</v>
      </c>
      <c r="E5" s="53">
        <v>4.0999999999999996</v>
      </c>
      <c r="F5" s="28">
        <v>22.8</v>
      </c>
      <c r="G5" s="28">
        <v>0.54</v>
      </c>
      <c r="H5" s="28">
        <v>10</v>
      </c>
      <c r="I5" s="28"/>
      <c r="J5" s="28">
        <v>17</v>
      </c>
      <c r="K5" s="31" t="s">
        <v>174</v>
      </c>
      <c r="L5" s="28">
        <v>33</v>
      </c>
      <c r="M5" s="28">
        <v>27</v>
      </c>
    </row>
    <row r="6" spans="1:18" x14ac:dyDescent="0.25">
      <c r="A6" s="7" t="s">
        <v>175</v>
      </c>
      <c r="B6" s="7" t="s">
        <v>21</v>
      </c>
      <c r="C6" s="52">
        <v>2.02</v>
      </c>
      <c r="D6" s="52">
        <v>1.4875</v>
      </c>
      <c r="E6" s="52">
        <v>1.3888640000000001</v>
      </c>
      <c r="F6" s="9">
        <v>16</v>
      </c>
      <c r="G6" s="9">
        <v>0.53</v>
      </c>
      <c r="H6" s="9">
        <v>10</v>
      </c>
      <c r="I6" s="9"/>
      <c r="J6" s="9">
        <v>19</v>
      </c>
      <c r="K6" s="25" t="s">
        <v>174</v>
      </c>
      <c r="L6" s="9">
        <v>34</v>
      </c>
      <c r="M6" s="9"/>
    </row>
    <row r="7" spans="1:18" x14ac:dyDescent="0.25">
      <c r="A7" s="7" t="s">
        <v>176</v>
      </c>
      <c r="B7" s="7" t="s">
        <v>21</v>
      </c>
      <c r="C7" s="52">
        <v>2.4308999999999998</v>
      </c>
      <c r="D7" s="52">
        <v>2.0872730000000002</v>
      </c>
      <c r="E7" s="52">
        <v>1.9615910000000001</v>
      </c>
      <c r="F7" s="9">
        <v>19</v>
      </c>
      <c r="G7" s="9">
        <v>1.8</v>
      </c>
      <c r="H7" s="9">
        <v>12</v>
      </c>
      <c r="I7" s="9"/>
      <c r="J7" s="9">
        <v>19</v>
      </c>
      <c r="K7" s="25" t="s">
        <v>174</v>
      </c>
      <c r="L7" s="9">
        <v>35</v>
      </c>
      <c r="M7" s="9"/>
    </row>
    <row r="8" spans="1:18" x14ac:dyDescent="0.25">
      <c r="A8" s="7" t="s">
        <v>177</v>
      </c>
      <c r="B8" s="7" t="s">
        <v>21</v>
      </c>
      <c r="C8" s="52">
        <v>3.6018180000000002</v>
      </c>
      <c r="D8" s="52">
        <v>3.092727</v>
      </c>
      <c r="E8" s="52">
        <v>2.9065910000000001</v>
      </c>
      <c r="F8" s="9">
        <v>20</v>
      </c>
      <c r="G8" s="9">
        <v>2</v>
      </c>
      <c r="H8" s="9">
        <v>10</v>
      </c>
      <c r="I8" s="9"/>
      <c r="J8" s="9">
        <v>22</v>
      </c>
      <c r="K8" s="25" t="s">
        <v>174</v>
      </c>
      <c r="L8" s="9">
        <v>38</v>
      </c>
      <c r="M8" s="9"/>
    </row>
    <row r="9" spans="1:18" x14ac:dyDescent="0.25">
      <c r="A9" s="54" t="s">
        <v>110</v>
      </c>
      <c r="B9" s="54" t="s">
        <v>28</v>
      </c>
      <c r="C9" s="55"/>
      <c r="D9" s="55">
        <v>3.99</v>
      </c>
      <c r="E9" s="55">
        <v>3.46</v>
      </c>
      <c r="F9" s="56">
        <v>28.5</v>
      </c>
      <c r="G9" s="56">
        <v>0.7</v>
      </c>
      <c r="H9" s="56">
        <v>10</v>
      </c>
      <c r="I9" s="56">
        <v>39</v>
      </c>
      <c r="J9" s="56">
        <v>14.8</v>
      </c>
      <c r="K9" s="57" t="s">
        <v>174</v>
      </c>
      <c r="L9" s="56">
        <v>27.8</v>
      </c>
      <c r="M9" s="58">
        <v>10</v>
      </c>
    </row>
    <row r="10" spans="1:18" x14ac:dyDescent="0.25">
      <c r="A10" s="7" t="s">
        <v>178</v>
      </c>
      <c r="B10" s="7" t="s">
        <v>28</v>
      </c>
      <c r="C10" s="52"/>
      <c r="D10" s="52">
        <v>2.85</v>
      </c>
      <c r="E10" s="52">
        <v>2.39</v>
      </c>
      <c r="F10" s="9">
        <v>16</v>
      </c>
      <c r="G10" s="9">
        <v>2.5</v>
      </c>
      <c r="H10" s="9">
        <v>15</v>
      </c>
      <c r="I10" s="9">
        <v>30</v>
      </c>
      <c r="J10" s="9">
        <v>20</v>
      </c>
      <c r="K10" s="25" t="s">
        <v>174</v>
      </c>
      <c r="L10" s="9">
        <v>35</v>
      </c>
      <c r="M10" s="9"/>
      <c r="N10" t="s">
        <v>179</v>
      </c>
    </row>
    <row r="11" spans="1:18" x14ac:dyDescent="0.25">
      <c r="A11" s="7" t="s">
        <v>180</v>
      </c>
      <c r="B11" s="7" t="s">
        <v>28</v>
      </c>
      <c r="C11" s="52"/>
      <c r="D11" s="52">
        <v>11.95</v>
      </c>
      <c r="E11" s="52">
        <v>8.9499999999999993</v>
      </c>
      <c r="F11" s="9">
        <v>21</v>
      </c>
      <c r="G11" s="9">
        <v>1.4</v>
      </c>
      <c r="H11" s="9">
        <v>14</v>
      </c>
      <c r="I11" s="25" t="s">
        <v>174</v>
      </c>
      <c r="J11" s="9">
        <v>18</v>
      </c>
      <c r="K11" s="25" t="s">
        <v>174</v>
      </c>
      <c r="L11" s="9">
        <v>30</v>
      </c>
      <c r="M11" s="9">
        <v>16</v>
      </c>
    </row>
    <row r="12" spans="1:18" x14ac:dyDescent="0.25">
      <c r="A12" s="54" t="s">
        <v>136</v>
      </c>
      <c r="B12" s="54" t="s">
        <v>135</v>
      </c>
      <c r="C12" s="55">
        <v>9.19</v>
      </c>
      <c r="D12" s="55">
        <v>8.2010000000000005</v>
      </c>
      <c r="E12" s="55">
        <v>6.7244999999999999</v>
      </c>
      <c r="F12" s="56">
        <v>21</v>
      </c>
      <c r="G12" s="56">
        <v>0.8</v>
      </c>
      <c r="H12" s="56">
        <v>15</v>
      </c>
      <c r="I12" s="56">
        <v>35</v>
      </c>
      <c r="J12" s="56">
        <v>17</v>
      </c>
      <c r="K12" s="57" t="s">
        <v>174</v>
      </c>
      <c r="L12" s="56">
        <v>34</v>
      </c>
      <c r="M12" s="58">
        <v>19</v>
      </c>
    </row>
    <row r="13" spans="1:18" x14ac:dyDescent="0.25">
      <c r="A13" s="8" t="s">
        <v>181</v>
      </c>
      <c r="B13" s="8" t="s">
        <v>51</v>
      </c>
      <c r="C13" s="21">
        <v>6.7</v>
      </c>
      <c r="D13" s="21">
        <v>5.9859999999999998</v>
      </c>
      <c r="E13" s="21">
        <v>4.9089</v>
      </c>
      <c r="F13" s="11">
        <v>12</v>
      </c>
      <c r="G13" s="11">
        <v>1</v>
      </c>
      <c r="H13" s="11">
        <v>6</v>
      </c>
      <c r="I13" s="9">
        <v>20</v>
      </c>
      <c r="J13" s="9">
        <v>20</v>
      </c>
      <c r="K13" s="25" t="s">
        <v>174</v>
      </c>
      <c r="L13" s="9">
        <v>35</v>
      </c>
      <c r="M13" s="9"/>
    </row>
    <row r="14" spans="1:18" x14ac:dyDescent="0.25">
      <c r="A14" s="8" t="s">
        <v>182</v>
      </c>
      <c r="B14" s="8" t="s">
        <v>51</v>
      </c>
      <c r="C14" s="21">
        <v>8.9499999999999993</v>
      </c>
      <c r="D14" s="21">
        <v>7.9950000000000001</v>
      </c>
      <c r="E14" s="21">
        <v>6.5561999999999996</v>
      </c>
      <c r="F14" s="9">
        <v>20</v>
      </c>
      <c r="G14" s="9">
        <v>3</v>
      </c>
      <c r="H14" s="9">
        <v>10</v>
      </c>
      <c r="I14" s="9">
        <v>26</v>
      </c>
      <c r="J14" s="9">
        <v>18</v>
      </c>
      <c r="K14" s="25" t="s">
        <v>174</v>
      </c>
      <c r="L14" s="9">
        <v>30</v>
      </c>
      <c r="M14" s="9"/>
    </row>
    <row r="15" spans="1:18" x14ac:dyDescent="0.25">
      <c r="A15" s="8" t="s">
        <v>183</v>
      </c>
      <c r="B15" s="8" t="s">
        <v>184</v>
      </c>
      <c r="C15" s="20">
        <v>1.74</v>
      </c>
      <c r="D15" s="20">
        <v>1.5349999999999999</v>
      </c>
      <c r="E15" s="20">
        <v>1.2135</v>
      </c>
      <c r="F15" s="11">
        <v>16.5</v>
      </c>
      <c r="G15" s="11">
        <v>1.25</v>
      </c>
      <c r="H15" s="11">
        <v>10</v>
      </c>
      <c r="I15" s="9"/>
      <c r="J15" s="11">
        <v>12</v>
      </c>
      <c r="K15" s="11">
        <v>1.5</v>
      </c>
      <c r="L15" s="25" t="s">
        <v>174</v>
      </c>
      <c r="M15" s="9">
        <v>20</v>
      </c>
    </row>
    <row r="16" spans="1:18" x14ac:dyDescent="0.25">
      <c r="A16" s="75" t="s">
        <v>204</v>
      </c>
      <c r="B16" s="75" t="s">
        <v>203</v>
      </c>
      <c r="C16" s="76">
        <v>3.86</v>
      </c>
      <c r="D16" s="76">
        <v>3.67</v>
      </c>
      <c r="E16" s="76">
        <v>3.38</v>
      </c>
      <c r="F16" s="77">
        <v>15.5</v>
      </c>
      <c r="G16" s="77">
        <v>0.52</v>
      </c>
      <c r="H16" s="77">
        <v>16</v>
      </c>
      <c r="I16" s="77">
        <v>21</v>
      </c>
      <c r="J16" s="77">
        <v>21.2</v>
      </c>
      <c r="K16" s="78" t="s">
        <v>174</v>
      </c>
      <c r="L16" s="77">
        <v>39.299999999999997</v>
      </c>
      <c r="M16" s="77">
        <v>20</v>
      </c>
    </row>
  </sheetData>
  <mergeCells count="1">
    <mergeCell ref="C2:E2"/>
  </mergeCells>
  <conditionalFormatting sqref="G4:G16">
    <cfRule type="cellIs" dxfId="0" priority="1" operator="greaterThan">
      <formula>3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selection activeCell="M16" sqref="M16"/>
    </sheetView>
  </sheetViews>
  <sheetFormatPr defaultRowHeight="15" x14ac:dyDescent="0.25"/>
  <cols>
    <col min="1" max="1" width="10.140625" bestFit="1" customWidth="1"/>
    <col min="2" max="2" width="17.42578125" bestFit="1" customWidth="1"/>
    <col min="9" max="9" width="11.5703125" customWidth="1"/>
    <col min="10" max="10" width="12.42578125" bestFit="1" customWidth="1"/>
    <col min="11" max="11" width="13.85546875" customWidth="1"/>
  </cols>
  <sheetData>
    <row r="1" spans="1:11" x14ac:dyDescent="0.25">
      <c r="A1" s="3"/>
      <c r="B1" s="3"/>
      <c r="C1" s="73" t="s">
        <v>8</v>
      </c>
      <c r="D1" s="73"/>
      <c r="E1" s="73"/>
      <c r="F1" s="3"/>
      <c r="G1" s="3"/>
      <c r="H1" s="3"/>
      <c r="I1" s="3"/>
      <c r="J1" s="3"/>
      <c r="K1" s="3"/>
    </row>
    <row r="2" spans="1:11" ht="45" x14ac:dyDescent="0.25">
      <c r="A2" s="6" t="s">
        <v>0</v>
      </c>
      <c r="B2" s="6" t="s">
        <v>6</v>
      </c>
      <c r="C2" s="6">
        <v>1</v>
      </c>
      <c r="D2" s="6">
        <v>10</v>
      </c>
      <c r="E2" s="6">
        <v>100</v>
      </c>
      <c r="F2" s="6" t="s">
        <v>103</v>
      </c>
      <c r="G2" s="6" t="s">
        <v>192</v>
      </c>
      <c r="H2" s="6" t="s">
        <v>104</v>
      </c>
      <c r="I2" s="6" t="s">
        <v>105</v>
      </c>
      <c r="J2" s="6" t="s">
        <v>96</v>
      </c>
      <c r="K2" s="6" t="s">
        <v>106</v>
      </c>
    </row>
    <row r="3" spans="1:11" x14ac:dyDescent="0.25">
      <c r="A3" s="7" t="s">
        <v>102</v>
      </c>
      <c r="B3" s="7" t="s">
        <v>101</v>
      </c>
      <c r="C3" s="13">
        <v>58.66</v>
      </c>
      <c r="D3" s="13">
        <v>54.723999999999997</v>
      </c>
      <c r="E3" s="13">
        <v>45.8765</v>
      </c>
      <c r="F3" s="7">
        <v>12</v>
      </c>
      <c r="G3" s="7">
        <v>1</v>
      </c>
      <c r="H3" s="7">
        <v>11.2</v>
      </c>
      <c r="I3" s="7">
        <v>200</v>
      </c>
      <c r="J3" s="7" t="s">
        <v>196</v>
      </c>
      <c r="K3" s="7">
        <v>0.95</v>
      </c>
    </row>
    <row r="4" spans="1:11" x14ac:dyDescent="0.25">
      <c r="A4" s="26" t="s">
        <v>193</v>
      </c>
      <c r="B4" s="26" t="s">
        <v>33</v>
      </c>
      <c r="C4" s="69">
        <v>22.8</v>
      </c>
      <c r="D4" s="69">
        <v>21.030999999999999</v>
      </c>
      <c r="E4" s="69">
        <v>20.0442</v>
      </c>
      <c r="F4" s="26">
        <v>10</v>
      </c>
      <c r="G4" s="26">
        <v>2</v>
      </c>
      <c r="H4" s="26">
        <v>9.5</v>
      </c>
      <c r="I4" s="26">
        <v>100</v>
      </c>
      <c r="J4" s="26" t="s">
        <v>195</v>
      </c>
      <c r="K4" s="26">
        <v>1.5</v>
      </c>
    </row>
    <row r="5" spans="1:11" x14ac:dyDescent="0.25">
      <c r="A5" s="7" t="s">
        <v>194</v>
      </c>
      <c r="B5" s="7" t="s">
        <v>51</v>
      </c>
      <c r="C5" s="13">
        <v>35.729999999999997</v>
      </c>
      <c r="D5" s="13">
        <v>32.954999999999998</v>
      </c>
      <c r="E5" s="13">
        <v>26.845099999999999</v>
      </c>
      <c r="F5" s="7">
        <v>10</v>
      </c>
      <c r="G5" s="7">
        <v>2</v>
      </c>
      <c r="H5" s="7">
        <v>9.9</v>
      </c>
      <c r="I5" s="7">
        <v>105</v>
      </c>
      <c r="J5" s="7" t="s">
        <v>196</v>
      </c>
      <c r="K5" s="7">
        <v>1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2"/>
  <sheetViews>
    <sheetView workbookViewId="0">
      <selection activeCell="K24" sqref="K24"/>
    </sheetView>
  </sheetViews>
  <sheetFormatPr defaultRowHeight="15" x14ac:dyDescent="0.25"/>
  <cols>
    <col min="1" max="1" width="17.5703125" bestFit="1" customWidth="1"/>
    <col min="2" max="2" width="13.28515625" bestFit="1" customWidth="1"/>
    <col min="3" max="5" width="10.140625" customWidth="1"/>
    <col min="6" max="6" width="5.28515625" bestFit="1" customWidth="1"/>
    <col min="7" max="7" width="12.85546875" bestFit="1" customWidth="1"/>
    <col min="8" max="9" width="8.5703125" customWidth="1"/>
    <col min="10" max="10" width="16.7109375" customWidth="1"/>
    <col min="11" max="12" width="13.7109375" customWidth="1"/>
    <col min="13" max="13" width="23" bestFit="1" customWidth="1"/>
  </cols>
  <sheetData>
    <row r="3" spans="1:13" x14ac:dyDescent="0.25">
      <c r="A3" s="59"/>
      <c r="B3" s="59"/>
      <c r="C3" s="72" t="s">
        <v>8</v>
      </c>
      <c r="D3" s="72"/>
      <c r="E3" s="72"/>
      <c r="F3" s="59"/>
      <c r="G3" s="59"/>
      <c r="H3" s="59"/>
      <c r="I3" s="59"/>
      <c r="J3" s="59"/>
      <c r="K3" s="59"/>
      <c r="L3" s="59"/>
      <c r="M3" s="59"/>
    </row>
    <row r="4" spans="1:13" ht="30" x14ac:dyDescent="0.25">
      <c r="A4" s="19" t="s">
        <v>0</v>
      </c>
      <c r="B4" s="19" t="s">
        <v>6</v>
      </c>
      <c r="C4" s="19">
        <v>1</v>
      </c>
      <c r="D4" s="19">
        <v>10</v>
      </c>
      <c r="E4" s="19">
        <v>100</v>
      </c>
      <c r="F4" s="19" t="s">
        <v>9</v>
      </c>
      <c r="G4" s="19" t="s">
        <v>134</v>
      </c>
      <c r="H4" s="19" t="s">
        <v>188</v>
      </c>
      <c r="I4" s="19" t="s">
        <v>59</v>
      </c>
      <c r="J4" s="6" t="s">
        <v>159</v>
      </c>
      <c r="K4" s="6" t="s">
        <v>148</v>
      </c>
      <c r="L4" s="6" t="s">
        <v>149</v>
      </c>
      <c r="M4" s="19" t="s">
        <v>15</v>
      </c>
    </row>
    <row r="5" spans="1:13" x14ac:dyDescent="0.25">
      <c r="A5" s="62" t="s">
        <v>158</v>
      </c>
      <c r="B5" s="62" t="s">
        <v>28</v>
      </c>
      <c r="C5" s="63"/>
      <c r="D5" s="63"/>
      <c r="E5" s="63"/>
      <c r="F5" s="34" t="s">
        <v>143</v>
      </c>
      <c r="G5" s="34">
        <v>320</v>
      </c>
      <c r="H5" s="64">
        <v>0.3</v>
      </c>
      <c r="I5" s="64">
        <v>20</v>
      </c>
      <c r="J5" s="64">
        <v>47</v>
      </c>
      <c r="K5" s="64">
        <v>25</v>
      </c>
      <c r="L5" s="63"/>
      <c r="M5" s="63"/>
    </row>
    <row r="6" spans="1:13" x14ac:dyDescent="0.25">
      <c r="A6" s="10" t="s">
        <v>185</v>
      </c>
      <c r="B6" s="10" t="s">
        <v>28</v>
      </c>
      <c r="C6" s="9">
        <v>8.07</v>
      </c>
      <c r="D6" s="9">
        <v>5.49</v>
      </c>
      <c r="E6" s="9">
        <v>5.16</v>
      </c>
      <c r="F6" s="9" t="s">
        <v>143</v>
      </c>
      <c r="G6" s="9">
        <v>160</v>
      </c>
      <c r="H6" s="9">
        <v>0.53</v>
      </c>
      <c r="I6" s="9">
        <v>29</v>
      </c>
      <c r="J6" s="9">
        <v>30</v>
      </c>
      <c r="K6" s="9">
        <v>20</v>
      </c>
      <c r="L6" s="9">
        <v>20</v>
      </c>
      <c r="M6" s="9"/>
    </row>
    <row r="7" spans="1:13" x14ac:dyDescent="0.25">
      <c r="A7" s="10" t="s">
        <v>186</v>
      </c>
      <c r="B7" s="10" t="s">
        <v>28</v>
      </c>
      <c r="C7" s="9">
        <v>8.07</v>
      </c>
      <c r="D7" s="9">
        <v>5.49</v>
      </c>
      <c r="E7" s="9">
        <v>5.16</v>
      </c>
      <c r="F7" s="9" t="s">
        <v>143</v>
      </c>
      <c r="G7" s="9">
        <v>180</v>
      </c>
      <c r="H7" s="9">
        <v>0.47</v>
      </c>
      <c r="I7" s="9">
        <v>28</v>
      </c>
      <c r="J7" s="9">
        <v>30</v>
      </c>
      <c r="K7" s="9">
        <v>20</v>
      </c>
      <c r="L7" s="9">
        <v>20</v>
      </c>
      <c r="M7" s="9"/>
    </row>
    <row r="8" spans="1:13" x14ac:dyDescent="0.25">
      <c r="A8" s="10" t="s">
        <v>187</v>
      </c>
      <c r="B8" s="10" t="s">
        <v>28</v>
      </c>
      <c r="C8" s="9">
        <v>8.07</v>
      </c>
      <c r="D8" s="9">
        <v>5.49</v>
      </c>
      <c r="E8" s="9">
        <v>5.16</v>
      </c>
      <c r="F8" s="9" t="s">
        <v>143</v>
      </c>
      <c r="G8" s="9">
        <v>190</v>
      </c>
      <c r="H8" s="9">
        <v>0.47</v>
      </c>
      <c r="I8" s="9">
        <v>27</v>
      </c>
      <c r="J8" s="9">
        <v>30</v>
      </c>
      <c r="K8" s="9">
        <v>20</v>
      </c>
      <c r="L8" s="9">
        <v>30</v>
      </c>
      <c r="M8" s="9"/>
    </row>
    <row r="9" spans="1:13" x14ac:dyDescent="0.25">
      <c r="A9" s="66" t="s">
        <v>189</v>
      </c>
      <c r="B9" s="66" t="s">
        <v>28</v>
      </c>
      <c r="C9" s="28">
        <v>16.29</v>
      </c>
      <c r="D9" s="28">
        <v>12.48</v>
      </c>
      <c r="E9" s="28">
        <v>9.84</v>
      </c>
      <c r="F9" s="28" t="s">
        <v>143</v>
      </c>
      <c r="G9" s="28">
        <v>105</v>
      </c>
      <c r="H9" s="28">
        <v>1.08</v>
      </c>
      <c r="I9" s="28">
        <v>22.5</v>
      </c>
      <c r="J9" s="28">
        <v>75</v>
      </c>
      <c r="K9" s="28"/>
      <c r="L9" s="28"/>
      <c r="M9" s="66" t="s">
        <v>191</v>
      </c>
    </row>
    <row r="10" spans="1:13" x14ac:dyDescent="0.25">
      <c r="A10" s="18" t="s">
        <v>190</v>
      </c>
      <c r="B10" s="18" t="s">
        <v>142</v>
      </c>
      <c r="C10" s="11">
        <v>1.1299999999999999</v>
      </c>
      <c r="D10" s="11">
        <v>1.081</v>
      </c>
      <c r="E10" s="11">
        <v>0.76700000000000002</v>
      </c>
      <c r="F10" s="11" t="s">
        <v>143</v>
      </c>
      <c r="G10" s="11">
        <v>373</v>
      </c>
      <c r="H10" s="11">
        <v>0.9</v>
      </c>
      <c r="I10" s="11">
        <v>20</v>
      </c>
      <c r="J10" s="11">
        <v>42</v>
      </c>
      <c r="K10" s="11">
        <v>50</v>
      </c>
      <c r="L10" s="7"/>
      <c r="M10" s="7"/>
    </row>
    <row r="12" spans="1:13" x14ac:dyDescent="0.25">
      <c r="A12" s="65"/>
    </row>
  </sheetData>
  <mergeCells count="1">
    <mergeCell ref="C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1"/>
  <sheetViews>
    <sheetView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13.42578125" bestFit="1" customWidth="1"/>
    <col min="9" max="9" width="12" customWidth="1"/>
    <col min="12" max="12" width="14.85546875" bestFit="1" customWidth="1"/>
    <col min="13" max="13" width="63.85546875" bestFit="1" customWidth="1"/>
  </cols>
  <sheetData>
    <row r="2" spans="1:13" x14ac:dyDescent="0.25">
      <c r="C2" s="71" t="s">
        <v>8</v>
      </c>
      <c r="D2" s="71"/>
      <c r="E2" s="71"/>
    </row>
    <row r="3" spans="1:13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9</v>
      </c>
      <c r="G3" s="16" t="s">
        <v>1</v>
      </c>
      <c r="H3" s="16" t="s">
        <v>10</v>
      </c>
      <c r="I3" s="16" t="s">
        <v>19</v>
      </c>
      <c r="J3" s="16" t="s">
        <v>18</v>
      </c>
      <c r="K3" s="6" t="s">
        <v>160</v>
      </c>
      <c r="L3" s="6" t="s">
        <v>161</v>
      </c>
      <c r="M3" s="16" t="s">
        <v>15</v>
      </c>
    </row>
    <row r="4" spans="1:13" x14ac:dyDescent="0.25">
      <c r="A4" s="18" t="s">
        <v>5</v>
      </c>
      <c r="B4" s="18" t="s">
        <v>7</v>
      </c>
      <c r="C4" s="11"/>
      <c r="D4" s="11"/>
      <c r="E4" s="11"/>
      <c r="F4" s="11" t="s">
        <v>12</v>
      </c>
      <c r="G4" s="11">
        <v>0.8</v>
      </c>
      <c r="H4" s="11">
        <v>62</v>
      </c>
      <c r="I4" s="11">
        <v>23</v>
      </c>
      <c r="J4" s="11">
        <v>17</v>
      </c>
      <c r="K4" s="11">
        <v>18</v>
      </c>
      <c r="L4" s="11">
        <v>0.15</v>
      </c>
      <c r="M4" s="11" t="s">
        <v>17</v>
      </c>
    </row>
    <row r="5" spans="1:13" x14ac:dyDescent="0.25">
      <c r="A5" s="67" t="s">
        <v>13</v>
      </c>
      <c r="B5" s="67" t="s">
        <v>14</v>
      </c>
      <c r="C5" s="61">
        <v>2.92</v>
      </c>
      <c r="D5" s="61">
        <v>2.62</v>
      </c>
      <c r="E5" s="61">
        <v>2.11</v>
      </c>
      <c r="F5" s="61" t="s">
        <v>12</v>
      </c>
      <c r="G5" s="61">
        <v>0.6</v>
      </c>
      <c r="H5" s="61">
        <v>45</v>
      </c>
      <c r="I5" s="61">
        <v>25</v>
      </c>
      <c r="J5" s="61">
        <v>27</v>
      </c>
      <c r="K5" s="61">
        <v>265</v>
      </c>
      <c r="L5" s="61">
        <v>0.1</v>
      </c>
      <c r="M5" s="61" t="s">
        <v>16</v>
      </c>
    </row>
    <row r="6" spans="1:13" x14ac:dyDescent="0.25">
      <c r="A6" s="18" t="s">
        <v>20</v>
      </c>
      <c r="B6" s="18" t="s">
        <v>21</v>
      </c>
      <c r="C6" s="11"/>
      <c r="D6" s="11"/>
      <c r="E6" s="11"/>
      <c r="F6" s="11" t="s">
        <v>12</v>
      </c>
      <c r="G6" s="11">
        <v>0.9</v>
      </c>
      <c r="H6" s="11">
        <v>48</v>
      </c>
      <c r="I6" s="11">
        <v>23</v>
      </c>
      <c r="J6" s="11">
        <v>30</v>
      </c>
      <c r="K6" s="11">
        <v>165</v>
      </c>
      <c r="L6" s="11">
        <v>0.3</v>
      </c>
      <c r="M6" s="11"/>
    </row>
    <row r="7" spans="1:13" x14ac:dyDescent="0.25">
      <c r="A7" s="18" t="s">
        <v>22</v>
      </c>
      <c r="B7" s="18" t="s">
        <v>23</v>
      </c>
      <c r="C7" s="11">
        <v>4.05</v>
      </c>
      <c r="D7" s="11">
        <v>3.64</v>
      </c>
      <c r="E7" s="11">
        <v>2.93</v>
      </c>
      <c r="F7" s="11" t="s">
        <v>12</v>
      </c>
      <c r="G7" s="11">
        <v>0.6</v>
      </c>
      <c r="H7" s="11">
        <v>29</v>
      </c>
      <c r="I7" s="11">
        <v>19</v>
      </c>
      <c r="J7" s="11">
        <v>15</v>
      </c>
      <c r="K7" s="11">
        <v>70</v>
      </c>
      <c r="L7" s="11" t="s">
        <v>24</v>
      </c>
      <c r="M7" s="11"/>
    </row>
    <row r="8" spans="1:13" x14ac:dyDescent="0.25">
      <c r="A8" s="18" t="s">
        <v>94</v>
      </c>
      <c r="B8" s="18" t="s">
        <v>95</v>
      </c>
      <c r="C8" s="11">
        <v>8.41</v>
      </c>
      <c r="D8" s="11">
        <v>7.5</v>
      </c>
      <c r="E8" s="11">
        <v>6.15</v>
      </c>
      <c r="F8" s="11" t="s">
        <v>12</v>
      </c>
      <c r="G8" s="11">
        <v>1</v>
      </c>
      <c r="H8" s="11">
        <v>31</v>
      </c>
      <c r="I8" s="11">
        <v>25</v>
      </c>
      <c r="J8" s="11">
        <v>30</v>
      </c>
      <c r="K8" s="11">
        <v>50</v>
      </c>
      <c r="L8" s="11">
        <v>0.1</v>
      </c>
      <c r="M8" s="11" t="s">
        <v>16</v>
      </c>
    </row>
    <row r="15" spans="1:13" x14ac:dyDescent="0.25">
      <c r="C15" s="71" t="s">
        <v>8</v>
      </c>
      <c r="D15" s="71"/>
      <c r="E15" s="71"/>
    </row>
    <row r="16" spans="1:13" ht="45" x14ac:dyDescent="0.25">
      <c r="A16" s="16" t="s">
        <v>0</v>
      </c>
      <c r="B16" s="16" t="s">
        <v>6</v>
      </c>
      <c r="C16" s="16">
        <v>1</v>
      </c>
      <c r="D16" s="16">
        <v>10</v>
      </c>
      <c r="E16" s="16">
        <v>100</v>
      </c>
      <c r="F16" s="16" t="s">
        <v>9</v>
      </c>
      <c r="G16" s="16" t="s">
        <v>1</v>
      </c>
      <c r="H16" s="16" t="s">
        <v>10</v>
      </c>
      <c r="I16" s="16" t="s">
        <v>19</v>
      </c>
      <c r="J16" s="16" t="s">
        <v>18</v>
      </c>
      <c r="K16" s="6" t="s">
        <v>160</v>
      </c>
      <c r="L16" s="6" t="s">
        <v>161</v>
      </c>
      <c r="M16" s="16" t="s">
        <v>15</v>
      </c>
    </row>
    <row r="17" spans="1:13" x14ac:dyDescent="0.25">
      <c r="A17" s="18"/>
      <c r="B17" s="18"/>
      <c r="C17" s="11"/>
      <c r="D17" s="11"/>
      <c r="E17" s="11"/>
      <c r="F17" s="11" t="s">
        <v>162</v>
      </c>
      <c r="G17" s="11"/>
      <c r="H17" s="11"/>
      <c r="I17" s="11"/>
      <c r="J17" s="11"/>
      <c r="K17" s="11"/>
      <c r="L17" s="11"/>
      <c r="M17" s="11"/>
    </row>
    <row r="18" spans="1:13" x14ac:dyDescent="0.25">
      <c r="A18" s="18"/>
      <c r="B18" s="18"/>
      <c r="C18" s="11"/>
      <c r="D18" s="11"/>
      <c r="E18" s="11"/>
      <c r="F18" s="11" t="s">
        <v>162</v>
      </c>
      <c r="G18" s="11"/>
      <c r="H18" s="11"/>
      <c r="I18" s="11"/>
      <c r="J18" s="11"/>
      <c r="K18" s="11"/>
      <c r="L18" s="11"/>
      <c r="M18" s="11"/>
    </row>
    <row r="19" spans="1:13" x14ac:dyDescent="0.25">
      <c r="A19" s="18"/>
      <c r="B19" s="18"/>
      <c r="C19" s="11"/>
      <c r="D19" s="11"/>
      <c r="E19" s="11"/>
      <c r="F19" s="11" t="s">
        <v>162</v>
      </c>
      <c r="G19" s="11"/>
      <c r="H19" s="11"/>
      <c r="I19" s="11"/>
      <c r="J19" s="11"/>
      <c r="K19" s="11"/>
      <c r="L19" s="11"/>
      <c r="M19" s="11"/>
    </row>
    <row r="20" spans="1:13" x14ac:dyDescent="0.25">
      <c r="A20" s="18"/>
      <c r="B20" s="18"/>
      <c r="C20" s="11"/>
      <c r="D20" s="11"/>
      <c r="E20" s="11"/>
      <c r="F20" s="11" t="s">
        <v>162</v>
      </c>
      <c r="G20" s="11"/>
      <c r="H20" s="11"/>
      <c r="I20" s="11"/>
      <c r="J20" s="11"/>
      <c r="K20" s="11"/>
      <c r="L20" s="11"/>
      <c r="M20" s="11"/>
    </row>
    <row r="21" spans="1:13" x14ac:dyDescent="0.25">
      <c r="A21" s="18"/>
      <c r="B21" s="18"/>
      <c r="C21" s="11"/>
      <c r="D21" s="11"/>
      <c r="E21" s="11"/>
      <c r="F21" s="11" t="s">
        <v>162</v>
      </c>
      <c r="G21" s="11"/>
      <c r="H21" s="11"/>
      <c r="I21" s="11"/>
      <c r="J21" s="11"/>
      <c r="K21" s="11"/>
      <c r="L21" s="11"/>
      <c r="M21" s="11"/>
    </row>
  </sheetData>
  <mergeCells count="2">
    <mergeCell ref="C2:E2"/>
    <mergeCell ref="C15:E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"/>
  <sheetViews>
    <sheetView workbookViewId="0">
      <selection activeCell="L20" sqref="L20"/>
    </sheetView>
  </sheetViews>
  <sheetFormatPr defaultRowHeight="15" x14ac:dyDescent="0.25"/>
  <cols>
    <col min="1" max="1" width="18" bestFit="1" customWidth="1"/>
    <col min="2" max="2" width="13.140625" bestFit="1" customWidth="1"/>
    <col min="10" max="10" width="10.5703125" customWidth="1"/>
  </cols>
  <sheetData>
    <row r="2" spans="1:10" x14ac:dyDescent="0.25">
      <c r="A2" s="2"/>
      <c r="B2" s="2"/>
      <c r="C2" s="71" t="s">
        <v>8</v>
      </c>
      <c r="D2" s="71"/>
      <c r="E2" s="71"/>
      <c r="F2" s="2"/>
      <c r="G2" s="2"/>
      <c r="H2" s="2"/>
      <c r="I2" s="2"/>
      <c r="J2" s="2"/>
    </row>
    <row r="3" spans="1:10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1</v>
      </c>
      <c r="G3" s="16" t="s">
        <v>10</v>
      </c>
      <c r="H3" s="16" t="s">
        <v>11</v>
      </c>
      <c r="I3" s="6" t="s">
        <v>163</v>
      </c>
      <c r="J3" s="6" t="s">
        <v>164</v>
      </c>
    </row>
    <row r="4" spans="1:10" x14ac:dyDescent="0.25">
      <c r="A4" s="60" t="s">
        <v>90</v>
      </c>
      <c r="B4" s="60" t="s">
        <v>89</v>
      </c>
      <c r="C4" s="68">
        <v>7.02</v>
      </c>
      <c r="D4" s="68">
        <v>6.2629999999999999</v>
      </c>
      <c r="E4" s="68">
        <v>5.1357999999999997</v>
      </c>
      <c r="F4" s="61">
        <v>0.35</v>
      </c>
      <c r="G4" s="61">
        <v>48</v>
      </c>
      <c r="H4" s="61">
        <v>20</v>
      </c>
      <c r="I4" s="61">
        <v>1</v>
      </c>
      <c r="J4" s="61">
        <v>0.5</v>
      </c>
    </row>
    <row r="5" spans="1:10" x14ac:dyDescent="0.25">
      <c r="A5" s="8" t="s">
        <v>87</v>
      </c>
      <c r="B5" s="8" t="s">
        <v>88</v>
      </c>
      <c r="C5" s="20"/>
      <c r="D5" s="20"/>
      <c r="E5" s="20"/>
      <c r="F5" s="11">
        <v>0.2</v>
      </c>
      <c r="G5" s="11">
        <v>26</v>
      </c>
      <c r="H5" s="11">
        <v>15</v>
      </c>
      <c r="I5" s="11">
        <v>2</v>
      </c>
      <c r="J5" s="11">
        <v>0.1</v>
      </c>
    </row>
    <row r="6" spans="1:10" x14ac:dyDescent="0.25">
      <c r="A6" s="8" t="s">
        <v>165</v>
      </c>
      <c r="B6" s="8" t="s">
        <v>89</v>
      </c>
      <c r="C6" s="20">
        <v>1.24</v>
      </c>
      <c r="D6" s="20">
        <v>1.087</v>
      </c>
      <c r="E6" s="20">
        <v>0.85929999999999995</v>
      </c>
      <c r="F6" s="11">
        <v>0.3</v>
      </c>
      <c r="G6" s="11">
        <v>22</v>
      </c>
      <c r="H6" s="11">
        <v>18</v>
      </c>
      <c r="I6" s="11">
        <v>5</v>
      </c>
      <c r="J6" s="11">
        <v>0.4</v>
      </c>
    </row>
    <row r="7" spans="1:10" x14ac:dyDescent="0.25">
      <c r="A7" s="7" t="s">
        <v>166</v>
      </c>
      <c r="B7" s="7" t="s">
        <v>89</v>
      </c>
      <c r="C7" s="21">
        <v>5.42</v>
      </c>
      <c r="D7" s="21">
        <v>4.8419999999999996</v>
      </c>
      <c r="E7" s="21">
        <v>3.9702000000000002</v>
      </c>
      <c r="F7" s="9">
        <v>0.2</v>
      </c>
      <c r="G7" s="9">
        <v>20</v>
      </c>
      <c r="H7" s="9">
        <v>10</v>
      </c>
      <c r="I7" s="9">
        <v>4</v>
      </c>
      <c r="J7" s="9">
        <v>0.4</v>
      </c>
    </row>
  </sheetData>
  <mergeCells count="1">
    <mergeCell ref="C2:E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8"/>
  <sheetViews>
    <sheetView tabSelected="1" workbookViewId="0">
      <selection activeCell="I30" sqref="I30"/>
    </sheetView>
  </sheetViews>
  <sheetFormatPr defaultRowHeight="15" x14ac:dyDescent="0.25"/>
  <cols>
    <col min="1" max="1" width="11.42578125" bestFit="1" customWidth="1"/>
    <col min="2" max="2" width="16.85546875" bestFit="1" customWidth="1"/>
    <col min="6" max="6" width="13.7109375" bestFit="1" customWidth="1"/>
    <col min="7" max="7" width="10.5703125" bestFit="1" customWidth="1"/>
    <col min="8" max="8" width="14.85546875" bestFit="1" customWidth="1"/>
    <col min="9" max="9" width="13.5703125" customWidth="1"/>
    <col min="10" max="10" width="11.42578125" customWidth="1"/>
    <col min="11" max="11" width="11.28515625" customWidth="1"/>
    <col min="12" max="12" width="12.42578125" customWidth="1"/>
    <col min="13" max="13" width="16" bestFit="1" customWidth="1"/>
    <col min="14" max="14" width="20.28515625" bestFit="1" customWidth="1"/>
    <col min="15" max="16" width="15.140625" customWidth="1"/>
    <col min="17" max="17" width="37.7109375" bestFit="1" customWidth="1"/>
  </cols>
  <sheetData>
    <row r="2" spans="1:17" x14ac:dyDescent="0.25">
      <c r="A2" s="3"/>
      <c r="B2" s="3"/>
      <c r="C2" s="71" t="s">
        <v>8</v>
      </c>
      <c r="D2" s="71"/>
      <c r="E2" s="71"/>
      <c r="F2" s="2"/>
      <c r="G2" s="73" t="s">
        <v>64</v>
      </c>
      <c r="H2" s="73"/>
      <c r="I2" s="73" t="s">
        <v>65</v>
      </c>
      <c r="J2" s="73"/>
      <c r="K2" s="73" t="s">
        <v>66</v>
      </c>
      <c r="L2" s="73"/>
      <c r="M2" s="3"/>
      <c r="N2" s="3"/>
      <c r="O2" s="3"/>
      <c r="P2" s="3"/>
      <c r="Q2" s="3"/>
    </row>
    <row r="3" spans="1:17" x14ac:dyDescent="0.25">
      <c r="A3" s="4" t="s">
        <v>0</v>
      </c>
      <c r="B3" s="4" t="s">
        <v>6</v>
      </c>
      <c r="C3" s="4">
        <v>1</v>
      </c>
      <c r="D3" s="4">
        <v>10</v>
      </c>
      <c r="E3" s="4">
        <v>100</v>
      </c>
      <c r="F3" s="4" t="s">
        <v>9</v>
      </c>
      <c r="G3" s="4" t="s">
        <v>62</v>
      </c>
      <c r="H3" s="4" t="s">
        <v>63</v>
      </c>
      <c r="I3" s="4" t="s">
        <v>62</v>
      </c>
      <c r="J3" s="4" t="s">
        <v>63</v>
      </c>
      <c r="K3" s="4" t="s">
        <v>62</v>
      </c>
      <c r="L3" s="4" t="s">
        <v>63</v>
      </c>
      <c r="M3" s="4" t="s">
        <v>198</v>
      </c>
      <c r="N3" s="4" t="s">
        <v>71</v>
      </c>
      <c r="O3" s="4" t="s">
        <v>57</v>
      </c>
      <c r="P3" s="4" t="s">
        <v>58</v>
      </c>
      <c r="Q3" s="4" t="s">
        <v>15</v>
      </c>
    </row>
    <row r="4" spans="1:17" x14ac:dyDescent="0.25">
      <c r="A4" s="7" t="s">
        <v>67</v>
      </c>
      <c r="B4" s="7" t="s">
        <v>14</v>
      </c>
      <c r="C4" s="13">
        <v>17.98</v>
      </c>
      <c r="D4" s="13">
        <v>16.516999999999999</v>
      </c>
      <c r="E4" s="13">
        <v>13.949299999999999</v>
      </c>
      <c r="F4" s="7" t="s">
        <v>78</v>
      </c>
      <c r="G4" s="7">
        <v>2900</v>
      </c>
      <c r="H4" s="7">
        <v>3620</v>
      </c>
      <c r="I4" s="7">
        <v>3400</v>
      </c>
      <c r="J4" s="7">
        <v>3800</v>
      </c>
      <c r="K4" s="7">
        <v>30</v>
      </c>
      <c r="L4" s="7">
        <v>550</v>
      </c>
      <c r="M4" s="7">
        <v>-30</v>
      </c>
      <c r="N4" s="7">
        <v>-50</v>
      </c>
      <c r="O4" s="7"/>
      <c r="P4" s="7"/>
      <c r="Q4" s="7" t="s">
        <v>70</v>
      </c>
    </row>
    <row r="5" spans="1:17" x14ac:dyDescent="0.25">
      <c r="A5" s="7" t="s">
        <v>68</v>
      </c>
      <c r="B5" s="7" t="s">
        <v>14</v>
      </c>
      <c r="C5" s="13">
        <v>18.32</v>
      </c>
      <c r="D5" s="13"/>
      <c r="E5" s="13">
        <v>16.829999999999998</v>
      </c>
      <c r="F5" s="7" t="s">
        <v>78</v>
      </c>
      <c r="G5" s="7">
        <v>400</v>
      </c>
      <c r="H5" s="7">
        <v>3600</v>
      </c>
      <c r="I5" s="7">
        <v>400</v>
      </c>
      <c r="J5" s="7">
        <v>3800</v>
      </c>
      <c r="K5" s="7">
        <v>50</v>
      </c>
      <c r="L5" s="7">
        <v>600</v>
      </c>
      <c r="M5" s="7">
        <v>-38</v>
      </c>
      <c r="N5" s="7">
        <v>-25</v>
      </c>
      <c r="O5" s="7">
        <v>10</v>
      </c>
      <c r="P5" s="7">
        <v>10.3</v>
      </c>
      <c r="Q5" s="7" t="s">
        <v>70</v>
      </c>
    </row>
    <row r="6" spans="1:17" x14ac:dyDescent="0.25">
      <c r="A6" s="7" t="s">
        <v>69</v>
      </c>
      <c r="B6" s="7" t="s">
        <v>14</v>
      </c>
      <c r="C6" s="13">
        <v>16.5</v>
      </c>
      <c r="D6" s="13">
        <v>14.909000000000001</v>
      </c>
      <c r="E6" s="13">
        <v>12.342499999999999</v>
      </c>
      <c r="F6" s="7" t="s">
        <v>78</v>
      </c>
      <c r="G6" s="7">
        <v>400</v>
      </c>
      <c r="H6" s="7">
        <v>3600</v>
      </c>
      <c r="I6" s="7">
        <v>400</v>
      </c>
      <c r="J6" s="7">
        <v>3800</v>
      </c>
      <c r="K6" s="7">
        <v>50</v>
      </c>
      <c r="L6" s="7">
        <v>600</v>
      </c>
      <c r="M6" s="7">
        <v>-48</v>
      </c>
      <c r="N6" s="7">
        <v>-25</v>
      </c>
      <c r="O6" s="7">
        <v>10</v>
      </c>
      <c r="P6" s="7">
        <v>10.3</v>
      </c>
      <c r="Q6" s="7" t="s">
        <v>74</v>
      </c>
    </row>
    <row r="7" spans="1:17" x14ac:dyDescent="0.25">
      <c r="A7" s="7" t="s">
        <v>72</v>
      </c>
      <c r="B7" s="7" t="s">
        <v>14</v>
      </c>
      <c r="C7" s="13"/>
      <c r="D7" s="13"/>
      <c r="E7" s="13"/>
      <c r="F7" s="7" t="s">
        <v>79</v>
      </c>
      <c r="G7" s="7">
        <v>1000</v>
      </c>
      <c r="H7" s="7">
        <v>3800</v>
      </c>
      <c r="I7" s="7">
        <v>3200</v>
      </c>
      <c r="J7" s="7">
        <v>4000</v>
      </c>
      <c r="K7" s="7">
        <v>100</v>
      </c>
      <c r="L7" s="7">
        <v>300</v>
      </c>
      <c r="M7" s="7">
        <v>-37</v>
      </c>
      <c r="N7" s="7">
        <v>-42</v>
      </c>
      <c r="O7" s="7">
        <v>19</v>
      </c>
      <c r="P7" s="7">
        <v>10.199999999999999</v>
      </c>
      <c r="Q7" s="7" t="s">
        <v>73</v>
      </c>
    </row>
    <row r="8" spans="1:17" x14ac:dyDescent="0.25">
      <c r="A8" s="7" t="s">
        <v>75</v>
      </c>
      <c r="B8" s="7" t="s">
        <v>76</v>
      </c>
      <c r="C8" s="13"/>
      <c r="D8" s="13"/>
      <c r="E8" s="13"/>
      <c r="F8" s="7" t="s">
        <v>77</v>
      </c>
      <c r="G8" s="7">
        <v>0</v>
      </c>
      <c r="H8" s="7">
        <v>6000</v>
      </c>
      <c r="I8" s="7">
        <v>0.01</v>
      </c>
      <c r="J8" s="7">
        <v>6000</v>
      </c>
      <c r="K8" s="7">
        <v>0</v>
      </c>
      <c r="L8" s="7">
        <v>6000</v>
      </c>
      <c r="M8" s="7">
        <v>-26</v>
      </c>
      <c r="N8" s="7"/>
      <c r="O8" s="7"/>
      <c r="P8" s="7">
        <v>-8.5</v>
      </c>
      <c r="Q8" s="7"/>
    </row>
    <row r="9" spans="1:17" x14ac:dyDescent="0.25">
      <c r="A9" s="8" t="s">
        <v>80</v>
      </c>
      <c r="B9" s="8" t="s">
        <v>33</v>
      </c>
      <c r="C9" s="14"/>
      <c r="D9" s="14"/>
      <c r="E9" s="14"/>
      <c r="F9" s="8" t="s">
        <v>79</v>
      </c>
      <c r="G9" s="8">
        <v>1500</v>
      </c>
      <c r="H9" s="8">
        <v>3000</v>
      </c>
      <c r="I9" s="8">
        <v>1500</v>
      </c>
      <c r="J9" s="8">
        <v>3000</v>
      </c>
      <c r="K9" s="8">
        <v>0</v>
      </c>
      <c r="L9" s="8">
        <v>1000</v>
      </c>
      <c r="M9" s="8">
        <v>-26</v>
      </c>
      <c r="N9" s="8"/>
      <c r="O9" s="8">
        <v>11.4</v>
      </c>
      <c r="P9" s="8">
        <v>-11.2</v>
      </c>
      <c r="Q9" s="8" t="s">
        <v>93</v>
      </c>
    </row>
    <row r="10" spans="1:17" x14ac:dyDescent="0.25">
      <c r="A10" s="8" t="s">
        <v>81</v>
      </c>
      <c r="B10" s="8" t="s">
        <v>33</v>
      </c>
      <c r="C10" s="14"/>
      <c r="D10" s="14"/>
      <c r="E10" s="14"/>
      <c r="F10" s="8" t="s">
        <v>78</v>
      </c>
      <c r="G10" s="8">
        <v>2650</v>
      </c>
      <c r="H10" s="8">
        <v>3700</v>
      </c>
      <c r="I10" s="8">
        <v>3000</v>
      </c>
      <c r="J10" s="8">
        <v>4000</v>
      </c>
      <c r="K10" s="8">
        <v>50</v>
      </c>
      <c r="L10" s="8">
        <v>500</v>
      </c>
      <c r="M10" s="8">
        <v>-23</v>
      </c>
      <c r="N10" s="8">
        <v>-28</v>
      </c>
      <c r="O10" s="8">
        <v>10.5</v>
      </c>
      <c r="P10" s="8">
        <v>8.3000000000000007</v>
      </c>
      <c r="Q10" s="8"/>
    </row>
    <row r="11" spans="1:17" x14ac:dyDescent="0.25">
      <c r="A11" s="8" t="s">
        <v>82</v>
      </c>
      <c r="B11" s="8" t="s">
        <v>33</v>
      </c>
      <c r="C11" s="14"/>
      <c r="D11" s="14"/>
      <c r="E11" s="14"/>
      <c r="F11" s="8" t="s">
        <v>78</v>
      </c>
      <c r="G11" s="8">
        <v>2100</v>
      </c>
      <c r="H11" s="8">
        <v>4000</v>
      </c>
      <c r="I11" s="8">
        <v>2000</v>
      </c>
      <c r="J11" s="8">
        <v>3900</v>
      </c>
      <c r="K11" s="8">
        <v>50</v>
      </c>
      <c r="L11" s="8">
        <v>500</v>
      </c>
      <c r="M11" s="8">
        <v>-27.5</v>
      </c>
      <c r="N11" s="8">
        <v>-34</v>
      </c>
      <c r="O11" s="8">
        <v>9.8000000000000007</v>
      </c>
      <c r="P11" s="8">
        <v>8.6999999999999993</v>
      </c>
      <c r="Q11" s="8"/>
    </row>
    <row r="12" spans="1:17" x14ac:dyDescent="0.25">
      <c r="A12" s="8" t="s">
        <v>83</v>
      </c>
      <c r="B12" s="8" t="s">
        <v>33</v>
      </c>
      <c r="C12" s="14"/>
      <c r="D12" s="14"/>
      <c r="E12" s="14"/>
      <c r="F12" s="8" t="s">
        <v>78</v>
      </c>
      <c r="G12" s="8">
        <v>1800</v>
      </c>
      <c r="H12" s="8">
        <v>2550</v>
      </c>
      <c r="I12" s="8">
        <v>2000</v>
      </c>
      <c r="J12" s="8">
        <v>3000</v>
      </c>
      <c r="K12" s="8">
        <v>50</v>
      </c>
      <c r="L12" s="8">
        <v>500</v>
      </c>
      <c r="M12" s="8">
        <v>-27.5</v>
      </c>
      <c r="N12" s="8">
        <v>-34</v>
      </c>
      <c r="O12" s="8">
        <v>9.6</v>
      </c>
      <c r="P12" s="8">
        <v>8.6999999999999993</v>
      </c>
      <c r="Q12" s="8"/>
    </row>
    <row r="13" spans="1:17" x14ac:dyDescent="0.25">
      <c r="A13" s="8" t="s">
        <v>84</v>
      </c>
      <c r="B13" s="8" t="s">
        <v>51</v>
      </c>
      <c r="C13" s="14">
        <v>28.73</v>
      </c>
      <c r="D13" s="14"/>
      <c r="E13" s="14">
        <v>15.78</v>
      </c>
      <c r="F13" s="8" t="s">
        <v>79</v>
      </c>
      <c r="G13" s="8">
        <v>300</v>
      </c>
      <c r="H13" s="8">
        <v>6000</v>
      </c>
      <c r="I13" s="8">
        <v>300</v>
      </c>
      <c r="J13" s="8">
        <v>6000</v>
      </c>
      <c r="K13" s="8">
        <v>0</v>
      </c>
      <c r="L13" s="8">
        <v>1000</v>
      </c>
      <c r="M13" s="8">
        <v>-42</v>
      </c>
      <c r="N13" s="8">
        <v>-48</v>
      </c>
      <c r="O13" s="8">
        <v>21.1</v>
      </c>
      <c r="P13" s="8">
        <v>4.3</v>
      </c>
      <c r="Q13" s="8" t="s">
        <v>85</v>
      </c>
    </row>
    <row r="14" spans="1:17" x14ac:dyDescent="0.25">
      <c r="A14" s="7" t="s">
        <v>151</v>
      </c>
      <c r="B14" s="7" t="s">
        <v>21</v>
      </c>
      <c r="C14" s="13"/>
      <c r="D14" s="13"/>
      <c r="E14" s="13"/>
      <c r="F14" s="7" t="s">
        <v>78</v>
      </c>
      <c r="G14" s="7"/>
      <c r="H14" s="7"/>
      <c r="I14" s="7">
        <v>30</v>
      </c>
      <c r="J14" s="7">
        <v>6000</v>
      </c>
      <c r="K14" s="7">
        <v>30</v>
      </c>
      <c r="L14" s="7">
        <v>4500</v>
      </c>
      <c r="M14" s="7"/>
      <c r="N14" s="7"/>
      <c r="O14" s="7">
        <v>13</v>
      </c>
      <c r="P14" s="7">
        <v>-2</v>
      </c>
      <c r="Q14" s="7" t="s">
        <v>86</v>
      </c>
    </row>
    <row r="15" spans="1:17" x14ac:dyDescent="0.25">
      <c r="A15" s="7" t="s">
        <v>150</v>
      </c>
      <c r="B15" s="7" t="s">
        <v>21</v>
      </c>
      <c r="C15" s="13">
        <v>30.26</v>
      </c>
      <c r="D15" s="13"/>
      <c r="E15" s="13">
        <v>18.12</v>
      </c>
      <c r="F15" s="7" t="s">
        <v>78</v>
      </c>
      <c r="G15" s="7">
        <v>85</v>
      </c>
      <c r="H15" s="7">
        <v>4200</v>
      </c>
      <c r="I15" s="7">
        <v>30</v>
      </c>
      <c r="J15" s="7">
        <v>6000</v>
      </c>
      <c r="K15" s="7">
        <v>30</v>
      </c>
      <c r="L15" s="7">
        <v>4500</v>
      </c>
      <c r="M15" s="7">
        <v>-40</v>
      </c>
      <c r="N15" s="7">
        <v>-40</v>
      </c>
      <c r="O15" s="7">
        <v>13</v>
      </c>
      <c r="P15" s="7">
        <v>-2</v>
      </c>
      <c r="Q15" s="7" t="s">
        <v>86</v>
      </c>
    </row>
    <row r="16" spans="1:17" x14ac:dyDescent="0.25">
      <c r="A16" s="8" t="s">
        <v>152</v>
      </c>
      <c r="B16" s="8" t="s">
        <v>51</v>
      </c>
      <c r="C16" s="13">
        <v>10.28</v>
      </c>
      <c r="D16" s="13">
        <v>9.2370000000000001</v>
      </c>
      <c r="E16" s="13">
        <v>7.5681000000000003</v>
      </c>
      <c r="F16" s="8" t="s">
        <v>78</v>
      </c>
      <c r="G16" s="8">
        <v>500</v>
      </c>
      <c r="H16" s="8">
        <v>4000</v>
      </c>
      <c r="I16" s="8">
        <v>1</v>
      </c>
      <c r="J16" s="8">
        <v>4000</v>
      </c>
      <c r="K16" s="8">
        <v>1</v>
      </c>
      <c r="L16" s="8">
        <v>4000</v>
      </c>
      <c r="M16" s="8">
        <v>-29</v>
      </c>
      <c r="N16" s="8">
        <v>-19.5</v>
      </c>
      <c r="O16" s="8">
        <v>6.4</v>
      </c>
      <c r="P16" s="8">
        <v>-6.7</v>
      </c>
      <c r="Q16" s="7"/>
    </row>
    <row r="17" spans="1:17" x14ac:dyDescent="0.25">
      <c r="A17" s="8" t="s">
        <v>153</v>
      </c>
      <c r="B17" s="8" t="s">
        <v>51</v>
      </c>
      <c r="C17" s="13">
        <v>17.39</v>
      </c>
      <c r="D17" s="13">
        <v>15.975</v>
      </c>
      <c r="E17" s="13">
        <v>13.4909</v>
      </c>
      <c r="F17" s="7" t="s">
        <v>78</v>
      </c>
      <c r="G17" s="7">
        <v>10</v>
      </c>
      <c r="H17" s="7">
        <v>6000</v>
      </c>
      <c r="I17" s="7">
        <v>10</v>
      </c>
      <c r="J17" s="7">
        <v>6000</v>
      </c>
      <c r="K17" s="7"/>
      <c r="L17" s="7">
        <v>600</v>
      </c>
      <c r="M17" s="7">
        <v>-42</v>
      </c>
      <c r="N17" s="7">
        <v>-47</v>
      </c>
      <c r="O17" s="7">
        <v>9.75</v>
      </c>
      <c r="P17" s="7">
        <v>1.8</v>
      </c>
      <c r="Q17" s="7"/>
    </row>
    <row r="18" spans="1:17" x14ac:dyDescent="0.25">
      <c r="A18" s="8" t="s">
        <v>154</v>
      </c>
      <c r="B18" s="8" t="s">
        <v>51</v>
      </c>
      <c r="C18" s="13"/>
      <c r="D18" s="13"/>
      <c r="E18" s="1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8" t="s">
        <v>155</v>
      </c>
      <c r="B19" s="8" t="s">
        <v>51</v>
      </c>
      <c r="C19" s="13">
        <v>19.22</v>
      </c>
      <c r="D19" s="13"/>
      <c r="E19" s="13">
        <v>10.626200000000001</v>
      </c>
      <c r="F19" s="7" t="s">
        <v>78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8" t="s">
        <v>156</v>
      </c>
      <c r="B20" s="8" t="s">
        <v>51</v>
      </c>
      <c r="C20" s="13"/>
      <c r="D20" s="13"/>
      <c r="E20" s="1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8" t="s">
        <v>157</v>
      </c>
      <c r="B21" s="8" t="s">
        <v>51</v>
      </c>
      <c r="C21" s="13">
        <v>19.82</v>
      </c>
      <c r="D21" s="13">
        <v>18.207000000000001</v>
      </c>
      <c r="E21" s="13">
        <v>15.377000000000001</v>
      </c>
      <c r="F21" s="7" t="s">
        <v>78</v>
      </c>
      <c r="G21" s="7">
        <v>2500</v>
      </c>
      <c r="H21" s="7">
        <v>7000</v>
      </c>
      <c r="I21" s="7">
        <v>2500</v>
      </c>
      <c r="J21" s="7">
        <v>7000</v>
      </c>
      <c r="K21" s="7">
        <v>0</v>
      </c>
      <c r="L21" s="7">
        <v>3000</v>
      </c>
      <c r="M21" s="7">
        <v>35</v>
      </c>
      <c r="N21" s="7">
        <v>22</v>
      </c>
      <c r="O21" s="7">
        <v>8</v>
      </c>
      <c r="P21" s="7">
        <v>-9</v>
      </c>
      <c r="Q21" s="7"/>
    </row>
    <row r="22" spans="1:17" x14ac:dyDescent="0.25">
      <c r="A22" s="8" t="s">
        <v>197</v>
      </c>
      <c r="B22" s="8" t="s">
        <v>51</v>
      </c>
      <c r="C22" s="13">
        <v>17.82</v>
      </c>
      <c r="D22" s="13">
        <v>16.376000000000001</v>
      </c>
      <c r="E22" s="13">
        <v>13.8314</v>
      </c>
      <c r="F22" s="7" t="s">
        <v>79</v>
      </c>
      <c r="G22" s="70">
        <v>400</v>
      </c>
      <c r="H22" s="70">
        <v>6000</v>
      </c>
      <c r="I22" s="70">
        <v>400</v>
      </c>
      <c r="J22" s="70">
        <v>6000</v>
      </c>
      <c r="K22" s="7">
        <v>0</v>
      </c>
      <c r="L22" s="7">
        <v>390</v>
      </c>
      <c r="M22" s="7">
        <v>-50</v>
      </c>
      <c r="N22" s="7"/>
      <c r="O22" s="7">
        <v>14.2</v>
      </c>
      <c r="P22" s="7">
        <v>6.3</v>
      </c>
      <c r="Q22" s="8" t="s">
        <v>85</v>
      </c>
    </row>
    <row r="23" spans="1:17" x14ac:dyDescent="0.25">
      <c r="A23" s="75" t="s">
        <v>202</v>
      </c>
      <c r="B23" s="75" t="s">
        <v>203</v>
      </c>
      <c r="C23" s="12"/>
      <c r="D23" s="12"/>
      <c r="E23" s="12"/>
      <c r="G23">
        <v>0</v>
      </c>
      <c r="H23">
        <v>4000</v>
      </c>
      <c r="I23">
        <v>0</v>
      </c>
      <c r="J23">
        <v>4000</v>
      </c>
      <c r="K23">
        <v>0</v>
      </c>
      <c r="L23">
        <v>4000</v>
      </c>
      <c r="O23">
        <v>7.1</v>
      </c>
      <c r="P23">
        <v>-8</v>
      </c>
    </row>
    <row r="24" spans="1:17" x14ac:dyDescent="0.25">
      <c r="C24" s="12"/>
      <c r="D24" s="12"/>
      <c r="E24" s="12"/>
    </row>
    <row r="25" spans="1:17" x14ac:dyDescent="0.25">
      <c r="C25" s="12"/>
      <c r="D25" s="12"/>
      <c r="E25" s="12"/>
    </row>
    <row r="26" spans="1:17" x14ac:dyDescent="0.25">
      <c r="C26" s="12"/>
      <c r="D26" s="12"/>
      <c r="E26" s="12"/>
    </row>
    <row r="27" spans="1:17" x14ac:dyDescent="0.25">
      <c r="C27" s="12"/>
      <c r="D27" s="12"/>
      <c r="E27" s="12"/>
    </row>
    <row r="28" spans="1:17" x14ac:dyDescent="0.25">
      <c r="C28" s="12"/>
      <c r="D28" s="12"/>
      <c r="E28" s="12"/>
    </row>
    <row r="29" spans="1:17" x14ac:dyDescent="0.25">
      <c r="C29" s="12"/>
      <c r="D29" s="12"/>
      <c r="E29" s="12"/>
    </row>
    <row r="30" spans="1:17" x14ac:dyDescent="0.25">
      <c r="C30" s="12"/>
      <c r="D30" s="12"/>
      <c r="E30" s="12"/>
    </row>
    <row r="31" spans="1:17" x14ac:dyDescent="0.25">
      <c r="C31" s="12"/>
      <c r="D31" s="12"/>
      <c r="E31" s="12"/>
    </row>
    <row r="32" spans="1:17" x14ac:dyDescent="0.25">
      <c r="C32" s="12"/>
      <c r="D32" s="12"/>
      <c r="E32" s="12"/>
    </row>
    <row r="33" spans="3:5" x14ac:dyDescent="0.25">
      <c r="C33" s="12"/>
      <c r="D33" s="12"/>
      <c r="E33" s="12"/>
    </row>
    <row r="34" spans="3:5" x14ac:dyDescent="0.25">
      <c r="C34" s="12"/>
      <c r="D34" s="12"/>
      <c r="E34" s="12"/>
    </row>
    <row r="35" spans="3:5" x14ac:dyDescent="0.25">
      <c r="C35" s="12"/>
      <c r="D35" s="12"/>
      <c r="E35" s="12"/>
    </row>
    <row r="36" spans="3:5" x14ac:dyDescent="0.25">
      <c r="C36" s="12"/>
      <c r="D36" s="12"/>
      <c r="E36" s="12"/>
    </row>
    <row r="37" spans="3:5" x14ac:dyDescent="0.25">
      <c r="C37" s="12"/>
      <c r="D37" s="12"/>
      <c r="E37" s="12"/>
    </row>
    <row r="38" spans="3:5" x14ac:dyDescent="0.25">
      <c r="C38" s="12"/>
      <c r="D38" s="12"/>
      <c r="E38" s="12"/>
    </row>
  </sheetData>
  <mergeCells count="4">
    <mergeCell ref="C2:E2"/>
    <mergeCell ref="K2:L2"/>
    <mergeCell ref="I2:J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5"/>
  <sheetViews>
    <sheetView workbookViewId="0">
      <selection activeCell="A5" sqref="A5"/>
    </sheetView>
  </sheetViews>
  <sheetFormatPr defaultRowHeight="15" x14ac:dyDescent="0.25"/>
  <cols>
    <col min="1" max="1" width="13.85546875" bestFit="1" customWidth="1"/>
  </cols>
  <sheetData>
    <row r="3" spans="1:2" x14ac:dyDescent="0.25">
      <c r="A3" t="s">
        <v>199</v>
      </c>
      <c r="B3" t="s">
        <v>142</v>
      </c>
    </row>
    <row r="4" spans="1:2" x14ac:dyDescent="0.25">
      <c r="A4" t="s">
        <v>201</v>
      </c>
      <c r="B4" t="s">
        <v>28</v>
      </c>
    </row>
    <row r="5" spans="1:2" x14ac:dyDescent="0.25">
      <c r="A5" t="s">
        <v>200</v>
      </c>
      <c r="B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25"/>
  <sheetViews>
    <sheetView workbookViewId="0">
      <selection activeCell="C11" sqref="C11"/>
    </sheetView>
  </sheetViews>
  <sheetFormatPr defaultRowHeight="15" x14ac:dyDescent="0.25"/>
  <cols>
    <col min="1" max="1" width="12" bestFit="1" customWidth="1"/>
    <col min="2" max="2" width="17.42578125" bestFit="1" customWidth="1"/>
    <col min="6" max="6" width="12.28515625" bestFit="1" customWidth="1"/>
    <col min="7" max="7" width="12.5703125" bestFit="1" customWidth="1"/>
    <col min="8" max="8" width="12.7109375" bestFit="1" customWidth="1"/>
    <col min="15" max="15" width="16.85546875" bestFit="1" customWidth="1"/>
    <col min="16" max="16" width="12.140625" bestFit="1" customWidth="1"/>
  </cols>
  <sheetData>
    <row r="2" spans="1:18" x14ac:dyDescent="0.25">
      <c r="A2" s="2"/>
      <c r="B2" s="2"/>
      <c r="C2" s="74" t="s">
        <v>8</v>
      </c>
      <c r="D2" s="74"/>
      <c r="E2" s="74"/>
      <c r="F2" s="2"/>
      <c r="G2" s="2"/>
      <c r="H2" s="2"/>
      <c r="I2" s="2"/>
      <c r="J2" s="74" t="s">
        <v>43</v>
      </c>
      <c r="K2" s="74"/>
      <c r="L2" s="74"/>
      <c r="M2" s="74"/>
      <c r="N2" s="74"/>
      <c r="O2" s="2"/>
      <c r="P2" s="2"/>
      <c r="Q2" s="74" t="s">
        <v>167</v>
      </c>
      <c r="R2" s="74"/>
    </row>
    <row r="3" spans="1:18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 t="s">
        <v>133</v>
      </c>
      <c r="H3" s="16" t="s">
        <v>134</v>
      </c>
      <c r="I3" s="16" t="s">
        <v>42</v>
      </c>
      <c r="J3" s="16">
        <v>10</v>
      </c>
      <c r="K3" s="16">
        <v>100</v>
      </c>
      <c r="L3" s="16" t="s">
        <v>30</v>
      </c>
      <c r="M3" s="16" t="s">
        <v>31</v>
      </c>
      <c r="N3" s="16" t="s">
        <v>32</v>
      </c>
      <c r="O3" s="16" t="s">
        <v>122</v>
      </c>
      <c r="P3" s="16" t="s">
        <v>123</v>
      </c>
      <c r="Q3" s="16" t="s">
        <v>38</v>
      </c>
      <c r="R3" s="16" t="s">
        <v>39</v>
      </c>
    </row>
    <row r="4" spans="1:18" x14ac:dyDescent="0.25">
      <c r="A4" s="7" t="s">
        <v>34</v>
      </c>
      <c r="B4" s="7" t="s">
        <v>33</v>
      </c>
      <c r="C4" s="22">
        <v>19.010000000000002</v>
      </c>
      <c r="D4" s="22">
        <v>17.202000000000002</v>
      </c>
      <c r="E4" s="22">
        <v>14.485799999999999</v>
      </c>
      <c r="F4" s="9" t="s">
        <v>36</v>
      </c>
      <c r="G4" s="23">
        <v>40</v>
      </c>
      <c r="H4" s="24">
        <v>6000</v>
      </c>
      <c r="I4" s="25" t="s">
        <v>41</v>
      </c>
      <c r="J4" s="9"/>
      <c r="K4" s="9"/>
      <c r="L4" s="9">
        <v>-55</v>
      </c>
      <c r="M4" s="9">
        <v>-83.5</v>
      </c>
      <c r="N4" s="9">
        <v>-111</v>
      </c>
      <c r="O4" s="9">
        <v>0.7</v>
      </c>
      <c r="P4" s="9">
        <v>70</v>
      </c>
      <c r="Q4" s="9">
        <v>40</v>
      </c>
      <c r="R4" s="9">
        <v>34</v>
      </c>
    </row>
    <row r="5" spans="1:18" x14ac:dyDescent="0.25">
      <c r="A5" s="26" t="s">
        <v>35</v>
      </c>
      <c r="B5" s="26" t="s">
        <v>33</v>
      </c>
      <c r="C5" s="27">
        <v>18.53</v>
      </c>
      <c r="D5" s="27">
        <v>16.771999999999998</v>
      </c>
      <c r="E5" s="27">
        <v>14.123699999999999</v>
      </c>
      <c r="F5" s="28" t="s">
        <v>37</v>
      </c>
      <c r="G5" s="29">
        <v>40</v>
      </c>
      <c r="H5" s="30">
        <v>6000</v>
      </c>
      <c r="I5" s="31" t="s">
        <v>41</v>
      </c>
      <c r="J5" s="28"/>
      <c r="K5" s="28"/>
      <c r="L5" s="28">
        <v>-55</v>
      </c>
      <c r="M5" s="28">
        <v>-83</v>
      </c>
      <c r="N5" s="28">
        <v>-111</v>
      </c>
      <c r="O5" s="28">
        <v>0.8</v>
      </c>
      <c r="P5" s="28">
        <v>70</v>
      </c>
      <c r="Q5" s="28">
        <v>40</v>
      </c>
      <c r="R5" s="28">
        <v>34</v>
      </c>
    </row>
    <row r="6" spans="1:18" x14ac:dyDescent="0.25">
      <c r="A6" s="7" t="s">
        <v>44</v>
      </c>
      <c r="B6" s="7" t="s">
        <v>14</v>
      </c>
      <c r="C6" s="22"/>
      <c r="D6" s="22"/>
      <c r="E6" s="22">
        <v>81</v>
      </c>
      <c r="F6" s="9" t="s">
        <v>45</v>
      </c>
      <c r="G6" s="23">
        <v>171</v>
      </c>
      <c r="H6" s="24">
        <v>18000</v>
      </c>
      <c r="I6" s="25" t="s">
        <v>47</v>
      </c>
      <c r="J6" s="9"/>
      <c r="K6" s="9"/>
      <c r="L6" s="9">
        <v>-106</v>
      </c>
      <c r="M6" s="9">
        <v>-113</v>
      </c>
      <c r="N6" s="9">
        <v>-112</v>
      </c>
      <c r="O6" s="9"/>
      <c r="P6" s="9"/>
      <c r="Q6" s="9">
        <v>41</v>
      </c>
      <c r="R6" s="9">
        <v>38</v>
      </c>
    </row>
    <row r="7" spans="1:18" x14ac:dyDescent="0.25">
      <c r="A7" s="7" t="s">
        <v>48</v>
      </c>
      <c r="B7" s="7" t="s">
        <v>14</v>
      </c>
      <c r="C7" s="22">
        <v>20.239999999999998</v>
      </c>
      <c r="D7" s="22">
        <v>18.690000000000001</v>
      </c>
      <c r="E7" s="22">
        <v>15.71</v>
      </c>
      <c r="F7" s="9" t="s">
        <v>49</v>
      </c>
      <c r="G7" s="23">
        <v>34</v>
      </c>
      <c r="H7" s="24">
        <v>4400</v>
      </c>
      <c r="I7" s="25" t="s">
        <v>41</v>
      </c>
      <c r="J7" s="9">
        <v>15</v>
      </c>
      <c r="K7" s="9">
        <v>-15</v>
      </c>
      <c r="L7" s="9">
        <v>-45</v>
      </c>
      <c r="M7" s="9">
        <v>-77</v>
      </c>
      <c r="N7" s="9">
        <v>-106</v>
      </c>
      <c r="O7" s="9"/>
      <c r="P7" s="9"/>
      <c r="Q7" s="9">
        <v>40</v>
      </c>
      <c r="R7" s="9">
        <v>38</v>
      </c>
    </row>
    <row r="8" spans="1:18" x14ac:dyDescent="0.25">
      <c r="A8" s="32" t="s">
        <v>50</v>
      </c>
      <c r="B8" s="32" t="s">
        <v>14</v>
      </c>
      <c r="C8" s="33">
        <v>21.36</v>
      </c>
      <c r="D8" s="33">
        <v>19.634</v>
      </c>
      <c r="E8" s="33">
        <v>16.582000000000001</v>
      </c>
      <c r="F8" s="34" t="s">
        <v>49</v>
      </c>
      <c r="G8" s="35">
        <v>34</v>
      </c>
      <c r="H8" s="36">
        <v>4400</v>
      </c>
      <c r="I8" s="37" t="s">
        <v>41</v>
      </c>
      <c r="J8" s="34"/>
      <c r="K8" s="34"/>
      <c r="L8" s="34">
        <v>-45</v>
      </c>
      <c r="M8" s="34">
        <v>-74</v>
      </c>
      <c r="N8" s="34">
        <v>-103</v>
      </c>
      <c r="O8" s="34"/>
      <c r="P8" s="34"/>
      <c r="Q8" s="34">
        <v>52</v>
      </c>
      <c r="R8" s="34">
        <v>36</v>
      </c>
    </row>
    <row r="9" spans="1:18" x14ac:dyDescent="0.25">
      <c r="A9" s="8" t="s">
        <v>168</v>
      </c>
      <c r="B9" s="8" t="s">
        <v>14</v>
      </c>
      <c r="C9" s="38">
        <v>20.329999999999998</v>
      </c>
      <c r="D9" s="38">
        <v>18.690000000000001</v>
      </c>
      <c r="E9" s="38">
        <v>15.78</v>
      </c>
      <c r="F9" s="11" t="s">
        <v>49</v>
      </c>
      <c r="G9" s="39">
        <v>34</v>
      </c>
      <c r="H9" s="40">
        <v>4400</v>
      </c>
      <c r="I9" s="41" t="s">
        <v>41</v>
      </c>
      <c r="J9" s="11">
        <v>16</v>
      </c>
      <c r="K9" s="11">
        <v>-16</v>
      </c>
      <c r="L9" s="11">
        <v>-47</v>
      </c>
      <c r="M9" s="11">
        <v>-76</v>
      </c>
      <c r="N9" s="11">
        <v>-106</v>
      </c>
      <c r="O9" s="11"/>
      <c r="P9" s="11"/>
      <c r="Q9" s="11">
        <v>52</v>
      </c>
      <c r="R9" s="11">
        <v>36</v>
      </c>
    </row>
    <row r="10" spans="1:18" x14ac:dyDescent="0.25">
      <c r="A10" s="8" t="s">
        <v>169</v>
      </c>
      <c r="B10" s="8" t="s">
        <v>51</v>
      </c>
      <c r="C10" s="38">
        <v>21.2</v>
      </c>
      <c r="D10" s="38"/>
      <c r="E10" s="38">
        <v>11.64</v>
      </c>
      <c r="F10" s="11" t="s">
        <v>45</v>
      </c>
      <c r="G10" s="39">
        <v>373</v>
      </c>
      <c r="H10" s="40">
        <v>6390</v>
      </c>
      <c r="I10" s="41" t="s">
        <v>52</v>
      </c>
      <c r="J10" s="11"/>
      <c r="K10" s="11"/>
      <c r="L10" s="11">
        <v>-52</v>
      </c>
      <c r="M10" s="11">
        <v>-80</v>
      </c>
      <c r="N10" s="11">
        <v>-110</v>
      </c>
      <c r="O10" s="11"/>
      <c r="P10" s="11"/>
      <c r="Q10" s="11"/>
      <c r="R10" s="11"/>
    </row>
    <row r="11" spans="1:18" x14ac:dyDescent="0.25">
      <c r="A11" s="8" t="s">
        <v>53</v>
      </c>
      <c r="B11" s="8" t="s">
        <v>51</v>
      </c>
      <c r="C11" s="38">
        <v>20.49</v>
      </c>
      <c r="D11" s="38">
        <v>18.827000000000002</v>
      </c>
      <c r="E11" s="38">
        <v>15.9009</v>
      </c>
      <c r="F11" s="11" t="s">
        <v>45</v>
      </c>
      <c r="G11" s="39">
        <v>137</v>
      </c>
      <c r="H11" s="40">
        <v>4400</v>
      </c>
      <c r="I11" s="41" t="s">
        <v>41</v>
      </c>
      <c r="J11" s="11"/>
      <c r="K11" s="11"/>
      <c r="L11" s="11">
        <v>-50</v>
      </c>
      <c r="M11" s="11">
        <v>-86</v>
      </c>
      <c r="N11" s="11">
        <v>-111</v>
      </c>
      <c r="O11" s="11">
        <v>1</v>
      </c>
      <c r="P11" s="11">
        <v>90</v>
      </c>
      <c r="Q11" s="11">
        <v>19</v>
      </c>
      <c r="R11" s="11">
        <v>13</v>
      </c>
    </row>
    <row r="12" spans="1:18" x14ac:dyDescent="0.25">
      <c r="A12" s="8" t="s">
        <v>54</v>
      </c>
      <c r="B12" s="8" t="s">
        <v>51</v>
      </c>
      <c r="C12" s="38">
        <v>26.1</v>
      </c>
      <c r="D12" s="38">
        <v>23.98</v>
      </c>
      <c r="E12" s="38">
        <v>20.25</v>
      </c>
      <c r="F12" s="11" t="s">
        <v>55</v>
      </c>
      <c r="G12" s="39">
        <v>1025</v>
      </c>
      <c r="H12" s="40">
        <v>4600</v>
      </c>
      <c r="I12" s="41" t="s">
        <v>56</v>
      </c>
      <c r="J12" s="11"/>
      <c r="K12" s="11"/>
      <c r="L12" s="11">
        <v>-60</v>
      </c>
      <c r="M12" s="11">
        <v>-85</v>
      </c>
      <c r="N12" s="11">
        <v>-114</v>
      </c>
      <c r="O12" s="11">
        <v>1</v>
      </c>
      <c r="P12" s="11"/>
      <c r="Q12" s="11">
        <v>21</v>
      </c>
      <c r="R12" s="11">
        <v>34</v>
      </c>
    </row>
    <row r="13" spans="1:18" x14ac:dyDescent="0.25">
      <c r="A13" s="42" t="s">
        <v>107</v>
      </c>
      <c r="B13" s="42" t="s">
        <v>51</v>
      </c>
      <c r="C13" s="43">
        <f>26.48+VCO!D6</f>
        <v>55.43</v>
      </c>
      <c r="D13" s="43">
        <f>24.334+VCO!D6</f>
        <v>53.283999999999999</v>
      </c>
      <c r="E13" s="43">
        <f>20.5507+VCO!E6</f>
        <v>43.000699999999995</v>
      </c>
      <c r="F13" s="44"/>
      <c r="G13" s="45">
        <v>500</v>
      </c>
      <c r="H13" s="46">
        <v>13000</v>
      </c>
      <c r="I13" s="47" t="s">
        <v>29</v>
      </c>
      <c r="J13" s="44"/>
      <c r="K13" s="44">
        <v>-90</v>
      </c>
      <c r="L13" s="44">
        <v>-100</v>
      </c>
      <c r="M13" s="44">
        <v>-95</v>
      </c>
      <c r="N13" s="44">
        <v>-110</v>
      </c>
      <c r="O13" s="44">
        <f>[1]VCO!N6</f>
        <v>0.82</v>
      </c>
      <c r="P13" s="44">
        <f>[1]VCO!O6*1000</f>
        <v>5400</v>
      </c>
      <c r="Q13" s="44">
        <f>[1]VCO!P6</f>
        <v>30</v>
      </c>
      <c r="R13" s="44">
        <f>[1]VCO!Q6</f>
        <v>32</v>
      </c>
    </row>
    <row r="23" spans="1:5" x14ac:dyDescent="0.25">
      <c r="A23" t="s">
        <v>99</v>
      </c>
    </row>
    <row r="24" spans="1:5" x14ac:dyDescent="0.25">
      <c r="A24" t="s">
        <v>100</v>
      </c>
      <c r="B24" t="s">
        <v>101</v>
      </c>
      <c r="C24">
        <v>10.28</v>
      </c>
      <c r="D24">
        <v>9.2799999999999994</v>
      </c>
      <c r="E24">
        <v>7.3379000000000003</v>
      </c>
    </row>
    <row r="25" spans="1:5" x14ac:dyDescent="0.25">
      <c r="A25" t="s">
        <v>108</v>
      </c>
      <c r="B25" t="s">
        <v>51</v>
      </c>
      <c r="C25">
        <v>6.61</v>
      </c>
      <c r="D25">
        <v>5.9359999999999999</v>
      </c>
      <c r="E25">
        <v>4.6135000000000002</v>
      </c>
    </row>
  </sheetData>
  <mergeCells count="3">
    <mergeCell ref="C2:E2"/>
    <mergeCell ref="J2:N2"/>
    <mergeCell ref="Q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4"/>
  <sheetViews>
    <sheetView workbookViewId="0">
      <selection activeCell="H27" sqref="H27"/>
    </sheetView>
  </sheetViews>
  <sheetFormatPr defaultRowHeight="15" x14ac:dyDescent="0.25"/>
  <cols>
    <col min="1" max="1" width="21.5703125" bestFit="1" customWidth="1"/>
    <col min="6" max="6" width="12.140625" bestFit="1" customWidth="1"/>
    <col min="12" max="12" width="16" bestFit="1" customWidth="1"/>
    <col min="13" max="13" width="12.140625" bestFit="1" customWidth="1"/>
  </cols>
  <sheetData>
    <row r="2" spans="1:15" x14ac:dyDescent="0.25">
      <c r="A2" s="2"/>
      <c r="B2" s="2"/>
      <c r="C2" s="71" t="s">
        <v>8</v>
      </c>
      <c r="D2" s="71"/>
      <c r="E2" s="71"/>
      <c r="F2" s="2"/>
      <c r="G2" s="72" t="s">
        <v>43</v>
      </c>
      <c r="H2" s="72"/>
      <c r="I2" s="72"/>
      <c r="J2" s="72"/>
      <c r="K2" s="72"/>
      <c r="L2" s="2"/>
      <c r="M2" s="2"/>
      <c r="N2" s="72" t="s">
        <v>167</v>
      </c>
      <c r="O2" s="72"/>
    </row>
    <row r="3" spans="1:1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>
        <v>10</v>
      </c>
      <c r="H3" s="16">
        <v>100</v>
      </c>
      <c r="I3" s="16" t="s">
        <v>30</v>
      </c>
      <c r="J3" s="16" t="s">
        <v>31</v>
      </c>
      <c r="K3" s="16" t="s">
        <v>32</v>
      </c>
      <c r="L3" s="16" t="s">
        <v>122</v>
      </c>
      <c r="M3" s="16" t="s">
        <v>123</v>
      </c>
      <c r="N3" s="16" t="s">
        <v>38</v>
      </c>
      <c r="O3" s="16" t="s">
        <v>39</v>
      </c>
    </row>
    <row r="4" spans="1:15" x14ac:dyDescent="0.25">
      <c r="A4" s="7" t="s">
        <v>98</v>
      </c>
      <c r="B4" s="7" t="s">
        <v>97</v>
      </c>
      <c r="C4" s="21">
        <v>3.5</v>
      </c>
      <c r="D4" s="21">
        <v>3.4209999999999998</v>
      </c>
      <c r="E4" s="21">
        <v>2.8506</v>
      </c>
      <c r="F4" s="9">
        <v>40</v>
      </c>
      <c r="G4" s="9"/>
      <c r="H4" s="9">
        <v>-115</v>
      </c>
      <c r="I4" s="9">
        <v>-135</v>
      </c>
      <c r="J4" s="9">
        <v>-148</v>
      </c>
      <c r="K4" s="9"/>
      <c r="L4" s="9"/>
      <c r="M4" s="9"/>
      <c r="N4" s="9"/>
      <c r="O4" s="9"/>
    </row>
  </sheetData>
  <mergeCells count="3">
    <mergeCell ref="C2:E2"/>
    <mergeCell ref="G2:K2"/>
    <mergeCell ref="N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7"/>
  <sheetViews>
    <sheetView workbookViewId="0">
      <selection activeCell="B19" sqref="B19"/>
    </sheetView>
  </sheetViews>
  <sheetFormatPr defaultRowHeight="15" x14ac:dyDescent="0.25"/>
  <cols>
    <col min="1" max="1" width="20.28515625" customWidth="1"/>
    <col min="2" max="2" width="13.140625" bestFit="1" customWidth="1"/>
    <col min="6" max="6" width="12.5703125" customWidth="1"/>
    <col min="7" max="7" width="12.42578125" customWidth="1"/>
    <col min="8" max="8" width="11" bestFit="1" customWidth="1"/>
    <col min="14" max="14" width="16.85546875" bestFit="1" customWidth="1"/>
    <col min="15" max="15" width="12.140625" bestFit="1" customWidth="1"/>
  </cols>
  <sheetData>
    <row r="2" spans="1:18" x14ac:dyDescent="0.25">
      <c r="A2" s="2"/>
      <c r="B2" s="2"/>
      <c r="C2" s="71" t="s">
        <v>8</v>
      </c>
      <c r="D2" s="71"/>
      <c r="E2" s="71"/>
      <c r="F2" s="2"/>
      <c r="G2" s="2"/>
      <c r="H2" s="2"/>
      <c r="I2" s="71" t="s">
        <v>43</v>
      </c>
      <c r="J2" s="71"/>
      <c r="K2" s="71"/>
      <c r="L2" s="71"/>
      <c r="M2" s="71"/>
      <c r="N2" s="2"/>
      <c r="O2" s="2"/>
      <c r="P2" s="71" t="s">
        <v>40</v>
      </c>
      <c r="Q2" s="71"/>
      <c r="R2" s="71"/>
    </row>
    <row r="3" spans="1:18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6" t="s">
        <v>115</v>
      </c>
      <c r="G3" s="6" t="s">
        <v>116</v>
      </c>
      <c r="H3" s="16" t="s">
        <v>111</v>
      </c>
      <c r="I3" s="16">
        <v>10</v>
      </c>
      <c r="J3" s="16">
        <v>100</v>
      </c>
      <c r="K3" s="16" t="s">
        <v>30</v>
      </c>
      <c r="L3" s="16" t="s">
        <v>31</v>
      </c>
      <c r="M3" s="16" t="s">
        <v>32</v>
      </c>
      <c r="N3" s="16" t="s">
        <v>122</v>
      </c>
      <c r="O3" s="16" t="s">
        <v>128</v>
      </c>
      <c r="P3" s="16" t="s">
        <v>38</v>
      </c>
      <c r="Q3" s="16" t="s">
        <v>39</v>
      </c>
      <c r="R3" s="16" t="s">
        <v>124</v>
      </c>
    </row>
    <row r="4" spans="1:18" x14ac:dyDescent="0.25">
      <c r="A4" s="7" t="s">
        <v>112</v>
      </c>
      <c r="B4" s="7" t="s">
        <v>113</v>
      </c>
      <c r="C4" s="21">
        <v>54.25</v>
      </c>
      <c r="D4" s="21">
        <v>46.85</v>
      </c>
      <c r="E4" s="21">
        <v>41.92</v>
      </c>
      <c r="F4" s="9" t="s">
        <v>114</v>
      </c>
      <c r="G4" s="9" t="s">
        <v>118</v>
      </c>
      <c r="H4" s="48" t="s">
        <v>117</v>
      </c>
      <c r="I4" s="9"/>
      <c r="J4" s="9"/>
      <c r="K4" s="9">
        <v>-74</v>
      </c>
      <c r="L4" s="9">
        <v>-100</v>
      </c>
      <c r="M4" s="9">
        <v>-126</v>
      </c>
      <c r="N4" s="9">
        <v>1.5</v>
      </c>
      <c r="O4" s="9">
        <v>3</v>
      </c>
      <c r="P4" s="9">
        <v>20</v>
      </c>
      <c r="Q4" s="9"/>
      <c r="R4" s="9"/>
    </row>
    <row r="5" spans="1:18" x14ac:dyDescent="0.25">
      <c r="A5" s="7" t="s">
        <v>119</v>
      </c>
      <c r="B5" s="7" t="s">
        <v>28</v>
      </c>
      <c r="C5" s="21"/>
      <c r="D5" s="21">
        <v>28.95</v>
      </c>
      <c r="E5" s="21">
        <v>22.45</v>
      </c>
      <c r="F5" s="9" t="s">
        <v>120</v>
      </c>
      <c r="G5" s="9" t="s">
        <v>121</v>
      </c>
      <c r="H5" s="9">
        <v>9</v>
      </c>
      <c r="I5" s="9"/>
      <c r="J5" s="9"/>
      <c r="K5" s="9">
        <v>-70</v>
      </c>
      <c r="L5" s="9">
        <v>-102</v>
      </c>
      <c r="M5" s="9">
        <v>-123</v>
      </c>
      <c r="N5" s="9">
        <v>2.5</v>
      </c>
      <c r="O5" s="9">
        <v>3</v>
      </c>
      <c r="P5" s="9">
        <v>25</v>
      </c>
      <c r="Q5" s="9">
        <v>25</v>
      </c>
      <c r="R5" s="9">
        <v>40</v>
      </c>
    </row>
    <row r="6" spans="1:18" x14ac:dyDescent="0.25">
      <c r="A6" s="26" t="s">
        <v>125</v>
      </c>
      <c r="B6" s="26" t="s">
        <v>28</v>
      </c>
      <c r="C6" s="49"/>
      <c r="D6" s="49">
        <v>28.95</v>
      </c>
      <c r="E6" s="49">
        <v>22.45</v>
      </c>
      <c r="F6" s="28" t="s">
        <v>126</v>
      </c>
      <c r="G6" s="28" t="s">
        <v>121</v>
      </c>
      <c r="H6" s="28" t="s">
        <v>127</v>
      </c>
      <c r="I6" s="28"/>
      <c r="J6" s="28"/>
      <c r="K6" s="28">
        <v>-74</v>
      </c>
      <c r="L6" s="28">
        <v>-105</v>
      </c>
      <c r="M6" s="28">
        <v>-127</v>
      </c>
      <c r="N6" s="28">
        <v>0.82</v>
      </c>
      <c r="O6" s="28">
        <v>5.4</v>
      </c>
      <c r="P6" s="28">
        <v>30</v>
      </c>
      <c r="Q6" s="28">
        <v>32</v>
      </c>
      <c r="R6" s="28">
        <v>58</v>
      </c>
    </row>
    <row r="7" spans="1:18" x14ac:dyDescent="0.25">
      <c r="A7" s="7" t="s">
        <v>129</v>
      </c>
      <c r="B7" s="7" t="s">
        <v>28</v>
      </c>
      <c r="C7" s="21"/>
      <c r="D7" s="21">
        <v>27.95</v>
      </c>
      <c r="E7" s="21">
        <v>22.95</v>
      </c>
      <c r="F7" s="9" t="s">
        <v>130</v>
      </c>
      <c r="G7" s="9" t="s">
        <v>131</v>
      </c>
      <c r="H7" s="9" t="s">
        <v>132</v>
      </c>
      <c r="I7" s="9"/>
      <c r="J7" s="9"/>
      <c r="K7" s="9">
        <v>-53</v>
      </c>
      <c r="L7" s="9">
        <v>-84</v>
      </c>
      <c r="M7" s="9">
        <v>-107</v>
      </c>
      <c r="N7" s="9">
        <v>5.9</v>
      </c>
      <c r="O7" s="9">
        <v>9.1</v>
      </c>
      <c r="P7" s="9">
        <v>33</v>
      </c>
      <c r="Q7" s="9">
        <v>26</v>
      </c>
      <c r="R7" s="9">
        <v>35</v>
      </c>
    </row>
  </sheetData>
  <mergeCells count="3">
    <mergeCell ref="C2:E2"/>
    <mergeCell ref="I2:M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ModFilters</vt:lpstr>
      <vt:lpstr>BBFilters</vt:lpstr>
      <vt:lpstr>Switch</vt:lpstr>
      <vt:lpstr>HybridCoupler</vt:lpstr>
      <vt:lpstr>Mixer</vt:lpstr>
      <vt:lpstr>Balun</vt:lpstr>
      <vt:lpstr>FrequencySynth</vt:lpstr>
      <vt:lpstr>TCXO</vt:lpstr>
      <vt:lpstr>VCO</vt:lpstr>
      <vt:lpstr>LNA</vt:lpstr>
      <vt:lpstr>PA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2015-06-05T18:17:20Z</dcterms:created>
  <dcterms:modified xsi:type="dcterms:W3CDTF">2021-02-27T16:53:21Z</dcterms:modified>
</cp:coreProperties>
</file>