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727E546-6765-41E6-96F4-1C6658D853A5}" xr6:coauthVersionLast="36" xr6:coauthVersionMax="36" xr10:uidLastSave="{00000000-0000-0000-0000-000000000000}"/>
  <bookViews>
    <workbookView xWindow="0" yWindow="0" windowWidth="22260" windowHeight="12645" firstSheet="2" activeTab="8" xr2:uid="{00000000-000D-0000-FFFF-FFFF00000000}"/>
  </bookViews>
  <sheets>
    <sheet name="Profit and Loss" sheetId="1" r:id="rId1"/>
    <sheet name="Cash Flow" sheetId="2" r:id="rId2"/>
    <sheet name="Balance Sheet" sheetId="3" r:id="rId3"/>
    <sheet name="BS(Rewrite)" sheetId="6" r:id="rId4"/>
    <sheet name="Analysis of Sales" sheetId="4" r:id="rId5"/>
    <sheet name="Analysis of Ratios" sheetId="5" r:id="rId6"/>
    <sheet name="Operating costs" sheetId="7" r:id="rId7"/>
    <sheet name="Fixed assets" sheetId="8" r:id="rId8"/>
    <sheet name="Depreciatio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5" l="1"/>
  <c r="D4" i="5"/>
  <c r="E4" i="5"/>
  <c r="F4" i="5"/>
  <c r="B4" i="5"/>
  <c r="C3" i="5"/>
  <c r="D3" i="5"/>
  <c r="E3" i="5"/>
  <c r="F3" i="5"/>
  <c r="B3" i="5"/>
  <c r="C5" i="6"/>
  <c r="D5" i="6"/>
  <c r="E5" i="6"/>
  <c r="F5" i="6"/>
  <c r="B5" i="6"/>
  <c r="B19" i="4"/>
  <c r="B18" i="4"/>
  <c r="B17" i="4"/>
  <c r="E5" i="4"/>
  <c r="E6" i="4"/>
  <c r="E7" i="4"/>
  <c r="E8" i="4"/>
  <c r="E9" i="4"/>
  <c r="E10" i="4"/>
  <c r="E11" i="4"/>
  <c r="E12" i="4"/>
  <c r="E13" i="4"/>
  <c r="E14" i="4"/>
  <c r="E4" i="4"/>
  <c r="D4" i="4"/>
  <c r="D5" i="4"/>
  <c r="D6" i="4"/>
  <c r="D7" i="4"/>
  <c r="D8" i="4"/>
  <c r="D9" i="4"/>
  <c r="D10" i="4"/>
  <c r="D11" i="4"/>
  <c r="D12" i="4"/>
  <c r="D13" i="4"/>
  <c r="D14" i="4"/>
  <c r="D3" i="4"/>
</calcChain>
</file>

<file path=xl/sharedStrings.xml><?xml version="1.0" encoding="utf-8"?>
<sst xmlns="http://schemas.openxmlformats.org/spreadsheetml/2006/main" count="220" uniqueCount="148">
  <si>
    <t>CATERPILLAR  PROFIT AND LOSS, 2007-2011</t>
  </si>
  <si>
    <t>Sales and revenues</t>
  </si>
  <si>
    <t>201 1</t>
  </si>
  <si>
    <t>Sales of Machinery and Power Systems</t>
  </si>
  <si>
    <t>48 ,044</t>
  </si>
  <si>
    <t>Revenues of Financial Products</t>
  </si>
  <si>
    <t>Total sales and revenues</t>
  </si>
  <si>
    <t>Operating costs:</t>
  </si>
  <si>
    <t>Cost of goods sold</t>
  </si>
  <si>
    <t>43 ,578</t>
  </si>
  <si>
    <t>Selling, general and administrative expenses</t>
  </si>
  <si>
    <t>Research and development expenses</t>
  </si>
  <si>
    <t>2 ,297</t>
  </si>
  <si>
    <t>Interest expense of Financial Products</t>
  </si>
  <si>
    <t>Deferred income taxes</t>
  </si>
  <si>
    <t>Total operating costs</t>
  </si>
  <si>
    <t>Operating profit</t>
  </si>
  <si>
    <t>Interest expense excluding financial products</t>
  </si>
  <si>
    <t>Other income (expense)</t>
  </si>
  <si>
    <t>Consolidated profit before taxes</t>
  </si>
  <si>
    <t>Provision (benefit) for income taxes</t>
  </si>
  <si>
    <t>Profit of consolidated companies</t>
  </si>
  <si>
    <t>Equity in profit (loss) of unconsolidated affiliated companies</t>
  </si>
  <si>
    <t>Profit of consolidated and affiliated companies</t>
  </si>
  <si>
    <t>4 ,981</t>
  </si>
  <si>
    <t>Less: Profit (loss) attributable to noncontrolling interests</t>
  </si>
  <si>
    <t>Profit</t>
  </si>
  <si>
    <t>CATERPILLAR, CONSOLIDATED STATEMENT OF CASH FLOWS, 2007-2011</t>
  </si>
  <si>
    <t>Cash flow from operatin&lt;1 activities</t>
  </si>
  <si>
    <t>Adj ustments for non-cash items:</t>
  </si>
  <si>
    <t>Depreciation and amortization</t>
  </si>
  <si>
    <t>Other</t>
  </si>
  <si>
    <t>Changes  in assets and liabilities, net of acquisitions and divestitures:</t>
  </si>
  <si>
    <t>Receivables-trade and other</t>
  </si>
  <si>
    <t>Inventories</t>
  </si>
  <si>
    <t>Accounts  payable</t>
  </si>
  <si>
    <t>Accrued expenses</t>
  </si>
  <si>
    <t>Accrued waqes, salaries and employee benefits</t>
  </si>
  <si>
    <t>Other assets, net</t>
  </si>
  <si>
    <t>Other liabilities, net</t>
  </si>
  <si>
    <t>Net cash provided bv (used for) operatin&lt;1 activities</t>
  </si>
  <si>
    <t>Cash flow from investing activities</t>
  </si>
  <si>
    <t>Capital expenditures-excluding equipment leased to others</t>
  </si>
  <si>
    <t>Expenditures for equipment leased to others</t>
  </si>
  <si>
    <t>Proceeds from disposals of leased assets and property,
IPlant and equipment</t>
  </si>
  <si>
    <t>Additions to finance receivables</t>
  </si>
  <si>
    <t>Collections of finance receivables</t>
  </si>
  <si>
    <t>Proceeds from sale of finance receivables</t>
  </si>
  <si>
    <t>Investments and acquisitions (net of cash acquired)</t>
  </si>
  <si>
    <t>Proceeds from sale of businesses and investments (net of c</t>
  </si>
  <si>
    <t>Proceeds from sale of available-for-sa le securities</t>
  </si>
  <si>
    <t>Investments in available-for-sa le securities</t>
  </si>
  <si>
    <t>Other, net</t>
  </si>
  <si>
    <t>Net cash provided bv (used for) investin&lt;1 activities</t>
  </si>
  <si>
    <t>Cash flow from financing activities</t>
  </si>
  <si>
    <t>Dividends paid</t>
  </si>
  <si>
    <t>Distribution to noncontrollinq interests</t>
  </si>
  <si>
    <t>Common stock issued, including treasury shares reissued</t>
  </si>
  <si>
    <t>Payment for stock repurchase derivative contracts</t>
  </si>
  <si>
    <t>Treasury shares purchased</t>
  </si>
  <si>
    <t>Excess tax benefit from stock-based compensation</t>
  </si>
  <si>
    <t>Acquisitions of noncontrolling interests</t>
  </si>
  <si>
    <t>Proceeds from debt issued (original maturities greater than three months):</t>
  </si>
  <si>
    <t>- Machinery and Power Systems</t>
  </si>
  <si>
    <t>- Financial Products</t>
  </si>
  <si>
    <t>Payments on debt (original maturities greater than three months):</t>
  </si>
  <si>
    <t>Short-term borrowings, net (original maturities three months or less)</t>
  </si>
  <si>
    <t>Net cash provided bv (used for) financin&lt;1 activities</t>
  </si>
  <si>
    <t>Interest expense excludinQ financial products</t>
  </si>
  <si>
    <t>Tax rate</t>
  </si>
  <si>
    <t>29.76%</t>
  </si>
  <si>
    <t>21.17%</t>
  </si>
  <si>
    <t>-47.45%</t>
  </si>
  <si>
    <t>25.81%</t>
  </si>
  <si>
    <t>25.58%</t>
  </si>
  <si>
    <t>ANALYSIS OF CATERPILLAR SALES</t>
  </si>
  <si>
    <t>Year</t>
  </si>
  <si>
    <t>Sales of machinery</t>
  </si>
  <si>
    <t>Revenues of financial products</t>
  </si>
  <si>
    <t xml:space="preserve">Year on year growth </t>
  </si>
  <si>
    <t>Growth Measures</t>
  </si>
  <si>
    <t>CAGR</t>
  </si>
  <si>
    <t>slope</t>
  </si>
  <si>
    <t>Slope/2011 Sales</t>
  </si>
  <si>
    <t>Intercept</t>
  </si>
  <si>
    <t>R-Square</t>
  </si>
  <si>
    <t>CAGR is affected by end points</t>
  </si>
  <si>
    <t>CA/Sales</t>
  </si>
  <si>
    <t>CL/Sales</t>
  </si>
  <si>
    <t>CATERPILLAR BALANCE SHEETS, 2007-2011</t>
  </si>
  <si>
    <t>Assets</t>
  </si>
  <si>
    <t>Current assets</t>
  </si>
  <si>
    <t>Cash and short-term investments</t>
  </si>
  <si>
    <t>Receivables--trade and other</t>
  </si>
  <si>
    <t>Receivables--finance</t>
  </si>
  <si>
    <t>Deferred and refundable income taxes</t>
  </si>
  <si>
    <t>Prepaid expenses and other current assets</t>
  </si>
  <si>
    <t>Total current assets</t>
  </si>
  <si>
    <t>38, 128</t>
  </si>
  <si>
    <t>Property, plant and equipment--net</t>
  </si>
  <si>
    <t>Long-term receivables--trade and other</t>
  </si>
  <si>
    <t>Long-term receivables--finance</t>
  </si>
  <si>
    <t>Investments in unconsolidated affiliated
companies</t>
  </si>
  <si>
    <t>Noncurrent deferred and refundable income
taxes</t>
  </si>
  <si>
    <t>Intangible assets</t>
  </si>
  <si>
    <t>Goodwill</t>
  </si>
  <si>
    <t>Other assets</t>
  </si>
  <si>
    <t>Total assets</t>
  </si>
  <si>
    <t>Liabilities</t>
  </si>
  <si>
    <t>Current liabilities</t>
  </si>
  <si>
    <t>Short-term  borrowings</t>
  </si>
  <si>
    <t>Machine and power systems</t>
  </si>
  <si>
    <t>Financial products</t>
  </si>
  <si>
    <t>Accounts payable</t>
  </si>
  <si>
    <t>4 ,723</t>
  </si>
  <si>
    <t>Accrued wages, salaries and employee benefits</t>
  </si>
  <si>
    <t>Customer advances</t>
  </si>
  <si>
    <t>1,83 1</t>
  </si>
  <si>
    <t>Dividends payable</t>
  </si>
  <si>
    <t>Other current liabilities</t>
  </si>
  <si>
    <t>Long-term debt due within one year</t>
  </si>
  <si>
    <t>Machinery and power systems</t>
  </si>
  <si>
    <t>4 ,952</t>
  </si>
  <si>
    <t>Total current liabilities</t>
  </si>
  <si>
    <t>Long-term debt due after one year</t>
  </si>
  <si>
    <t>Liability for postemployment benefits</t>
  </si>
  <si>
    <t>Other liabilities</t>
  </si>
  <si>
    <t>Total liabilities</t>
  </si>
  <si>
    <t>Redeemable noncontrolling interest</t>
  </si>
  <si>
    <t>Stockholders'  equity</t>
  </si>
  <si>
    <t>Common stock of $1 .00 par</t>
  </si>
  <si>
    <t>Common stock (814,894,624 shares)</t>
  </si>
  <si>
    <t>Treasury stock at cost</t>
  </si>
  <si>
    <t>- 11,217</t>
  </si>
  <si>
    <t>- 10,397</t>
  </si>
  <si>
    <t>- 10,281</t>
  </si>
  <si>
    <t>Profit employed in the business</t>
  </si>
  <si>
    <t>Accumulated and other comprehensive income (loss)</t>
  </si>
  <si>
    <t>Noncontrolling interests</t>
  </si>
  <si>
    <t>Total shareholders equity</t>
  </si>
  <si>
    <t>Total liabilities and equity</t>
  </si>
  <si>
    <t>Treasury stock, shares</t>
  </si>
  <si>
    <t>213,267 ,983</t>
  </si>
  <si>
    <t>Net shares outstanding</t>
  </si>
  <si>
    <t>623,986, 134</t>
  </si>
  <si>
    <t>638,822,7 14</t>
  </si>
  <si>
    <t>Operating current assets</t>
  </si>
  <si>
    <t>Operating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</si>
</sst>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1" applyNumberFormat="1" applyFont="1"/>
    <xf numFmtId="165" fontId="0" fillId="0" borderId="0" xfId="1" applyNumberFormat="1" applyFont="1"/>
    <xf numFmtId="0" fontId="0" fillId="2" borderId="0" xfId="0" applyFill="1"/>
    <xf numFmtId="0" fontId="2" fillId="2" borderId="0" xfId="0" applyFont="1" applyFill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Caterpillar Sales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800568678915132"/>
                  <c:y val="-0.124827209098862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'Analysis of Sales'!$A$3:$A$14</c:f>
              <c:numCache>
                <c:formatCode>General</c:formatCode>
                <c:ptCount val="1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</c:numCache>
            </c:numRef>
          </c:cat>
          <c:val>
            <c:numRef>
              <c:f>'Analysis of Sales'!$D$3:$D$14</c:f>
              <c:numCache>
                <c:formatCode>General</c:formatCode>
                <c:ptCount val="12"/>
                <c:pt idx="0">
                  <c:v>20175</c:v>
                </c:pt>
                <c:pt idx="1">
                  <c:v>20450</c:v>
                </c:pt>
                <c:pt idx="2">
                  <c:v>20152</c:v>
                </c:pt>
                <c:pt idx="3">
                  <c:v>22807</c:v>
                </c:pt>
                <c:pt idx="4">
                  <c:v>30306</c:v>
                </c:pt>
                <c:pt idx="5">
                  <c:v>36339</c:v>
                </c:pt>
                <c:pt idx="6">
                  <c:v>31517</c:v>
                </c:pt>
                <c:pt idx="7">
                  <c:v>44958</c:v>
                </c:pt>
                <c:pt idx="8">
                  <c:v>51324</c:v>
                </c:pt>
                <c:pt idx="9">
                  <c:v>32396</c:v>
                </c:pt>
                <c:pt idx="10">
                  <c:v>42588</c:v>
                </c:pt>
                <c:pt idx="11">
                  <c:v>60138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D-4124-A95F-B076D491B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546840"/>
        <c:axId val="530539296"/>
      </c:lineChart>
      <c:catAx>
        <c:axId val="53054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39296"/>
        <c:crosses val="autoZero"/>
        <c:auto val="1"/>
        <c:lblAlgn val="ctr"/>
        <c:lblOffset val="100"/>
        <c:noMultiLvlLbl val="0"/>
      </c:catAx>
      <c:valAx>
        <c:axId val="5305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4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Year on Year Growth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'Analysis of Sales'!$E$4:$E$14</c:f>
              <c:numCache>
                <c:formatCode>0.000%</c:formatCode>
                <c:ptCount val="11"/>
                <c:pt idx="0">
                  <c:v>1.3630731102850062E-2</c:v>
                </c:pt>
                <c:pt idx="1">
                  <c:v>-1.4572127139364304E-2</c:v>
                </c:pt>
                <c:pt idx="2">
                  <c:v>0.13174870980547837</c:v>
                </c:pt>
                <c:pt idx="3">
                  <c:v>0.3288025606173543</c:v>
                </c:pt>
                <c:pt idx="4">
                  <c:v>0.19906949118986339</c:v>
                </c:pt>
                <c:pt idx="5">
                  <c:v>-0.13269490079528881</c:v>
                </c:pt>
                <c:pt idx="6">
                  <c:v>0.42646825522733761</c:v>
                </c:pt>
                <c:pt idx="7">
                  <c:v>0.14159882557053249</c:v>
                </c:pt>
                <c:pt idx="8">
                  <c:v>-0.36879432624113473</c:v>
                </c:pt>
                <c:pt idx="9">
                  <c:v>0.3146067415730337</c:v>
                </c:pt>
                <c:pt idx="10">
                  <c:v>0.41208791208791207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3-4B89-86A3-7E7C23E29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863168"/>
        <c:axId val="636863496"/>
      </c:lineChart>
      <c:catAx>
        <c:axId val="636863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63496"/>
        <c:crosses val="autoZero"/>
        <c:auto val="1"/>
        <c:lblAlgn val="ctr"/>
        <c:lblOffset val="100"/>
        <c:noMultiLvlLbl val="0"/>
      </c:catAx>
      <c:valAx>
        <c:axId val="63686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6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</xdr:row>
      <xdr:rowOff>138112</xdr:rowOff>
    </xdr:from>
    <xdr:to>
      <xdr:col>16</xdr:col>
      <xdr:colOff>533400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17E666-506B-4513-87CA-057DEBC45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290512</xdr:colOff>
      <xdr:row>16</xdr:row>
      <xdr:rowOff>119062</xdr:rowOff>
    </xdr:from>
    <xdr:to>
      <xdr:col>16</xdr:col>
      <xdr:colOff>595312</xdr:colOff>
      <xdr:row>30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F9CABE-349C-4118-99CE-058602110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B4" sqref="B4:F4"/>
    </sheetView>
  </sheetViews>
  <sheetFormatPr defaultRowHeight="15" x14ac:dyDescent="0.25"/>
  <cols>
    <col min="1" max="1" width="63.85546875" customWidth="1"/>
    <col min="2" max="2" width="13.42578125" customWidth="1"/>
    <col min="3" max="3" width="18.5703125" customWidth="1"/>
    <col min="4" max="4" width="15.5703125" customWidth="1"/>
    <col min="5" max="5" width="14.7109375" customWidth="1"/>
    <col min="6" max="6" width="17" customWidth="1"/>
  </cols>
  <sheetData>
    <row r="1" spans="1:6" ht="28.5" x14ac:dyDescent="0.45">
      <c r="A1" s="3" t="s">
        <v>0</v>
      </c>
    </row>
    <row r="2" spans="1:6" x14ac:dyDescent="0.25">
      <c r="A2" s="2" t="s">
        <v>1</v>
      </c>
      <c r="B2" s="2">
        <v>2007</v>
      </c>
      <c r="C2" s="2">
        <v>2008</v>
      </c>
      <c r="D2" s="2">
        <v>2009</v>
      </c>
      <c r="E2" s="2">
        <v>2010</v>
      </c>
      <c r="F2" s="4" t="s">
        <v>2</v>
      </c>
    </row>
    <row r="3" spans="1:6" x14ac:dyDescent="0.25">
      <c r="A3" t="s">
        <v>3</v>
      </c>
      <c r="B3">
        <v>41962</v>
      </c>
      <c r="C3" s="1" t="s">
        <v>4</v>
      </c>
      <c r="D3">
        <v>29540</v>
      </c>
      <c r="E3">
        <v>39867</v>
      </c>
      <c r="F3">
        <v>57392</v>
      </c>
    </row>
    <row r="4" spans="1:6" x14ac:dyDescent="0.25">
      <c r="A4" t="s">
        <v>5</v>
      </c>
      <c r="B4">
        <v>2996</v>
      </c>
      <c r="C4">
        <v>3280</v>
      </c>
      <c r="D4">
        <v>2856</v>
      </c>
      <c r="E4">
        <v>2721</v>
      </c>
      <c r="F4">
        <v>2746</v>
      </c>
    </row>
    <row r="5" spans="1:6" x14ac:dyDescent="0.25">
      <c r="A5" t="s">
        <v>6</v>
      </c>
      <c r="B5">
        <v>44958</v>
      </c>
      <c r="C5">
        <v>51324</v>
      </c>
      <c r="D5">
        <v>32396</v>
      </c>
      <c r="E5">
        <v>42588</v>
      </c>
      <c r="F5">
        <v>60138</v>
      </c>
    </row>
    <row r="7" spans="1:6" x14ac:dyDescent="0.25">
      <c r="A7" t="s">
        <v>7</v>
      </c>
    </row>
    <row r="8" spans="1:6" x14ac:dyDescent="0.25">
      <c r="A8" t="s">
        <v>8</v>
      </c>
      <c r="B8">
        <v>32626</v>
      </c>
      <c r="C8">
        <v>38415</v>
      </c>
      <c r="D8">
        <v>23886</v>
      </c>
      <c r="E8">
        <v>30367</v>
      </c>
      <c r="F8" s="1" t="s">
        <v>9</v>
      </c>
    </row>
    <row r="9" spans="1:6" x14ac:dyDescent="0.25">
      <c r="A9" t="s">
        <v>10</v>
      </c>
      <c r="B9">
        <v>3821</v>
      </c>
      <c r="C9">
        <v>4399</v>
      </c>
      <c r="D9">
        <v>3645</v>
      </c>
      <c r="E9">
        <v>4248</v>
      </c>
      <c r="F9">
        <v>5203</v>
      </c>
    </row>
    <row r="10" spans="1:6" x14ac:dyDescent="0.25">
      <c r="A10" t="s">
        <v>11</v>
      </c>
      <c r="B10">
        <v>1404</v>
      </c>
      <c r="C10">
        <v>1728</v>
      </c>
      <c r="D10">
        <v>1421</v>
      </c>
      <c r="E10">
        <v>1905</v>
      </c>
      <c r="F10" s="1" t="s">
        <v>12</v>
      </c>
    </row>
    <row r="11" spans="1:6" x14ac:dyDescent="0.25">
      <c r="A11" t="s">
        <v>13</v>
      </c>
      <c r="B11">
        <v>1132</v>
      </c>
      <c r="C11">
        <v>1153</v>
      </c>
      <c r="D11">
        <v>1045</v>
      </c>
      <c r="E11">
        <v>914</v>
      </c>
      <c r="F11">
        <v>826</v>
      </c>
    </row>
    <row r="12" spans="1:6" x14ac:dyDescent="0.25">
      <c r="A12" t="s">
        <v>14</v>
      </c>
      <c r="B12">
        <v>1054</v>
      </c>
      <c r="C12">
        <v>1181</v>
      </c>
      <c r="D12">
        <v>1822</v>
      </c>
      <c r="E12">
        <v>1191</v>
      </c>
      <c r="F12">
        <v>1081</v>
      </c>
    </row>
    <row r="13" spans="1:6" x14ac:dyDescent="0.25">
      <c r="A13" t="s">
        <v>15</v>
      </c>
      <c r="B13">
        <v>40037</v>
      </c>
      <c r="C13">
        <v>46876</v>
      </c>
      <c r="D13">
        <v>31819</v>
      </c>
      <c r="E13">
        <v>38625</v>
      </c>
      <c r="F13">
        <v>52985</v>
      </c>
    </row>
    <row r="15" spans="1:6" x14ac:dyDescent="0.25">
      <c r="A15" t="s">
        <v>16</v>
      </c>
      <c r="B15">
        <v>4921</v>
      </c>
      <c r="C15">
        <v>4448</v>
      </c>
      <c r="D15">
        <v>577</v>
      </c>
      <c r="E15">
        <v>3963</v>
      </c>
      <c r="F15">
        <v>7153</v>
      </c>
    </row>
    <row r="17" spans="1:6" x14ac:dyDescent="0.25">
      <c r="A17" t="s">
        <v>17</v>
      </c>
      <c r="B17">
        <v>288</v>
      </c>
      <c r="C17">
        <v>274</v>
      </c>
      <c r="D17">
        <v>389</v>
      </c>
      <c r="E17">
        <v>343</v>
      </c>
      <c r="F17">
        <v>396</v>
      </c>
    </row>
    <row r="18" spans="1:6" x14ac:dyDescent="0.25">
      <c r="A18" t="s">
        <v>18</v>
      </c>
      <c r="B18">
        <v>357</v>
      </c>
      <c r="C18">
        <v>327</v>
      </c>
      <c r="D18">
        <v>381</v>
      </c>
      <c r="E18">
        <v>130</v>
      </c>
      <c r="F18">
        <v>-32</v>
      </c>
    </row>
    <row r="20" spans="1:6" x14ac:dyDescent="0.25">
      <c r="A20" t="s">
        <v>19</v>
      </c>
      <c r="B20">
        <v>4990</v>
      </c>
      <c r="C20">
        <v>4501</v>
      </c>
      <c r="D20">
        <v>569</v>
      </c>
      <c r="E20">
        <v>3750</v>
      </c>
      <c r="F20">
        <v>6725</v>
      </c>
    </row>
    <row r="22" spans="1:6" x14ac:dyDescent="0.25">
      <c r="A22" t="s">
        <v>20</v>
      </c>
      <c r="B22">
        <v>1485</v>
      </c>
      <c r="C22">
        <v>953</v>
      </c>
      <c r="D22">
        <v>-270</v>
      </c>
      <c r="E22">
        <v>968</v>
      </c>
      <c r="F22">
        <v>1720</v>
      </c>
    </row>
    <row r="23" spans="1:6" x14ac:dyDescent="0.25">
      <c r="A23" t="s">
        <v>21</v>
      </c>
      <c r="B23">
        <v>3505</v>
      </c>
      <c r="C23">
        <v>3548</v>
      </c>
      <c r="D23">
        <v>839</v>
      </c>
      <c r="E23">
        <v>2782</v>
      </c>
      <c r="F23">
        <v>5005</v>
      </c>
    </row>
    <row r="25" spans="1:6" x14ac:dyDescent="0.25">
      <c r="A25" t="s">
        <v>22</v>
      </c>
      <c r="B25">
        <v>73</v>
      </c>
      <c r="C25">
        <v>37</v>
      </c>
      <c r="D25">
        <v>-12</v>
      </c>
      <c r="E25">
        <v>-24</v>
      </c>
      <c r="F25">
        <v>-24</v>
      </c>
    </row>
    <row r="27" spans="1:6" x14ac:dyDescent="0.25">
      <c r="A27" t="s">
        <v>23</v>
      </c>
      <c r="B27">
        <v>3578</v>
      </c>
      <c r="C27">
        <v>3585</v>
      </c>
      <c r="D27">
        <v>827</v>
      </c>
      <c r="E27">
        <v>2758</v>
      </c>
      <c r="F27" s="1" t="s">
        <v>24</v>
      </c>
    </row>
    <row r="28" spans="1:6" x14ac:dyDescent="0.25">
      <c r="A28" t="s">
        <v>25</v>
      </c>
      <c r="B28">
        <v>37</v>
      </c>
      <c r="C28">
        <v>28</v>
      </c>
      <c r="D28">
        <v>-68</v>
      </c>
      <c r="E28">
        <v>58</v>
      </c>
      <c r="F28">
        <v>53</v>
      </c>
    </row>
    <row r="30" spans="1:6" x14ac:dyDescent="0.25">
      <c r="A30" t="s">
        <v>26</v>
      </c>
      <c r="B30">
        <v>3541</v>
      </c>
      <c r="C30">
        <v>3557</v>
      </c>
      <c r="D30">
        <v>895</v>
      </c>
      <c r="E30">
        <v>2700</v>
      </c>
      <c r="F30">
        <v>4928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8B62-6F35-43C0-89FD-2A12C4C6E1F9}">
  <dimension ref="A1:G50"/>
  <sheetViews>
    <sheetView topLeftCell="A28" workbookViewId="0">
      <selection activeCell="A11" sqref="A11"/>
    </sheetView>
  </sheetViews>
  <sheetFormatPr defaultRowHeight="15" x14ac:dyDescent="0.25"/>
  <cols>
    <col min="1" max="1" width="38.85546875" customWidth="1"/>
  </cols>
  <sheetData>
    <row r="1" spans="1:7" x14ac:dyDescent="0.25">
      <c r="A1" t="s">
        <v>27</v>
      </c>
    </row>
    <row r="2" spans="1:7" x14ac:dyDescent="0.25">
      <c r="A2" t="s">
        <v>28</v>
      </c>
      <c r="B2">
        <v>2007</v>
      </c>
      <c r="C2">
        <v>2008</v>
      </c>
      <c r="D2">
        <v>2009</v>
      </c>
      <c r="E2">
        <v>2010</v>
      </c>
      <c r="G2">
        <v>2011</v>
      </c>
    </row>
    <row r="3" spans="1:7" x14ac:dyDescent="0.25">
      <c r="A3" t="s">
        <v>23</v>
      </c>
      <c r="B3">
        <v>3578</v>
      </c>
      <c r="C3">
        <v>3585</v>
      </c>
      <c r="D3">
        <v>827</v>
      </c>
      <c r="E3">
        <v>2758</v>
      </c>
      <c r="G3">
        <v>4981</v>
      </c>
    </row>
    <row r="4" spans="1:7" x14ac:dyDescent="0.25">
      <c r="A4" t="s">
        <v>29</v>
      </c>
    </row>
    <row r="5" spans="1:7" x14ac:dyDescent="0.25">
      <c r="A5" t="s">
        <v>30</v>
      </c>
      <c r="B5">
        <v>1797</v>
      </c>
      <c r="C5">
        <v>1980</v>
      </c>
      <c r="D5">
        <v>2336</v>
      </c>
      <c r="E5">
        <v>2296</v>
      </c>
      <c r="G5">
        <v>2527</v>
      </c>
    </row>
    <row r="6" spans="1:7" x14ac:dyDescent="0.25">
      <c r="A6" t="s">
        <v>31</v>
      </c>
      <c r="B6">
        <v>162</v>
      </c>
      <c r="C6">
        <v>355</v>
      </c>
      <c r="D6">
        <v>137</v>
      </c>
      <c r="E6">
        <v>469</v>
      </c>
      <c r="G6">
        <v>457</v>
      </c>
    </row>
    <row r="7" spans="1:7" x14ac:dyDescent="0.25">
      <c r="A7" t="s">
        <v>32</v>
      </c>
    </row>
    <row r="8" spans="1:7" x14ac:dyDescent="0.25">
      <c r="A8" t="s">
        <v>33</v>
      </c>
      <c r="B8">
        <v>899</v>
      </c>
      <c r="C8">
        <v>-545</v>
      </c>
      <c r="D8">
        <v>4014</v>
      </c>
      <c r="E8">
        <v>-2320</v>
      </c>
      <c r="G8">
        <v>-1345</v>
      </c>
    </row>
    <row r="9" spans="1:7" x14ac:dyDescent="0.25">
      <c r="A9" t="s">
        <v>34</v>
      </c>
      <c r="B9">
        <v>-745</v>
      </c>
      <c r="C9">
        <v>-833</v>
      </c>
      <c r="D9">
        <v>2501</v>
      </c>
      <c r="E9">
        <v>-2667</v>
      </c>
      <c r="G9">
        <v>-2927</v>
      </c>
    </row>
    <row r="10" spans="1:7" x14ac:dyDescent="0.25">
      <c r="A10" t="s">
        <v>35</v>
      </c>
      <c r="B10">
        <v>387</v>
      </c>
      <c r="C10">
        <v>-4</v>
      </c>
      <c r="D10">
        <v>-2034</v>
      </c>
      <c r="E10">
        <v>2570</v>
      </c>
      <c r="G10">
        <v>1555</v>
      </c>
    </row>
    <row r="11" spans="1:7" x14ac:dyDescent="0.25">
      <c r="A11" t="s">
        <v>36</v>
      </c>
      <c r="B11">
        <v>231</v>
      </c>
      <c r="C11">
        <v>660</v>
      </c>
      <c r="D11">
        <v>-505</v>
      </c>
      <c r="E11">
        <v>117</v>
      </c>
      <c r="G11">
        <v>308</v>
      </c>
    </row>
    <row r="12" spans="1:7" x14ac:dyDescent="0.25">
      <c r="A12" t="s">
        <v>37</v>
      </c>
      <c r="B12">
        <v>576</v>
      </c>
      <c r="C12">
        <v>286</v>
      </c>
      <c r="D12">
        <v>-534</v>
      </c>
      <c r="E12">
        <v>847</v>
      </c>
      <c r="G12">
        <v>619</v>
      </c>
    </row>
    <row r="13" spans="1:7" x14ac:dyDescent="0.25">
      <c r="A13" t="s">
        <v>14</v>
      </c>
      <c r="B13">
        <v>66</v>
      </c>
      <c r="C13">
        <v>-470</v>
      </c>
      <c r="D13">
        <v>-646</v>
      </c>
      <c r="E13">
        <v>604</v>
      </c>
      <c r="G13">
        <v>173</v>
      </c>
    </row>
    <row r="14" spans="1:7" x14ac:dyDescent="0.25">
      <c r="A14" t="s">
        <v>38</v>
      </c>
      <c r="B14">
        <v>1004</v>
      </c>
      <c r="C14">
        <v>-217</v>
      </c>
      <c r="D14">
        <v>235</v>
      </c>
      <c r="E14">
        <v>358</v>
      </c>
      <c r="G14">
        <v>-91</v>
      </c>
    </row>
    <row r="15" spans="1:7" x14ac:dyDescent="0.25">
      <c r="A15" t="s">
        <v>39</v>
      </c>
      <c r="D15">
        <v>12</v>
      </c>
      <c r="E15">
        <v>-23</v>
      </c>
      <c r="G15">
        <v>753</v>
      </c>
    </row>
    <row r="16" spans="1:7" x14ac:dyDescent="0.25">
      <c r="A16" t="s">
        <v>40</v>
      </c>
      <c r="B16">
        <v>7955</v>
      </c>
      <c r="C16">
        <v>4797</v>
      </c>
      <c r="D16">
        <v>6343</v>
      </c>
      <c r="E16">
        <v>5009</v>
      </c>
      <c r="G16">
        <v>7010</v>
      </c>
    </row>
    <row r="18" spans="1:7" x14ac:dyDescent="0.25">
      <c r="A18" t="s">
        <v>41</v>
      </c>
    </row>
    <row r="19" spans="1:7" x14ac:dyDescent="0.25">
      <c r="A19" t="s">
        <v>42</v>
      </c>
      <c r="B19">
        <v>-1700</v>
      </c>
      <c r="C19">
        <v>-2445</v>
      </c>
      <c r="D19">
        <v>-1348</v>
      </c>
      <c r="E19">
        <v>-1575</v>
      </c>
      <c r="G19">
        <v>-2515</v>
      </c>
    </row>
    <row r="20" spans="1:7" x14ac:dyDescent="0.25">
      <c r="A20" t="s">
        <v>43</v>
      </c>
      <c r="B20">
        <v>-1340</v>
      </c>
      <c r="C20">
        <v>-1566</v>
      </c>
      <c r="D20">
        <v>-968</v>
      </c>
      <c r="E20">
        <v>-1011</v>
      </c>
      <c r="G20">
        <v>-1409</v>
      </c>
    </row>
    <row r="21" spans="1:7" x14ac:dyDescent="0.25">
      <c r="A21" t="s">
        <v>44</v>
      </c>
      <c r="B21">
        <v>408</v>
      </c>
      <c r="C21">
        <v>982</v>
      </c>
      <c r="D21">
        <v>1242</v>
      </c>
      <c r="E21">
        <v>1469</v>
      </c>
      <c r="G21">
        <v>1354</v>
      </c>
    </row>
    <row r="22" spans="1:7" x14ac:dyDescent="0.25">
      <c r="A22" t="s">
        <v>45</v>
      </c>
      <c r="B22">
        <v>-13946</v>
      </c>
      <c r="C22">
        <v>-14031</v>
      </c>
      <c r="D22">
        <v>-7107</v>
      </c>
      <c r="E22">
        <v>-8498</v>
      </c>
      <c r="G22">
        <v>-10001</v>
      </c>
    </row>
    <row r="23" spans="1:7" x14ac:dyDescent="0.25">
      <c r="A23" t="s">
        <v>46</v>
      </c>
      <c r="B23">
        <v>10985</v>
      </c>
      <c r="C23">
        <v>9717</v>
      </c>
      <c r="D23">
        <v>9288</v>
      </c>
      <c r="E23">
        <v>8987</v>
      </c>
      <c r="G23">
        <v>8874</v>
      </c>
    </row>
    <row r="24" spans="1:7" x14ac:dyDescent="0.25">
      <c r="A24" t="s">
        <v>47</v>
      </c>
      <c r="B24">
        <v>866</v>
      </c>
      <c r="C24">
        <v>949</v>
      </c>
      <c r="D24">
        <v>100</v>
      </c>
      <c r="E24">
        <v>16</v>
      </c>
      <c r="G24">
        <v>207</v>
      </c>
    </row>
    <row r="25" spans="1:7" x14ac:dyDescent="0.25">
      <c r="A25" t="s">
        <v>48</v>
      </c>
      <c r="B25">
        <v>-229</v>
      </c>
      <c r="C25">
        <v>-117</v>
      </c>
      <c r="D25">
        <v>-19</v>
      </c>
      <c r="E25">
        <v>-1126</v>
      </c>
      <c r="G25">
        <v>-8184</v>
      </c>
    </row>
    <row r="26" spans="1:7" x14ac:dyDescent="0.25">
      <c r="A26" t="s">
        <v>49</v>
      </c>
      <c r="B26">
        <v>290</v>
      </c>
      <c r="C26">
        <v>0</v>
      </c>
      <c r="D26">
        <v>0</v>
      </c>
      <c r="E26">
        <v>0</v>
      </c>
      <c r="G26">
        <v>376</v>
      </c>
    </row>
    <row r="27" spans="1:7" x14ac:dyDescent="0.25">
      <c r="A27" t="s">
        <v>50</v>
      </c>
      <c r="B27">
        <v>282</v>
      </c>
      <c r="C27">
        <v>357</v>
      </c>
      <c r="D27">
        <v>291</v>
      </c>
      <c r="E27">
        <v>228</v>
      </c>
      <c r="G27">
        <v>247</v>
      </c>
    </row>
    <row r="28" spans="1:7" x14ac:dyDescent="0.25">
      <c r="A28" t="s">
        <v>51</v>
      </c>
      <c r="B28">
        <v>-485</v>
      </c>
      <c r="C28">
        <v>-339</v>
      </c>
      <c r="D28">
        <v>-349</v>
      </c>
      <c r="E28">
        <v>-217</v>
      </c>
      <c r="G28">
        <v>-336</v>
      </c>
    </row>
    <row r="29" spans="1:7" x14ac:dyDescent="0.25">
      <c r="A29" t="s">
        <v>52</v>
      </c>
      <c r="B29">
        <v>461</v>
      </c>
      <c r="C29">
        <v>197</v>
      </c>
      <c r="D29">
        <v>-128</v>
      </c>
      <c r="E29">
        <v>132</v>
      </c>
      <c r="G29">
        <v>-40</v>
      </c>
    </row>
    <row r="30" spans="1:7" x14ac:dyDescent="0.25">
      <c r="A30" t="s">
        <v>53</v>
      </c>
      <c r="B30">
        <v>-4408</v>
      </c>
      <c r="C30">
        <v>-6296</v>
      </c>
      <c r="D30">
        <v>1002</v>
      </c>
      <c r="E30">
        <v>-1595</v>
      </c>
      <c r="G30">
        <v>-11427</v>
      </c>
    </row>
    <row r="32" spans="1:7" x14ac:dyDescent="0.25">
      <c r="A32" t="s">
        <v>54</v>
      </c>
    </row>
    <row r="33" spans="1:7" x14ac:dyDescent="0.25">
      <c r="A33" t="s">
        <v>55</v>
      </c>
      <c r="B33">
        <v>-845</v>
      </c>
      <c r="C33">
        <v>-953</v>
      </c>
      <c r="D33">
        <v>-1029</v>
      </c>
      <c r="E33">
        <v>-1084</v>
      </c>
      <c r="G33">
        <v>-1159</v>
      </c>
    </row>
    <row r="34" spans="1:7" x14ac:dyDescent="0.25">
      <c r="A34" t="s">
        <v>56</v>
      </c>
      <c r="B34">
        <v>-20</v>
      </c>
      <c r="C34">
        <v>-10</v>
      </c>
      <c r="D34">
        <v>-10</v>
      </c>
      <c r="E34">
        <v>0</v>
      </c>
      <c r="G34">
        <v>-3</v>
      </c>
    </row>
    <row r="35" spans="1:7" x14ac:dyDescent="0.25">
      <c r="A35" t="s">
        <v>57</v>
      </c>
      <c r="B35">
        <v>328</v>
      </c>
      <c r="C35">
        <v>135</v>
      </c>
      <c r="D35">
        <v>89</v>
      </c>
      <c r="E35">
        <v>296</v>
      </c>
      <c r="G35">
        <v>123</v>
      </c>
    </row>
    <row r="36" spans="1:7" x14ac:dyDescent="0.25">
      <c r="A36" t="s">
        <v>58</v>
      </c>
      <c r="B36">
        <v>-56</v>
      </c>
      <c r="C36">
        <v>-38</v>
      </c>
    </row>
    <row r="37" spans="1:7" x14ac:dyDescent="0.25">
      <c r="A37" t="s">
        <v>59</v>
      </c>
      <c r="B37">
        <v>-2405</v>
      </c>
      <c r="C37">
        <v>-1800</v>
      </c>
    </row>
    <row r="38" spans="1:7" x14ac:dyDescent="0.25">
      <c r="A38" t="s">
        <v>60</v>
      </c>
      <c r="B38">
        <v>155</v>
      </c>
      <c r="C38">
        <v>56</v>
      </c>
      <c r="D38">
        <v>21</v>
      </c>
      <c r="E38">
        <v>153</v>
      </c>
      <c r="G38">
        <v>189</v>
      </c>
    </row>
    <row r="39" spans="1:7" x14ac:dyDescent="0.25">
      <c r="A39" t="s">
        <v>61</v>
      </c>
      <c r="B39">
        <v>0</v>
      </c>
      <c r="C39">
        <v>0</v>
      </c>
      <c r="D39">
        <v>-6</v>
      </c>
      <c r="E39">
        <v>-132</v>
      </c>
      <c r="G39">
        <v>-8</v>
      </c>
    </row>
    <row r="40" spans="1:7" x14ac:dyDescent="0.25">
      <c r="A40" t="s">
        <v>62</v>
      </c>
    </row>
    <row r="41" spans="1:7" x14ac:dyDescent="0.25">
      <c r="A41" t="s">
        <v>63</v>
      </c>
      <c r="B41">
        <v>224</v>
      </c>
      <c r="C41">
        <v>1673</v>
      </c>
      <c r="D41">
        <v>458</v>
      </c>
      <c r="E41">
        <v>216</v>
      </c>
      <c r="G41">
        <v>4587</v>
      </c>
    </row>
    <row r="42" spans="1:7" x14ac:dyDescent="0.25">
      <c r="A42" t="s">
        <v>64</v>
      </c>
      <c r="B42">
        <v>10815</v>
      </c>
      <c r="C42">
        <v>16257</v>
      </c>
      <c r="D42">
        <v>11833</v>
      </c>
      <c r="E42">
        <v>8108</v>
      </c>
      <c r="G42">
        <v>10873</v>
      </c>
    </row>
    <row r="43" spans="1:7" x14ac:dyDescent="0.25">
      <c r="A43" t="s">
        <v>65</v>
      </c>
    </row>
    <row r="44" spans="1:7" x14ac:dyDescent="0.25">
      <c r="A44" t="s">
        <v>63</v>
      </c>
      <c r="B44">
        <v>-598</v>
      </c>
      <c r="C44">
        <v>-296</v>
      </c>
      <c r="D44">
        <v>-918</v>
      </c>
      <c r="E44">
        <v>-1298</v>
      </c>
      <c r="G44">
        <v>-2269</v>
      </c>
    </row>
    <row r="45" spans="1:7" x14ac:dyDescent="0.25">
      <c r="A45" t="s">
        <v>64</v>
      </c>
      <c r="B45">
        <v>-10290</v>
      </c>
      <c r="C45">
        <v>-14143</v>
      </c>
      <c r="D45">
        <v>-11769</v>
      </c>
      <c r="E45">
        <v>-11163</v>
      </c>
      <c r="G45">
        <v>-8324</v>
      </c>
    </row>
    <row r="46" spans="1:7" x14ac:dyDescent="0.25">
      <c r="A46" t="s">
        <v>66</v>
      </c>
      <c r="B46">
        <v>-297</v>
      </c>
      <c r="C46">
        <v>2074</v>
      </c>
      <c r="D46">
        <v>-3884</v>
      </c>
      <c r="E46">
        <v>291</v>
      </c>
      <c r="G46">
        <v>-43</v>
      </c>
    </row>
    <row r="47" spans="1:7" x14ac:dyDescent="0.25">
      <c r="A47" t="s">
        <v>67</v>
      </c>
      <c r="B47">
        <v>-2989</v>
      </c>
      <c r="C47">
        <v>2955</v>
      </c>
      <c r="D47">
        <v>-5215</v>
      </c>
      <c r="E47">
        <v>-4613</v>
      </c>
      <c r="G47">
        <v>3966</v>
      </c>
    </row>
    <row r="49" spans="1:7" x14ac:dyDescent="0.25">
      <c r="A49" t="s">
        <v>68</v>
      </c>
      <c r="B49">
        <v>288</v>
      </c>
      <c r="C49">
        <v>274</v>
      </c>
      <c r="D49">
        <v>389</v>
      </c>
      <c r="E49">
        <v>343</v>
      </c>
      <c r="G49">
        <v>396</v>
      </c>
    </row>
    <row r="50" spans="1:7" x14ac:dyDescent="0.25">
      <c r="A50" t="s">
        <v>69</v>
      </c>
      <c r="B50" t="s">
        <v>70</v>
      </c>
      <c r="C50" t="s">
        <v>71</v>
      </c>
      <c r="D50" t="s">
        <v>72</v>
      </c>
      <c r="E50" t="s">
        <v>73</v>
      </c>
      <c r="G5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4E54-F3AF-452F-932A-9E60B514935B}">
  <dimension ref="A1:G58"/>
  <sheetViews>
    <sheetView workbookViewId="0">
      <selection activeCell="B10" sqref="B10"/>
    </sheetView>
  </sheetViews>
  <sheetFormatPr defaultRowHeight="15" x14ac:dyDescent="0.25"/>
  <cols>
    <col min="1" max="1" width="38" customWidth="1"/>
  </cols>
  <sheetData>
    <row r="1" spans="1:7" ht="23.25" x14ac:dyDescent="0.35">
      <c r="A1" s="11" t="s">
        <v>89</v>
      </c>
    </row>
    <row r="2" spans="1:7" x14ac:dyDescent="0.25">
      <c r="A2" s="2" t="s">
        <v>90</v>
      </c>
      <c r="B2" s="2">
        <v>2007</v>
      </c>
      <c r="C2" s="2">
        <v>2008</v>
      </c>
      <c r="D2" s="2">
        <v>2009</v>
      </c>
      <c r="E2" s="2">
        <v>2010</v>
      </c>
      <c r="F2" s="2"/>
      <c r="G2" s="2">
        <v>2011</v>
      </c>
    </row>
    <row r="3" spans="1:7" x14ac:dyDescent="0.25">
      <c r="A3" t="s">
        <v>91</v>
      </c>
    </row>
    <row r="4" spans="1:7" x14ac:dyDescent="0.25">
      <c r="A4" t="s">
        <v>92</v>
      </c>
      <c r="B4">
        <v>1122</v>
      </c>
      <c r="C4">
        <v>2736</v>
      </c>
      <c r="D4">
        <v>4867</v>
      </c>
      <c r="E4">
        <v>3592</v>
      </c>
      <c r="G4">
        <v>3057</v>
      </c>
    </row>
    <row r="5" spans="1:7" x14ac:dyDescent="0.25">
      <c r="A5" t="s">
        <v>93</v>
      </c>
      <c r="B5">
        <v>8249</v>
      </c>
      <c r="C5">
        <v>9397</v>
      </c>
      <c r="D5">
        <v>5611</v>
      </c>
      <c r="E5">
        <v>8494</v>
      </c>
      <c r="G5">
        <v>10285</v>
      </c>
    </row>
    <row r="6" spans="1:7" x14ac:dyDescent="0.25">
      <c r="A6" t="s">
        <v>94</v>
      </c>
      <c r="B6">
        <v>7503</v>
      </c>
      <c r="C6">
        <v>8731</v>
      </c>
      <c r="D6">
        <v>8301</v>
      </c>
      <c r="E6">
        <v>8298</v>
      </c>
      <c r="G6">
        <v>7668</v>
      </c>
    </row>
    <row r="7" spans="1:7" x14ac:dyDescent="0.25">
      <c r="A7" t="s">
        <v>95</v>
      </c>
      <c r="B7">
        <v>816</v>
      </c>
      <c r="C7">
        <v>1223</v>
      </c>
      <c r="D7">
        <v>1216</v>
      </c>
      <c r="E7">
        <v>931</v>
      </c>
      <c r="G7">
        <v>1580</v>
      </c>
    </row>
    <row r="8" spans="1:7" x14ac:dyDescent="0.25">
      <c r="A8" t="s">
        <v>96</v>
      </c>
      <c r="B8">
        <v>583</v>
      </c>
      <c r="C8">
        <v>765</v>
      </c>
      <c r="D8">
        <v>862</v>
      </c>
      <c r="E8">
        <v>908</v>
      </c>
      <c r="G8">
        <v>994</v>
      </c>
    </row>
    <row r="9" spans="1:7" x14ac:dyDescent="0.25">
      <c r="A9" t="s">
        <v>34</v>
      </c>
      <c r="B9">
        <v>7204</v>
      </c>
      <c r="C9">
        <v>8781</v>
      </c>
      <c r="D9">
        <v>6360</v>
      </c>
      <c r="E9">
        <v>9587</v>
      </c>
      <c r="G9">
        <v>14544</v>
      </c>
    </row>
    <row r="10" spans="1:7" x14ac:dyDescent="0.25">
      <c r="A10" t="s">
        <v>97</v>
      </c>
      <c r="B10">
        <v>25477</v>
      </c>
      <c r="C10">
        <v>31633</v>
      </c>
      <c r="D10">
        <v>27217</v>
      </c>
      <c r="E10">
        <v>31810</v>
      </c>
      <c r="G10" s="1" t="s">
        <v>98</v>
      </c>
    </row>
    <row r="12" spans="1:7" x14ac:dyDescent="0.25">
      <c r="A12" t="s">
        <v>99</v>
      </c>
      <c r="B12">
        <v>9997</v>
      </c>
      <c r="C12">
        <v>12524</v>
      </c>
      <c r="D12">
        <v>12386</v>
      </c>
      <c r="E12">
        <v>12539</v>
      </c>
      <c r="G12">
        <v>14395</v>
      </c>
    </row>
    <row r="13" spans="1:7" x14ac:dyDescent="0.25">
      <c r="A13" t="s">
        <v>100</v>
      </c>
      <c r="B13">
        <v>685</v>
      </c>
      <c r="C13">
        <v>1479</v>
      </c>
      <c r="D13">
        <v>971</v>
      </c>
      <c r="E13">
        <v>793</v>
      </c>
      <c r="G13">
        <v>1130</v>
      </c>
    </row>
    <row r="14" spans="1:7" x14ac:dyDescent="0.25">
      <c r="A14" t="s">
        <v>101</v>
      </c>
      <c r="B14">
        <v>13462</v>
      </c>
      <c r="C14">
        <v>14264</v>
      </c>
      <c r="D14">
        <v>12279</v>
      </c>
      <c r="E14">
        <v>11264</v>
      </c>
      <c r="G14">
        <v>11948</v>
      </c>
    </row>
    <row r="15" spans="1:7" x14ac:dyDescent="0.25">
      <c r="A15" t="s">
        <v>102</v>
      </c>
      <c r="B15">
        <v>598</v>
      </c>
      <c r="C15">
        <v>94</v>
      </c>
      <c r="D15">
        <v>105</v>
      </c>
      <c r="E15">
        <v>164</v>
      </c>
      <c r="G15">
        <v>133</v>
      </c>
    </row>
    <row r="16" spans="1:7" x14ac:dyDescent="0.25">
      <c r="A16" t="s">
        <v>103</v>
      </c>
      <c r="B16">
        <v>1553</v>
      </c>
      <c r="C16">
        <v>3311</v>
      </c>
      <c r="D16">
        <v>2714</v>
      </c>
      <c r="E16">
        <v>2493</v>
      </c>
      <c r="G16">
        <v>2157</v>
      </c>
    </row>
    <row r="17" spans="1:7" x14ac:dyDescent="0.25">
      <c r="A17" t="s">
        <v>104</v>
      </c>
      <c r="B17">
        <v>475</v>
      </c>
      <c r="C17">
        <v>511</v>
      </c>
      <c r="D17">
        <v>465</v>
      </c>
      <c r="E17">
        <v>805</v>
      </c>
      <c r="G17">
        <v>4368</v>
      </c>
    </row>
    <row r="18" spans="1:7" x14ac:dyDescent="0.25">
      <c r="A18" t="s">
        <v>105</v>
      </c>
      <c r="B18">
        <v>1963</v>
      </c>
      <c r="C18">
        <v>2261</v>
      </c>
      <c r="D18">
        <v>2269</v>
      </c>
      <c r="E18">
        <v>2614</v>
      </c>
      <c r="G18">
        <v>7080</v>
      </c>
    </row>
    <row r="19" spans="1:7" x14ac:dyDescent="0.25">
      <c r="A19" t="s">
        <v>106</v>
      </c>
      <c r="B19">
        <v>1922</v>
      </c>
      <c r="C19">
        <v>1705</v>
      </c>
      <c r="D19">
        <v>1632</v>
      </c>
      <c r="E19">
        <v>1538</v>
      </c>
      <c r="G19">
        <v>2107</v>
      </c>
    </row>
    <row r="20" spans="1:7" x14ac:dyDescent="0.25">
      <c r="A20" t="s">
        <v>107</v>
      </c>
      <c r="B20">
        <v>56132</v>
      </c>
      <c r="C20">
        <v>67782</v>
      </c>
      <c r="D20">
        <v>60038</v>
      </c>
      <c r="E20">
        <v>64020</v>
      </c>
      <c r="G20">
        <v>81446</v>
      </c>
    </row>
    <row r="22" spans="1:7" x14ac:dyDescent="0.25">
      <c r="A22" t="s">
        <v>108</v>
      </c>
      <c r="B22">
        <v>2007</v>
      </c>
      <c r="C22">
        <v>2008</v>
      </c>
      <c r="D22">
        <v>2009</v>
      </c>
      <c r="E22">
        <v>2010</v>
      </c>
      <c r="G22">
        <v>2011</v>
      </c>
    </row>
    <row r="23" spans="1:7" x14ac:dyDescent="0.25">
      <c r="A23" t="s">
        <v>109</v>
      </c>
    </row>
    <row r="24" spans="1:7" x14ac:dyDescent="0.25">
      <c r="A24" t="s">
        <v>110</v>
      </c>
    </row>
    <row r="25" spans="1:7" x14ac:dyDescent="0.25">
      <c r="A25" t="s">
        <v>111</v>
      </c>
      <c r="B25">
        <v>187</v>
      </c>
      <c r="C25">
        <v>1632</v>
      </c>
      <c r="D25">
        <v>433</v>
      </c>
      <c r="E25">
        <v>204</v>
      </c>
      <c r="G25">
        <v>93</v>
      </c>
    </row>
    <row r="26" spans="1:7" x14ac:dyDescent="0.25">
      <c r="A26" t="s">
        <v>112</v>
      </c>
      <c r="B26">
        <v>5281</v>
      </c>
      <c r="C26">
        <v>5577</v>
      </c>
      <c r="D26">
        <v>3650</v>
      </c>
      <c r="E26">
        <v>3852</v>
      </c>
      <c r="G26">
        <v>3895</v>
      </c>
    </row>
    <row r="27" spans="1:7" x14ac:dyDescent="0.25">
      <c r="A27" t="s">
        <v>113</v>
      </c>
      <c r="B27" s="1" t="s">
        <v>114</v>
      </c>
      <c r="C27">
        <v>4827</v>
      </c>
      <c r="D27">
        <v>2993</v>
      </c>
      <c r="E27">
        <v>5856</v>
      </c>
      <c r="G27">
        <v>8161</v>
      </c>
    </row>
    <row r="28" spans="1:7" x14ac:dyDescent="0.25">
      <c r="A28" t="s">
        <v>36</v>
      </c>
      <c r="B28">
        <v>3178</v>
      </c>
      <c r="C28">
        <v>4121</v>
      </c>
      <c r="D28">
        <v>2641</v>
      </c>
      <c r="E28">
        <v>2880</v>
      </c>
      <c r="G28">
        <v>3386</v>
      </c>
    </row>
    <row r="29" spans="1:7" x14ac:dyDescent="0.25">
      <c r="A29" t="s">
        <v>115</v>
      </c>
      <c r="B29">
        <v>1126</v>
      </c>
      <c r="C29">
        <v>1242</v>
      </c>
      <c r="D29">
        <v>797</v>
      </c>
      <c r="E29">
        <v>1670</v>
      </c>
      <c r="G29">
        <v>2410</v>
      </c>
    </row>
    <row r="30" spans="1:7" x14ac:dyDescent="0.25">
      <c r="A30" t="s">
        <v>116</v>
      </c>
      <c r="B30">
        <v>1442</v>
      </c>
      <c r="C30">
        <v>1898</v>
      </c>
      <c r="D30">
        <v>1217</v>
      </c>
      <c r="E30" s="1" t="s">
        <v>117</v>
      </c>
      <c r="G30">
        <v>2691</v>
      </c>
    </row>
    <row r="31" spans="1:7" x14ac:dyDescent="0.25">
      <c r="A31" t="s">
        <v>118</v>
      </c>
      <c r="B31">
        <v>225</v>
      </c>
      <c r="C31">
        <v>253</v>
      </c>
      <c r="D31">
        <v>262</v>
      </c>
      <c r="E31">
        <v>281</v>
      </c>
      <c r="G31">
        <v>298</v>
      </c>
    </row>
    <row r="32" spans="1:7" x14ac:dyDescent="0.25">
      <c r="A32" t="s">
        <v>119</v>
      </c>
      <c r="B32">
        <v>951</v>
      </c>
      <c r="C32">
        <v>1027</v>
      </c>
      <c r="D32">
        <v>1281</v>
      </c>
      <c r="E32">
        <v>1521</v>
      </c>
      <c r="G32">
        <v>1967</v>
      </c>
    </row>
    <row r="33" spans="1:7" x14ac:dyDescent="0.25">
      <c r="A33" t="s">
        <v>120</v>
      </c>
    </row>
    <row r="34" spans="1:7" x14ac:dyDescent="0.25">
      <c r="A34" t="s">
        <v>121</v>
      </c>
      <c r="B34">
        <v>180</v>
      </c>
      <c r="C34">
        <v>456</v>
      </c>
      <c r="D34">
        <v>302</v>
      </c>
      <c r="E34">
        <v>495</v>
      </c>
      <c r="G34">
        <v>558</v>
      </c>
    </row>
    <row r="35" spans="1:7" x14ac:dyDescent="0.25">
      <c r="A35" t="s">
        <v>112</v>
      </c>
      <c r="B35" s="1" t="s">
        <v>122</v>
      </c>
      <c r="C35">
        <v>5036</v>
      </c>
      <c r="D35">
        <v>5399</v>
      </c>
      <c r="E35">
        <v>3430</v>
      </c>
      <c r="G35">
        <v>5102</v>
      </c>
    </row>
    <row r="36" spans="1:7" x14ac:dyDescent="0.25">
      <c r="A36" t="s">
        <v>123</v>
      </c>
      <c r="B36">
        <v>22245</v>
      </c>
      <c r="C36">
        <v>26069</v>
      </c>
      <c r="D36">
        <v>18975</v>
      </c>
      <c r="E36">
        <v>22020</v>
      </c>
      <c r="G36">
        <v>28561</v>
      </c>
    </row>
    <row r="38" spans="1:7" x14ac:dyDescent="0.25">
      <c r="A38" t="s">
        <v>124</v>
      </c>
    </row>
    <row r="39" spans="1:7" x14ac:dyDescent="0.25">
      <c r="A39" t="s">
        <v>121</v>
      </c>
      <c r="B39">
        <v>3639</v>
      </c>
      <c r="C39">
        <v>5736</v>
      </c>
      <c r="D39">
        <v>5652</v>
      </c>
      <c r="E39">
        <v>4505</v>
      </c>
      <c r="G39">
        <v>8415</v>
      </c>
    </row>
    <row r="40" spans="1:7" x14ac:dyDescent="0.25">
      <c r="A40" t="s">
        <v>112</v>
      </c>
      <c r="B40">
        <v>14190</v>
      </c>
      <c r="C40">
        <v>17098</v>
      </c>
      <c r="D40">
        <v>16195</v>
      </c>
      <c r="E40">
        <v>15932</v>
      </c>
      <c r="G40">
        <v>16529</v>
      </c>
    </row>
    <row r="41" spans="1:7" x14ac:dyDescent="0.25">
      <c r="A41" t="s">
        <v>125</v>
      </c>
      <c r="B41">
        <v>5059</v>
      </c>
      <c r="C41">
        <v>9975</v>
      </c>
      <c r="D41">
        <v>7420</v>
      </c>
      <c r="E41">
        <v>7584</v>
      </c>
      <c r="G41">
        <v>10956</v>
      </c>
    </row>
    <row r="42" spans="1:7" x14ac:dyDescent="0.25">
      <c r="A42" t="s">
        <v>126</v>
      </c>
      <c r="B42">
        <v>2003</v>
      </c>
      <c r="C42">
        <v>2190</v>
      </c>
      <c r="D42">
        <v>2496</v>
      </c>
      <c r="E42">
        <v>2654</v>
      </c>
      <c r="G42">
        <v>3583</v>
      </c>
    </row>
    <row r="43" spans="1:7" x14ac:dyDescent="0.25">
      <c r="A43" t="s">
        <v>127</v>
      </c>
      <c r="B43">
        <v>47136</v>
      </c>
      <c r="C43">
        <v>61068</v>
      </c>
      <c r="D43">
        <v>50738</v>
      </c>
      <c r="E43">
        <v>52695</v>
      </c>
      <c r="G43">
        <v>68044</v>
      </c>
    </row>
    <row r="45" spans="1:7" x14ac:dyDescent="0.25">
      <c r="A45" t="s">
        <v>128</v>
      </c>
      <c r="B45">
        <v>0</v>
      </c>
      <c r="C45">
        <v>524</v>
      </c>
      <c r="D45">
        <v>477</v>
      </c>
      <c r="E45">
        <v>461</v>
      </c>
      <c r="G45">
        <v>473</v>
      </c>
    </row>
    <row r="46" spans="1:7" x14ac:dyDescent="0.25">
      <c r="A46" t="s">
        <v>129</v>
      </c>
    </row>
    <row r="47" spans="1:7" x14ac:dyDescent="0.25">
      <c r="A47" t="s">
        <v>130</v>
      </c>
    </row>
    <row r="48" spans="1:7" x14ac:dyDescent="0.25">
      <c r="A48" t="s">
        <v>131</v>
      </c>
      <c r="B48">
        <v>2744</v>
      </c>
      <c r="C48">
        <v>3057</v>
      </c>
      <c r="D48">
        <v>3439</v>
      </c>
      <c r="E48">
        <v>3888</v>
      </c>
      <c r="G48">
        <v>4273</v>
      </c>
    </row>
    <row r="49" spans="1:7" x14ac:dyDescent="0.25">
      <c r="A49" t="s">
        <v>132</v>
      </c>
      <c r="B49">
        <v>-9451</v>
      </c>
      <c r="C49" t="s">
        <v>133</v>
      </c>
      <c r="D49">
        <v>-10646</v>
      </c>
      <c r="E49" t="s">
        <v>134</v>
      </c>
      <c r="G49" t="s">
        <v>135</v>
      </c>
    </row>
    <row r="50" spans="1:7" x14ac:dyDescent="0.25">
      <c r="A50" t="s">
        <v>136</v>
      </c>
      <c r="B50">
        <v>17398</v>
      </c>
      <c r="C50">
        <v>19826</v>
      </c>
      <c r="D50">
        <v>19711</v>
      </c>
      <c r="E50">
        <v>21384</v>
      </c>
      <c r="G50">
        <v>25219</v>
      </c>
    </row>
    <row r="51" spans="1:7" x14ac:dyDescent="0.25">
      <c r="A51" t="s">
        <v>137</v>
      </c>
      <c r="B51">
        <v>-1808</v>
      </c>
      <c r="C51">
        <v>-5579</v>
      </c>
      <c r="D51">
        <v>-3764</v>
      </c>
      <c r="E51">
        <v>-4051</v>
      </c>
      <c r="G51">
        <v>-6328</v>
      </c>
    </row>
    <row r="52" spans="1:7" x14ac:dyDescent="0.25">
      <c r="A52" t="s">
        <v>138</v>
      </c>
      <c r="B52">
        <v>113</v>
      </c>
      <c r="C52">
        <v>103</v>
      </c>
      <c r="D52">
        <v>83</v>
      </c>
      <c r="E52">
        <v>40</v>
      </c>
      <c r="G52">
        <v>46</v>
      </c>
    </row>
    <row r="53" spans="1:7" x14ac:dyDescent="0.25">
      <c r="A53" t="s">
        <v>139</v>
      </c>
      <c r="B53">
        <v>8996</v>
      </c>
      <c r="C53">
        <v>6190</v>
      </c>
      <c r="D53">
        <v>8823</v>
      </c>
      <c r="E53">
        <v>10864</v>
      </c>
      <c r="G53">
        <v>12929</v>
      </c>
    </row>
    <row r="54" spans="1:7" x14ac:dyDescent="0.25">
      <c r="A54" t="s">
        <v>140</v>
      </c>
      <c r="B54">
        <v>56132</v>
      </c>
      <c r="C54">
        <v>67782</v>
      </c>
      <c r="D54">
        <v>60038</v>
      </c>
      <c r="E54">
        <v>64020</v>
      </c>
      <c r="G54">
        <v>81446</v>
      </c>
    </row>
    <row r="57" spans="1:7" x14ac:dyDescent="0.25">
      <c r="A57" t="s">
        <v>141</v>
      </c>
      <c r="B57">
        <v>190908490</v>
      </c>
      <c r="C57" t="s">
        <v>142</v>
      </c>
      <c r="D57">
        <v>190171905</v>
      </c>
      <c r="E57">
        <v>176071910</v>
      </c>
      <c r="G57">
        <v>167361280</v>
      </c>
    </row>
    <row r="58" spans="1:7" x14ac:dyDescent="0.25">
      <c r="A58" t="s">
        <v>143</v>
      </c>
      <c r="B58" t="s">
        <v>144</v>
      </c>
      <c r="C58">
        <v>601626641</v>
      </c>
      <c r="D58">
        <v>624722719</v>
      </c>
      <c r="E58" t="s">
        <v>145</v>
      </c>
      <c r="G58">
        <v>647533344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F52A-4B22-419B-8DC9-A42287AA0987}">
  <dimension ref="A1:F60"/>
  <sheetViews>
    <sheetView workbookViewId="0">
      <selection activeCell="F25" sqref="F25"/>
    </sheetView>
  </sheetViews>
  <sheetFormatPr defaultRowHeight="15" x14ac:dyDescent="0.25"/>
  <cols>
    <col min="1" max="1" width="35.7109375" customWidth="1"/>
    <col min="2" max="2" width="18.28515625" customWidth="1"/>
    <col min="3" max="3" width="12" customWidth="1"/>
    <col min="4" max="4" width="13.85546875" customWidth="1"/>
  </cols>
  <sheetData>
    <row r="1" spans="1:6" x14ac:dyDescent="0.25">
      <c r="A1" t="s">
        <v>89</v>
      </c>
    </row>
    <row r="2" spans="1:6" x14ac:dyDescent="0.25">
      <c r="A2" t="s">
        <v>90</v>
      </c>
      <c r="B2">
        <v>2007</v>
      </c>
      <c r="C2">
        <v>2008</v>
      </c>
      <c r="D2">
        <v>2009</v>
      </c>
      <c r="E2">
        <v>2010</v>
      </c>
      <c r="F2">
        <v>2011</v>
      </c>
    </row>
    <row r="3" spans="1:6" x14ac:dyDescent="0.25">
      <c r="A3" t="s">
        <v>91</v>
      </c>
    </row>
    <row r="4" spans="1:6" x14ac:dyDescent="0.25">
      <c r="A4" t="s">
        <v>92</v>
      </c>
      <c r="B4">
        <v>1122</v>
      </c>
      <c r="C4">
        <v>2736</v>
      </c>
      <c r="D4">
        <v>4867</v>
      </c>
      <c r="E4">
        <v>3592</v>
      </c>
      <c r="F4">
        <v>3057</v>
      </c>
    </row>
    <row r="5" spans="1:6" x14ac:dyDescent="0.25">
      <c r="A5" t="s">
        <v>146</v>
      </c>
      <c r="B5">
        <f>B6+B7+B8+B9+B10</f>
        <v>24355</v>
      </c>
      <c r="C5">
        <f t="shared" ref="C5:F5" si="0">C6+C7+C8+C9+C10</f>
        <v>28897</v>
      </c>
      <c r="D5">
        <f t="shared" si="0"/>
        <v>22350</v>
      </c>
      <c r="E5">
        <f t="shared" si="0"/>
        <v>28218</v>
      </c>
      <c r="F5">
        <f t="shared" si="0"/>
        <v>35071</v>
      </c>
    </row>
    <row r="6" spans="1:6" hidden="1" x14ac:dyDescent="0.25">
      <c r="A6" t="s">
        <v>93</v>
      </c>
      <c r="B6">
        <v>8249</v>
      </c>
      <c r="C6">
        <v>9397</v>
      </c>
      <c r="D6">
        <v>5611</v>
      </c>
      <c r="E6">
        <v>8494</v>
      </c>
      <c r="F6">
        <v>10285</v>
      </c>
    </row>
    <row r="7" spans="1:6" hidden="1" x14ac:dyDescent="0.25">
      <c r="A7" t="s">
        <v>94</v>
      </c>
      <c r="B7">
        <v>7503</v>
      </c>
      <c r="C7">
        <v>8731</v>
      </c>
      <c r="D7">
        <v>8301</v>
      </c>
      <c r="E7">
        <v>8298</v>
      </c>
      <c r="F7">
        <v>7668</v>
      </c>
    </row>
    <row r="8" spans="1:6" hidden="1" x14ac:dyDescent="0.25">
      <c r="A8" t="s">
        <v>95</v>
      </c>
      <c r="B8">
        <v>816</v>
      </c>
      <c r="C8">
        <v>1223</v>
      </c>
      <c r="D8">
        <v>1216</v>
      </c>
      <c r="E8">
        <v>931</v>
      </c>
      <c r="F8">
        <v>1580</v>
      </c>
    </row>
    <row r="9" spans="1:6" hidden="1" x14ac:dyDescent="0.25">
      <c r="A9" t="s">
        <v>96</v>
      </c>
      <c r="B9">
        <v>583</v>
      </c>
      <c r="C9">
        <v>765</v>
      </c>
      <c r="D9">
        <v>862</v>
      </c>
      <c r="E9">
        <v>908</v>
      </c>
      <c r="F9">
        <v>994</v>
      </c>
    </row>
    <row r="10" spans="1:6" hidden="1" x14ac:dyDescent="0.25">
      <c r="A10" t="s">
        <v>34</v>
      </c>
      <c r="B10">
        <v>7204</v>
      </c>
      <c r="C10">
        <v>8781</v>
      </c>
      <c r="D10">
        <v>6360</v>
      </c>
      <c r="E10">
        <v>9587</v>
      </c>
      <c r="F10">
        <v>14544</v>
      </c>
    </row>
    <row r="11" spans="1:6" hidden="1" x14ac:dyDescent="0.25">
      <c r="A11" t="s">
        <v>97</v>
      </c>
      <c r="B11">
        <v>25477</v>
      </c>
      <c r="C11">
        <v>31633</v>
      </c>
      <c r="D11">
        <v>27217</v>
      </c>
      <c r="E11">
        <v>31810</v>
      </c>
      <c r="F11" s="1" t="s">
        <v>98</v>
      </c>
    </row>
    <row r="13" spans="1:6" x14ac:dyDescent="0.25">
      <c r="A13" t="s">
        <v>99</v>
      </c>
      <c r="B13">
        <v>9997</v>
      </c>
      <c r="C13">
        <v>12524</v>
      </c>
      <c r="D13">
        <v>12386</v>
      </c>
      <c r="E13">
        <v>12539</v>
      </c>
      <c r="F13">
        <v>14395</v>
      </c>
    </row>
    <row r="14" spans="1:6" x14ac:dyDescent="0.25">
      <c r="A14" t="s">
        <v>100</v>
      </c>
      <c r="B14">
        <v>685</v>
      </c>
      <c r="C14">
        <v>1479</v>
      </c>
      <c r="D14">
        <v>971</v>
      </c>
      <c r="E14">
        <v>793</v>
      </c>
      <c r="F14">
        <v>1130</v>
      </c>
    </row>
    <row r="15" spans="1:6" x14ac:dyDescent="0.25">
      <c r="A15" t="s">
        <v>101</v>
      </c>
      <c r="B15">
        <v>13462</v>
      </c>
      <c r="C15">
        <v>14264</v>
      </c>
      <c r="D15">
        <v>12279</v>
      </c>
      <c r="E15">
        <v>11264</v>
      </c>
      <c r="F15">
        <v>11948</v>
      </c>
    </row>
    <row r="16" spans="1:6" x14ac:dyDescent="0.25">
      <c r="A16" t="s">
        <v>102</v>
      </c>
      <c r="B16">
        <v>598</v>
      </c>
      <c r="C16">
        <v>94</v>
      </c>
      <c r="D16">
        <v>105</v>
      </c>
      <c r="E16">
        <v>164</v>
      </c>
      <c r="F16">
        <v>133</v>
      </c>
    </row>
    <row r="17" spans="1:6" x14ac:dyDescent="0.25">
      <c r="A17" t="s">
        <v>103</v>
      </c>
      <c r="B17">
        <v>1553</v>
      </c>
      <c r="C17">
        <v>3311</v>
      </c>
      <c r="D17">
        <v>2714</v>
      </c>
      <c r="E17">
        <v>2493</v>
      </c>
      <c r="F17">
        <v>2157</v>
      </c>
    </row>
    <row r="18" spans="1:6" x14ac:dyDescent="0.25">
      <c r="A18" t="s">
        <v>104</v>
      </c>
      <c r="B18">
        <v>475</v>
      </c>
      <c r="C18">
        <v>511</v>
      </c>
      <c r="D18">
        <v>465</v>
      </c>
      <c r="E18">
        <v>805</v>
      </c>
      <c r="F18">
        <v>4368</v>
      </c>
    </row>
    <row r="19" spans="1:6" x14ac:dyDescent="0.25">
      <c r="A19" t="s">
        <v>105</v>
      </c>
      <c r="B19">
        <v>1963</v>
      </c>
      <c r="C19">
        <v>2261</v>
      </c>
      <c r="D19">
        <v>2269</v>
      </c>
      <c r="E19">
        <v>2614</v>
      </c>
      <c r="F19">
        <v>7080</v>
      </c>
    </row>
    <row r="20" spans="1:6" x14ac:dyDescent="0.25">
      <c r="A20" t="s">
        <v>106</v>
      </c>
      <c r="B20">
        <v>1922</v>
      </c>
      <c r="C20">
        <v>1705</v>
      </c>
      <c r="D20">
        <v>1632</v>
      </c>
      <c r="E20">
        <v>1538</v>
      </c>
      <c r="F20">
        <v>2107</v>
      </c>
    </row>
    <row r="21" spans="1:6" x14ac:dyDescent="0.25">
      <c r="A21" t="s">
        <v>107</v>
      </c>
      <c r="B21">
        <v>56132</v>
      </c>
      <c r="C21">
        <v>67782</v>
      </c>
      <c r="D21">
        <v>60038</v>
      </c>
      <c r="E21">
        <v>64020</v>
      </c>
      <c r="F21">
        <v>81446</v>
      </c>
    </row>
    <row r="23" spans="1:6" x14ac:dyDescent="0.25">
      <c r="A23" t="s">
        <v>108</v>
      </c>
      <c r="B23">
        <v>2007</v>
      </c>
      <c r="C23">
        <v>2008</v>
      </c>
      <c r="D23">
        <v>2009</v>
      </c>
      <c r="E23">
        <v>2010</v>
      </c>
      <c r="F23">
        <v>2011</v>
      </c>
    </row>
    <row r="24" spans="1:6" x14ac:dyDescent="0.25">
      <c r="A24" t="s">
        <v>147</v>
      </c>
      <c r="B24">
        <v>11645</v>
      </c>
      <c r="C24">
        <v>13368</v>
      </c>
      <c r="D24">
        <v>9191</v>
      </c>
      <c r="E24">
        <v>14039</v>
      </c>
      <c r="F24">
        <v>18913</v>
      </c>
    </row>
    <row r="25" spans="1:6" x14ac:dyDescent="0.25">
      <c r="A25" t="s">
        <v>109</v>
      </c>
    </row>
    <row r="26" spans="1:6" x14ac:dyDescent="0.25">
      <c r="A26" t="s">
        <v>110</v>
      </c>
    </row>
    <row r="27" spans="1:6" x14ac:dyDescent="0.25">
      <c r="A27" t="s">
        <v>111</v>
      </c>
      <c r="B27">
        <v>187</v>
      </c>
      <c r="C27">
        <v>1632</v>
      </c>
      <c r="D27">
        <v>433</v>
      </c>
      <c r="E27">
        <v>204</v>
      </c>
      <c r="F27">
        <v>93</v>
      </c>
    </row>
    <row r="28" spans="1:6" x14ac:dyDescent="0.25">
      <c r="A28" t="s">
        <v>112</v>
      </c>
      <c r="B28">
        <v>5281</v>
      </c>
      <c r="C28">
        <v>5577</v>
      </c>
      <c r="D28">
        <v>3650</v>
      </c>
      <c r="E28">
        <v>3852</v>
      </c>
      <c r="F28">
        <v>3895</v>
      </c>
    </row>
    <row r="29" spans="1:6" x14ac:dyDescent="0.25">
      <c r="A29" t="s">
        <v>113</v>
      </c>
      <c r="B29" t="s">
        <v>114</v>
      </c>
      <c r="C29">
        <v>4827</v>
      </c>
      <c r="D29">
        <v>2993</v>
      </c>
      <c r="E29">
        <v>5856</v>
      </c>
      <c r="F29">
        <v>8161</v>
      </c>
    </row>
    <row r="30" spans="1:6" x14ac:dyDescent="0.25">
      <c r="A30" t="s">
        <v>36</v>
      </c>
      <c r="B30">
        <v>3178</v>
      </c>
      <c r="C30">
        <v>4121</v>
      </c>
      <c r="D30">
        <v>2641</v>
      </c>
      <c r="E30">
        <v>2880</v>
      </c>
      <c r="F30">
        <v>3386</v>
      </c>
    </row>
    <row r="31" spans="1:6" x14ac:dyDescent="0.25">
      <c r="A31" t="s">
        <v>115</v>
      </c>
      <c r="B31">
        <v>1126</v>
      </c>
      <c r="C31">
        <v>1242</v>
      </c>
      <c r="D31">
        <v>797</v>
      </c>
      <c r="E31">
        <v>1670</v>
      </c>
      <c r="F31">
        <v>2410</v>
      </c>
    </row>
    <row r="32" spans="1:6" x14ac:dyDescent="0.25">
      <c r="A32" t="s">
        <v>116</v>
      </c>
      <c r="B32">
        <v>1442</v>
      </c>
      <c r="C32">
        <v>1898</v>
      </c>
      <c r="D32">
        <v>1217</v>
      </c>
      <c r="E32" t="s">
        <v>117</v>
      </c>
      <c r="F32">
        <v>2691</v>
      </c>
    </row>
    <row r="33" spans="1:6" x14ac:dyDescent="0.25">
      <c r="A33" t="s">
        <v>118</v>
      </c>
      <c r="B33">
        <v>225</v>
      </c>
      <c r="C33">
        <v>253</v>
      </c>
      <c r="D33">
        <v>262</v>
      </c>
      <c r="E33">
        <v>281</v>
      </c>
      <c r="F33">
        <v>298</v>
      </c>
    </row>
    <row r="34" spans="1:6" x14ac:dyDescent="0.25">
      <c r="A34" t="s">
        <v>119</v>
      </c>
      <c r="B34">
        <v>951</v>
      </c>
      <c r="C34">
        <v>1027</v>
      </c>
      <c r="D34">
        <v>1281</v>
      </c>
      <c r="E34">
        <v>1521</v>
      </c>
      <c r="F34">
        <v>1967</v>
      </c>
    </row>
    <row r="35" spans="1:6" x14ac:dyDescent="0.25">
      <c r="A35" t="s">
        <v>120</v>
      </c>
    </row>
    <row r="36" spans="1:6" x14ac:dyDescent="0.25">
      <c r="A36" t="s">
        <v>121</v>
      </c>
      <c r="B36">
        <v>180</v>
      </c>
      <c r="C36">
        <v>456</v>
      </c>
      <c r="D36">
        <v>302</v>
      </c>
      <c r="E36">
        <v>495</v>
      </c>
      <c r="F36">
        <v>558</v>
      </c>
    </row>
    <row r="37" spans="1:6" x14ac:dyDescent="0.25">
      <c r="A37" t="s">
        <v>112</v>
      </c>
      <c r="B37" t="s">
        <v>122</v>
      </c>
      <c r="C37">
        <v>5036</v>
      </c>
      <c r="D37">
        <v>5399</v>
      </c>
      <c r="E37">
        <v>3430</v>
      </c>
      <c r="F37">
        <v>5102</v>
      </c>
    </row>
    <row r="38" spans="1:6" x14ac:dyDescent="0.25">
      <c r="A38" t="s">
        <v>123</v>
      </c>
      <c r="B38">
        <v>22245</v>
      </c>
      <c r="C38">
        <v>26069</v>
      </c>
      <c r="D38">
        <v>18975</v>
      </c>
      <c r="E38">
        <v>22020</v>
      </c>
      <c r="F38">
        <v>28561</v>
      </c>
    </row>
    <row r="40" spans="1:6" x14ac:dyDescent="0.25">
      <c r="A40" t="s">
        <v>124</v>
      </c>
    </row>
    <row r="41" spans="1:6" x14ac:dyDescent="0.25">
      <c r="A41" t="s">
        <v>121</v>
      </c>
      <c r="B41">
        <v>3639</v>
      </c>
      <c r="C41">
        <v>5736</v>
      </c>
      <c r="D41">
        <v>5652</v>
      </c>
      <c r="E41">
        <v>4505</v>
      </c>
      <c r="F41">
        <v>8415</v>
      </c>
    </row>
    <row r="42" spans="1:6" x14ac:dyDescent="0.25">
      <c r="A42" t="s">
        <v>112</v>
      </c>
      <c r="B42">
        <v>14190</v>
      </c>
      <c r="C42">
        <v>17098</v>
      </c>
      <c r="D42">
        <v>16195</v>
      </c>
      <c r="E42">
        <v>15932</v>
      </c>
      <c r="F42">
        <v>16529</v>
      </c>
    </row>
    <row r="43" spans="1:6" x14ac:dyDescent="0.25">
      <c r="A43" t="s">
        <v>125</v>
      </c>
      <c r="B43">
        <v>5059</v>
      </c>
      <c r="C43">
        <v>9975</v>
      </c>
      <c r="D43">
        <v>7420</v>
      </c>
      <c r="E43">
        <v>7584</v>
      </c>
      <c r="F43">
        <v>10956</v>
      </c>
    </row>
    <row r="44" spans="1:6" x14ac:dyDescent="0.25">
      <c r="A44" t="s">
        <v>126</v>
      </c>
      <c r="B44">
        <v>2003</v>
      </c>
      <c r="C44">
        <v>2190</v>
      </c>
      <c r="D44">
        <v>2496</v>
      </c>
      <c r="E44">
        <v>2654</v>
      </c>
      <c r="F44">
        <v>3583</v>
      </c>
    </row>
    <row r="45" spans="1:6" x14ac:dyDescent="0.25">
      <c r="A45" t="s">
        <v>127</v>
      </c>
      <c r="B45">
        <v>47136</v>
      </c>
      <c r="C45">
        <v>61068</v>
      </c>
      <c r="D45">
        <v>50738</v>
      </c>
      <c r="E45">
        <v>52695</v>
      </c>
      <c r="F45">
        <v>68044</v>
      </c>
    </row>
    <row r="47" spans="1:6" x14ac:dyDescent="0.25">
      <c r="A47" t="s">
        <v>128</v>
      </c>
      <c r="B47">
        <v>0</v>
      </c>
      <c r="C47">
        <v>524</v>
      </c>
      <c r="D47">
        <v>477</v>
      </c>
      <c r="E47">
        <v>461</v>
      </c>
      <c r="F47">
        <v>473</v>
      </c>
    </row>
    <row r="48" spans="1:6" x14ac:dyDescent="0.25">
      <c r="A48" t="s">
        <v>129</v>
      </c>
    </row>
    <row r="49" spans="1:6" x14ac:dyDescent="0.25">
      <c r="A49" t="s">
        <v>130</v>
      </c>
    </row>
    <row r="50" spans="1:6" x14ac:dyDescent="0.25">
      <c r="A50" t="s">
        <v>131</v>
      </c>
      <c r="B50">
        <v>2744</v>
      </c>
      <c r="C50">
        <v>3057</v>
      </c>
      <c r="D50">
        <v>3439</v>
      </c>
      <c r="E50">
        <v>3888</v>
      </c>
      <c r="F50">
        <v>4273</v>
      </c>
    </row>
    <row r="51" spans="1:6" x14ac:dyDescent="0.25">
      <c r="A51" t="s">
        <v>132</v>
      </c>
      <c r="B51">
        <v>-9451</v>
      </c>
      <c r="C51" t="s">
        <v>133</v>
      </c>
      <c r="D51">
        <v>-10646</v>
      </c>
      <c r="E51" t="s">
        <v>134</v>
      </c>
      <c r="F51" t="s">
        <v>135</v>
      </c>
    </row>
    <row r="52" spans="1:6" x14ac:dyDescent="0.25">
      <c r="A52" t="s">
        <v>136</v>
      </c>
      <c r="B52">
        <v>17398</v>
      </c>
      <c r="C52">
        <v>19826</v>
      </c>
      <c r="D52">
        <v>19711</v>
      </c>
      <c r="E52">
        <v>21384</v>
      </c>
      <c r="F52">
        <v>25219</v>
      </c>
    </row>
    <row r="53" spans="1:6" x14ac:dyDescent="0.25">
      <c r="A53" t="s">
        <v>137</v>
      </c>
      <c r="B53">
        <v>-1808</v>
      </c>
      <c r="C53">
        <v>-5579</v>
      </c>
      <c r="D53">
        <v>-3764</v>
      </c>
      <c r="E53">
        <v>-4051</v>
      </c>
      <c r="F53">
        <v>-6328</v>
      </c>
    </row>
    <row r="54" spans="1:6" x14ac:dyDescent="0.25">
      <c r="A54" t="s">
        <v>138</v>
      </c>
      <c r="B54">
        <v>113</v>
      </c>
      <c r="C54">
        <v>103</v>
      </c>
      <c r="D54">
        <v>83</v>
      </c>
      <c r="E54">
        <v>40</v>
      </c>
      <c r="F54">
        <v>46</v>
      </c>
    </row>
    <row r="55" spans="1:6" x14ac:dyDescent="0.25">
      <c r="A55" t="s">
        <v>139</v>
      </c>
      <c r="B55">
        <v>8996</v>
      </c>
      <c r="C55">
        <v>6190</v>
      </c>
      <c r="D55">
        <v>8823</v>
      </c>
      <c r="E55">
        <v>10864</v>
      </c>
      <c r="F55">
        <v>12929</v>
      </c>
    </row>
    <row r="56" spans="1:6" x14ac:dyDescent="0.25">
      <c r="A56" t="s">
        <v>140</v>
      </c>
      <c r="B56">
        <v>56132</v>
      </c>
      <c r="C56">
        <v>67782</v>
      </c>
      <c r="D56">
        <v>60038</v>
      </c>
      <c r="E56">
        <v>64020</v>
      </c>
      <c r="F56">
        <v>81446</v>
      </c>
    </row>
    <row r="59" spans="1:6" x14ac:dyDescent="0.25">
      <c r="A59" t="s">
        <v>141</v>
      </c>
      <c r="B59">
        <v>190908490</v>
      </c>
      <c r="C59" t="s">
        <v>142</v>
      </c>
      <c r="D59">
        <v>190171905</v>
      </c>
      <c r="E59">
        <v>176071910</v>
      </c>
      <c r="F59">
        <v>167361280</v>
      </c>
    </row>
    <row r="60" spans="1:6" x14ac:dyDescent="0.25">
      <c r="A60" t="s">
        <v>143</v>
      </c>
      <c r="B60" t="s">
        <v>144</v>
      </c>
      <c r="C60">
        <v>601626641</v>
      </c>
      <c r="D60">
        <v>624722719</v>
      </c>
      <c r="E60" t="s">
        <v>145</v>
      </c>
      <c r="F60">
        <v>647533344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CDAE-7B8F-472D-9B94-0B9C68D96567}">
  <dimension ref="A1:E23"/>
  <sheetViews>
    <sheetView topLeftCell="A4" workbookViewId="0">
      <selection activeCell="F24" sqref="F24"/>
    </sheetView>
  </sheetViews>
  <sheetFormatPr defaultRowHeight="15" x14ac:dyDescent="0.25"/>
  <cols>
    <col min="1" max="1" width="11.140625" customWidth="1"/>
    <col min="2" max="2" width="20" customWidth="1"/>
    <col min="3" max="3" width="23" customWidth="1"/>
    <col min="4" max="4" width="18.140625" customWidth="1"/>
    <col min="5" max="5" width="16" customWidth="1"/>
  </cols>
  <sheetData>
    <row r="1" spans="1:5" x14ac:dyDescent="0.25">
      <c r="A1" t="s">
        <v>75</v>
      </c>
    </row>
    <row r="2" spans="1:5" ht="30" x14ac:dyDescent="0.25">
      <c r="A2" t="s">
        <v>76</v>
      </c>
      <c r="B2" s="5" t="s">
        <v>77</v>
      </c>
      <c r="C2" s="5" t="s">
        <v>78</v>
      </c>
      <c r="D2" s="5" t="s">
        <v>6</v>
      </c>
      <c r="E2" s="5" t="s">
        <v>79</v>
      </c>
    </row>
    <row r="3" spans="1:5" x14ac:dyDescent="0.25">
      <c r="A3">
        <v>2000</v>
      </c>
      <c r="B3">
        <v>18913</v>
      </c>
      <c r="C3">
        <v>1262</v>
      </c>
      <c r="D3">
        <f>B3+C3</f>
        <v>20175</v>
      </c>
    </row>
    <row r="4" spans="1:5" x14ac:dyDescent="0.25">
      <c r="A4">
        <v>2001</v>
      </c>
      <c r="B4">
        <v>19027</v>
      </c>
      <c r="C4">
        <v>1423</v>
      </c>
      <c r="D4">
        <f t="shared" ref="D4:D14" si="0">B4+C4</f>
        <v>20450</v>
      </c>
      <c r="E4" s="8">
        <f>(D4-D3)/D3</f>
        <v>1.3630731102850062E-2</v>
      </c>
    </row>
    <row r="5" spans="1:5" x14ac:dyDescent="0.25">
      <c r="A5">
        <v>2002</v>
      </c>
      <c r="B5">
        <v>18648</v>
      </c>
      <c r="C5">
        <v>1504</v>
      </c>
      <c r="D5">
        <f t="shared" si="0"/>
        <v>20152</v>
      </c>
      <c r="E5" s="8">
        <f t="shared" ref="E5:E15" si="1">(D5-D4)/D4</f>
        <v>-1.4572127139364304E-2</v>
      </c>
    </row>
    <row r="6" spans="1:5" x14ac:dyDescent="0.25">
      <c r="A6">
        <v>2003</v>
      </c>
      <c r="B6">
        <v>21048</v>
      </c>
      <c r="C6">
        <v>1759</v>
      </c>
      <c r="D6">
        <f t="shared" si="0"/>
        <v>22807</v>
      </c>
      <c r="E6" s="8">
        <f t="shared" si="1"/>
        <v>0.13174870980547837</v>
      </c>
    </row>
    <row r="7" spans="1:5" x14ac:dyDescent="0.25">
      <c r="A7">
        <v>2004</v>
      </c>
      <c r="B7">
        <v>28336</v>
      </c>
      <c r="C7">
        <v>1970</v>
      </c>
      <c r="D7">
        <f t="shared" si="0"/>
        <v>30306</v>
      </c>
      <c r="E7" s="8">
        <f t="shared" si="1"/>
        <v>0.3288025606173543</v>
      </c>
    </row>
    <row r="8" spans="1:5" x14ac:dyDescent="0.25">
      <c r="A8">
        <v>2005</v>
      </c>
      <c r="B8">
        <v>34006</v>
      </c>
      <c r="C8">
        <v>2333</v>
      </c>
      <c r="D8">
        <f t="shared" si="0"/>
        <v>36339</v>
      </c>
      <c r="E8" s="8">
        <f t="shared" si="1"/>
        <v>0.19906949118986339</v>
      </c>
    </row>
    <row r="9" spans="1:5" x14ac:dyDescent="0.25">
      <c r="A9">
        <v>2006</v>
      </c>
      <c r="B9">
        <v>28869</v>
      </c>
      <c r="C9">
        <v>2648</v>
      </c>
      <c r="D9">
        <f t="shared" si="0"/>
        <v>31517</v>
      </c>
      <c r="E9" s="8">
        <f t="shared" si="1"/>
        <v>-0.13269490079528881</v>
      </c>
    </row>
    <row r="10" spans="1:5" x14ac:dyDescent="0.25">
      <c r="A10">
        <v>2007</v>
      </c>
      <c r="B10">
        <v>41962</v>
      </c>
      <c r="C10">
        <v>2996</v>
      </c>
      <c r="D10">
        <f t="shared" si="0"/>
        <v>44958</v>
      </c>
      <c r="E10" s="8">
        <f t="shared" si="1"/>
        <v>0.42646825522733761</v>
      </c>
    </row>
    <row r="11" spans="1:5" x14ac:dyDescent="0.25">
      <c r="A11">
        <v>2008</v>
      </c>
      <c r="B11" s="1">
        <v>48044</v>
      </c>
      <c r="C11">
        <v>3280</v>
      </c>
      <c r="D11">
        <f t="shared" si="0"/>
        <v>51324</v>
      </c>
      <c r="E11" s="8">
        <f t="shared" si="1"/>
        <v>0.14159882557053249</v>
      </c>
    </row>
    <row r="12" spans="1:5" x14ac:dyDescent="0.25">
      <c r="A12">
        <v>2009</v>
      </c>
      <c r="B12">
        <v>29540</v>
      </c>
      <c r="C12">
        <v>2856</v>
      </c>
      <c r="D12">
        <f t="shared" si="0"/>
        <v>32396</v>
      </c>
      <c r="E12" s="8">
        <f t="shared" si="1"/>
        <v>-0.36879432624113473</v>
      </c>
    </row>
    <row r="13" spans="1:5" x14ac:dyDescent="0.25">
      <c r="A13">
        <v>2010</v>
      </c>
      <c r="B13">
        <v>39867</v>
      </c>
      <c r="C13">
        <v>2721</v>
      </c>
      <c r="D13">
        <f t="shared" si="0"/>
        <v>42588</v>
      </c>
      <c r="E13" s="8">
        <f t="shared" si="1"/>
        <v>0.3146067415730337</v>
      </c>
    </row>
    <row r="14" spans="1:5" x14ac:dyDescent="0.25">
      <c r="A14">
        <v>2011</v>
      </c>
      <c r="B14">
        <v>57392</v>
      </c>
      <c r="C14">
        <v>2746</v>
      </c>
      <c r="D14">
        <f t="shared" si="0"/>
        <v>60138</v>
      </c>
      <c r="E14" s="8">
        <f t="shared" si="1"/>
        <v>0.41208791208791207</v>
      </c>
    </row>
    <row r="15" spans="1:5" x14ac:dyDescent="0.25">
      <c r="E15" s="8"/>
    </row>
    <row r="16" spans="1:5" x14ac:dyDescent="0.25">
      <c r="A16" s="9"/>
      <c r="B16" s="9"/>
      <c r="C16" s="10" t="s">
        <v>80</v>
      </c>
      <c r="D16" s="9"/>
      <c r="E16" s="9"/>
    </row>
    <row r="17" spans="1:2" x14ac:dyDescent="0.25">
      <c r="A17" t="s">
        <v>81</v>
      </c>
      <c r="B17" s="7">
        <f>(D14/D3)^(1/11)-1</f>
        <v>0.10438729900138322</v>
      </c>
    </row>
    <row r="18" spans="1:2" x14ac:dyDescent="0.25">
      <c r="A18" t="s">
        <v>82</v>
      </c>
      <c r="B18">
        <f>SLOPE(D3:D14,A3:A14)</f>
        <v>3168.7482517482517</v>
      </c>
    </row>
    <row r="19" spans="1:2" ht="30" x14ac:dyDescent="0.25">
      <c r="A19" s="6" t="s">
        <v>83</v>
      </c>
      <c r="B19" s="8">
        <f>B18/D14</f>
        <v>5.2691280916363228E-2</v>
      </c>
    </row>
    <row r="20" spans="1:2" x14ac:dyDescent="0.25">
      <c r="A20" t="s">
        <v>84</v>
      </c>
    </row>
    <row r="21" spans="1:2" x14ac:dyDescent="0.25">
      <c r="A21" t="s">
        <v>85</v>
      </c>
    </row>
    <row r="23" spans="1:2" x14ac:dyDescent="0.25">
      <c r="B23" t="s">
        <v>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4747-E384-4B07-AC48-542484D74F3D}">
  <dimension ref="A2:F4"/>
  <sheetViews>
    <sheetView topLeftCell="A2" workbookViewId="0">
      <selection activeCell="F8" sqref="F8"/>
    </sheetView>
  </sheetViews>
  <sheetFormatPr defaultRowHeight="15" x14ac:dyDescent="0.25"/>
  <sheetData>
    <row r="2" spans="1:6" x14ac:dyDescent="0.25">
      <c r="B2">
        <v>2007</v>
      </c>
      <c r="C2">
        <v>2008</v>
      </c>
      <c r="D2">
        <v>2009</v>
      </c>
      <c r="E2">
        <v>2010</v>
      </c>
      <c r="F2">
        <v>2011</v>
      </c>
    </row>
    <row r="3" spans="1:6" x14ac:dyDescent="0.25">
      <c r="A3" t="s">
        <v>87</v>
      </c>
      <c r="B3" s="7">
        <f>'BS(Rewrite)'!B5/'Profit and Loss'!B5</f>
        <v>0.54172783486809917</v>
      </c>
      <c r="C3" s="7">
        <f>'BS(Rewrite)'!C5/'Profit and Loss'!C5</f>
        <v>0.56303094069051518</v>
      </c>
      <c r="D3" s="7">
        <f>'BS(Rewrite)'!D5/'Profit and Loss'!D5</f>
        <v>0.68989998765279659</v>
      </c>
      <c r="E3" s="7">
        <f>'BS(Rewrite)'!E5/'Profit and Loss'!E5</f>
        <v>0.66258100873485493</v>
      </c>
      <c r="F3" s="7">
        <f>'BS(Rewrite)'!F5/'Profit and Loss'!F5</f>
        <v>0.58317536333100539</v>
      </c>
    </row>
    <row r="4" spans="1:6" x14ac:dyDescent="0.25">
      <c r="A4" t="s">
        <v>88</v>
      </c>
      <c r="B4" s="7">
        <f>'BS(Rewrite)'!B24/'Profit and Loss'!B5</f>
        <v>0.2590195293384937</v>
      </c>
      <c r="C4" s="7">
        <f>'BS(Rewrite)'!C24/'Profit and Loss'!C5</f>
        <v>0.26046294131400516</v>
      </c>
      <c r="D4" s="7">
        <f>'BS(Rewrite)'!D24/'Profit and Loss'!D5</f>
        <v>0.28370786516853935</v>
      </c>
      <c r="E4" s="7">
        <f>'BS(Rewrite)'!E24/'Profit and Loss'!E5</f>
        <v>0.32964684887761808</v>
      </c>
      <c r="F4" s="7">
        <f>'BS(Rewrite)'!F24/'Profit and Loss'!F5</f>
        <v>0.31449333200305962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FDFD-ADDD-4BF1-84E3-009F9242A9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CC25-0E50-4AFD-88B9-F51A030D6142}">
  <dimension ref="A1"/>
  <sheetViews>
    <sheetView workbookViewId="0">
      <selection activeCell="K38" sqref="K38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2416-FC68-4CBA-9399-DEBD9DDF3615}">
  <dimension ref="A1"/>
  <sheetViews>
    <sheetView tabSelected="1"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and Loss</vt:lpstr>
      <vt:lpstr>Cash Flow</vt:lpstr>
      <vt:lpstr>Balance Sheet</vt:lpstr>
      <vt:lpstr>BS(Rewrite)</vt:lpstr>
      <vt:lpstr>Analysis of Sales</vt:lpstr>
      <vt:lpstr>Analysis of Ratios</vt:lpstr>
      <vt:lpstr>Operating costs</vt:lpstr>
      <vt:lpstr>Fixed assets</vt:lpstr>
      <vt:lpstr>Depreciation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2022-02-01T09:45:16Z</dcterms:modified>
</cp:coreProperties>
</file>