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nildo.santos\Downloads\"/>
    </mc:Choice>
  </mc:AlternateContent>
  <xr:revisionPtr revIDLastSave="0" documentId="13_ncr:1_{7A290651-7C62-48DA-ABEE-455B902B148A}" xr6:coauthVersionLast="47" xr6:coauthVersionMax="47" xr10:uidLastSave="{00000000-0000-0000-0000-000000000000}"/>
  <bookViews>
    <workbookView xWindow="-120" yWindow="-120" windowWidth="20730" windowHeight="11160" tabRatio="345" xr2:uid="{C93B9CB6-AE3A-4F71-97A4-AD5256AE9BBC}"/>
  </bookViews>
  <sheets>
    <sheet name="APP" sheetId="1" r:id="rId1"/>
    <sheet name="Tb_ Apoio" sheetId="2" r:id="rId2"/>
  </sheets>
  <definedNames>
    <definedName name="aporte">APP!$D$17</definedName>
    <definedName name="patrimonio">APP!$D$20</definedName>
    <definedName name="qtd_anos">APP!$D$18</definedName>
    <definedName name="rendimento_carteira">APP!$D$13</definedName>
    <definedName name="salario">APP!$D$12</definedName>
    <definedName name="sugestao_investimento">APP!$D$14</definedName>
    <definedName name="taxa_mensal">APP!$D$19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6" i="1" l="1"/>
  <c r="C37" i="1"/>
  <c r="C38" i="1"/>
  <c r="C39" i="1"/>
  <c r="C40" i="1"/>
  <c r="C35" i="1"/>
  <c r="H4" i="2"/>
  <c r="G4" i="2"/>
  <c r="A2" i="2"/>
  <c r="A8" i="2"/>
  <c r="A9" i="2"/>
  <c r="A10" i="2"/>
  <c r="A11" i="2"/>
  <c r="A12" i="2"/>
  <c r="A13" i="2"/>
  <c r="A14" i="2"/>
  <c r="A15" i="2"/>
  <c r="A16" i="2"/>
  <c r="A17" i="2"/>
  <c r="A18" i="2"/>
  <c r="A19" i="2"/>
  <c r="A3" i="2"/>
  <c r="A4" i="2"/>
  <c r="A5" i="2"/>
  <c r="A6" i="2"/>
  <c r="A7" i="2"/>
  <c r="C32" i="1"/>
  <c r="D14" i="1"/>
  <c r="D20" i="1"/>
  <c r="D21" i="1" s="1"/>
  <c r="C25" i="1"/>
  <c r="D25" i="1" s="1"/>
  <c r="C26" i="1"/>
  <c r="D26" i="1" s="1"/>
  <c r="C27" i="1"/>
  <c r="D27" i="1" s="1"/>
  <c r="C28" i="1"/>
  <c r="D28" i="1" s="1"/>
  <c r="C24" i="1"/>
  <c r="D24" i="1" s="1"/>
  <c r="D38" i="1" l="1"/>
  <c r="D37" i="1"/>
  <c r="D40" i="1"/>
  <c r="D39" i="1"/>
  <c r="D35" i="1"/>
  <c r="D36" i="1"/>
  <c r="D41" i="1" l="1"/>
</calcChain>
</file>

<file path=xl/sharedStrings.xml><?xml version="1.0" encoding="utf-8"?>
<sst xmlns="http://schemas.openxmlformats.org/spreadsheetml/2006/main" count="70" uniqueCount="33">
  <si>
    <t>Quanto investir por mês?</t>
  </si>
  <si>
    <t>Patrimônio acumulado?</t>
  </si>
  <si>
    <t xml:space="preserve"> Dividendos Mensais?</t>
  </si>
  <si>
    <t>Por Quantos Anos?</t>
  </si>
  <si>
    <t>Taxa de Rendimentos mensal?</t>
  </si>
  <si>
    <t>INVESTIMENTO MENSAL</t>
  </si>
  <si>
    <t>Quanto em 2 Anos?</t>
  </si>
  <si>
    <t>Quanto em 5 Anos?</t>
  </si>
  <si>
    <t>Quanto em 10 Anos?</t>
  </si>
  <si>
    <t>Quanto em 20 Anos?</t>
  </si>
  <si>
    <t>Quanto em 30 Anos?</t>
  </si>
  <si>
    <t>Cenários</t>
  </si>
  <si>
    <t>Dividendo</t>
  </si>
  <si>
    <t>Rendimento Carteira</t>
  </si>
  <si>
    <t>Salário</t>
  </si>
  <si>
    <t>CONFIGURAÇÕES</t>
  </si>
  <si>
    <t>Conservador</t>
  </si>
  <si>
    <t>Moderado</t>
  </si>
  <si>
    <t>VALOR A SER INESTIDO POR MÊS</t>
  </si>
  <si>
    <t>PERFIL</t>
  </si>
  <si>
    <t>TIPO DE FII</t>
  </si>
  <si>
    <t>Percentual Sugerido</t>
  </si>
  <si>
    <t>Valores</t>
  </si>
  <si>
    <t xml:space="preserve">PAPEL </t>
  </si>
  <si>
    <t>TIJOLO</t>
  </si>
  <si>
    <t>HÍBRIDOS</t>
  </si>
  <si>
    <t>FOFs</t>
  </si>
  <si>
    <t>DESENVOLVIMENTO</t>
  </si>
  <si>
    <t>HOTELARIAS</t>
  </si>
  <si>
    <t>%</t>
  </si>
  <si>
    <t>CHAVE</t>
  </si>
  <si>
    <t>Agressivo</t>
  </si>
  <si>
    <t>Sugestão de Investimento (30%)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</si>
</sst>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R$&quot;\ #,##0.00;[Red]\-&quot;R$&quot;\ #,##0.00"/>
    <numFmt numFmtId="44" formatCode="_-&quot;R$&quot;\ * #,##0.00_-;\-&quot;R$&quot;\ * #,##0.00_-;_-&quot;R$&quot;\ * &quot;-&quot;??_-;_-@_-"/>
    <numFmt numFmtId="164" formatCode="&quot;R$&quot;\ #,##0.00"/>
  </numFmts>
  <fonts count="1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22"/>
      <color theme="0"/>
      <name val="Segoe UI"/>
      <family val="2"/>
    </font>
    <font>
      <b/>
      <sz val="20"/>
      <color theme="0"/>
      <name val="Segoe UI"/>
      <family val="2"/>
    </font>
    <font>
      <b/>
      <sz val="11"/>
      <color theme="0"/>
      <name val="Segoe UI"/>
      <family val="2"/>
    </font>
    <font>
      <sz val="12"/>
      <name val="Segoe UI"/>
      <family val="2"/>
    </font>
    <font>
      <b/>
      <sz val="11"/>
      <color theme="1"/>
      <name val="Segoe UI"/>
      <family val="2"/>
    </font>
    <font>
      <b/>
      <sz val="11"/>
      <name val="Segoe UI"/>
      <family val="2"/>
    </font>
    <font>
      <sz val="12"/>
      <color theme="1"/>
      <name val="Segoe UI"/>
      <family val="2"/>
    </font>
    <font>
      <sz val="11"/>
      <color theme="1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EB9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1B8C6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dashed">
        <color theme="0" tint="-0.14996795556505021"/>
      </right>
      <top/>
      <bottom style="dashed">
        <color theme="0" tint="-0.14996795556505021"/>
      </bottom>
      <diagonal/>
    </border>
    <border>
      <left style="dashed">
        <color theme="0" tint="-0.14996795556505021"/>
      </left>
      <right style="dashed">
        <color theme="0" tint="-0.14996795556505021"/>
      </right>
      <top/>
      <bottom style="dashed">
        <color theme="0" tint="-0.14996795556505021"/>
      </bottom>
      <diagonal/>
    </border>
    <border>
      <left style="dashed">
        <color theme="0" tint="-0.14996795556505021"/>
      </left>
      <right style="medium">
        <color indexed="64"/>
      </right>
      <top/>
      <bottom style="dashed">
        <color theme="0" tint="-0.14996795556505021"/>
      </bottom>
      <diagonal/>
    </border>
    <border>
      <left style="medium">
        <color indexed="64"/>
      </left>
      <right style="dashed">
        <color theme="0" tint="-0.14996795556505021"/>
      </right>
      <top style="dashed">
        <color theme="0" tint="-0.14996795556505021"/>
      </top>
      <bottom style="dashed">
        <color theme="0" tint="-0.14996795556505021"/>
      </bottom>
      <diagonal/>
    </border>
    <border>
      <left style="dashed">
        <color theme="0" tint="-0.14996795556505021"/>
      </left>
      <right style="dashed">
        <color theme="0" tint="-0.14996795556505021"/>
      </right>
      <top style="dashed">
        <color theme="0" tint="-0.14996795556505021"/>
      </top>
      <bottom style="dashed">
        <color theme="0" tint="-0.14996795556505021"/>
      </bottom>
      <diagonal/>
    </border>
    <border>
      <left style="dashed">
        <color theme="0" tint="-0.14996795556505021"/>
      </left>
      <right style="medium">
        <color indexed="64"/>
      </right>
      <top style="dashed">
        <color theme="0" tint="-0.14996795556505021"/>
      </top>
      <bottom style="dashed">
        <color theme="0" tint="-0.14996795556505021"/>
      </bottom>
      <diagonal/>
    </border>
    <border>
      <left style="medium">
        <color indexed="64"/>
      </left>
      <right style="dashed">
        <color theme="0" tint="-0.14996795556505021"/>
      </right>
      <top style="dashed">
        <color theme="0" tint="-0.14996795556505021"/>
      </top>
      <bottom style="medium">
        <color indexed="64"/>
      </bottom>
      <diagonal/>
    </border>
    <border>
      <left style="dashed">
        <color theme="0" tint="-0.14996795556505021"/>
      </left>
      <right style="dashed">
        <color theme="0" tint="-0.14996795556505021"/>
      </right>
      <top style="dashed">
        <color theme="0" tint="-0.14996795556505021"/>
      </top>
      <bottom style="medium">
        <color indexed="64"/>
      </bottom>
      <diagonal/>
    </border>
    <border>
      <left style="dashed">
        <color theme="0" tint="-0.14996795556505021"/>
      </left>
      <right style="medium">
        <color indexed="64"/>
      </right>
      <top style="dashed">
        <color theme="0" tint="-0.1499679555650502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4" borderId="0" applyNumberFormat="0" applyBorder="0" applyAlignment="0" applyProtection="0"/>
  </cellStyleXfs>
  <cellXfs count="57">
    <xf numFmtId="0" fontId="0" fillId="0" borderId="0" xfId="0"/>
    <xf numFmtId="0" fontId="4" fillId="0" borderId="0" xfId="0" applyFont="1"/>
    <xf numFmtId="0" fontId="0" fillId="0" borderId="0" xfId="0" applyAlignment="1">
      <alignment horizontal="center"/>
    </xf>
    <xf numFmtId="164" fontId="10" fillId="0" borderId="6" xfId="1" applyNumberFormat="1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10" fontId="10" fillId="0" borderId="9" xfId="0" applyNumberFormat="1" applyFont="1" applyBorder="1" applyAlignment="1">
      <alignment horizontal="center"/>
    </xf>
    <xf numFmtId="8" fontId="11" fillId="5" borderId="9" xfId="0" applyNumberFormat="1" applyFont="1" applyFill="1" applyBorder="1" applyAlignment="1">
      <alignment horizontal="center"/>
    </xf>
    <xf numFmtId="8" fontId="11" fillId="5" borderId="12" xfId="0" applyNumberFormat="1" applyFont="1" applyFill="1" applyBorder="1" applyAlignment="1">
      <alignment horizontal="center"/>
    </xf>
    <xf numFmtId="0" fontId="12" fillId="2" borderId="4" xfId="0" applyFont="1" applyFill="1" applyBorder="1" applyAlignment="1">
      <alignment horizontal="left" indent="2"/>
    </xf>
    <xf numFmtId="164" fontId="13" fillId="2" borderId="5" xfId="0" applyNumberFormat="1" applyFont="1" applyFill="1" applyBorder="1" applyAlignment="1">
      <alignment horizontal="center"/>
    </xf>
    <xf numFmtId="164" fontId="13" fillId="2" borderId="6" xfId="0" applyNumberFormat="1" applyFont="1" applyFill="1" applyBorder="1" applyAlignment="1">
      <alignment horizontal="center"/>
    </xf>
    <xf numFmtId="0" fontId="12" fillId="2" borderId="7" xfId="0" applyFont="1" applyFill="1" applyBorder="1" applyAlignment="1">
      <alignment horizontal="left" indent="2"/>
    </xf>
    <xf numFmtId="164" fontId="13" fillId="2" borderId="8" xfId="0" applyNumberFormat="1" applyFont="1" applyFill="1" applyBorder="1" applyAlignment="1">
      <alignment horizontal="center"/>
    </xf>
    <xf numFmtId="164" fontId="13" fillId="2" borderId="9" xfId="0" applyNumberFormat="1" applyFont="1" applyFill="1" applyBorder="1" applyAlignment="1">
      <alignment horizontal="center"/>
    </xf>
    <xf numFmtId="0" fontId="12" fillId="2" borderId="10" xfId="0" applyFont="1" applyFill="1" applyBorder="1" applyAlignment="1">
      <alignment horizontal="left" indent="2"/>
    </xf>
    <xf numFmtId="164" fontId="13" fillId="2" borderId="11" xfId="0" applyNumberFormat="1" applyFont="1" applyFill="1" applyBorder="1" applyAlignment="1">
      <alignment horizontal="center"/>
    </xf>
    <xf numFmtId="164" fontId="13" fillId="2" borderId="12" xfId="0" applyNumberFormat="1" applyFont="1" applyFill="1" applyBorder="1" applyAlignment="1">
      <alignment horizontal="center"/>
    </xf>
    <xf numFmtId="0" fontId="7" fillId="6" borderId="1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left" indent="2"/>
    </xf>
    <xf numFmtId="0" fontId="12" fillId="2" borderId="5" xfId="0" applyFont="1" applyFill="1" applyBorder="1" applyAlignment="1">
      <alignment horizontal="left" indent="2"/>
    </xf>
    <xf numFmtId="0" fontId="12" fillId="2" borderId="7" xfId="0" applyFont="1" applyFill="1" applyBorder="1" applyAlignment="1">
      <alignment horizontal="left" indent="2"/>
    </xf>
    <xf numFmtId="0" fontId="12" fillId="2" borderId="8" xfId="0" applyFont="1" applyFill="1" applyBorder="1" applyAlignment="1">
      <alignment horizontal="left" indent="2"/>
    </xf>
    <xf numFmtId="0" fontId="12" fillId="2" borderId="10" xfId="0" applyFont="1" applyFill="1" applyBorder="1" applyAlignment="1">
      <alignment horizontal="left" indent="2"/>
    </xf>
    <xf numFmtId="0" fontId="12" fillId="2" borderId="11" xfId="0" applyFont="1" applyFill="1" applyBorder="1" applyAlignment="1">
      <alignment horizontal="left" indent="2"/>
    </xf>
    <xf numFmtId="0" fontId="9" fillId="2" borderId="4" xfId="0" applyFont="1" applyFill="1" applyBorder="1" applyAlignment="1">
      <alignment horizontal="left" indent="2"/>
    </xf>
    <xf numFmtId="0" fontId="9" fillId="2" borderId="5" xfId="0" applyFont="1" applyFill="1" applyBorder="1" applyAlignment="1">
      <alignment horizontal="left" indent="2"/>
    </xf>
    <xf numFmtId="0" fontId="9" fillId="2" borderId="7" xfId="0" applyFont="1" applyFill="1" applyBorder="1" applyAlignment="1">
      <alignment horizontal="left" indent="2"/>
    </xf>
    <xf numFmtId="0" fontId="9" fillId="2" borderId="8" xfId="0" applyFont="1" applyFill="1" applyBorder="1" applyAlignment="1">
      <alignment horizontal="left" indent="2"/>
    </xf>
    <xf numFmtId="0" fontId="9" fillId="2" borderId="10" xfId="0" applyFont="1" applyFill="1" applyBorder="1" applyAlignment="1">
      <alignment horizontal="left" indent="2"/>
    </xf>
    <xf numFmtId="0" fontId="9" fillId="2" borderId="11" xfId="0" applyFont="1" applyFill="1" applyBorder="1" applyAlignment="1">
      <alignment horizontal="left" indent="2"/>
    </xf>
    <xf numFmtId="0" fontId="5" fillId="4" borderId="0" xfId="3" applyBorder="1" applyAlignment="1">
      <alignment horizontal="left" indent="2"/>
    </xf>
    <xf numFmtId="0" fontId="5" fillId="4" borderId="0" xfId="3"/>
    <xf numFmtId="0" fontId="5" fillId="4" borderId="0" xfId="3" applyAlignment="1">
      <alignment horizontal="left"/>
    </xf>
    <xf numFmtId="9" fontId="0" fillId="0" borderId="0" xfId="0" applyNumberFormat="1"/>
    <xf numFmtId="0" fontId="3" fillId="7" borderId="0" xfId="0" applyFont="1" applyFill="1" applyAlignment="1">
      <alignment horizontal="center"/>
    </xf>
    <xf numFmtId="0" fontId="3" fillId="7" borderId="0" xfId="0" applyFont="1" applyFill="1"/>
    <xf numFmtId="0" fontId="3" fillId="5" borderId="0" xfId="0" applyFont="1" applyFill="1"/>
    <xf numFmtId="164" fontId="3" fillId="5" borderId="0" xfId="0" applyNumberFormat="1" applyFont="1" applyFill="1" applyAlignment="1">
      <alignment horizontal="left"/>
    </xf>
    <xf numFmtId="0" fontId="0" fillId="5" borderId="0" xfId="0" applyFill="1"/>
    <xf numFmtId="0" fontId="0" fillId="7" borderId="0" xfId="0" applyFill="1"/>
    <xf numFmtId="164" fontId="3" fillId="7" borderId="0" xfId="0" applyNumberFormat="1" applyFont="1" applyFill="1"/>
    <xf numFmtId="164" fontId="0" fillId="5" borderId="0" xfId="0" applyNumberFormat="1" applyFill="1"/>
    <xf numFmtId="0" fontId="0" fillId="0" borderId="13" xfId="0" applyBorder="1"/>
    <xf numFmtId="0" fontId="0" fillId="0" borderId="13" xfId="0" applyBorder="1" applyAlignment="1">
      <alignment horizontal="center"/>
    </xf>
    <xf numFmtId="9" fontId="0" fillId="0" borderId="13" xfId="0" applyNumberFormat="1" applyBorder="1"/>
    <xf numFmtId="9" fontId="5" fillId="4" borderId="0" xfId="2" applyFont="1" applyFill="1"/>
    <xf numFmtId="9" fontId="0" fillId="0" borderId="0" xfId="0" applyNumberFormat="1" applyAlignment="1">
      <alignment horizontal="center"/>
    </xf>
    <xf numFmtId="164" fontId="13" fillId="0" borderId="6" xfId="0" applyNumberFormat="1" applyFont="1" applyBorder="1" applyAlignment="1">
      <alignment horizontal="center"/>
    </xf>
    <xf numFmtId="10" fontId="13" fillId="0" borderId="9" xfId="0" applyNumberFormat="1" applyFont="1" applyBorder="1" applyAlignment="1">
      <alignment horizontal="center"/>
    </xf>
    <xf numFmtId="0" fontId="2" fillId="8" borderId="0" xfId="0" applyFont="1" applyFill="1" applyAlignment="1">
      <alignment horizontal="center"/>
    </xf>
    <xf numFmtId="0" fontId="2" fillId="8" borderId="0" xfId="0" applyFont="1" applyFill="1"/>
  </cellXfs>
  <cellStyles count="4">
    <cellStyle name="Moeda" xfId="1" builtinId="4"/>
    <cellStyle name="Neutro" xfId="3" builtinId="28"/>
    <cellStyle name="Normal" xfId="0" builtinId="0"/>
    <cellStyle name="Porcentagem" xfId="2" builtinId="5"/>
  </cellStyles>
  <dxfs count="0"/>
  <tableStyles count="0" defaultTableStyle="TableStyleMedium2" defaultPivotStyle="PivotStyleLight16"/>
  <colors>
    <mruColors>
      <color rgb="FF1B8C6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APP!$C$34</c:f>
              <c:strCache>
                <c:ptCount val="1"/>
                <c:pt idx="0">
                  <c:v>Percentual Sugerido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APP!$B$35:$B$40</c:f>
              <c:strCache>
                <c:ptCount val="6"/>
                <c:pt idx="0">
                  <c:v>PAPEL </c:v>
                </c:pt>
                <c:pt idx="1">
                  <c:v>TIJOLO</c:v>
                </c:pt>
                <c:pt idx="2">
                  <c:v>HÍBRIDOS</c:v>
                </c:pt>
                <c:pt idx="3">
                  <c:v>FOFs</c:v>
                </c:pt>
                <c:pt idx="4">
                  <c:v>DESENVOLVIMENTO</c:v>
                </c:pt>
                <c:pt idx="5">
                  <c:v>HOTELARIAS</c:v>
                </c:pt>
              </c:strCache>
            </c:strRef>
          </c:cat>
          <c:val>
            <c:numRef>
              <c:f>APP!$C$35:$C$40</c:f>
              <c:numCache>
                <c:formatCode>0%</c:formatCode>
                <c:ptCount val="6"/>
                <c:pt idx="0">
                  <c:v>0.5</c:v>
                </c:pt>
                <c:pt idx="1">
                  <c:v>0.1</c:v>
                </c:pt>
                <c:pt idx="2">
                  <c:v>0.05</c:v>
                </c:pt>
                <c:pt idx="3">
                  <c:v>0.05</c:v>
                </c:pt>
                <c:pt idx="4">
                  <c:v>0.2</c:v>
                </c:pt>
                <c:pt idx="5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D5-4220-A89B-44F6D1DBCF79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333375</xdr:colOff>
      <xdr:row>1</xdr:row>
      <xdr:rowOff>9525</xdr:rowOff>
    </xdr:from>
    <xdr:to>
      <xdr:col>4</xdr:col>
      <xdr:colOff>28575</xdr:colOff>
      <xdr:row>9</xdr:row>
      <xdr:rowOff>114300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BD7BFD85-E62B-BA52-FA05-977F195449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14300"/>
          <a:ext cx="7315200" cy="1628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41</xdr:row>
      <xdr:rowOff>66675</xdr:rowOff>
    </xdr:from>
    <xdr:to>
      <xdr:col>3</xdr:col>
      <xdr:colOff>1600199</xdr:colOff>
      <xdr:row>55</xdr:row>
      <xdr:rowOff>142875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5A651D3-64C3-B888-5116-C6FF8ECE2A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D0DAF-D78C-485C-93DD-619A71697AB2}">
  <dimension ref="A1:F64"/>
  <sheetViews>
    <sheetView showGridLines="0" showRowColHeaders="0" tabSelected="1" workbookViewId="0">
      <selection activeCell="E7" sqref="E7"/>
      <extLst>
        <ext xmlns:xlsdti="http://schemas.microsoft.com/office/spreadsheetml/2023/showDataTypeIcons" uri="{77bfe23e-c014-4d31-8a63-9c772dbf06b6}">
          <xlsdti:showDataTypeIcons visible="0"/>
        </ext>
      </extLst>
    </sheetView>
  </sheetViews>
  <sheetFormatPr defaultColWidth="0" defaultRowHeight="15" x14ac:dyDescent="0.25"/>
  <cols>
    <col min="1" max="1" width="5.28515625" customWidth="1"/>
    <col min="2" max="2" width="54" customWidth="1"/>
    <col min="3" max="3" width="30.85546875" bestFit="1" customWidth="1"/>
    <col min="4" max="4" width="24.140625" customWidth="1"/>
    <col min="5" max="5" width="10.7109375" customWidth="1"/>
    <col min="6" max="6" width="13.5703125" hidden="1"/>
    <col min="7" max="16384" width="9.140625" hidden="1"/>
  </cols>
  <sheetData>
    <row r="1" spans="2:4" ht="8.25" customHeight="1" x14ac:dyDescent="0.25"/>
    <row r="10" spans="2:4" ht="15.75" thickBot="1" x14ac:dyDescent="0.3"/>
    <row r="11" spans="2:4" ht="33" x14ac:dyDescent="0.25">
      <c r="B11" s="19" t="s">
        <v>15</v>
      </c>
      <c r="C11" s="20"/>
      <c r="D11" s="21"/>
    </row>
    <row r="12" spans="2:4" ht="17.25" x14ac:dyDescent="0.3">
      <c r="B12" s="24" t="s">
        <v>14</v>
      </c>
      <c r="C12" s="25"/>
      <c r="D12" s="53">
        <v>2000</v>
      </c>
    </row>
    <row r="13" spans="2:4" ht="17.25" x14ac:dyDescent="0.3">
      <c r="B13" s="26" t="s">
        <v>13</v>
      </c>
      <c r="C13" s="27"/>
      <c r="D13" s="54">
        <v>6.0000000000000001E-3</v>
      </c>
    </row>
    <row r="14" spans="2:4" ht="18" thickBot="1" x14ac:dyDescent="0.35">
      <c r="B14" s="28" t="s">
        <v>32</v>
      </c>
      <c r="C14" s="29"/>
      <c r="D14" s="16">
        <f>salario*30%</f>
        <v>600</v>
      </c>
    </row>
    <row r="15" spans="2:4" ht="15.75" thickBot="1" x14ac:dyDescent="0.3"/>
    <row r="16" spans="2:4" ht="29.25" customHeight="1" x14ac:dyDescent="0.25">
      <c r="B16" s="17" t="s">
        <v>5</v>
      </c>
      <c r="C16" s="18"/>
      <c r="D16" s="22"/>
    </row>
    <row r="17" spans="1:4" ht="17.25" x14ac:dyDescent="0.3">
      <c r="B17" s="30" t="s">
        <v>0</v>
      </c>
      <c r="C17" s="31"/>
      <c r="D17" s="3">
        <v>600</v>
      </c>
    </row>
    <row r="18" spans="1:4" ht="17.25" x14ac:dyDescent="0.3">
      <c r="B18" s="32" t="s">
        <v>3</v>
      </c>
      <c r="C18" s="33"/>
      <c r="D18" s="4">
        <v>10</v>
      </c>
    </row>
    <row r="19" spans="1:4" ht="17.25" x14ac:dyDescent="0.3">
      <c r="B19" s="32" t="s">
        <v>4</v>
      </c>
      <c r="C19" s="33"/>
      <c r="D19" s="5">
        <v>1.0789999999999999E-2</v>
      </c>
    </row>
    <row r="20" spans="1:4" ht="17.25" x14ac:dyDescent="0.3">
      <c r="B20" s="32" t="s">
        <v>1</v>
      </c>
      <c r="C20" s="33"/>
      <c r="D20" s="6">
        <f>FV(taxa_mensal,qtd_anos*12,aporte*-1)</f>
        <v>145970.52751810331</v>
      </c>
    </row>
    <row r="21" spans="1:4" ht="18" thickBot="1" x14ac:dyDescent="0.35">
      <c r="B21" s="34" t="s">
        <v>2</v>
      </c>
      <c r="C21" s="35"/>
      <c r="D21" s="7">
        <f>patrimonio*rendimento_carteira</f>
        <v>875.82316510861983</v>
      </c>
    </row>
    <row r="22" spans="1:4" ht="15.75" thickBot="1" x14ac:dyDescent="0.3"/>
    <row r="23" spans="1:4" ht="30.75" x14ac:dyDescent="0.25">
      <c r="B23" s="17" t="s">
        <v>11</v>
      </c>
      <c r="C23" s="18"/>
      <c r="D23" s="23" t="s">
        <v>12</v>
      </c>
    </row>
    <row r="24" spans="1:4" ht="17.25" x14ac:dyDescent="0.3">
      <c r="A24" s="1">
        <v>2</v>
      </c>
      <c r="B24" s="8" t="s">
        <v>6</v>
      </c>
      <c r="C24" s="9">
        <f>FV($D$19,$A24*12,$D$17*-1)</f>
        <v>16336.57637858713</v>
      </c>
      <c r="D24" s="10">
        <f>C24*rendimento_carteira</f>
        <v>98.01945827152278</v>
      </c>
    </row>
    <row r="25" spans="1:4" ht="17.25" x14ac:dyDescent="0.3">
      <c r="A25" s="1">
        <v>5</v>
      </c>
      <c r="B25" s="11" t="s">
        <v>7</v>
      </c>
      <c r="C25" s="12">
        <f>FV($D$19,$A25*12,$D$17*-1)</f>
        <v>50266.148399092584</v>
      </c>
      <c r="D25" s="13">
        <f>C25*rendimento_carteira</f>
        <v>301.59689039455549</v>
      </c>
    </row>
    <row r="26" spans="1:4" ht="17.25" x14ac:dyDescent="0.3">
      <c r="A26" s="1">
        <v>10</v>
      </c>
      <c r="B26" s="11" t="s">
        <v>8</v>
      </c>
      <c r="C26" s="12">
        <f>FV($D$19,$A26*12,$D$17*-1)</f>
        <v>145970.52751810331</v>
      </c>
      <c r="D26" s="13">
        <f>C26*rendimento_carteira</f>
        <v>875.82316510861983</v>
      </c>
    </row>
    <row r="27" spans="1:4" ht="17.25" x14ac:dyDescent="0.3">
      <c r="A27" s="1">
        <v>20</v>
      </c>
      <c r="B27" s="11" t="s">
        <v>9</v>
      </c>
      <c r="C27" s="12">
        <f>FV($D$19,$A27*12,$D$17*-1)</f>
        <v>675119.04005824833</v>
      </c>
      <c r="D27" s="13">
        <f>C27*rendimento_carteira</f>
        <v>4050.71424034949</v>
      </c>
    </row>
    <row r="28" spans="1:4" ht="18" thickBot="1" x14ac:dyDescent="0.35">
      <c r="A28" s="1">
        <v>30</v>
      </c>
      <c r="B28" s="14" t="s">
        <v>10</v>
      </c>
      <c r="C28" s="15">
        <f>FV($D$19,$A28*12,$D$17*-1)</f>
        <v>2593301.7930028285</v>
      </c>
      <c r="D28" s="16">
        <f>C28*rendimento_carteira</f>
        <v>15559.810758016971</v>
      </c>
    </row>
    <row r="31" spans="1:4" x14ac:dyDescent="0.25">
      <c r="B31" s="36" t="s">
        <v>19</v>
      </c>
      <c r="C31" s="38" t="s">
        <v>31</v>
      </c>
      <c r="D31" s="37"/>
    </row>
    <row r="32" spans="1:4" x14ac:dyDescent="0.25">
      <c r="B32" s="42" t="s">
        <v>18</v>
      </c>
      <c r="C32" s="43">
        <f>aporte</f>
        <v>600</v>
      </c>
      <c r="D32" s="44"/>
    </row>
    <row r="34" spans="2:4" x14ac:dyDescent="0.25">
      <c r="B34" s="40" t="s">
        <v>20</v>
      </c>
      <c r="C34" s="41" t="s">
        <v>21</v>
      </c>
      <c r="D34" s="41" t="s">
        <v>22</v>
      </c>
    </row>
    <row r="35" spans="2:4" x14ac:dyDescent="0.25">
      <c r="B35" s="2" t="s">
        <v>23</v>
      </c>
      <c r="C35" s="52">
        <f>VLOOKUP($C$31&amp;"-"&amp;B35,'Tb_ Apoio'!$A$1:$D$19,4,FALSE)</f>
        <v>0.5</v>
      </c>
      <c r="D35" s="47">
        <f>C35*$C$32</f>
        <v>300</v>
      </c>
    </row>
    <row r="36" spans="2:4" x14ac:dyDescent="0.25">
      <c r="B36" s="2" t="s">
        <v>24</v>
      </c>
      <c r="C36" s="52">
        <f>VLOOKUP($C$31&amp;"-"&amp;B36,'Tb_ Apoio'!$A$1:$D$19,4,FALSE)</f>
        <v>0.1</v>
      </c>
      <c r="D36" s="47">
        <f t="shared" ref="D36:D40" si="0">C36*$C$32</f>
        <v>60</v>
      </c>
    </row>
    <row r="37" spans="2:4" x14ac:dyDescent="0.25">
      <c r="B37" s="2" t="s">
        <v>25</v>
      </c>
      <c r="C37" s="52">
        <f>VLOOKUP($C$31&amp;"-"&amp;B37,'Tb_ Apoio'!$A$1:$D$19,4,FALSE)</f>
        <v>0.05</v>
      </c>
      <c r="D37" s="47">
        <f t="shared" si="0"/>
        <v>30</v>
      </c>
    </row>
    <row r="38" spans="2:4" x14ac:dyDescent="0.25">
      <c r="B38" s="2" t="s">
        <v>26</v>
      </c>
      <c r="C38" s="52">
        <f>VLOOKUP($C$31&amp;"-"&amp;B38,'Tb_ Apoio'!$A$1:$D$19,4,FALSE)</f>
        <v>0.05</v>
      </c>
      <c r="D38" s="47">
        <f t="shared" si="0"/>
        <v>30</v>
      </c>
    </row>
    <row r="39" spans="2:4" x14ac:dyDescent="0.25">
      <c r="B39" s="2" t="s">
        <v>27</v>
      </c>
      <c r="C39" s="52">
        <f>VLOOKUP($C$31&amp;"-"&amp;B39,'Tb_ Apoio'!$A$1:$D$19,4,FALSE)</f>
        <v>0.2</v>
      </c>
      <c r="D39" s="47">
        <f t="shared" si="0"/>
        <v>120</v>
      </c>
    </row>
    <row r="40" spans="2:4" x14ac:dyDescent="0.25">
      <c r="B40" s="2" t="s">
        <v>28</v>
      </c>
      <c r="C40" s="52">
        <f>VLOOKUP($C$31&amp;"-"&amp;B40,'Tb_ Apoio'!$A$1:$D$19,4,FALSE)</f>
        <v>0.1</v>
      </c>
      <c r="D40" s="47">
        <f t="shared" si="0"/>
        <v>60</v>
      </c>
    </row>
    <row r="41" spans="2:4" x14ac:dyDescent="0.25">
      <c r="B41" s="45"/>
      <c r="C41" s="45"/>
      <c r="D41" s="46">
        <f>SUM(D35:D40)</f>
        <v>600</v>
      </c>
    </row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</sheetData>
  <mergeCells count="11">
    <mergeCell ref="B23:C23"/>
    <mergeCell ref="B19:C19"/>
    <mergeCell ref="B18:C18"/>
    <mergeCell ref="B17:C17"/>
    <mergeCell ref="B20:C20"/>
    <mergeCell ref="B21:C21"/>
    <mergeCell ref="B16:D16"/>
    <mergeCell ref="B12:C12"/>
    <mergeCell ref="B13:C13"/>
    <mergeCell ref="B14:C14"/>
    <mergeCell ref="B11:D11"/>
  </mergeCells>
  <dataValidations count="1">
    <dataValidation type="list" allowBlank="1" showInputMessage="1" showErrorMessage="1" sqref="C31" xr:uid="{F7A46456-D93F-4453-A94A-A8EA8162D248}">
      <formula1>"Conservador,Moderado,Agressivo"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8D356-2CE2-4975-B959-EB6ED3E91C29}">
  <dimension ref="A1:H19"/>
  <sheetViews>
    <sheetView workbookViewId="0">
      <selection activeCell="F22" sqref="F22"/>
    </sheetView>
  </sheetViews>
  <sheetFormatPr defaultRowHeight="15" x14ac:dyDescent="0.25"/>
  <cols>
    <col min="1" max="1" width="28.5703125" bestFit="1" customWidth="1"/>
    <col min="2" max="2" width="12.140625" bestFit="1" customWidth="1"/>
    <col min="3" max="3" width="18.5703125" bestFit="1" customWidth="1"/>
    <col min="7" max="7" width="16.85546875" bestFit="1" customWidth="1"/>
    <col min="8" max="8" width="16" customWidth="1"/>
  </cols>
  <sheetData>
    <row r="1" spans="1:8" x14ac:dyDescent="0.25">
      <c r="A1" s="55" t="s">
        <v>30</v>
      </c>
      <c r="B1" s="56" t="s">
        <v>19</v>
      </c>
      <c r="C1" s="56" t="s">
        <v>20</v>
      </c>
      <c r="D1" s="55" t="s">
        <v>29</v>
      </c>
    </row>
    <row r="2" spans="1:8" x14ac:dyDescent="0.25">
      <c r="A2" t="str">
        <f>B2&amp;"-"&amp;C2</f>
        <v xml:space="preserve">Conservador-PAPEL </v>
      </c>
      <c r="B2" t="s">
        <v>16</v>
      </c>
      <c r="C2" s="2" t="s">
        <v>23</v>
      </c>
      <c r="D2" s="39">
        <v>0.3</v>
      </c>
    </row>
    <row r="3" spans="1:8" x14ac:dyDescent="0.25">
      <c r="A3" t="str">
        <f t="shared" ref="A3:A19" si="0">B3&amp;"-"&amp;C3</f>
        <v>Conservador-TIJOLO</v>
      </c>
      <c r="B3" t="s">
        <v>16</v>
      </c>
      <c r="C3" s="2" t="s">
        <v>24</v>
      </c>
      <c r="D3" s="39">
        <v>0.5</v>
      </c>
      <c r="H3" s="2" t="s">
        <v>29</v>
      </c>
    </row>
    <row r="4" spans="1:8" x14ac:dyDescent="0.25">
      <c r="A4" t="str">
        <f t="shared" si="0"/>
        <v>Conservador-HÍBRIDOS</v>
      </c>
      <c r="B4" t="s">
        <v>16</v>
      </c>
      <c r="C4" s="2" t="s">
        <v>25</v>
      </c>
      <c r="D4" s="39">
        <v>0.1</v>
      </c>
      <c r="G4" s="37" t="str">
        <f>A9</f>
        <v>Moderado-TIJOLO</v>
      </c>
      <c r="H4" s="51">
        <f>VLOOKUP(G4,$A$1:$D$19,4,FALSE)</f>
        <v>0.35</v>
      </c>
    </row>
    <row r="5" spans="1:8" x14ac:dyDescent="0.25">
      <c r="A5" t="str">
        <f t="shared" si="0"/>
        <v>Conservador-FOFs</v>
      </c>
      <c r="B5" t="s">
        <v>16</v>
      </c>
      <c r="C5" s="2" t="s">
        <v>26</v>
      </c>
      <c r="D5" s="39">
        <v>0.1</v>
      </c>
    </row>
    <row r="6" spans="1:8" x14ac:dyDescent="0.25">
      <c r="A6" t="str">
        <f t="shared" si="0"/>
        <v>Conservador-DESENVOLVIMENTO</v>
      </c>
      <c r="B6" t="s">
        <v>16</v>
      </c>
      <c r="C6" s="2" t="s">
        <v>27</v>
      </c>
      <c r="D6" s="39">
        <v>0</v>
      </c>
    </row>
    <row r="7" spans="1:8" ht="15.75" thickBot="1" x14ac:dyDescent="0.3">
      <c r="A7" s="48" t="str">
        <f t="shared" si="0"/>
        <v>Conservador-HOTELARIAS</v>
      </c>
      <c r="B7" s="48" t="s">
        <v>16</v>
      </c>
      <c r="C7" s="49" t="s">
        <v>28</v>
      </c>
      <c r="D7" s="50">
        <v>0</v>
      </c>
    </row>
    <row r="8" spans="1:8" x14ac:dyDescent="0.25">
      <c r="A8" t="str">
        <f t="shared" si="0"/>
        <v xml:space="preserve">Moderado-PAPEL </v>
      </c>
      <c r="B8" t="s">
        <v>17</v>
      </c>
      <c r="C8" s="2" t="s">
        <v>23</v>
      </c>
      <c r="D8" s="39">
        <v>0.32</v>
      </c>
    </row>
    <row r="9" spans="1:8" x14ac:dyDescent="0.25">
      <c r="A9" t="str">
        <f t="shared" si="0"/>
        <v>Moderado-TIJOLO</v>
      </c>
      <c r="B9" t="s">
        <v>17</v>
      </c>
      <c r="C9" s="2" t="s">
        <v>24</v>
      </c>
      <c r="D9" s="39">
        <v>0.35</v>
      </c>
    </row>
    <row r="10" spans="1:8" x14ac:dyDescent="0.25">
      <c r="A10" t="str">
        <f t="shared" si="0"/>
        <v>Moderado-HÍBRIDOS</v>
      </c>
      <c r="B10" t="s">
        <v>17</v>
      </c>
      <c r="C10" s="2" t="s">
        <v>25</v>
      </c>
      <c r="D10" s="39">
        <v>0.08</v>
      </c>
    </row>
    <row r="11" spans="1:8" x14ac:dyDescent="0.25">
      <c r="A11" t="str">
        <f t="shared" si="0"/>
        <v>Moderado-FOFs</v>
      </c>
      <c r="B11" t="s">
        <v>17</v>
      </c>
      <c r="C11" s="2" t="s">
        <v>26</v>
      </c>
      <c r="D11" s="39">
        <v>0.05</v>
      </c>
    </row>
    <row r="12" spans="1:8" x14ac:dyDescent="0.25">
      <c r="A12" t="str">
        <f t="shared" si="0"/>
        <v>Moderado-DESENVOLVIMENTO</v>
      </c>
      <c r="B12" t="s">
        <v>17</v>
      </c>
      <c r="C12" s="2" t="s">
        <v>27</v>
      </c>
      <c r="D12" s="39">
        <v>0.1</v>
      </c>
    </row>
    <row r="13" spans="1:8" ht="15.75" thickBot="1" x14ac:dyDescent="0.3">
      <c r="A13" s="48" t="str">
        <f t="shared" si="0"/>
        <v>Moderado-HOTELARIAS</v>
      </c>
      <c r="B13" s="48" t="s">
        <v>17</v>
      </c>
      <c r="C13" s="49" t="s">
        <v>28</v>
      </c>
      <c r="D13" s="50">
        <v>0.1</v>
      </c>
    </row>
    <row r="14" spans="1:8" x14ac:dyDescent="0.25">
      <c r="A14" t="str">
        <f t="shared" si="0"/>
        <v xml:space="preserve">Agressivo-PAPEL </v>
      </c>
      <c r="B14" t="s">
        <v>31</v>
      </c>
      <c r="C14" s="2" t="s">
        <v>23</v>
      </c>
      <c r="D14" s="39">
        <v>0.5</v>
      </c>
    </row>
    <row r="15" spans="1:8" x14ac:dyDescent="0.25">
      <c r="A15" t="str">
        <f t="shared" si="0"/>
        <v>Agressivo-TIJOLO</v>
      </c>
      <c r="B15" t="s">
        <v>31</v>
      </c>
      <c r="C15" s="2" t="s">
        <v>24</v>
      </c>
      <c r="D15" s="39">
        <v>0.1</v>
      </c>
    </row>
    <row r="16" spans="1:8" x14ac:dyDescent="0.25">
      <c r="A16" t="str">
        <f t="shared" si="0"/>
        <v>Agressivo-HÍBRIDOS</v>
      </c>
      <c r="B16" t="s">
        <v>31</v>
      </c>
      <c r="C16" s="2" t="s">
        <v>25</v>
      </c>
      <c r="D16" s="39">
        <v>0.05</v>
      </c>
    </row>
    <row r="17" spans="1:4" x14ac:dyDescent="0.25">
      <c r="A17" t="str">
        <f t="shared" si="0"/>
        <v>Agressivo-FOFs</v>
      </c>
      <c r="B17" t="s">
        <v>31</v>
      </c>
      <c r="C17" s="2" t="s">
        <v>26</v>
      </c>
      <c r="D17" s="39">
        <v>0.05</v>
      </c>
    </row>
    <row r="18" spans="1:4" x14ac:dyDescent="0.25">
      <c r="A18" t="str">
        <f t="shared" si="0"/>
        <v>Agressivo-DESENVOLVIMENTO</v>
      </c>
      <c r="B18" t="s">
        <v>31</v>
      </c>
      <c r="C18" s="2" t="s">
        <v>27</v>
      </c>
      <c r="D18" s="39">
        <v>0.2</v>
      </c>
    </row>
    <row r="19" spans="1:4" x14ac:dyDescent="0.25">
      <c r="A19" t="str">
        <f t="shared" si="0"/>
        <v>Agressivo-HOTELARIAS</v>
      </c>
      <c r="B19" t="s">
        <v>31</v>
      </c>
      <c r="C19" s="2" t="s">
        <v>28</v>
      </c>
      <c r="D19" s="39">
        <v>0.1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7</vt:i4>
      </vt:variant>
    </vt:vector>
  </HeadingPairs>
  <TitlesOfParts>
    <vt:vector size="9" baseType="lpstr">
      <vt:lpstr>APP</vt:lpstr>
      <vt:lpstr>Tb_ Apoio</vt:lpstr>
      <vt:lpstr>aporte</vt:lpstr>
      <vt:lpstr>patrimonio</vt:lpstr>
      <vt:lpstr>qtd_anos</vt:lpstr>
      <vt:lpstr>rendimento_carteira</vt:lpstr>
      <vt:lpstr>salario</vt:lpstr>
      <vt:lpstr>sugestao_investimento</vt:lpstr>
      <vt:lpstr>taxa_mensal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Jenildo da Silva Santos</dc:creator>
  <cp:lastModifiedBy>Jenildo da Silva Santos</cp:lastModifiedBy>
  <dcterms:created xsi:type="dcterms:W3CDTF">2025-05-26T23:10:05Z</dcterms:created>
  <dcterms:modified xsi:type="dcterms:W3CDTF">2025-05-27T23:19:13Z</dcterms:modified>
</cp:coreProperties>
</file>