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ne-way ANOVA" sheetId="1" state="visible" r:id="rId2"/>
    <sheet name="Factorial ANOVA" sheetId="2" state="visible" r:id="rId3"/>
    <sheet name="Alpha error inflation" sheetId="3" state="visible" r:id="rId4"/>
  </sheet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SJ</author>
  </authors>
  <commentList>
    <comment ref="H28" authorId="0">
      <text>
        <r>
          <rPr>
            <sz val="12"/>
            <rFont val="Arial"/>
            <family val="2"/>
          </rPr>
          <t xml:space="preserve">(αβ)</t>
        </r>
        <r>
          <rPr>
            <vertAlign val="subscript"/>
            <sz val="12"/>
            <rFont val="Arial"/>
            <family val="2"/>
          </rPr>
          <t xml:space="preserve">rc</t>
        </r>
        <r>
          <rPr>
            <sz val="12"/>
            <rFont val="Arial"/>
            <family val="2"/>
          </rPr>
          <t xml:space="preserve"> = Y</t>
        </r>
        <r>
          <rPr>
            <vertAlign val="subscript"/>
            <sz val="12"/>
            <rFont val="Arial"/>
            <family val="2"/>
          </rPr>
          <t xml:space="preserve">rc</t>
        </r>
        <r>
          <rPr>
            <sz val="12"/>
            <rFont val="Arial"/>
            <family val="2"/>
          </rPr>
          <t xml:space="preserve"> – Y</t>
        </r>
        <r>
          <rPr>
            <vertAlign val="subscript"/>
            <sz val="12"/>
            <rFont val="Arial"/>
            <family val="2"/>
          </rPr>
          <t xml:space="preserve">r.</t>
        </r>
        <r>
          <rPr>
            <sz val="12"/>
            <rFont val="Arial"/>
            <family val="2"/>
          </rPr>
          <t xml:space="preserve"> – Y</t>
        </r>
        <r>
          <rPr>
            <vertAlign val="subscript"/>
            <sz val="12"/>
            <rFont val="Arial"/>
            <family val="2"/>
          </rPr>
          <t xml:space="preserve">.c</t>
        </r>
        <r>
          <rPr>
            <sz val="12"/>
            <rFont val="Arial"/>
            <family val="2"/>
          </rPr>
          <t xml:space="preserve"> + Y</t>
        </r>
        <r>
          <rPr>
            <vertAlign val="subscript"/>
            <sz val="12"/>
            <rFont val="Arial"/>
            <family val="2"/>
          </rPr>
          <t xml:space="preserve">..</t>
        </r>
        <r>
          <rPr>
            <sz val="12"/>
            <rFont val="Arial"/>
            <family val="2"/>
          </rPr>
          <t xml:space="preserve">
squared and multiplied by the N for that cell (3)</t>
        </r>
      </text>
    </comment>
  </commentList>
</comments>
</file>

<file path=xl/sharedStrings.xml><?xml version="1.0" encoding="utf-8"?>
<sst xmlns="http://schemas.openxmlformats.org/spreadsheetml/2006/main" count="154" uniqueCount="40">
  <si>
    <t xml:space="preserve">ID</t>
  </si>
  <si>
    <t xml:space="preserve">drug</t>
  </si>
  <si>
    <t xml:space="preserve">therapy</t>
  </si>
  <si>
    <t xml:space="preserve">mood.gain</t>
  </si>
  <si>
    <t xml:space="preserve">within</t>
  </si>
  <si>
    <t xml:space="preserve">within²</t>
  </si>
  <si>
    <t xml:space="preserve">total</t>
  </si>
  <si>
    <t xml:space="preserve">total²</t>
  </si>
  <si>
    <t xml:space="preserve">Sum of squares (SS)</t>
  </si>
  <si>
    <t xml:space="preserve">anxifree</t>
  </si>
  <si>
    <t xml:space="preserve">no.therapy</t>
  </si>
  <si>
    <t xml:space="preserve">Means</t>
  </si>
  <si>
    <t xml:space="preserve">between</t>
  </si>
  <si>
    <t xml:space="preserve">joyzepam</t>
  </si>
  <si>
    <t xml:space="preserve">CBT</t>
  </si>
  <si>
    <t xml:space="preserve">placebo</t>
  </si>
  <si>
    <t xml:space="preserve">SS</t>
  </si>
  <si>
    <t xml:space="preserve">df</t>
  </si>
  <si>
    <t xml:space="preserve">MS</t>
  </si>
  <si>
    <t xml:space="preserve">F</t>
  </si>
  <si>
    <t xml:space="preserve">p</t>
  </si>
  <si>
    <t xml:space="preserve">η²</t>
  </si>
  <si>
    <t xml:space="preserve">ω²</t>
  </si>
  <si>
    <t xml:space="preserve">Main effects</t>
  </si>
  <si>
    <t xml:space="preserve">Residuals</t>
  </si>
  <si>
    <r>
      <rPr>
        <b val="true"/>
        <sz val="10"/>
        <rFont val="Arial"/>
        <family val="2"/>
      </rPr>
      <t xml:space="preserve">SS</t>
    </r>
    <r>
      <rPr>
        <b val="true"/>
        <vertAlign val="subscript"/>
        <sz val="10"/>
        <rFont val="Arial"/>
        <family val="2"/>
      </rPr>
      <t xml:space="preserve">T</t>
    </r>
  </si>
  <si>
    <t xml:space="preserve">Main effects + interaction</t>
  </si>
  <si>
    <r>
      <rPr>
        <sz val="10"/>
        <rFont val="Arial"/>
        <family val="2"/>
      </rPr>
      <t xml:space="preserve">Y</t>
    </r>
    <r>
      <rPr>
        <vertAlign val="subscript"/>
        <sz val="10"/>
        <rFont val="Arial"/>
        <family val="2"/>
      </rPr>
      <t xml:space="preserve">.1</t>
    </r>
    <r>
      <rPr>
        <sz val="10"/>
        <rFont val="Arial"/>
        <family val="2"/>
      </rPr>
      <t xml:space="preserve">: no ther.</t>
    </r>
  </si>
  <si>
    <r>
      <rPr>
        <sz val="10"/>
        <rFont val="Arial"/>
        <family val="2"/>
      </rPr>
      <t xml:space="preserve">Y</t>
    </r>
    <r>
      <rPr>
        <vertAlign val="subscript"/>
        <sz val="10"/>
        <rFont val="Arial"/>
        <family val="2"/>
      </rPr>
      <t xml:space="preserve">.1</t>
    </r>
    <r>
      <rPr>
        <sz val="10"/>
        <rFont val="Arial"/>
        <family val="2"/>
      </rPr>
      <t xml:space="preserve">: CBT</t>
    </r>
  </si>
  <si>
    <r>
      <rPr>
        <sz val="10"/>
        <rFont val="Arial"/>
        <family val="2"/>
      </rPr>
      <t xml:space="preserve">Y</t>
    </r>
    <r>
      <rPr>
        <vertAlign val="subscript"/>
        <sz val="10"/>
        <rFont val="Arial"/>
        <family val="2"/>
      </rPr>
      <t xml:space="preserve">..</t>
    </r>
  </si>
  <si>
    <r>
      <rPr>
        <sz val="10"/>
        <rFont val="Arial"/>
        <family val="2"/>
      </rPr>
      <t xml:space="preserve">Y</t>
    </r>
    <r>
      <rPr>
        <vertAlign val="subscript"/>
        <sz val="10"/>
        <rFont val="Arial"/>
        <family val="2"/>
      </rPr>
      <t xml:space="preserve">1.</t>
    </r>
    <r>
      <rPr>
        <sz val="10"/>
        <rFont val="Arial"/>
        <family val="2"/>
      </rPr>
      <t xml:space="preserve">: placebo</t>
    </r>
  </si>
  <si>
    <r>
      <rPr>
        <sz val="10"/>
        <rFont val="Arial"/>
        <family val="2"/>
      </rPr>
      <t xml:space="preserve">Y</t>
    </r>
    <r>
      <rPr>
        <vertAlign val="subscript"/>
        <sz val="10"/>
        <rFont val="Arial"/>
        <family val="2"/>
      </rPr>
      <t xml:space="preserve">2.</t>
    </r>
    <r>
      <rPr>
        <sz val="10"/>
        <rFont val="Arial"/>
        <family val="2"/>
      </rPr>
      <t xml:space="preserve">: anxifree</t>
    </r>
  </si>
  <si>
    <r>
      <rPr>
        <sz val="10"/>
        <rFont val="Arial"/>
        <family val="2"/>
      </rPr>
      <t xml:space="preserve">Y</t>
    </r>
    <r>
      <rPr>
        <vertAlign val="subscript"/>
        <sz val="10"/>
        <rFont val="Arial"/>
        <family val="2"/>
      </rPr>
      <t xml:space="preserve">1.</t>
    </r>
    <r>
      <rPr>
        <sz val="10"/>
        <rFont val="Arial"/>
        <family val="2"/>
      </rPr>
      <t xml:space="preserve">: joyzepam</t>
    </r>
  </si>
  <si>
    <r>
      <rPr>
        <sz val="10"/>
        <rFont val="Arial"/>
        <family val="2"/>
      </rPr>
      <t xml:space="preserve">Y</t>
    </r>
    <r>
      <rPr>
        <vertAlign val="subscript"/>
        <sz val="12"/>
        <rFont val="Times New Roman"/>
        <family val="1"/>
      </rPr>
      <t xml:space="preserve">1. </t>
    </r>
  </si>
  <si>
    <r>
      <rPr>
        <sz val="10"/>
        <rFont val="Arial"/>
        <family val="2"/>
      </rPr>
      <t xml:space="preserve">Y</t>
    </r>
    <r>
      <rPr>
        <vertAlign val="subscript"/>
        <sz val="12"/>
        <rFont val="Times New Roman"/>
        <family val="1"/>
      </rPr>
      <t xml:space="preserve">2. </t>
    </r>
  </si>
  <si>
    <r>
      <rPr>
        <sz val="10"/>
        <rFont val="Arial"/>
        <family val="2"/>
      </rPr>
      <t xml:space="preserve">Y</t>
    </r>
    <r>
      <rPr>
        <vertAlign val="subscript"/>
        <sz val="12"/>
        <rFont val="Times New Roman"/>
        <family val="1"/>
      </rPr>
      <t xml:space="preserve">3. </t>
    </r>
  </si>
  <si>
    <t xml:space="preserve">drug * therapy</t>
  </si>
  <si>
    <t xml:space="preserve">Levels</t>
  </si>
  <si>
    <t xml:space="preserve">Comparisons</t>
  </si>
  <si>
    <t xml:space="preserve">α (experiment-wise)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</si>
</sst>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"/>
    <numFmt numFmtId="168" formatCode="0.0000"/>
  </numFmts>
  <fonts count="2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sz val="10"/>
      <color rgb="FFE8A202"/>
      <name val="Arial"/>
      <family val="2"/>
    </font>
    <font>
      <b val="true"/>
      <i val="true"/>
      <sz val="10"/>
      <color rgb="FFC9211E"/>
      <name val="Arial"/>
      <family val="2"/>
    </font>
    <font>
      <b val="true"/>
      <i val="true"/>
      <sz val="10"/>
      <color rgb="FF168253"/>
      <name val="Arial"/>
      <family val="2"/>
    </font>
    <font>
      <b val="true"/>
      <i val="true"/>
      <sz val="10"/>
      <color rgb="FF2A6099"/>
      <name val="Arial"/>
      <family val="2"/>
    </font>
    <font>
      <b val="true"/>
      <sz val="10"/>
      <color rgb="FFE8A202"/>
      <name val="Arial"/>
      <family val="2"/>
    </font>
    <font>
      <b val="true"/>
      <i val="true"/>
      <sz val="10"/>
      <color rgb="FFE8A202"/>
      <name val="Arial"/>
      <family val="2"/>
    </font>
    <font>
      <sz val="10"/>
      <color rgb="FF168253"/>
      <name val="Arial"/>
      <family val="2"/>
    </font>
    <font>
      <b val="true"/>
      <sz val="10"/>
      <name val="Arial"/>
      <family val="2"/>
    </font>
    <font>
      <sz val="10"/>
      <color rgb="FF2A6099"/>
      <name val="Arial"/>
      <family val="2"/>
    </font>
    <font>
      <sz val="10"/>
      <color rgb="FF2323DC"/>
      <name val="Arial"/>
      <family val="2"/>
    </font>
    <font>
      <i val="true"/>
      <sz val="10"/>
      <name val="Arial"/>
      <family val="2"/>
    </font>
    <font>
      <sz val="10"/>
      <color rgb="FF00AE00"/>
      <name val="Arial"/>
      <family val="2"/>
    </font>
    <font>
      <b val="true"/>
      <i val="true"/>
      <sz val="10"/>
      <name val="Arial"/>
      <family val="2"/>
    </font>
    <font>
      <b val="true"/>
      <vertAlign val="sub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12"/>
      <name val="Times New Roman"/>
      <family val="1"/>
    </font>
    <font>
      <sz val="12"/>
      <name val="Arial"/>
      <family val="2"/>
    </font>
    <font>
      <vertAlign val="subscript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168253"/>
        </patternFill>
      </fill>
    </dxf>
    <dxf>
      <fill>
        <patternFill patternType="solid">
          <fgColor rgb="FF2A6099"/>
        </patternFill>
      </fill>
    </dxf>
    <dxf>
      <fill>
        <patternFill patternType="solid">
          <fgColor rgb="FFC9211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E00"/>
      <rgbColor rgb="FF000080"/>
      <rgbColor rgb="FF808000"/>
      <rgbColor rgb="FF800080"/>
      <rgbColor rgb="FF16825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8A202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2323D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9.35"/>
    <col collapsed="false" customWidth="true" hidden="false" outlineLevel="0" max="3" min="3" style="0" width="12.41"/>
    <col collapsed="false" customWidth="true" hidden="false" outlineLevel="0" max="4" min="4" style="0" width="9.91"/>
    <col collapsed="false" customWidth="true" hidden="false" outlineLevel="0" max="5" min="5" style="0" width="6.16"/>
    <col collapsed="false" customWidth="true" hidden="false" outlineLevel="0" max="6" min="6" style="0" width="6.71"/>
    <col collapsed="false" customWidth="true" hidden="false" outlineLevel="0" max="7" min="7" style="0" width="8.23"/>
    <col collapsed="false" customWidth="true" hidden="false" outlineLevel="0" max="8" min="8" style="0" width="8.79"/>
    <col collapsed="false" customWidth="true" hidden="false" outlineLevel="0" max="9" min="9" style="0" width="2.55"/>
    <col collapsed="false" customWidth="true" hidden="false" outlineLevel="0" max="10" min="10" style="0" width="9.91"/>
    <col collapsed="false" customWidth="true" hidden="false" outlineLevel="0" max="11" min="11" style="0" width="6.98"/>
    <col collapsed="false" customWidth="true" hidden="false" outlineLevel="0" max="12" min="12" style="0" width="6.16"/>
    <col collapsed="false" customWidth="true" hidden="false" outlineLevel="0" max="13" min="13" style="0" width="8.23"/>
    <col collapsed="false" customWidth="true" hidden="false" outlineLevel="0" max="14" min="14" style="0" width="6.01"/>
    <col collapsed="false" customWidth="true" hidden="false" outlineLevel="0" max="15" min="15" style="0" width="6.9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L1" s="1" t="s">
        <v>8</v>
      </c>
      <c r="M1" s="1"/>
      <c r="N1" s="1"/>
    </row>
    <row r="2" customFormat="false" ht="12.8" hidden="false" customHeight="false" outlineLevel="0" collapsed="false">
      <c r="A2" s="0" t="n">
        <v>4</v>
      </c>
      <c r="B2" s="2" t="s">
        <v>9</v>
      </c>
      <c r="C2" s="2" t="s">
        <v>10</v>
      </c>
      <c r="D2" s="3" t="n">
        <v>0.6</v>
      </c>
      <c r="E2" s="3" t="n">
        <f aca="false">(D2 - AVERAGEIF(B$2:B$19, B2, D$2:D$19))</f>
        <v>-0.116666666666667</v>
      </c>
      <c r="F2" s="3" t="n">
        <f aca="false">E2^2</f>
        <v>0.0136111111111111</v>
      </c>
      <c r="G2" s="4" t="n">
        <f aca="false">(D2-K$6)</f>
        <v>-0.283333333333333</v>
      </c>
      <c r="H2" s="4" t="n">
        <f aca="false">G2^2</f>
        <v>0.0802777777777778</v>
      </c>
      <c r="K2" s="5" t="s">
        <v>11</v>
      </c>
      <c r="L2" s="5" t="s">
        <v>4</v>
      </c>
      <c r="M2" s="5" t="s">
        <v>12</v>
      </c>
      <c r="N2" s="5" t="s">
        <v>6</v>
      </c>
    </row>
    <row r="3" customFormat="false" ht="12.8" hidden="false" customHeight="false" outlineLevel="0" collapsed="false">
      <c r="A3" s="0" t="n">
        <v>5</v>
      </c>
      <c r="B3" s="2" t="s">
        <v>9</v>
      </c>
      <c r="C3" s="2" t="s">
        <v>10</v>
      </c>
      <c r="D3" s="3" t="n">
        <v>0.4</v>
      </c>
      <c r="E3" s="3" t="n">
        <f aca="false">(D3 - AVERAGEIF(B$2:B$19, B3, D$2:D$19))</f>
        <v>-0.316666666666667</v>
      </c>
      <c r="F3" s="3" t="n">
        <f aca="false">E3^2</f>
        <v>0.100277777777778</v>
      </c>
      <c r="G3" s="4" t="n">
        <f aca="false">(D3-K$6)</f>
        <v>-0.483333333333333</v>
      </c>
      <c r="H3" s="4" t="n">
        <f aca="false">G3^2</f>
        <v>0.233611111111111</v>
      </c>
      <c r="J3" s="6" t="s">
        <v>9</v>
      </c>
      <c r="K3" s="7" t="n">
        <f aca="false">AVERAGEIF(B$2:B$19, J3, D$2:D$19)</f>
        <v>0.716666666666667</v>
      </c>
      <c r="L3" s="7" t="n">
        <f aca="false">SUMIF(B$2:B$19, J3, F$2:F$19)</f>
        <v>0.768333333333333</v>
      </c>
      <c r="M3" s="7" t="n">
        <f aca="false">COUNTIF(B$2:B$19, J3) * (K3-K$6) ^ 2</f>
        <v>0.166666666666667</v>
      </c>
      <c r="N3" s="7" t="n">
        <f aca="false">L3+M3</f>
        <v>0.935</v>
      </c>
    </row>
    <row r="4" customFormat="false" ht="12.8" hidden="false" customHeight="false" outlineLevel="0" collapsed="false">
      <c r="A4" s="0" t="n">
        <v>6</v>
      </c>
      <c r="B4" s="2" t="s">
        <v>9</v>
      </c>
      <c r="C4" s="2" t="s">
        <v>10</v>
      </c>
      <c r="D4" s="3" t="n">
        <v>0.2</v>
      </c>
      <c r="E4" s="3" t="n">
        <f aca="false">(D4 - AVERAGEIF(B$2:B$19, B4, D$2:D$19))</f>
        <v>-0.516666666666667</v>
      </c>
      <c r="F4" s="3" t="n">
        <f aca="false">E4^2</f>
        <v>0.266944444444445</v>
      </c>
      <c r="G4" s="4" t="n">
        <f aca="false">(D4-K$6)</f>
        <v>-0.683333333333333</v>
      </c>
      <c r="H4" s="4" t="n">
        <f aca="false">G4^2</f>
        <v>0.466944444444444</v>
      </c>
      <c r="J4" s="8" t="s">
        <v>13</v>
      </c>
      <c r="K4" s="9" t="n">
        <f aca="false">AVERAGEIF(B$2:B$19, J4, D$2:D$19)</f>
        <v>1.48333333333333</v>
      </c>
      <c r="L4" s="9" t="n">
        <f aca="false">SUMIF(B$2:B$19, J4, F$2:F$19)</f>
        <v>0.228333333333333</v>
      </c>
      <c r="M4" s="9" t="n">
        <f aca="false">COUNTIF(B$2:B$19, J4) * (K4-K$6) ^ 2</f>
        <v>2.16</v>
      </c>
      <c r="N4" s="9" t="n">
        <f aca="false">L4+M4</f>
        <v>2.38833333333333</v>
      </c>
    </row>
    <row r="5" customFormat="false" ht="12.8" hidden="false" customHeight="false" outlineLevel="0" collapsed="false">
      <c r="A5" s="0" t="n">
        <v>13</v>
      </c>
      <c r="B5" s="2" t="s">
        <v>9</v>
      </c>
      <c r="C5" s="2" t="s">
        <v>14</v>
      </c>
      <c r="D5" s="3" t="n">
        <v>1.1</v>
      </c>
      <c r="E5" s="3" t="n">
        <f aca="false">(D5 - AVERAGEIF(B$2:B$19, B5, D$2:D$19))</f>
        <v>0.383333333333333</v>
      </c>
      <c r="F5" s="3" t="n">
        <f aca="false">E5^2</f>
        <v>0.146944444444444</v>
      </c>
      <c r="G5" s="4" t="n">
        <f aca="false">(D5-K$6)</f>
        <v>0.216666666666667</v>
      </c>
      <c r="H5" s="4" t="n">
        <f aca="false">G5^2</f>
        <v>0.0469444444444444</v>
      </c>
      <c r="J5" s="10" t="s">
        <v>15</v>
      </c>
      <c r="K5" s="11" t="n">
        <f aca="false">AVERAGEIF(B$2:B$19, J5, D$2:D$19)</f>
        <v>0.45</v>
      </c>
      <c r="L5" s="11" t="n">
        <f aca="false">SUMIF(B$2:B$19, J5, F$2:F$19)</f>
        <v>0.395</v>
      </c>
      <c r="M5" s="11" t="n">
        <f aca="false">COUNTIF(B$2:B$19, J5) * (K5-K$6) ^ 2</f>
        <v>1.12666666666667</v>
      </c>
      <c r="N5" s="11" t="n">
        <f aca="false">L5+M5</f>
        <v>1.52166666666667</v>
      </c>
    </row>
    <row r="6" customFormat="false" ht="12.8" hidden="false" customHeight="false" outlineLevel="0" collapsed="false">
      <c r="A6" s="0" t="n">
        <v>14</v>
      </c>
      <c r="B6" s="2" t="s">
        <v>9</v>
      </c>
      <c r="C6" s="2" t="s">
        <v>14</v>
      </c>
      <c r="D6" s="3" t="n">
        <v>0.8</v>
      </c>
      <c r="E6" s="3" t="n">
        <f aca="false">(D6 - AVERAGEIF(B$2:B$19, B6, D$2:D$19))</f>
        <v>0.0833333333333333</v>
      </c>
      <c r="F6" s="3" t="n">
        <f aca="false">E6^2</f>
        <v>0.00694444444444443</v>
      </c>
      <c r="G6" s="4" t="n">
        <f aca="false">(D6-K$6)</f>
        <v>-0.0833333333333334</v>
      </c>
      <c r="H6" s="4" t="n">
        <f aca="false">G6^2</f>
        <v>0.00694444444444445</v>
      </c>
      <c r="J6" s="12" t="s">
        <v>6</v>
      </c>
      <c r="K6" s="13" t="n">
        <f aca="false">AVERAGE(D2:D19)</f>
        <v>0.883333333333333</v>
      </c>
      <c r="L6" s="14" t="n">
        <f aca="false">SUM(L3:L5)</f>
        <v>1.39166666666667</v>
      </c>
      <c r="M6" s="14" t="n">
        <f aca="false">SUM(M3:M5)</f>
        <v>3.45333333333333</v>
      </c>
      <c r="N6" s="14" t="n">
        <f aca="false">SUM(N3:N5)</f>
        <v>4.845</v>
      </c>
      <c r="O6" s="15"/>
    </row>
    <row r="7" customFormat="false" ht="12.8" hidden="false" customHeight="false" outlineLevel="0" collapsed="false">
      <c r="A7" s="0" t="n">
        <v>15</v>
      </c>
      <c r="B7" s="2" t="s">
        <v>9</v>
      </c>
      <c r="C7" s="2" t="s">
        <v>14</v>
      </c>
      <c r="D7" s="3" t="n">
        <v>1.2</v>
      </c>
      <c r="E7" s="3" t="n">
        <f aca="false">(D7 - AVERAGEIF(B$2:B$19, B7, D$2:D$19))</f>
        <v>0.483333333333333</v>
      </c>
      <c r="F7" s="3" t="n">
        <f aca="false">E7^2</f>
        <v>0.233611111111111</v>
      </c>
      <c r="G7" s="4" t="n">
        <f aca="false">(D7-K$6)</f>
        <v>0.316666666666667</v>
      </c>
      <c r="H7" s="4" t="n">
        <f aca="false">G7^2</f>
        <v>0.100277777777778</v>
      </c>
    </row>
    <row r="8" customFormat="false" ht="12.8" hidden="false" customHeight="false" outlineLevel="0" collapsed="false">
      <c r="A8" s="0" t="n">
        <v>7</v>
      </c>
      <c r="B8" s="16" t="s">
        <v>13</v>
      </c>
      <c r="C8" s="16" t="s">
        <v>10</v>
      </c>
      <c r="D8" s="17" t="n">
        <v>1.4</v>
      </c>
      <c r="E8" s="17" t="n">
        <f aca="false">(D8 - AVERAGEIF(B$2:B$19, B8, D$2:D$19))</f>
        <v>-0.0833333333333335</v>
      </c>
      <c r="F8" s="17" t="n">
        <f aca="false">E8^2</f>
        <v>0.00694444444444447</v>
      </c>
      <c r="G8" s="4" t="n">
        <f aca="false">(D8-K$6)</f>
        <v>0.516666666666666</v>
      </c>
      <c r="H8" s="4" t="n">
        <f aca="false">G8^2</f>
        <v>0.266944444444444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</row>
    <row r="9" customFormat="false" ht="12.8" hidden="false" customHeight="false" outlineLevel="0" collapsed="false">
      <c r="A9" s="0" t="n">
        <v>8</v>
      </c>
      <c r="B9" s="16" t="s">
        <v>13</v>
      </c>
      <c r="C9" s="16" t="s">
        <v>10</v>
      </c>
      <c r="D9" s="17" t="n">
        <v>1.7</v>
      </c>
      <c r="E9" s="17" t="n">
        <f aca="false">(D9 - AVERAGEIF(B$2:B$19, B9, D$2:D$19))</f>
        <v>0.216666666666667</v>
      </c>
      <c r="F9" s="17" t="n">
        <f aca="false">E9^2</f>
        <v>0.0469444444444445</v>
      </c>
      <c r="G9" s="4" t="n">
        <f aca="false">(D9-K$6)</f>
        <v>0.816666666666667</v>
      </c>
      <c r="H9" s="4" t="n">
        <f aca="false">G9^2</f>
        <v>0.666944444444445</v>
      </c>
      <c r="J9" s="19" t="s">
        <v>12</v>
      </c>
      <c r="K9" s="20" t="n">
        <f aca="false">SUM(M3:M5)</f>
        <v>3.45333333333333</v>
      </c>
      <c r="L9" s="21" t="n">
        <v>2</v>
      </c>
      <c r="M9" s="20" t="n">
        <f aca="false">K9/L9</f>
        <v>1.72666666666667</v>
      </c>
      <c r="N9" s="20" t="n">
        <f aca="false">M9/M10</f>
        <v>18.6107784431138</v>
      </c>
      <c r="O9" s="22" t="n">
        <f aca="false">_xlfn.F.DIST.RT(N9,L9,L10)</f>
        <v>8.64591233791235E-005</v>
      </c>
      <c r="P9" s="23" t="n">
        <f aca="false">K9/K11</f>
        <v>0.712762297901617</v>
      </c>
      <c r="Q9" s="23" t="n">
        <f aca="false">(K9-L9*M10) / (K11+M10)</f>
        <v>0.661791179117912</v>
      </c>
    </row>
    <row r="10" customFormat="false" ht="12.8" hidden="false" customHeight="false" outlineLevel="0" collapsed="false">
      <c r="A10" s="0" t="n">
        <v>9</v>
      </c>
      <c r="B10" s="16" t="s">
        <v>13</v>
      </c>
      <c r="C10" s="16" t="s">
        <v>10</v>
      </c>
      <c r="D10" s="17" t="n">
        <v>1.3</v>
      </c>
      <c r="E10" s="17" t="n">
        <f aca="false">(D10 - AVERAGEIF(B$2:B$19, B10, D$2:D$19))</f>
        <v>-0.183333333333333</v>
      </c>
      <c r="F10" s="17" t="n">
        <f aca="false">E10^2</f>
        <v>0.0336111111111111</v>
      </c>
      <c r="G10" s="4" t="n">
        <f aca="false">(D10-K$6)</f>
        <v>0.416666666666667</v>
      </c>
      <c r="H10" s="4" t="n">
        <f aca="false">G10^2</f>
        <v>0.173611111111111</v>
      </c>
      <c r="J10" s="19" t="s">
        <v>4</v>
      </c>
      <c r="K10" s="20" t="n">
        <f aca="false">SUM(L3:L5)</f>
        <v>1.39166666666667</v>
      </c>
      <c r="L10" s="21" t="n">
        <f aca="false">COUNT(D2:D19) - 3</f>
        <v>15</v>
      </c>
      <c r="M10" s="20" t="n">
        <f aca="false">K10/L10</f>
        <v>0.0927777777777778</v>
      </c>
      <c r="N10" s="20"/>
      <c r="O10" s="5"/>
    </row>
    <row r="11" customFormat="false" ht="12.8" hidden="false" customHeight="false" outlineLevel="0" collapsed="false">
      <c r="A11" s="0" t="n">
        <v>16</v>
      </c>
      <c r="B11" s="16" t="s">
        <v>13</v>
      </c>
      <c r="C11" s="16" t="s">
        <v>14</v>
      </c>
      <c r="D11" s="17" t="n">
        <v>1.8</v>
      </c>
      <c r="E11" s="17" t="n">
        <f aca="false">(D11 - AVERAGEIF(B$2:B$19, B11, D$2:D$19))</f>
        <v>0.316666666666667</v>
      </c>
      <c r="F11" s="17" t="n">
        <f aca="false">E11^2</f>
        <v>0.100277777777778</v>
      </c>
      <c r="G11" s="4" t="n">
        <f aca="false">(D11-K$6)</f>
        <v>0.916666666666667</v>
      </c>
      <c r="H11" s="4" t="n">
        <f aca="false">G11^2</f>
        <v>0.840277777777778</v>
      </c>
      <c r="J11" s="19" t="s">
        <v>6</v>
      </c>
      <c r="K11" s="20" t="n">
        <f aca="false">SUM(H2:H19)</f>
        <v>4.845</v>
      </c>
      <c r="L11" s="20"/>
      <c r="M11" s="20"/>
      <c r="N11" s="20"/>
      <c r="O11" s="5"/>
    </row>
    <row r="12" customFormat="false" ht="12.8" hidden="false" customHeight="false" outlineLevel="0" collapsed="false">
      <c r="A12" s="0" t="n">
        <v>17</v>
      </c>
      <c r="B12" s="16" t="s">
        <v>13</v>
      </c>
      <c r="C12" s="16" t="s">
        <v>14</v>
      </c>
      <c r="D12" s="17" t="n">
        <v>1.3</v>
      </c>
      <c r="E12" s="17" t="n">
        <f aca="false">(D12 - AVERAGEIF(B$2:B$19, B12, D$2:D$19))</f>
        <v>-0.183333333333333</v>
      </c>
      <c r="F12" s="17" t="n">
        <f aca="false">E12^2</f>
        <v>0.0336111111111111</v>
      </c>
      <c r="G12" s="4" t="n">
        <f aca="false">(D12-K$6)</f>
        <v>0.416666666666667</v>
      </c>
      <c r="H12" s="4" t="n">
        <f aca="false">G12^2</f>
        <v>0.173611111111111</v>
      </c>
    </row>
    <row r="13" customFormat="false" ht="12.8" hidden="false" customHeight="false" outlineLevel="0" collapsed="false">
      <c r="A13" s="0" t="n">
        <v>18</v>
      </c>
      <c r="B13" s="16" t="s">
        <v>13</v>
      </c>
      <c r="C13" s="16" t="s">
        <v>14</v>
      </c>
      <c r="D13" s="17" t="n">
        <v>1.4</v>
      </c>
      <c r="E13" s="17" t="n">
        <f aca="false">(D13 - AVERAGEIF(B$2:B$19, B13, D$2:D$19))</f>
        <v>-0.0833333333333335</v>
      </c>
      <c r="F13" s="17" t="n">
        <f aca="false">E13^2</f>
        <v>0.00694444444444447</v>
      </c>
      <c r="G13" s="4" t="n">
        <f aca="false">(D13-K$6)</f>
        <v>0.516666666666666</v>
      </c>
      <c r="H13" s="4" t="n">
        <f aca="false">G13^2</f>
        <v>0.266944444444444</v>
      </c>
    </row>
    <row r="14" customFormat="false" ht="12.8" hidden="false" customHeight="false" outlineLevel="0" collapsed="false">
      <c r="A14" s="0" t="n">
        <v>1</v>
      </c>
      <c r="B14" s="24" t="s">
        <v>15</v>
      </c>
      <c r="C14" s="24" t="s">
        <v>10</v>
      </c>
      <c r="D14" s="25" t="n">
        <v>0.5</v>
      </c>
      <c r="E14" s="25" t="n">
        <f aca="false">(D14 - AVERAGEIF(B$2:B$19, B14, D$2:D$19))</f>
        <v>0.05</v>
      </c>
      <c r="F14" s="25" t="n">
        <f aca="false">E14^2</f>
        <v>0.0025</v>
      </c>
      <c r="G14" s="4" t="n">
        <f aca="false">(D14-K$6)</f>
        <v>-0.383333333333333</v>
      </c>
      <c r="H14" s="4" t="n">
        <f aca="false">G14^2</f>
        <v>0.146944444444445</v>
      </c>
    </row>
    <row r="15" customFormat="false" ht="12.8" hidden="false" customHeight="false" outlineLevel="0" collapsed="false">
      <c r="A15" s="0" t="n">
        <v>2</v>
      </c>
      <c r="B15" s="24" t="s">
        <v>15</v>
      </c>
      <c r="C15" s="24" t="s">
        <v>10</v>
      </c>
      <c r="D15" s="25" t="n">
        <v>0.3</v>
      </c>
      <c r="E15" s="25" t="n">
        <f aca="false">(D15 - AVERAGEIF(B$2:B$19, B15, D$2:D$19))</f>
        <v>-0.15</v>
      </c>
      <c r="F15" s="25" t="n">
        <f aca="false">E15^2</f>
        <v>0.0225</v>
      </c>
      <c r="G15" s="4" t="n">
        <f aca="false">(D15-K$6)</f>
        <v>-0.583333333333333</v>
      </c>
      <c r="H15" s="4" t="n">
        <f aca="false">G15^2</f>
        <v>0.340277777777778</v>
      </c>
    </row>
    <row r="16" customFormat="false" ht="12.8" hidden="false" customHeight="false" outlineLevel="0" collapsed="false">
      <c r="A16" s="0" t="n">
        <v>3</v>
      </c>
      <c r="B16" s="24" t="s">
        <v>15</v>
      </c>
      <c r="C16" s="24" t="s">
        <v>10</v>
      </c>
      <c r="D16" s="25" t="n">
        <v>0.1</v>
      </c>
      <c r="E16" s="25" t="n">
        <f aca="false">(D16 - AVERAGEIF(B$2:B$19, B16, D$2:D$19))</f>
        <v>-0.35</v>
      </c>
      <c r="F16" s="25" t="n">
        <f aca="false">E16^2</f>
        <v>0.1225</v>
      </c>
      <c r="G16" s="4" t="n">
        <f aca="false">(D16-K$6)</f>
        <v>-0.783333333333333</v>
      </c>
      <c r="H16" s="4" t="n">
        <f aca="false">G16^2</f>
        <v>0.613611111111111</v>
      </c>
    </row>
    <row r="17" customFormat="false" ht="12.8" hidden="false" customHeight="false" outlineLevel="0" collapsed="false">
      <c r="A17" s="0" t="n">
        <v>10</v>
      </c>
      <c r="B17" s="24" t="s">
        <v>15</v>
      </c>
      <c r="C17" s="24" t="s">
        <v>14</v>
      </c>
      <c r="D17" s="25" t="n">
        <v>0.6</v>
      </c>
      <c r="E17" s="25" t="n">
        <f aca="false">(D17 - AVERAGEIF(B$2:B$19, B17, D$2:D$19))</f>
        <v>0.15</v>
      </c>
      <c r="F17" s="25" t="n">
        <f aca="false">E17^2</f>
        <v>0.0225</v>
      </c>
      <c r="G17" s="4" t="n">
        <f aca="false">(D17-K$6)</f>
        <v>-0.283333333333333</v>
      </c>
      <c r="H17" s="4" t="n">
        <f aca="false">G17^2</f>
        <v>0.0802777777777778</v>
      </c>
    </row>
    <row r="18" customFormat="false" ht="12.8" hidden="false" customHeight="false" outlineLevel="0" collapsed="false">
      <c r="A18" s="0" t="n">
        <v>11</v>
      </c>
      <c r="B18" s="24" t="s">
        <v>15</v>
      </c>
      <c r="C18" s="24" t="s">
        <v>14</v>
      </c>
      <c r="D18" s="25" t="n">
        <v>0.9</v>
      </c>
      <c r="E18" s="25" t="n">
        <f aca="false">(D18 - AVERAGEIF(B$2:B$19, B18, D$2:D$19))</f>
        <v>0.45</v>
      </c>
      <c r="F18" s="25" t="n">
        <f aca="false">E18^2</f>
        <v>0.2025</v>
      </c>
      <c r="G18" s="4" t="n">
        <f aca="false">(D18-K$6)</f>
        <v>0.0166666666666666</v>
      </c>
      <c r="H18" s="4" t="n">
        <f aca="false">G18^2</f>
        <v>0.000277777777777776</v>
      </c>
    </row>
    <row r="19" customFormat="false" ht="12.8" hidden="false" customHeight="false" outlineLevel="0" collapsed="false">
      <c r="A19" s="0" t="n">
        <v>12</v>
      </c>
      <c r="B19" s="24" t="s">
        <v>15</v>
      </c>
      <c r="C19" s="24" t="s">
        <v>14</v>
      </c>
      <c r="D19" s="25" t="n">
        <v>0.3</v>
      </c>
      <c r="E19" s="25" t="n">
        <f aca="false">(D19 - AVERAGEIF(B$2:B$19, B19, D$2:D$19))</f>
        <v>-0.15</v>
      </c>
      <c r="F19" s="25" t="n">
        <f aca="false">E19^2</f>
        <v>0.0225</v>
      </c>
      <c r="G19" s="4" t="n">
        <f aca="false">(D19-K$6)</f>
        <v>-0.583333333333333</v>
      </c>
      <c r="H19" s="4" t="n">
        <f aca="false">G19^2</f>
        <v>0.340277777777778</v>
      </c>
    </row>
    <row r="22" customFormat="false" ht="12.8" hidden="false" customHeight="false" outlineLevel="0" collapsed="false">
      <c r="J22" s="19"/>
    </row>
    <row r="23" customFormat="false" ht="12.8" hidden="false" customHeight="false" outlineLevel="0" collapsed="false">
      <c r="L23" s="1"/>
      <c r="M23" s="1"/>
      <c r="N23" s="1"/>
    </row>
    <row r="24" customFormat="false" ht="12.8" hidden="false" customHeight="false" outlineLevel="0" collapsed="false">
      <c r="H24" s="23"/>
      <c r="K24" s="5"/>
      <c r="L24" s="5"/>
      <c r="M24" s="5"/>
      <c r="N24" s="5"/>
    </row>
    <row r="25" customFormat="false" ht="12.8" hidden="false" customHeight="false" outlineLevel="0" collapsed="false">
      <c r="K25" s="6"/>
      <c r="L25" s="7"/>
      <c r="M25" s="7"/>
      <c r="N25" s="7"/>
    </row>
    <row r="26" customFormat="false" ht="12.8" hidden="false" customHeight="false" outlineLevel="0" collapsed="false">
      <c r="K26" s="6"/>
    </row>
  </sheetData>
  <mergeCells count="2">
    <mergeCell ref="L1:N1"/>
    <mergeCell ref="L23:N2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9.35"/>
    <col collapsed="false" customWidth="true" hidden="false" outlineLevel="0" max="3" min="3" style="0" width="10.05"/>
    <col collapsed="false" customWidth="true" hidden="false" outlineLevel="0" max="4" min="4" style="0" width="10.88"/>
    <col collapsed="false" customWidth="true" hidden="false" outlineLevel="0" max="6" min="5" style="0" width="5.88"/>
  </cols>
  <sheetData>
    <row r="1" customFormat="false" ht="12.8" hidden="false" customHeight="false" outlineLevel="0" collapsed="false">
      <c r="A1" s="19" t="s">
        <v>0</v>
      </c>
      <c r="B1" s="19" t="s">
        <v>1</v>
      </c>
      <c r="C1" s="19" t="s">
        <v>2</v>
      </c>
      <c r="D1" s="19" t="s">
        <v>3</v>
      </c>
      <c r="E1" s="19"/>
      <c r="F1" s="19"/>
      <c r="G1" s="19" t="s">
        <v>23</v>
      </c>
    </row>
    <row r="2" customFormat="false" ht="12.8" hidden="false" customHeight="false" outlineLevel="0" collapsed="false">
      <c r="A2" s="0" t="n">
        <v>1</v>
      </c>
      <c r="B2" s="0" t="s">
        <v>15</v>
      </c>
      <c r="C2" s="0" t="s">
        <v>10</v>
      </c>
      <c r="D2" s="15" t="n">
        <v>0.5</v>
      </c>
      <c r="E2" s="15" t="n">
        <f aca="false">(D2-H$9) ^ 2</f>
        <v>0.146944444444444</v>
      </c>
      <c r="F2" s="26"/>
      <c r="I2" s="0" t="s">
        <v>8</v>
      </c>
    </row>
    <row r="3" customFormat="false" ht="12.8" hidden="false" customHeight="false" outlineLevel="0" collapsed="false">
      <c r="A3" s="0" t="n">
        <v>2</v>
      </c>
      <c r="B3" s="0" t="s">
        <v>15</v>
      </c>
      <c r="C3" s="0" t="s">
        <v>10</v>
      </c>
      <c r="D3" s="15" t="n">
        <v>0.3</v>
      </c>
      <c r="E3" s="15" t="n">
        <f aca="false">(D3-H$9) ^ 2</f>
        <v>0.340277777777777</v>
      </c>
      <c r="F3" s="26"/>
      <c r="H3" s="0" t="s">
        <v>11</v>
      </c>
      <c r="I3" s="0" t="s">
        <v>12</v>
      </c>
    </row>
    <row r="4" customFormat="false" ht="12.8" hidden="false" customHeight="false" outlineLevel="0" collapsed="false">
      <c r="A4" s="0" t="n">
        <v>3</v>
      </c>
      <c r="B4" s="0" t="s">
        <v>15</v>
      </c>
      <c r="C4" s="0" t="s">
        <v>10</v>
      </c>
      <c r="D4" s="15" t="n">
        <v>0.1</v>
      </c>
      <c r="E4" s="15" t="n">
        <f aca="false">(D4-H$9) ^ 2</f>
        <v>0.613611111111111</v>
      </c>
      <c r="F4" s="26"/>
      <c r="G4" s="0" t="s">
        <v>15</v>
      </c>
      <c r="H4" s="27" t="n">
        <f aca="false">AVERAGEIF(B$2:B$19, G4, D$2:D$19)</f>
        <v>0.45</v>
      </c>
      <c r="I4" s="23" t="n">
        <f aca="false">COUNTIF(B$2:B$19, G4) * (H4-H$9) ^ 2</f>
        <v>1.12666666666667</v>
      </c>
    </row>
    <row r="5" customFormat="false" ht="12.8" hidden="false" customHeight="false" outlineLevel="0" collapsed="false">
      <c r="A5" s="0" t="n">
        <v>4</v>
      </c>
      <c r="B5" s="0" t="s">
        <v>9</v>
      </c>
      <c r="C5" s="0" t="s">
        <v>10</v>
      </c>
      <c r="D5" s="15" t="n">
        <v>0.6</v>
      </c>
      <c r="E5" s="15" t="n">
        <f aca="false">(D5-H$9) ^ 2</f>
        <v>0.0802777777777776</v>
      </c>
      <c r="F5" s="26"/>
      <c r="G5" s="0" t="s">
        <v>9</v>
      </c>
      <c r="H5" s="27" t="n">
        <f aca="false">AVERAGEIF(B$2:B$19, G5, D$2:D$19)</f>
        <v>0.716666666666667</v>
      </c>
      <c r="I5" s="23" t="n">
        <f aca="false">COUNTIF(B$2:B$19, G5) * (H5-H$9) ^ 2</f>
        <v>0.166666666666667</v>
      </c>
    </row>
    <row r="6" customFormat="false" ht="12.8" hidden="false" customHeight="false" outlineLevel="0" collapsed="false">
      <c r="A6" s="0" t="n">
        <v>5</v>
      </c>
      <c r="B6" s="0" t="s">
        <v>9</v>
      </c>
      <c r="C6" s="0" t="s">
        <v>10</v>
      </c>
      <c r="D6" s="15" t="n">
        <v>0.4</v>
      </c>
      <c r="E6" s="15" t="n">
        <f aca="false">(D6-H$9) ^ 2</f>
        <v>0.233611111111111</v>
      </c>
      <c r="F6" s="26"/>
      <c r="G6" s="0" t="s">
        <v>13</v>
      </c>
      <c r="H6" s="27" t="n">
        <f aca="false">AVERAGEIF(B$2:B$19, G6, D$2:D$19)</f>
        <v>1.48333333333333</v>
      </c>
      <c r="I6" s="23" t="n">
        <f aca="false">COUNTIF(B$2:B$19, G6) * (H6-H$9) ^ 2</f>
        <v>2.16</v>
      </c>
      <c r="K6" s="28"/>
    </row>
    <row r="7" customFormat="false" ht="12.8" hidden="false" customHeight="false" outlineLevel="0" collapsed="false">
      <c r="A7" s="0" t="n">
        <v>6</v>
      </c>
      <c r="B7" s="0" t="s">
        <v>9</v>
      </c>
      <c r="C7" s="0" t="s">
        <v>10</v>
      </c>
      <c r="D7" s="15" t="n">
        <v>0.2</v>
      </c>
      <c r="E7" s="15" t="n">
        <f aca="false">(D7-H$9) ^ 2</f>
        <v>0.466944444444444</v>
      </c>
      <c r="F7" s="26"/>
      <c r="G7" s="28" t="s">
        <v>10</v>
      </c>
      <c r="H7" s="29" t="n">
        <f aca="false">AVERAGEIF(C$2:C$19, G7, D$2:D$19)</f>
        <v>0.722222222222222</v>
      </c>
      <c r="I7" s="23" t="n">
        <f aca="false">COUNTIF(C$2:C$19, G7) * (H7-H$9) ^ 2</f>
        <v>0.233611111111111</v>
      </c>
      <c r="K7" s="28"/>
    </row>
    <row r="8" customFormat="false" ht="12.8" hidden="false" customHeight="false" outlineLevel="0" collapsed="false">
      <c r="A8" s="0" t="n">
        <v>7</v>
      </c>
      <c r="B8" s="0" t="s">
        <v>13</v>
      </c>
      <c r="C8" s="0" t="s">
        <v>10</v>
      </c>
      <c r="D8" s="15" t="n">
        <v>1.4</v>
      </c>
      <c r="E8" s="15" t="n">
        <f aca="false">(D8-H$9) ^ 2</f>
        <v>0.266944444444445</v>
      </c>
      <c r="F8" s="26"/>
      <c r="G8" s="28" t="s">
        <v>14</v>
      </c>
      <c r="H8" s="29" t="n">
        <f aca="false">AVERAGEIF(C$2:C$19, G8, D$2:D$19)</f>
        <v>1.04444444444444</v>
      </c>
      <c r="I8" s="23" t="n">
        <f aca="false">COUNTIF(C$2:C$19, G8) * (H8-H$9) ^ 2</f>
        <v>0.233611111111111</v>
      </c>
    </row>
    <row r="9" customFormat="false" ht="12.8" hidden="false" customHeight="false" outlineLevel="0" collapsed="false">
      <c r="A9" s="0" t="n">
        <v>8</v>
      </c>
      <c r="B9" s="0" t="s">
        <v>13</v>
      </c>
      <c r="C9" s="0" t="s">
        <v>10</v>
      </c>
      <c r="D9" s="15" t="n">
        <v>1.7</v>
      </c>
      <c r="E9" s="15" t="n">
        <f aca="false">(D9-H$9) ^ 2</f>
        <v>0.666944444444445</v>
      </c>
      <c r="F9" s="26"/>
      <c r="G9" s="0" t="s">
        <v>6</v>
      </c>
      <c r="H9" s="30" t="n">
        <f aca="false">AVERAGE(D$2:D$19)</f>
        <v>0.883333333333333</v>
      </c>
      <c r="I9" s="15"/>
    </row>
    <row r="10" customFormat="false" ht="12.8" hidden="false" customHeight="false" outlineLevel="0" collapsed="false">
      <c r="A10" s="0" t="n">
        <v>9</v>
      </c>
      <c r="B10" s="0" t="s">
        <v>13</v>
      </c>
      <c r="C10" s="0" t="s">
        <v>10</v>
      </c>
      <c r="D10" s="15" t="n">
        <v>1.3</v>
      </c>
      <c r="E10" s="15" t="n">
        <f aca="false">(D10-H$9) ^ 2</f>
        <v>0.173611111111111</v>
      </c>
      <c r="F10" s="26"/>
    </row>
    <row r="11" customFormat="false" ht="12.8" hidden="false" customHeight="false" outlineLevel="0" collapsed="false">
      <c r="A11" s="0" t="n">
        <v>10</v>
      </c>
      <c r="B11" s="0" t="s">
        <v>15</v>
      </c>
      <c r="C11" s="0" t="s">
        <v>14</v>
      </c>
      <c r="D11" s="15" t="n">
        <v>0.6</v>
      </c>
      <c r="E11" s="15" t="n">
        <f aca="false">(D11-H$9) ^ 2</f>
        <v>0.0802777777777776</v>
      </c>
      <c r="F11" s="26"/>
      <c r="G11" s="31"/>
      <c r="H11" s="31" t="s">
        <v>16</v>
      </c>
      <c r="I11" s="31" t="s">
        <v>17</v>
      </c>
      <c r="J11" s="31" t="s">
        <v>18</v>
      </c>
      <c r="K11" s="31" t="s">
        <v>19</v>
      </c>
      <c r="L11" s="31" t="s">
        <v>20</v>
      </c>
    </row>
    <row r="12" customFormat="false" ht="12.8" hidden="false" customHeight="false" outlineLevel="0" collapsed="false">
      <c r="A12" s="0" t="n">
        <v>11</v>
      </c>
      <c r="B12" s="0" t="s">
        <v>15</v>
      </c>
      <c r="C12" s="0" t="s">
        <v>14</v>
      </c>
      <c r="D12" s="15" t="n">
        <v>0.9</v>
      </c>
      <c r="E12" s="15" t="n">
        <f aca="false">(D12-H$9) ^ 2</f>
        <v>0.000277777777777791</v>
      </c>
      <c r="F12" s="26"/>
      <c r="G12" s="31" t="s">
        <v>1</v>
      </c>
      <c r="H12" s="23" t="n">
        <f aca="false">SUM(I4:I6)</f>
        <v>3.45333333333333</v>
      </c>
      <c r="I12" s="0" t="n">
        <v>2</v>
      </c>
      <c r="J12" s="23" t="n">
        <f aca="false">H12/I12</f>
        <v>1.72666666666667</v>
      </c>
      <c r="K12" s="23" t="n">
        <f aca="false">J12/J$14</f>
        <v>26.1490384615384</v>
      </c>
      <c r="L12" s="32" t="n">
        <f aca="false">_xlfn.F.DIST.RT(K12, I12, I$14)</f>
        <v>1.87236162411552E-005</v>
      </c>
    </row>
    <row r="13" customFormat="false" ht="12.8" hidden="false" customHeight="false" outlineLevel="0" collapsed="false">
      <c r="A13" s="0" t="n">
        <v>12</v>
      </c>
      <c r="B13" s="0" t="s">
        <v>15</v>
      </c>
      <c r="C13" s="0" t="s">
        <v>14</v>
      </c>
      <c r="D13" s="15" t="n">
        <v>0.3</v>
      </c>
      <c r="E13" s="15" t="n">
        <f aca="false">(D13-H$9) ^ 2</f>
        <v>0.340277777777777</v>
      </c>
      <c r="F13" s="26"/>
      <c r="G13" s="31" t="s">
        <v>2</v>
      </c>
      <c r="H13" s="23" t="n">
        <f aca="false">SUM(I7:I8)</f>
        <v>0.467222222222222</v>
      </c>
      <c r="I13" s="0" t="n">
        <v>1</v>
      </c>
      <c r="J13" s="23" t="n">
        <f aca="false">H13/I13</f>
        <v>0.467222222222222</v>
      </c>
      <c r="K13" s="23" t="n">
        <f aca="false">J13/J$14</f>
        <v>7.07572115384612</v>
      </c>
      <c r="L13" s="32" t="n">
        <f aca="false">_xlfn.F.DIST.RT(K13, I13,I$14)</f>
        <v>0.0186602355173393</v>
      </c>
    </row>
    <row r="14" customFormat="false" ht="12.8" hidden="false" customHeight="false" outlineLevel="0" collapsed="false">
      <c r="A14" s="0" t="n">
        <v>13</v>
      </c>
      <c r="B14" s="0" t="s">
        <v>9</v>
      </c>
      <c r="C14" s="0" t="s">
        <v>14</v>
      </c>
      <c r="D14" s="15" t="n">
        <v>1.1</v>
      </c>
      <c r="E14" s="15" t="n">
        <f aca="false">(D14-H$9) ^ 2</f>
        <v>0.0469444444444446</v>
      </c>
      <c r="F14" s="26"/>
      <c r="G14" s="31" t="s">
        <v>24</v>
      </c>
      <c r="H14" s="23" t="n">
        <f aca="false">D20-SUM(H12:H13)</f>
        <v>0.924444444444449</v>
      </c>
      <c r="I14" s="0" t="n">
        <f aca="false">COUNT(D2:D19) - I12-I13 - 1</f>
        <v>14</v>
      </c>
      <c r="J14" s="23" t="n">
        <f aca="false">H14/I14</f>
        <v>0.0660317460317463</v>
      </c>
      <c r="K14" s="23"/>
      <c r="L14" s="23"/>
    </row>
    <row r="15" customFormat="false" ht="12.8" hidden="false" customHeight="false" outlineLevel="0" collapsed="false">
      <c r="A15" s="0" t="n">
        <v>14</v>
      </c>
      <c r="B15" s="0" t="s">
        <v>9</v>
      </c>
      <c r="C15" s="0" t="s">
        <v>14</v>
      </c>
      <c r="D15" s="15" t="n">
        <v>0.8</v>
      </c>
      <c r="E15" s="15" t="n">
        <f aca="false">(D15-H$9) ^ 2</f>
        <v>0.00694444444444438</v>
      </c>
      <c r="F15" s="26"/>
    </row>
    <row r="16" customFormat="false" ht="12.8" hidden="false" customHeight="false" outlineLevel="0" collapsed="false">
      <c r="A16" s="0" t="n">
        <v>15</v>
      </c>
      <c r="B16" s="0" t="s">
        <v>9</v>
      </c>
      <c r="C16" s="0" t="s">
        <v>14</v>
      </c>
      <c r="D16" s="15" t="n">
        <v>1.2</v>
      </c>
      <c r="E16" s="15" t="n">
        <f aca="false">(D16-H$9) ^ 2</f>
        <v>0.100277777777778</v>
      </c>
      <c r="F16" s="26"/>
      <c r="H16" s="0" t="s">
        <v>21</v>
      </c>
      <c r="I16" s="0" t="s">
        <v>22</v>
      </c>
    </row>
    <row r="17" customFormat="false" ht="12.8" hidden="false" customHeight="false" outlineLevel="0" collapsed="false">
      <c r="A17" s="0" t="n">
        <v>16</v>
      </c>
      <c r="B17" s="0" t="s">
        <v>13</v>
      </c>
      <c r="C17" s="0" t="s">
        <v>14</v>
      </c>
      <c r="D17" s="15" t="n">
        <v>1.8</v>
      </c>
      <c r="E17" s="15" t="n">
        <f aca="false">(D17-H$9) ^ 2</f>
        <v>0.840277777777779</v>
      </c>
      <c r="F17" s="26"/>
      <c r="G17" s="0" t="s">
        <v>1</v>
      </c>
      <c r="H17" s="23" t="n">
        <f aca="false">H12 / E$20</f>
        <v>0.712762297901616</v>
      </c>
      <c r="I17" s="23" t="n">
        <f aca="false">(H12 - I12 * J$14) / (E$20 + J$14)</f>
        <v>0.676287593529306</v>
      </c>
    </row>
    <row r="18" customFormat="false" ht="12.8" hidden="false" customHeight="false" outlineLevel="0" collapsed="false">
      <c r="A18" s="0" t="n">
        <v>17</v>
      </c>
      <c r="B18" s="0" t="s">
        <v>13</v>
      </c>
      <c r="C18" s="0" t="s">
        <v>14</v>
      </c>
      <c r="D18" s="15" t="n">
        <v>1.3</v>
      </c>
      <c r="E18" s="15" t="n">
        <f aca="false">(D18-H$9) ^ 2</f>
        <v>0.173611111111111</v>
      </c>
      <c r="F18" s="26"/>
      <c r="G18" s="0" t="s">
        <v>2</v>
      </c>
      <c r="H18" s="23" t="n">
        <f aca="false">H13 / E$20</f>
        <v>0.0964338951955051</v>
      </c>
      <c r="I18" s="23" t="n">
        <f aca="false">(H13 - I13 * J$14) / (E$20 + J$14)</f>
        <v>0.0816916886181094</v>
      </c>
    </row>
    <row r="19" customFormat="false" ht="12.8" hidden="false" customHeight="false" outlineLevel="0" collapsed="false">
      <c r="A19" s="0" t="n">
        <v>18</v>
      </c>
      <c r="B19" s="0" t="s">
        <v>13</v>
      </c>
      <c r="C19" s="0" t="s">
        <v>14</v>
      </c>
      <c r="D19" s="15" t="n">
        <v>1.4</v>
      </c>
      <c r="E19" s="15" t="n">
        <f aca="false">(D19-H$9) ^ 2</f>
        <v>0.266944444444445</v>
      </c>
      <c r="F19" s="26"/>
      <c r="H19" s="23" t="n">
        <f aca="false">(H12 + H13) / E$20</f>
        <v>0.809196193097121</v>
      </c>
      <c r="I19" s="23" t="n">
        <f aca="false">((H12+ H13) - (I12+I13) * J$14) / (E$20 +J$14)</f>
        <v>0.757979282147416</v>
      </c>
    </row>
    <row r="20" customFormat="false" ht="14.9" hidden="false" customHeight="false" outlineLevel="0" collapsed="false">
      <c r="C20" s="19" t="s">
        <v>25</v>
      </c>
      <c r="D20" s="19" t="n">
        <f aca="false">_xlfn.VAR.P(D2:D19) * COUNT(D2:D19)</f>
        <v>4.845</v>
      </c>
      <c r="E20" s="19" t="n">
        <f aca="false">SUM(E2:E19)</f>
        <v>4.845</v>
      </c>
      <c r="F20" s="19"/>
    </row>
    <row r="21" customFormat="false" ht="12.8" hidden="false" customHeight="false" outlineLevel="0" collapsed="false">
      <c r="G21" s="19" t="s">
        <v>26</v>
      </c>
    </row>
    <row r="22" customFormat="false" ht="14.15" hidden="false" customHeight="false" outlineLevel="0" collapsed="false">
      <c r="H22" s="33" t="s">
        <v>27</v>
      </c>
      <c r="I22" s="33" t="s">
        <v>28</v>
      </c>
      <c r="J22" s="33" t="s">
        <v>29</v>
      </c>
    </row>
    <row r="23" customFormat="false" ht="14.15" hidden="false" customHeight="false" outlineLevel="0" collapsed="false">
      <c r="G23" s="33" t="s">
        <v>30</v>
      </c>
      <c r="H23" s="23" t="n">
        <f aca="false">AVERAGE(D2:D4)</f>
        <v>0.3</v>
      </c>
      <c r="I23" s="23" t="n">
        <f aca="false">AVERAGE(D11:D13)</f>
        <v>0.6</v>
      </c>
      <c r="J23" s="27" t="n">
        <f aca="false">AVERAGE(H23:I23)</f>
        <v>0.45</v>
      </c>
    </row>
    <row r="24" customFormat="false" ht="14.15" hidden="false" customHeight="false" outlineLevel="0" collapsed="false">
      <c r="G24" s="33" t="s">
        <v>31</v>
      </c>
      <c r="H24" s="23" t="n">
        <f aca="false">AVERAGE(D5:D7)</f>
        <v>0.4</v>
      </c>
      <c r="I24" s="23" t="n">
        <f aca="false">AVERAGE(D14:D16)</f>
        <v>1.03333333333333</v>
      </c>
      <c r="J24" s="27" t="n">
        <f aca="false">AVERAGE(H24:I24)</f>
        <v>0.716666666666667</v>
      </c>
    </row>
    <row r="25" customFormat="false" ht="14.15" hidden="false" customHeight="false" outlineLevel="0" collapsed="false">
      <c r="G25" s="33" t="s">
        <v>32</v>
      </c>
      <c r="H25" s="23" t="n">
        <f aca="false">AVERAGE(D8:D10)</f>
        <v>1.46666666666667</v>
      </c>
      <c r="I25" s="23" t="n">
        <f aca="false">AVERAGE(D17:D19)</f>
        <v>1.5</v>
      </c>
      <c r="J25" s="27" t="n">
        <f aca="false">AVERAGE(H25:I25)</f>
        <v>1.48333333333333</v>
      </c>
    </row>
    <row r="26" customFormat="false" ht="14.15" hidden="false" customHeight="false" outlineLevel="0" collapsed="false">
      <c r="G26" s="33" t="s">
        <v>29</v>
      </c>
      <c r="H26" s="29" t="n">
        <f aca="false">AVERAGE(H23:H25)</f>
        <v>0.722222222222222</v>
      </c>
      <c r="I26" s="29" t="n">
        <f aca="false">AVERAGE(I23:I25)</f>
        <v>1.04444444444444</v>
      </c>
      <c r="J26" s="30" t="n">
        <f aca="false">AVERAGE(J23:J25)</f>
        <v>0.883333333333333</v>
      </c>
    </row>
    <row r="27" customFormat="false" ht="12.8" hidden="false" customHeight="false" outlineLevel="0" collapsed="false">
      <c r="G27" s="33"/>
    </row>
    <row r="28" customFormat="false" ht="16.4" hidden="false" customHeight="false" outlineLevel="0" collapsed="false">
      <c r="G28" s="33" t="s">
        <v>33</v>
      </c>
      <c r="H28" s="23" t="n">
        <f aca="false">3 * (H23 - $J23 - H$26 + $J$26) ^ 2</f>
        <v>0.000370370370370368</v>
      </c>
      <c r="I28" s="23" t="n">
        <f aca="false">3 * (I23 - $J23 - I$26 + $J$26) ^ 2</f>
        <v>0.000370370370370375</v>
      </c>
    </row>
    <row r="29" customFormat="false" ht="16.4" hidden="false" customHeight="false" outlineLevel="0" collapsed="false">
      <c r="G29" s="33" t="s">
        <v>34</v>
      </c>
      <c r="H29" s="23" t="n">
        <f aca="false">3 * (H24 - $J24 - H$26 + $J$26) ^ 2</f>
        <v>0.0725925925925927</v>
      </c>
      <c r="I29" s="23" t="n">
        <f aca="false">3 * (I24 - $J24 - I$26 + $J$26) ^ 2</f>
        <v>0.0725925925925926</v>
      </c>
    </row>
    <row r="30" customFormat="false" ht="16.4" hidden="false" customHeight="false" outlineLevel="0" collapsed="false">
      <c r="G30" s="33" t="s">
        <v>35</v>
      </c>
      <c r="H30" s="23" t="n">
        <f aca="false">3 * (H25 - $J25 - H$26 + $J$26) ^ 2</f>
        <v>0.0625925925925925</v>
      </c>
      <c r="I30" s="23" t="n">
        <f aca="false">3 * (I25 - $J25 - I$26 + $J$26) ^ 2</f>
        <v>0.0625925925925927</v>
      </c>
    </row>
    <row r="31" customFormat="false" ht="12.8" hidden="false" customHeight="false" outlineLevel="0" collapsed="false">
      <c r="G31" s="33"/>
      <c r="H31" s="23" t="n">
        <f aca="false">SUM(H28:I30)</f>
        <v>0.271111111111111</v>
      </c>
    </row>
    <row r="33" customFormat="false" ht="12.8" hidden="false" customHeight="false" outlineLevel="0" collapsed="false">
      <c r="G33" s="31"/>
      <c r="H33" s="31" t="s">
        <v>16</v>
      </c>
      <c r="I33" s="31" t="s">
        <v>17</v>
      </c>
      <c r="J33" s="31" t="s">
        <v>18</v>
      </c>
      <c r="K33" s="31" t="s">
        <v>19</v>
      </c>
      <c r="L33" s="31" t="s">
        <v>20</v>
      </c>
    </row>
    <row r="34" customFormat="false" ht="12.8" hidden="false" customHeight="false" outlineLevel="0" collapsed="false">
      <c r="G34" s="31" t="s">
        <v>1</v>
      </c>
      <c r="H34" s="23" t="n">
        <f aca="false">SUM(I4:I6)</f>
        <v>3.45333333333333</v>
      </c>
      <c r="I34" s="0" t="n">
        <v>2</v>
      </c>
      <c r="J34" s="23" t="n">
        <f aca="false">H34/I34</f>
        <v>1.72666666666667</v>
      </c>
      <c r="K34" s="23" t="n">
        <f aca="false">J34/J$37</f>
        <v>31.7142857142856</v>
      </c>
      <c r="L34" s="32" t="n">
        <f aca="false">_xlfn.F.DIST.RT(K34, I34, I$37)</f>
        <v>1.62133284660397E-005</v>
      </c>
    </row>
    <row r="35" customFormat="false" ht="12.8" hidden="false" customHeight="false" outlineLevel="0" collapsed="false">
      <c r="G35" s="31" t="s">
        <v>2</v>
      </c>
      <c r="H35" s="23" t="n">
        <f aca="false">SUM(I7:I8)</f>
        <v>0.467222222222222</v>
      </c>
      <c r="I35" s="0" t="n">
        <v>1</v>
      </c>
      <c r="J35" s="23" t="n">
        <f aca="false">H35/I35</f>
        <v>0.467222222222222</v>
      </c>
      <c r="K35" s="23" t="n">
        <f aca="false">J35/J$37</f>
        <v>8.58163265306116</v>
      </c>
      <c r="L35" s="32" t="n">
        <f aca="false">_xlfn.F.DIST.RT(K35, I35, I$37)</f>
        <v>0.0126170447896561</v>
      </c>
    </row>
    <row r="36" customFormat="false" ht="12.8" hidden="false" customHeight="false" outlineLevel="0" collapsed="false">
      <c r="G36" s="31" t="s">
        <v>36</v>
      </c>
      <c r="H36" s="23" t="n">
        <f aca="false">H31</f>
        <v>0.271111111111111</v>
      </c>
      <c r="I36" s="0" t="n">
        <v>2</v>
      </c>
      <c r="J36" s="23" t="n">
        <f aca="false">H36/I36</f>
        <v>0.135555555555556</v>
      </c>
      <c r="K36" s="23" t="n">
        <f aca="false">J36/J$37</f>
        <v>2.48979591836733</v>
      </c>
      <c r="L36" s="32" t="n">
        <f aca="false">_xlfn.F.DIST.RT(K36, I36, I$37)</f>
        <v>0.124601708912345</v>
      </c>
      <c r="R36" s="32"/>
    </row>
    <row r="37" customFormat="false" ht="12.8" hidden="false" customHeight="false" outlineLevel="0" collapsed="false">
      <c r="G37" s="31" t="s">
        <v>24</v>
      </c>
      <c r="H37" s="23" t="n">
        <f aca="false">D20-SUM(H34:H36)</f>
        <v>0.653333333333338</v>
      </c>
      <c r="I37" s="0" t="n">
        <f aca="false">COUNT(D2:D19) - I12 - I13 - I36 - 1</f>
        <v>12</v>
      </c>
      <c r="J37" s="23" t="n">
        <f aca="false">H37/I37</f>
        <v>0.0544444444444448</v>
      </c>
      <c r="K37" s="23"/>
      <c r="L37" s="23"/>
    </row>
    <row r="39" customFormat="false" ht="12.8" hidden="false" customHeight="false" outlineLevel="0" collapsed="false">
      <c r="H39" s="0" t="s">
        <v>21</v>
      </c>
      <c r="I39" s="0" t="s">
        <v>22</v>
      </c>
    </row>
    <row r="40" customFormat="false" ht="12.8" hidden="false" customHeight="false" outlineLevel="0" collapsed="false">
      <c r="G40" s="0" t="s">
        <v>1</v>
      </c>
      <c r="H40" s="23" t="n">
        <f aca="false">H34 / D$20</f>
        <v>0.712762297901616</v>
      </c>
      <c r="I40" s="23" t="n">
        <f aca="false">(H34 - I34* J$14) / (D$20 + J$14)</f>
        <v>0.676287593529306</v>
      </c>
    </row>
    <row r="41" customFormat="false" ht="12.8" hidden="false" customHeight="false" outlineLevel="0" collapsed="false">
      <c r="G41" s="0" t="s">
        <v>2</v>
      </c>
      <c r="H41" s="23" t="n">
        <f aca="false">H35 / D$20</f>
        <v>0.096433895195505</v>
      </c>
      <c r="I41" s="23" t="n">
        <f aca="false">(H35 - I35* J$14) / (D$20 + J$14)</f>
        <v>0.0816916886181094</v>
      </c>
    </row>
    <row r="42" customFormat="false" ht="12.8" hidden="false" customHeight="false" outlineLevel="0" collapsed="false">
      <c r="G42" s="33" t="s">
        <v>36</v>
      </c>
      <c r="H42" s="23" t="n">
        <f aca="false">H36 / D$20</f>
        <v>0.0559568856782479</v>
      </c>
      <c r="I42" s="23" t="n">
        <f aca="false">(H36 - I36* J$14) / (D$20 + J$14)</f>
        <v>0.0283133211590361</v>
      </c>
    </row>
    <row r="43" customFormat="false" ht="12.8" hidden="false" customHeight="false" outlineLevel="0" collapsed="false">
      <c r="H43" s="23" t="n">
        <f aca="false">SUM(H34:H36) / D$20</f>
        <v>0.865153078775369</v>
      </c>
      <c r="I43" s="23" t="n">
        <f aca="false">(SUM(H34:H36) - SUM(I34:I36) * J$14) / (D$20 +J$14)</f>
        <v>0.786292603306452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2" activeCellId="0" sqref="L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1"/>
    <col collapsed="false" customWidth="true" hidden="false" outlineLevel="0" max="2" min="2" style="0" width="14.77"/>
    <col collapsed="false" customWidth="true" hidden="false" outlineLevel="0" max="3" min="3" style="0" width="21.02"/>
  </cols>
  <sheetData>
    <row r="1" customFormat="false" ht="15" hidden="false" customHeight="false" outlineLevel="0" collapsed="false">
      <c r="A1" s="34" t="s">
        <v>37</v>
      </c>
      <c r="B1" s="34" t="s">
        <v>38</v>
      </c>
      <c r="C1" s="34" t="s">
        <v>39</v>
      </c>
    </row>
    <row r="2" customFormat="false" ht="12.8" hidden="false" customHeight="false" outlineLevel="0" collapsed="false">
      <c r="A2" s="0" t="n">
        <v>2</v>
      </c>
      <c r="B2" s="0" t="n">
        <f aca="false">A2 * (A2 - 1) / 2</f>
        <v>1</v>
      </c>
      <c r="C2" s="23" t="n">
        <f aca="false">1 - 0.95 ^ B2</f>
        <v>0.0499999999999999</v>
      </c>
    </row>
    <row r="3" customFormat="false" ht="12.8" hidden="false" customHeight="false" outlineLevel="0" collapsed="false">
      <c r="A3" s="0" t="n">
        <v>3</v>
      </c>
      <c r="B3" s="0" t="n">
        <f aca="false">A3 * (A3 - 1) / 2</f>
        <v>3</v>
      </c>
      <c r="C3" s="23" t="n">
        <f aca="false">1 - 0.95 ^ B3</f>
        <v>0.142625</v>
      </c>
    </row>
    <row r="4" customFormat="false" ht="12.8" hidden="false" customHeight="false" outlineLevel="0" collapsed="false">
      <c r="A4" s="0" t="n">
        <v>4</v>
      </c>
      <c r="B4" s="0" t="n">
        <f aca="false">A4 * (A4 - 1) / 2</f>
        <v>6</v>
      </c>
      <c r="C4" s="23" t="n">
        <f aca="false">1 - 0.95 ^ B4</f>
        <v>0.264908109375</v>
      </c>
    </row>
    <row r="5" customFormat="false" ht="12.8" hidden="false" customHeight="false" outlineLevel="0" collapsed="false">
      <c r="A5" s="0" t="n">
        <v>5</v>
      </c>
      <c r="B5" s="0" t="n">
        <f aca="false">A5 * (A5 - 1) / 2</f>
        <v>10</v>
      </c>
      <c r="C5" s="23" t="n">
        <f aca="false">1 - 0.95 ^ B5</f>
        <v>0.401263060761621</v>
      </c>
    </row>
    <row r="6" customFormat="false" ht="12.8" hidden="false" customHeight="false" outlineLevel="0" collapsed="false">
      <c r="A6" s="0" t="n">
        <v>6</v>
      </c>
      <c r="B6" s="0" t="n">
        <f aca="false">A6 * (A6 - 1) / 2</f>
        <v>15</v>
      </c>
      <c r="C6" s="23" t="n">
        <f aca="false">1 - 0.95 ^ B6</f>
        <v>0.536708769840246</v>
      </c>
    </row>
    <row r="7" customFormat="false" ht="12.8" hidden="false" customHeight="false" outlineLevel="0" collapsed="false">
      <c r="A7" s="0" t="n">
        <v>7</v>
      </c>
      <c r="B7" s="0" t="n">
        <f aca="false">A7 * (A7 - 1) / 2</f>
        <v>21</v>
      </c>
      <c r="C7" s="23" t="n">
        <f aca="false">1 - 0.95 ^ B7</f>
        <v>0.659438373711884</v>
      </c>
    </row>
    <row r="8" customFormat="false" ht="12.8" hidden="false" customHeight="false" outlineLevel="0" collapsed="false">
      <c r="A8" s="0" t="n">
        <v>8</v>
      </c>
      <c r="B8" s="0" t="n">
        <f aca="false">A8 * (A8 - 1) / 2</f>
        <v>28</v>
      </c>
      <c r="C8" s="23" t="n">
        <f aca="false">1 - 0.95 ^ B8</f>
        <v>0.762173114744667</v>
      </c>
    </row>
    <row r="9" customFormat="false" ht="12.8" hidden="false" customHeight="false" outlineLevel="0" collapsed="false">
      <c r="A9" s="0" t="n">
        <v>9</v>
      </c>
      <c r="B9" s="0" t="n">
        <f aca="false">A9 * (A9 - 1) / 2</f>
        <v>36</v>
      </c>
      <c r="C9" s="23" t="n">
        <f aca="false">1 - 0.95 ^ B9</f>
        <v>0.842220785211773</v>
      </c>
    </row>
    <row r="10" customFormat="false" ht="12.8" hidden="false" customHeight="false" outlineLevel="0" collapsed="false">
      <c r="A10" s="0" t="n">
        <v>10</v>
      </c>
      <c r="B10" s="0" t="n">
        <f aca="false">A10 * (A10 - 1) / 2</f>
        <v>45</v>
      </c>
      <c r="C10" s="23" t="n">
        <f aca="false">1 - 0.95 ^ B10</f>
        <v>0.900559743012907</v>
      </c>
    </row>
    <row r="11" customFormat="false" ht="12.8" hidden="false" customHeight="false" outlineLevel="0" collapsed="false">
      <c r="A11" s="0" t="n">
        <v>11</v>
      </c>
      <c r="B11" s="0" t="n">
        <f aca="false">A11 * (A11 - 1) / 2</f>
        <v>55</v>
      </c>
      <c r="C11" s="23" t="n">
        <f aca="false">1 - 0.95 ^ B11</f>
        <v>0.94046144489447</v>
      </c>
    </row>
    <row r="12" customFormat="false" ht="12.8" hidden="false" customHeight="false" outlineLevel="0" collapsed="false">
      <c r="A12" s="0" t="n">
        <v>12</v>
      </c>
      <c r="B12" s="0" t="n">
        <f aca="false">A12 * (A12 - 1) / 2</f>
        <v>66</v>
      </c>
      <c r="C12" s="23" t="n">
        <f aca="false">1 - 0.95 ^ B12</f>
        <v>0.966134464361967</v>
      </c>
    </row>
    <row r="13" customFormat="false" ht="12.8" hidden="false" customHeight="false" outlineLevel="0" collapsed="false">
      <c r="A13" s="0" t="n">
        <v>13</v>
      </c>
      <c r="B13" s="0" t="n">
        <f aca="false">A13 * (A13 - 1) / 2</f>
        <v>78</v>
      </c>
      <c r="C13" s="23" t="n">
        <f aca="false">1 - 0.95 ^ B13</f>
        <v>0.981700416193891</v>
      </c>
    </row>
    <row r="14" customFormat="false" ht="12.8" hidden="false" customHeight="false" outlineLevel="0" collapsed="false">
      <c r="A14" s="0" t="n">
        <v>14</v>
      </c>
      <c r="B14" s="0" t="n">
        <f aca="false">A14 * (A14 - 1) / 2</f>
        <v>91</v>
      </c>
      <c r="C14" s="23" t="n">
        <f aca="false">1 - 0.95 ^ B14</f>
        <v>0.990606053525824</v>
      </c>
    </row>
    <row r="15" customFormat="false" ht="12.8" hidden="false" customHeight="false" outlineLevel="0" collapsed="false">
      <c r="A15" s="0" t="n">
        <v>15</v>
      </c>
      <c r="B15" s="0" t="n">
        <f aca="false">A15 * (A15 - 1) / 2</f>
        <v>105</v>
      </c>
      <c r="C15" s="23" t="n">
        <f aca="false">1 - 0.95 ^ B15</f>
        <v>0.995418807349394</v>
      </c>
    </row>
    <row r="16" customFormat="false" ht="12.8" hidden="false" customHeight="false" outlineLevel="0" collapsed="false">
      <c r="A16" s="0" t="n">
        <v>16</v>
      </c>
      <c r="B16" s="0" t="n">
        <f aca="false">A16 * (A16 - 1) / 2</f>
        <v>120</v>
      </c>
      <c r="C16" s="23" t="n">
        <f aca="false">1 - 0.95 ^ B16</f>
        <v>0.997877573621302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902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2020-05-17T21:18:44Z</dcterms:created>
  <dc:creator>Sebastian Jentschke</dc:creator>
  <dc:description/>
  <dc:language>en-GB</dc:language>
  <cp:lastModifiedBy>Sebastian Jentschke</cp:lastModifiedBy>
  <dcterms:modified xsi:type="dcterms:W3CDTF">2022-01-16T22:27:07Z</dcterms:modified>
  <cp:revision>16</cp:revision>
  <dc:subject/>
  <dc:title/>
</cp:coreProperties>
</file>