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3x3\"/>
    </mc:Choice>
  </mc:AlternateContent>
  <bookViews>
    <workbookView xWindow="0" yWindow="0" windowWidth="25095" windowHeight="12360"/>
  </bookViews>
  <sheets>
    <sheet name="Sheet1" sheetId="1" r:id="rId1"/>
  </sheets>
  <definedNames>
    <definedName name="solver_adj" localSheetId="0" hidden="1">Sheet1!$C$6,Sheet1!$C$7,Sheet1!$C$8,Sheet1!$C$9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Sheet1!$M$45</definedName>
    <definedName name="solver_pre" localSheetId="0" hidden="1">0.00000001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8" i="1"/>
  <c r="G59" i="1"/>
  <c r="G60" i="1"/>
  <c r="G61" i="1"/>
  <c r="G62" i="1"/>
  <c r="G63" i="1"/>
  <c r="G38" i="1" l="1"/>
  <c r="L38" i="1" s="1"/>
  <c r="M38" i="1" s="1"/>
  <c r="G39" i="1"/>
  <c r="L39" i="1" s="1"/>
  <c r="M39" i="1" s="1"/>
  <c r="G40" i="1"/>
  <c r="L40" i="1" s="1"/>
  <c r="M40" i="1" s="1"/>
  <c r="G41" i="1"/>
  <c r="L41" i="1" s="1"/>
  <c r="M41" i="1" s="1"/>
  <c r="G42" i="1"/>
  <c r="L42" i="1" s="1"/>
  <c r="M42" i="1" s="1"/>
  <c r="G43" i="1"/>
  <c r="L43" i="1" s="1"/>
  <c r="M43" i="1" s="1"/>
  <c r="G44" i="1"/>
  <c r="L44" i="1" s="1"/>
  <c r="M44" i="1" s="1"/>
  <c r="G45" i="1"/>
  <c r="G46" i="1"/>
  <c r="G47" i="1"/>
  <c r="G48" i="1"/>
  <c r="G49" i="1"/>
  <c r="G50" i="1"/>
  <c r="G51" i="1"/>
  <c r="G52" i="1"/>
  <c r="G53" i="1"/>
  <c r="G54" i="1"/>
  <c r="G55" i="1"/>
  <c r="G56" i="1"/>
  <c r="G13" i="1"/>
  <c r="G14" i="1"/>
  <c r="G15" i="1"/>
  <c r="G16" i="1"/>
  <c r="G17" i="1"/>
  <c r="L17" i="1" s="1"/>
  <c r="M17" i="1" s="1"/>
  <c r="G18" i="1"/>
  <c r="L18" i="1" s="1"/>
  <c r="M18" i="1" s="1"/>
  <c r="G19" i="1"/>
  <c r="L19" i="1" s="1"/>
  <c r="M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M27" i="1" s="1"/>
  <c r="G28" i="1"/>
  <c r="L28" i="1" s="1"/>
  <c r="M28" i="1" s="1"/>
  <c r="G29" i="1"/>
  <c r="L29" i="1" s="1"/>
  <c r="M29" i="1" s="1"/>
  <c r="G30" i="1"/>
  <c r="L30" i="1" s="1"/>
  <c r="M30" i="1" s="1"/>
  <c r="G31" i="1"/>
  <c r="L31" i="1" s="1"/>
  <c r="M31" i="1" s="1"/>
  <c r="G32" i="1"/>
  <c r="L32" i="1" s="1"/>
  <c r="M32" i="1" s="1"/>
  <c r="G33" i="1"/>
  <c r="L33" i="1" s="1"/>
  <c r="M33" i="1" s="1"/>
  <c r="G34" i="1"/>
  <c r="L34" i="1" s="1"/>
  <c r="M34" i="1" s="1"/>
  <c r="G35" i="1"/>
  <c r="L35" i="1" s="1"/>
  <c r="M35" i="1" s="1"/>
  <c r="G36" i="1"/>
  <c r="L36" i="1" s="1"/>
  <c r="M36" i="1" s="1"/>
  <c r="G37" i="1"/>
  <c r="L37" i="1" s="1"/>
  <c r="M37" i="1" s="1"/>
  <c r="M46" i="1"/>
  <c r="L16" i="1" l="1"/>
  <c r="M16" i="1" s="1"/>
  <c r="M20" i="1"/>
  <c r="M21" i="1"/>
  <c r="M22" i="1"/>
  <c r="M23" i="1"/>
  <c r="M24" i="1"/>
  <c r="M25" i="1" l="1"/>
  <c r="M26" i="1"/>
  <c r="C11" i="1"/>
  <c r="M45" i="1" l="1"/>
  <c r="C12" i="1"/>
  <c r="C14" i="1"/>
  <c r="C15" i="1"/>
  <c r="C10" i="1"/>
  <c r="C13" i="1"/>
</calcChain>
</file>

<file path=xl/sharedStrings.xml><?xml version="1.0" encoding="utf-8"?>
<sst xmlns="http://schemas.openxmlformats.org/spreadsheetml/2006/main" count="17" uniqueCount="17">
  <si>
    <t>del</t>
  </si>
  <si>
    <t>t</t>
  </si>
  <si>
    <t>alpha</t>
  </si>
  <si>
    <t>beta</t>
  </si>
  <si>
    <t>ph</t>
  </si>
  <si>
    <t>ph(num)</t>
  </si>
  <si>
    <t>ph(den)</t>
  </si>
  <si>
    <t>los()</t>
  </si>
  <si>
    <t>los(1)</t>
  </si>
  <si>
    <t>los(2)</t>
  </si>
  <si>
    <t xml:space="preserve">Relaxation Time </t>
  </si>
  <si>
    <t>sum</t>
  </si>
  <si>
    <t xml:space="preserve">Angular Velocity </t>
  </si>
  <si>
    <t xml:space="preserve">Frequency </t>
  </si>
  <si>
    <t>Dielectric Loss</t>
  </si>
  <si>
    <t xml:space="preserve">HN Dielectric Loss </t>
  </si>
  <si>
    <t xml:space="preserve">Squared Residual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</si>
</sst>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0" xfId="0" applyFill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986047165468704E-2"/>
          <c:y val="6.9727232873485784E-2"/>
          <c:w val="0.91237149570741216"/>
          <c:h val="0.867833903909360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Sheet1!$H$21:$H$44</c:f>
              <c:numCache>
                <c:formatCode>General</c:formatCode>
                <c:ptCount val="24"/>
                <c:pt idx="0">
                  <c:v>719685.7</c:v>
                </c:pt>
                <c:pt idx="1">
                  <c:v>517947.4</c:v>
                </c:pt>
                <c:pt idx="2">
                  <c:v>372759.4</c:v>
                </c:pt>
                <c:pt idx="3">
                  <c:v>268269.59999999998</c:v>
                </c:pt>
                <c:pt idx="4">
                  <c:v>193069.8</c:v>
                </c:pt>
                <c:pt idx="5">
                  <c:v>138949.5</c:v>
                </c:pt>
                <c:pt idx="6">
                  <c:v>100000</c:v>
                </c:pt>
                <c:pt idx="7">
                  <c:v>100000</c:v>
                </c:pt>
                <c:pt idx="8">
                  <c:v>71968.570000000007</c:v>
                </c:pt>
                <c:pt idx="9">
                  <c:v>51794.75</c:v>
                </c:pt>
                <c:pt idx="10">
                  <c:v>37275.94</c:v>
                </c:pt>
                <c:pt idx="11">
                  <c:v>26826.959999999999</c:v>
                </c:pt>
                <c:pt idx="12">
                  <c:v>19306.98</c:v>
                </c:pt>
                <c:pt idx="13">
                  <c:v>13894.96</c:v>
                </c:pt>
                <c:pt idx="14">
                  <c:v>10000</c:v>
                </c:pt>
                <c:pt idx="15">
                  <c:v>7196.857</c:v>
                </c:pt>
                <c:pt idx="16">
                  <c:v>5179.4750000000004</c:v>
                </c:pt>
                <c:pt idx="17">
                  <c:v>3727.5940000000001</c:v>
                </c:pt>
                <c:pt idx="18">
                  <c:v>2682.6959999999999</c:v>
                </c:pt>
                <c:pt idx="19">
                  <c:v>1930.6980000000001</c:v>
                </c:pt>
                <c:pt idx="20">
                  <c:v>1389.4949999999999</c:v>
                </c:pt>
                <c:pt idx="21">
                  <c:v>1000</c:v>
                </c:pt>
                <c:pt idx="22">
                  <c:v>719.6857</c:v>
                </c:pt>
                <c:pt idx="23">
                  <c:v>517.94740000000002</c:v>
                </c:pt>
              </c:numCache>
            </c:numRef>
          </c:xVal>
          <c:yVal>
            <c:numRef>
              <c:f>Sheet1!$L$21:$L$44</c:f>
              <c:numCache>
                <c:formatCode>General</c:formatCode>
                <c:ptCount val="24"/>
                <c:pt idx="0">
                  <c:v>0.35715400075457321</c:v>
                </c:pt>
                <c:pt idx="1">
                  <c:v>0.4070298280056861</c:v>
                </c:pt>
                <c:pt idx="2">
                  <c:v>0.46204171958221396</c:v>
                </c:pt>
                <c:pt idx="3">
                  <c:v>0.52181965138224884</c:v>
                </c:pt>
                <c:pt idx="4">
                  <c:v>0.58546107851946305</c:v>
                </c:pt>
                <c:pt idx="5">
                  <c:v>0.65130747218225604</c:v>
                </c:pt>
                <c:pt idx="6">
                  <c:v>0.71670060697185212</c:v>
                </c:pt>
                <c:pt idx="7">
                  <c:v>0.71670060697185212</c:v>
                </c:pt>
                <c:pt idx="8">
                  <c:v>0.77778967049125547</c:v>
                </c:pt>
                <c:pt idx="9">
                  <c:v>0.82952054916841478</c:v>
                </c:pt>
                <c:pt idx="10">
                  <c:v>0.86600696658366305</c:v>
                </c:pt>
                <c:pt idx="11">
                  <c:v>0.88146036949886075</c:v>
                </c:pt>
                <c:pt idx="12">
                  <c:v>0.87164817483825874</c:v>
                </c:pt>
                <c:pt idx="13">
                  <c:v>0.83543482915136147</c:v>
                </c:pt>
                <c:pt idx="14">
                  <c:v>0.77561038604960264</c:v>
                </c:pt>
                <c:pt idx="15">
                  <c:v>0.69838539511148046</c:v>
                </c:pt>
                <c:pt idx="16">
                  <c:v>0.61169723726946834</c:v>
                </c:pt>
                <c:pt idx="17">
                  <c:v>0.52320490179319701</c:v>
                </c:pt>
                <c:pt idx="18">
                  <c:v>0.43887047213575331</c:v>
                </c:pt>
                <c:pt idx="19">
                  <c:v>0.36246168479247348</c:v>
                </c:pt>
                <c:pt idx="20">
                  <c:v>0.2957649253283065</c:v>
                </c:pt>
                <c:pt idx="21">
                  <c:v>0.23911819452668837</c:v>
                </c:pt>
                <c:pt idx="22">
                  <c:v>0.19196407896442511</c:v>
                </c:pt>
                <c:pt idx="23">
                  <c:v>0.15328725199280033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Sheet1!$H$13:$H$53</c:f>
              <c:numCache>
                <c:formatCode>General</c:formatCode>
                <c:ptCount val="41"/>
                <c:pt idx="0">
                  <c:v>10000000</c:v>
                </c:pt>
                <c:pt idx="1">
                  <c:v>7196857</c:v>
                </c:pt>
                <c:pt idx="2">
                  <c:v>5179475</c:v>
                </c:pt>
                <c:pt idx="3">
                  <c:v>3727594</c:v>
                </c:pt>
                <c:pt idx="4">
                  <c:v>2682696</c:v>
                </c:pt>
                <c:pt idx="5">
                  <c:v>1930698</c:v>
                </c:pt>
                <c:pt idx="6">
                  <c:v>1389496</c:v>
                </c:pt>
                <c:pt idx="7">
                  <c:v>1000000</c:v>
                </c:pt>
                <c:pt idx="8">
                  <c:v>719685.7</c:v>
                </c:pt>
                <c:pt idx="9">
                  <c:v>517947.4</c:v>
                </c:pt>
                <c:pt idx="10">
                  <c:v>372759.4</c:v>
                </c:pt>
                <c:pt idx="11">
                  <c:v>268269.59999999998</c:v>
                </c:pt>
                <c:pt idx="12">
                  <c:v>193069.8</c:v>
                </c:pt>
                <c:pt idx="13">
                  <c:v>138949.5</c:v>
                </c:pt>
                <c:pt idx="14">
                  <c:v>100000</c:v>
                </c:pt>
                <c:pt idx="15">
                  <c:v>100000</c:v>
                </c:pt>
                <c:pt idx="16">
                  <c:v>71968.570000000007</c:v>
                </c:pt>
                <c:pt idx="17">
                  <c:v>51794.75</c:v>
                </c:pt>
                <c:pt idx="18">
                  <c:v>37275.94</c:v>
                </c:pt>
                <c:pt idx="19">
                  <c:v>26826.959999999999</c:v>
                </c:pt>
                <c:pt idx="20">
                  <c:v>19306.98</c:v>
                </c:pt>
                <c:pt idx="21">
                  <c:v>13894.96</c:v>
                </c:pt>
                <c:pt idx="22">
                  <c:v>10000</c:v>
                </c:pt>
                <c:pt idx="23">
                  <c:v>7196.857</c:v>
                </c:pt>
                <c:pt idx="24">
                  <c:v>5179.4750000000004</c:v>
                </c:pt>
                <c:pt idx="25">
                  <c:v>3727.5940000000001</c:v>
                </c:pt>
                <c:pt idx="26">
                  <c:v>2682.6959999999999</c:v>
                </c:pt>
                <c:pt idx="27">
                  <c:v>1930.6980000000001</c:v>
                </c:pt>
                <c:pt idx="28">
                  <c:v>1389.4949999999999</c:v>
                </c:pt>
                <c:pt idx="29">
                  <c:v>1000</c:v>
                </c:pt>
                <c:pt idx="30">
                  <c:v>719.6857</c:v>
                </c:pt>
                <c:pt idx="31">
                  <c:v>517.94740000000002</c:v>
                </c:pt>
                <c:pt idx="32">
                  <c:v>372.75940000000003</c:v>
                </c:pt>
                <c:pt idx="33">
                  <c:v>268.26960000000003</c:v>
                </c:pt>
                <c:pt idx="34">
                  <c:v>193.06979999999999</c:v>
                </c:pt>
                <c:pt idx="35">
                  <c:v>138.9496</c:v>
                </c:pt>
                <c:pt idx="36">
                  <c:v>100</c:v>
                </c:pt>
                <c:pt idx="37">
                  <c:v>71.96857</c:v>
                </c:pt>
                <c:pt idx="38">
                  <c:v>51.794750000000001</c:v>
                </c:pt>
                <c:pt idx="39">
                  <c:v>37.275939999999999</c:v>
                </c:pt>
                <c:pt idx="40">
                  <c:v>26.82696</c:v>
                </c:pt>
              </c:numCache>
            </c:numRef>
          </c:xVal>
          <c:yVal>
            <c:numRef>
              <c:f>Sheet1!$I$13:$I$53</c:f>
              <c:numCache>
                <c:formatCode>0.00E+00</c:formatCode>
                <c:ptCount val="41"/>
                <c:pt idx="0">
                  <c:v>2.718229</c:v>
                </c:pt>
                <c:pt idx="1">
                  <c:v>2.2328060000000001</c:v>
                </c:pt>
                <c:pt idx="2">
                  <c:v>7.1810689999999999</c:v>
                </c:pt>
                <c:pt idx="3">
                  <c:v>19.823440000000002</c:v>
                </c:pt>
                <c:pt idx="4">
                  <c:v>1.5145569999999999</c:v>
                </c:pt>
                <c:pt idx="5">
                  <c:v>0.44582430000000001</c:v>
                </c:pt>
                <c:pt idx="6">
                  <c:v>0.31443599999999999</c:v>
                </c:pt>
                <c:pt idx="7">
                  <c:v>0.31113970000000002</c:v>
                </c:pt>
                <c:pt idx="8">
                  <c:v>0.3472942</c:v>
                </c:pt>
                <c:pt idx="9">
                  <c:v>0.39592500000000003</c:v>
                </c:pt>
                <c:pt idx="10">
                  <c:v>0.45071109999999998</c:v>
                </c:pt>
                <c:pt idx="11">
                  <c:v>0.51325140000000002</c:v>
                </c:pt>
                <c:pt idx="12">
                  <c:v>0.58347709999999997</c:v>
                </c:pt>
                <c:pt idx="13">
                  <c:v>0.64784019999999998</c:v>
                </c:pt>
                <c:pt idx="14">
                  <c:v>0.71219100000000002</c:v>
                </c:pt>
                <c:pt idx="15">
                  <c:v>0.71239079999999999</c:v>
                </c:pt>
                <c:pt idx="16">
                  <c:v>0.77693159999999994</c:v>
                </c:pt>
                <c:pt idx="17">
                  <c:v>0.829623</c:v>
                </c:pt>
                <c:pt idx="18">
                  <c:v>0.86695180000000005</c:v>
                </c:pt>
                <c:pt idx="19">
                  <c:v>0.88195159999999995</c:v>
                </c:pt>
                <c:pt idx="20">
                  <c:v>0.87060219999999999</c:v>
                </c:pt>
                <c:pt idx="21" formatCode="General">
                  <c:v>0.83517680000000005</c:v>
                </c:pt>
                <c:pt idx="22">
                  <c:v>0.77592249999999996</c:v>
                </c:pt>
                <c:pt idx="23">
                  <c:v>0.69722269999999997</c:v>
                </c:pt>
                <c:pt idx="24">
                  <c:v>0.60920090000000005</c:v>
                </c:pt>
                <c:pt idx="25" formatCode="General">
                  <c:v>0.51854540000000005</c:v>
                </c:pt>
                <c:pt idx="26" formatCode="General">
                  <c:v>0.4324018</c:v>
                </c:pt>
                <c:pt idx="27" formatCode="General">
                  <c:v>0.35435359999999999</c:v>
                </c:pt>
                <c:pt idx="28" formatCode="General">
                  <c:v>0.28828039999999999</c:v>
                </c:pt>
                <c:pt idx="29" formatCode="General">
                  <c:v>0.233764</c:v>
                </c:pt>
                <c:pt idx="30" formatCode="General">
                  <c:v>0.189752</c:v>
                </c:pt>
                <c:pt idx="31" formatCode="General">
                  <c:v>0.15409049999999999</c:v>
                </c:pt>
                <c:pt idx="32" formatCode="General">
                  <c:v>0.1273716</c:v>
                </c:pt>
                <c:pt idx="33" formatCode="General">
                  <c:v>0.1078431</c:v>
                </c:pt>
                <c:pt idx="34">
                  <c:v>9.2996839999999997E-2</c:v>
                </c:pt>
                <c:pt idx="35">
                  <c:v>8.1856709999999999E-2</c:v>
                </c:pt>
                <c:pt idx="36">
                  <c:v>7.5105989999999997E-2</c:v>
                </c:pt>
                <c:pt idx="37">
                  <c:v>7.1862369999999995E-2</c:v>
                </c:pt>
                <c:pt idx="38">
                  <c:v>7.200848E-2</c:v>
                </c:pt>
                <c:pt idx="39">
                  <c:v>7.5006519999999993E-2</c:v>
                </c:pt>
                <c:pt idx="40">
                  <c:v>8.3645579999999997E-2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97760"/>
        <c:axId val="459498544"/>
      </c:scatterChart>
      <c:valAx>
        <c:axId val="459497760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Frequency(Hz)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98544"/>
        <c:crosses val="autoZero"/>
        <c:crossBetween val="midCat"/>
      </c:valAx>
      <c:valAx>
        <c:axId val="459498544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114300</xdr:rowOff>
    </xdr:to>
    <xdr:sp macro="" textlink="">
      <xdr:nvSpPr>
        <xdr:cNvPr id="1025" name="AutoShape 1" descr="https://en.wikipedia.org/api/rest_v1/media/math/render/svg/379e61df1d9040b8904da873eca685b75a2c2d9c"/>
        <xdr:cNvSpPr>
          <a:spLocks noChangeAspect="1" noChangeArrowheads="1"/>
        </xdr:cNvSpPr>
      </xdr:nvSpPr>
      <xdr:spPr bwMode="auto">
        <a:xfrm>
          <a:off x="7924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25</xdr:row>
      <xdr:rowOff>114300</xdr:rowOff>
    </xdr:to>
    <xdr:sp macro="" textlink="">
      <xdr:nvSpPr>
        <xdr:cNvPr id="1027" name="AutoShape 3" descr="https://en.wikipedia.org/api/rest_v1/media/math/render/svg/5228a31a1237c254557f0d5762aa7fabf1ed3d1c"/>
        <xdr:cNvSpPr>
          <a:spLocks noChangeAspect="1" noChangeArrowheads="1"/>
        </xdr:cNvSpPr>
      </xdr:nvSpPr>
      <xdr:spPr bwMode="auto">
        <a:xfrm>
          <a:off x="8534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8991</xdr:colOff>
      <xdr:row>1</xdr:row>
      <xdr:rowOff>161745</xdr:rowOff>
    </xdr:from>
    <xdr:to>
      <xdr:col>14</xdr:col>
      <xdr:colOff>134552</xdr:colOff>
      <xdr:row>29</xdr:row>
      <xdr:rowOff>125801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188703</xdr:colOff>
      <xdr:row>5</xdr:row>
      <xdr:rowOff>125803</xdr:rowOff>
    </xdr:from>
    <xdr:ext cx="4411337" cy="937629"/>
    <xdr:sp macro="" textlink="">
      <xdr:nvSpPr>
        <xdr:cNvPr id="7" name="Rectangle 6"/>
        <xdr:cNvSpPr/>
      </xdr:nvSpPr>
      <xdr:spPr>
        <a:xfrm>
          <a:off x="3405637" y="1069317"/>
          <a:ext cx="441133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Dielectric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Data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11</xdr:col>
      <xdr:colOff>878219</xdr:colOff>
      <xdr:row>9</xdr:row>
      <xdr:rowOff>73438</xdr:rowOff>
    </xdr:from>
    <xdr:ext cx="1962268" cy="937629"/>
    <xdr:sp macro="" textlink="">
      <xdr:nvSpPr>
        <xdr:cNvPr id="8" name="Rectangle 7"/>
        <xdr:cNvSpPr/>
      </xdr:nvSpPr>
      <xdr:spPr>
        <a:xfrm>
          <a:off x="10187559" y="1771763"/>
          <a:ext cx="19622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HN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Fit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63"/>
  <sheetViews>
    <sheetView tabSelected="1" zoomScale="106" zoomScaleNormal="106" workbookViewId="0"/>
  </sheetViews>
  <sheetFormatPr defaultRowHeight="15" x14ac:dyDescent="0.25"/>
  <cols>
    <col min="2" max="2" width="8.75" bestFit="1" customWidth="1"/>
    <col min="3" max="3" width="12" bestFit="1" customWidth="1"/>
    <col min="7" max="7" width="16.125" bestFit="1" customWidth="1"/>
    <col min="8" max="8" width="10.75" bestFit="1" customWidth="1"/>
    <col min="9" max="9" width="12.5" bestFit="1" customWidth="1"/>
    <col min="11" max="11" width="15.875" bestFit="1" customWidth="1"/>
    <col min="12" max="12" width="17.75" bestFit="1" customWidth="1"/>
    <col min="13" max="13" width="21.875" bestFit="1" customWidth="1"/>
    <col min="15" max="15" width="12.875" bestFit="1" customWidth="1"/>
    <col min="17" max="17" width="12" bestFit="1" customWidth="1"/>
  </cols>
  <sheetData>
    <row r="6" spans="2:13" x14ac:dyDescent="0.25">
      <c r="B6" s="2" t="s">
        <v>0</v>
      </c>
      <c r="C6" s="2">
        <v>3.3517639007489231</v>
      </c>
      <c r="I6" s="1"/>
    </row>
    <row r="7" spans="2:13" x14ac:dyDescent="0.25">
      <c r="B7" s="2" t="s">
        <v>1</v>
      </c>
      <c r="C7" s="4">
        <v>1.1539040205938821E-5</v>
      </c>
      <c r="I7" s="1"/>
    </row>
    <row r="8" spans="2:13" x14ac:dyDescent="0.25">
      <c r="B8" s="2" t="s">
        <v>2</v>
      </c>
      <c r="C8" s="2">
        <v>0.73730571143389967</v>
      </c>
      <c r="I8" s="1"/>
    </row>
    <row r="9" spans="2:13" x14ac:dyDescent="0.25">
      <c r="B9" s="2" t="s">
        <v>3</v>
      </c>
      <c r="C9" s="2">
        <v>0.59618249032492499</v>
      </c>
      <c r="I9" s="1"/>
    </row>
    <row r="10" spans="2:13" x14ac:dyDescent="0.25">
      <c r="B10" s="2" t="s">
        <v>4</v>
      </c>
      <c r="C10" s="2">
        <f>ATAN((((G6*$C$7)^$C$8)*SIN(PI()*$C$8/2))/(1+((G6*$C$7)^$C$8)*COS(PI()*$C$8/2)))</f>
        <v>0</v>
      </c>
      <c r="I10" s="1"/>
    </row>
    <row r="11" spans="2:13" x14ac:dyDescent="0.25">
      <c r="B11" s="2" t="s">
        <v>5</v>
      </c>
      <c r="C11" s="2">
        <f>((G6*$C$7)^$C$8)*SIN(PI()*$C$8/2)</f>
        <v>0</v>
      </c>
      <c r="I11" s="1"/>
    </row>
    <row r="12" spans="2:13" x14ac:dyDescent="0.25">
      <c r="B12" s="2" t="s">
        <v>6</v>
      </c>
      <c r="C12" s="2">
        <f>1+((G6*$C$7)^$C$8)*COS(PI()*$C$8/2)</f>
        <v>1</v>
      </c>
      <c r="G12" t="s">
        <v>12</v>
      </c>
      <c r="H12" t="s">
        <v>13</v>
      </c>
      <c r="I12" s="1" t="s">
        <v>14</v>
      </c>
    </row>
    <row r="13" spans="2:13" x14ac:dyDescent="0.25">
      <c r="B13" s="2" t="s">
        <v>8</v>
      </c>
      <c r="C13" s="2">
        <f>(1+2*((G6*$C$7)^$C$8)*COS(PI()*$C$8/2))</f>
        <v>1</v>
      </c>
      <c r="G13">
        <f t="shared" ref="G13:G63" si="0">2*PI()*H13</f>
        <v>62831853.071795866</v>
      </c>
      <c r="H13">
        <v>10000000</v>
      </c>
      <c r="I13" s="1">
        <v>2.718229</v>
      </c>
    </row>
    <row r="14" spans="2:13" x14ac:dyDescent="0.25">
      <c r="B14" s="2" t="s">
        <v>9</v>
      </c>
      <c r="C14" s="2">
        <f>((G6*$C$7)^(2*$C$8))</f>
        <v>0</v>
      </c>
      <c r="G14">
        <f t="shared" si="0"/>
        <v>45219186.160272554</v>
      </c>
      <c r="H14">
        <v>7196857</v>
      </c>
      <c r="I14" s="1">
        <v>2.2328060000000001</v>
      </c>
    </row>
    <row r="15" spans="2:13" x14ac:dyDescent="0.25">
      <c r="B15" s="2" t="s">
        <v>7</v>
      </c>
      <c r="C15" s="2">
        <f>((1+2*((G6*$C$7)^$C$8)*COS(PI()*$C$8/2))+((G6*$C$7)^(2*$C$8)))</f>
        <v>1</v>
      </c>
      <c r="G15">
        <f t="shared" si="0"/>
        <v>32543601.218903989</v>
      </c>
      <c r="H15">
        <v>5179475</v>
      </c>
      <c r="I15" s="1">
        <v>7.1810689999999999</v>
      </c>
      <c r="L15" t="s">
        <v>15</v>
      </c>
      <c r="M15" t="s">
        <v>16</v>
      </c>
    </row>
    <row r="16" spans="2:13" x14ac:dyDescent="0.25">
      <c r="G16">
        <f t="shared" si="0"/>
        <v>23421163.851930782</v>
      </c>
      <c r="H16">
        <v>3727594</v>
      </c>
      <c r="I16" s="1">
        <v>19.823440000000002</v>
      </c>
      <c r="L16">
        <f>($C$6*((1+2*((G16*$C$7)^$C$8)*COS(PI()*$C$8/2))+((G16*$C$7)^(2*$C$8)))^(-$C$9/2))*SIN($C$9*ATAN((((G16*$C$7)^$C$8)*SIN(PI()*$C$8/2))/(1+((G16*$C$7)^$C$8)*COS(PI()*$C$8/2))))</f>
        <v>0.17950703978722812</v>
      </c>
      <c r="M16">
        <f t="shared" ref="M16:M18" si="1">(L16-I16)^2</f>
        <v>385.88410214533377</v>
      </c>
    </row>
    <row r="17" spans="7:13" x14ac:dyDescent="0.25">
      <c r="G17">
        <f t="shared" si="0"/>
        <v>16855876.090829447</v>
      </c>
      <c r="H17">
        <v>2682696</v>
      </c>
      <c r="I17" s="1">
        <v>1.5145569999999999</v>
      </c>
      <c r="L17">
        <f t="shared" ref="L17:L18" si="2">($C$6*((1+2*((G17*$C$7)^$C$8)*COS(PI()*$C$8/2))+((G17*$C$7)^(2*$C$8)))^(-$C$9/2))*SIN($C$9*ATAN((((G17*$C$7)^$C$8)*SIN(PI()*$C$8/2))/(1+((G17*$C$7)^$C$8)*COS(PI()*$C$8/2))))</f>
        <v>0.20659888718397254</v>
      </c>
      <c r="M17">
        <f t="shared" si="1"/>
        <v>1.7107544248812638</v>
      </c>
    </row>
    <row r="18" spans="7:13" x14ac:dyDescent="0.25">
      <c r="G18">
        <f t="shared" si="0"/>
        <v>12130933.306201013</v>
      </c>
      <c r="H18">
        <v>1930698</v>
      </c>
      <c r="I18" s="1">
        <v>0.44582430000000001</v>
      </c>
      <c r="L18">
        <f t="shared" si="2"/>
        <v>0.23751307028931914</v>
      </c>
      <c r="M18">
        <f t="shared" si="1"/>
        <v>4.339356842357605E-2</v>
      </c>
    </row>
    <row r="19" spans="7:13" x14ac:dyDescent="0.25">
      <c r="G19">
        <f t="shared" si="0"/>
        <v>8730460.851584807</v>
      </c>
      <c r="H19">
        <v>1389496</v>
      </c>
      <c r="I19" s="1">
        <v>0.31443599999999999</v>
      </c>
      <c r="L19">
        <f t="shared" ref="L19:L44" si="3">($C$6*((1+2*((G19*$C$7)^$C$8)*COS(PI()*$C$8/2))+((G19*$C$7)^(2*$C$8)))^(-$C$9/2))*SIN($C$9*ATAN((((G19*$C$7)^$C$8)*SIN(PI()*$C$8/2))/(1+((G19*$C$7)^$C$8)*COS(PI()*$C$8/2))))</f>
        <v>0.27266060535801218</v>
      </c>
      <c r="M19">
        <f t="shared" ref="M19:M44" si="4">(L19-I19)^2</f>
        <v>1.7451835974938244E-3</v>
      </c>
    </row>
    <row r="20" spans="7:13" x14ac:dyDescent="0.25">
      <c r="G20">
        <f t="shared" si="0"/>
        <v>6283185.307179586</v>
      </c>
      <c r="H20">
        <v>1000000</v>
      </c>
      <c r="I20" s="1">
        <v>0.31113970000000002</v>
      </c>
      <c r="L20">
        <f t="shared" si="3"/>
        <v>0.31243167336215538</v>
      </c>
      <c r="M20">
        <f t="shared" si="4"/>
        <v>1.6691951685190329E-6</v>
      </c>
    </row>
    <row r="21" spans="7:13" x14ac:dyDescent="0.25">
      <c r="G21">
        <f t="shared" si="0"/>
        <v>4521918.6160272555</v>
      </c>
      <c r="H21">
        <v>719685.7</v>
      </c>
      <c r="I21" s="1">
        <v>0.3472942</v>
      </c>
      <c r="L21">
        <f t="shared" si="3"/>
        <v>0.35715400075457321</v>
      </c>
      <c r="M21">
        <f t="shared" si="4"/>
        <v>9.7215670919882473E-5</v>
      </c>
    </row>
    <row r="22" spans="7:13" x14ac:dyDescent="0.25">
      <c r="G22">
        <f t="shared" si="0"/>
        <v>3254359.4935718682</v>
      </c>
      <c r="H22">
        <v>517947.4</v>
      </c>
      <c r="I22" s="1">
        <v>0.39592500000000003</v>
      </c>
      <c r="L22">
        <f t="shared" si="3"/>
        <v>0.4070298280056861</v>
      </c>
      <c r="M22">
        <f t="shared" si="4"/>
        <v>1.2331720503586975E-4</v>
      </c>
    </row>
    <row r="23" spans="7:13" x14ac:dyDescent="0.25">
      <c r="G23">
        <f t="shared" si="0"/>
        <v>2342116.3851930783</v>
      </c>
      <c r="H23">
        <v>372759.4</v>
      </c>
      <c r="I23" s="1">
        <v>0.45071109999999998</v>
      </c>
      <c r="L23">
        <f t="shared" si="3"/>
        <v>0.46204171958221396</v>
      </c>
      <c r="M23">
        <f t="shared" si="4"/>
        <v>1.2838294011685103E-4</v>
      </c>
    </row>
    <row r="24" spans="7:13" x14ac:dyDescent="0.25">
      <c r="G24">
        <f t="shared" si="0"/>
        <v>1685587.6090829447</v>
      </c>
      <c r="H24">
        <v>268269.59999999998</v>
      </c>
      <c r="I24" s="1">
        <v>0.51325140000000002</v>
      </c>
      <c r="L24">
        <f t="shared" si="3"/>
        <v>0.52181965138224884</v>
      </c>
      <c r="M24">
        <f t="shared" si="4"/>
        <v>7.3414931749408733E-5</v>
      </c>
    </row>
    <row r="25" spans="7:13" x14ac:dyDescent="0.25">
      <c r="G25">
        <f t="shared" si="0"/>
        <v>1213093.3306201012</v>
      </c>
      <c r="H25">
        <v>193069.8</v>
      </c>
      <c r="I25" s="1">
        <v>0.58347709999999997</v>
      </c>
      <c r="L25">
        <f t="shared" si="3"/>
        <v>0.58546107851946305</v>
      </c>
      <c r="M25">
        <f t="shared" si="4"/>
        <v>3.9361707656909191E-6</v>
      </c>
    </row>
    <row r="26" spans="7:13" x14ac:dyDescent="0.25">
      <c r="G26">
        <f t="shared" si="0"/>
        <v>873045.45683994994</v>
      </c>
      <c r="H26">
        <v>138949.5</v>
      </c>
      <c r="I26" s="1">
        <v>0.64784019999999998</v>
      </c>
      <c r="L26">
        <f t="shared" si="3"/>
        <v>0.65130747218225604</v>
      </c>
      <c r="M26">
        <f t="shared" si="4"/>
        <v>1.2021976385846734E-5</v>
      </c>
    </row>
    <row r="27" spans="7:13" x14ac:dyDescent="0.25">
      <c r="G27">
        <f t="shared" si="0"/>
        <v>628318.53071795858</v>
      </c>
      <c r="H27">
        <v>100000</v>
      </c>
      <c r="I27" s="1">
        <v>0.71219100000000002</v>
      </c>
      <c r="L27">
        <f t="shared" si="3"/>
        <v>0.71670060697185212</v>
      </c>
      <c r="M27">
        <f t="shared" si="4"/>
        <v>2.033655504057705E-5</v>
      </c>
    </row>
    <row r="28" spans="7:13" x14ac:dyDescent="0.25">
      <c r="G28">
        <f t="shared" si="0"/>
        <v>628318.53071795858</v>
      </c>
      <c r="H28">
        <v>100000</v>
      </c>
      <c r="I28" s="1">
        <v>0.71239079999999999</v>
      </c>
      <c r="L28">
        <f t="shared" si="3"/>
        <v>0.71670060697185212</v>
      </c>
      <c r="M28">
        <f t="shared" si="4"/>
        <v>1.8574436134625192E-5</v>
      </c>
    </row>
    <row r="29" spans="7:13" x14ac:dyDescent="0.25">
      <c r="G29">
        <f t="shared" si="0"/>
        <v>452191.86160272558</v>
      </c>
      <c r="H29">
        <v>71968.570000000007</v>
      </c>
      <c r="I29" s="1">
        <v>0.77693159999999994</v>
      </c>
      <c r="L29">
        <f t="shared" si="3"/>
        <v>0.77778967049125547</v>
      </c>
      <c r="M29">
        <f t="shared" si="4"/>
        <v>7.3628496796349769E-7</v>
      </c>
    </row>
    <row r="30" spans="7:13" x14ac:dyDescent="0.25">
      <c r="G30">
        <f t="shared" si="0"/>
        <v>325436.0121890399</v>
      </c>
      <c r="H30">
        <v>51794.75</v>
      </c>
      <c r="I30" s="1">
        <v>0.829623</v>
      </c>
      <c r="L30">
        <f t="shared" si="3"/>
        <v>0.82952054916841478</v>
      </c>
      <c r="M30">
        <f t="shared" si="4"/>
        <v>1.0496172892503374E-8</v>
      </c>
    </row>
    <row r="31" spans="7:13" x14ac:dyDescent="0.25">
      <c r="G31">
        <f t="shared" si="0"/>
        <v>234211.63851930783</v>
      </c>
      <c r="H31">
        <v>37275.94</v>
      </c>
      <c r="I31" s="1">
        <v>0.86695180000000005</v>
      </c>
      <c r="L31">
        <f t="shared" si="3"/>
        <v>0.86600696658366305</v>
      </c>
      <c r="M31">
        <f t="shared" si="4"/>
        <v>8.9271018462704434E-7</v>
      </c>
    </row>
    <row r="32" spans="7:13" x14ac:dyDescent="0.25">
      <c r="G32">
        <f t="shared" si="0"/>
        <v>168558.76090829447</v>
      </c>
      <c r="H32">
        <v>26826.959999999999</v>
      </c>
      <c r="I32" s="1">
        <v>0.88195159999999995</v>
      </c>
      <c r="L32">
        <f t="shared" si="3"/>
        <v>0.88146036949886075</v>
      </c>
      <c r="M32">
        <f t="shared" si="4"/>
        <v>2.4130740524946454E-7</v>
      </c>
    </row>
    <row r="33" spans="7:13" x14ac:dyDescent="0.25">
      <c r="G33">
        <f t="shared" si="0"/>
        <v>121309.33306201012</v>
      </c>
      <c r="H33">
        <v>19306.98</v>
      </c>
      <c r="I33" s="1">
        <v>0.87060219999999999</v>
      </c>
      <c r="L33">
        <f t="shared" si="3"/>
        <v>0.87164817483825874</v>
      </c>
      <c r="M33">
        <f t="shared" si="4"/>
        <v>1.0940633622704084E-6</v>
      </c>
    </row>
    <row r="34" spans="7:13" x14ac:dyDescent="0.25">
      <c r="G34">
        <f t="shared" si="0"/>
        <v>87304.608515848056</v>
      </c>
      <c r="H34">
        <v>13894.96</v>
      </c>
      <c r="I34">
        <v>0.83517680000000005</v>
      </c>
      <c r="L34">
        <f t="shared" si="3"/>
        <v>0.83543482915136147</v>
      </c>
      <c r="M34">
        <f t="shared" si="4"/>
        <v>6.657904295229271E-8</v>
      </c>
    </row>
    <row r="35" spans="7:13" x14ac:dyDescent="0.25">
      <c r="G35">
        <f t="shared" si="0"/>
        <v>62831.853071795864</v>
      </c>
      <c r="H35">
        <v>10000</v>
      </c>
      <c r="I35" s="1">
        <v>0.77592249999999996</v>
      </c>
      <c r="L35">
        <f t="shared" si="3"/>
        <v>0.77561038604960264</v>
      </c>
      <c r="M35">
        <f t="shared" si="4"/>
        <v>9.7415118032620199E-8</v>
      </c>
    </row>
    <row r="36" spans="7:13" x14ac:dyDescent="0.25">
      <c r="G36">
        <f t="shared" si="0"/>
        <v>45219.186160272555</v>
      </c>
      <c r="H36">
        <v>7196.857</v>
      </c>
      <c r="I36" s="1">
        <v>0.69722269999999997</v>
      </c>
      <c r="L36">
        <f t="shared" si="3"/>
        <v>0.69838539511148046</v>
      </c>
      <c r="M36">
        <f t="shared" si="4"/>
        <v>1.3518599222606126E-6</v>
      </c>
    </row>
    <row r="37" spans="7:13" x14ac:dyDescent="0.25">
      <c r="G37">
        <f t="shared" si="0"/>
        <v>32543.60121890399</v>
      </c>
      <c r="H37">
        <v>5179.4750000000004</v>
      </c>
      <c r="I37" s="1">
        <v>0.60920090000000005</v>
      </c>
      <c r="L37">
        <f t="shared" si="3"/>
        <v>0.61169723726946834</v>
      </c>
      <c r="M37">
        <f t="shared" si="4"/>
        <v>6.2316997629364286E-6</v>
      </c>
    </row>
    <row r="38" spans="7:13" x14ac:dyDescent="0.25">
      <c r="G38">
        <f t="shared" si="0"/>
        <v>23421.163851930782</v>
      </c>
      <c r="H38">
        <v>3727.5940000000001</v>
      </c>
      <c r="I38">
        <v>0.51854540000000005</v>
      </c>
      <c r="L38">
        <f t="shared" si="3"/>
        <v>0.52320490179319701</v>
      </c>
      <c r="M38">
        <f t="shared" si="4"/>
        <v>2.1710956960805714E-5</v>
      </c>
    </row>
    <row r="39" spans="7:13" x14ac:dyDescent="0.25">
      <c r="G39">
        <f t="shared" si="0"/>
        <v>16855.876090829446</v>
      </c>
      <c r="H39">
        <v>2682.6959999999999</v>
      </c>
      <c r="I39">
        <v>0.4324018</v>
      </c>
      <c r="L39">
        <f t="shared" si="3"/>
        <v>0.43887047213575331</v>
      </c>
      <c r="M39">
        <f t="shared" si="4"/>
        <v>4.184371919987124E-5</v>
      </c>
    </row>
    <row r="40" spans="7:13" x14ac:dyDescent="0.25">
      <c r="G40">
        <f t="shared" si="0"/>
        <v>12130.933306201014</v>
      </c>
      <c r="H40">
        <v>1930.6980000000001</v>
      </c>
      <c r="I40">
        <v>0.35435359999999999</v>
      </c>
      <c r="L40">
        <f t="shared" si="3"/>
        <v>0.36246168479247348</v>
      </c>
      <c r="M40">
        <f t="shared" si="4"/>
        <v>6.5741039001939895E-5</v>
      </c>
    </row>
    <row r="41" spans="7:13" x14ac:dyDescent="0.25">
      <c r="G41">
        <f t="shared" si="0"/>
        <v>8730.4545683994984</v>
      </c>
      <c r="H41">
        <v>1389.4949999999999</v>
      </c>
      <c r="I41">
        <v>0.28828039999999999</v>
      </c>
      <c r="L41">
        <f t="shared" si="3"/>
        <v>0.2957649253283065</v>
      </c>
      <c r="M41">
        <f t="shared" si="4"/>
        <v>5.6018119390061712E-5</v>
      </c>
    </row>
    <row r="42" spans="7:13" x14ac:dyDescent="0.25">
      <c r="G42">
        <f t="shared" si="0"/>
        <v>6283.1853071795858</v>
      </c>
      <c r="H42">
        <v>1000</v>
      </c>
      <c r="I42">
        <v>0.233764</v>
      </c>
      <c r="L42">
        <f t="shared" si="3"/>
        <v>0.23911819452668837</v>
      </c>
      <c r="M42">
        <f t="shared" si="4"/>
        <v>2.8667399029619658E-5</v>
      </c>
    </row>
    <row r="43" spans="7:13" x14ac:dyDescent="0.25">
      <c r="G43">
        <f t="shared" si="0"/>
        <v>4521.9186160272557</v>
      </c>
      <c r="H43">
        <v>719.6857</v>
      </c>
      <c r="I43">
        <v>0.189752</v>
      </c>
      <c r="L43">
        <f t="shared" si="3"/>
        <v>0.19196407896442511</v>
      </c>
      <c r="M43">
        <f t="shared" si="4"/>
        <v>4.8932933448520294E-6</v>
      </c>
    </row>
    <row r="44" spans="7:13" x14ac:dyDescent="0.25">
      <c r="G44">
        <f t="shared" si="0"/>
        <v>3254.3594935718679</v>
      </c>
      <c r="H44">
        <v>517.94740000000002</v>
      </c>
      <c r="I44">
        <v>0.15409049999999999</v>
      </c>
      <c r="L44">
        <f t="shared" si="3"/>
        <v>0.15328725199280033</v>
      </c>
      <c r="M44">
        <f t="shared" si="4"/>
        <v>6.4520736107023142E-7</v>
      </c>
    </row>
    <row r="45" spans="7:13" x14ac:dyDescent="0.25">
      <c r="G45">
        <f t="shared" si="0"/>
        <v>2342.1163851930783</v>
      </c>
      <c r="H45">
        <v>372.75940000000003</v>
      </c>
      <c r="I45">
        <v>0.1273716</v>
      </c>
      <c r="L45" s="3" t="s">
        <v>11</v>
      </c>
      <c r="M45" s="3">
        <f>SUM(M21:M44)</f>
        <v>7.0744203637615726E-4</v>
      </c>
    </row>
    <row r="46" spans="7:13" x14ac:dyDescent="0.25">
      <c r="G46">
        <f t="shared" si="0"/>
        <v>1685.5876090829449</v>
      </c>
      <c r="H46">
        <v>268.26960000000003</v>
      </c>
      <c r="I46">
        <v>0.1078431</v>
      </c>
      <c r="L46" s="3" t="s">
        <v>10</v>
      </c>
      <c r="M46" s="3">
        <f>C7</f>
        <v>1.1539040205938821E-5</v>
      </c>
    </row>
    <row r="47" spans="7:13" x14ac:dyDescent="0.25">
      <c r="G47">
        <f t="shared" si="0"/>
        <v>1213.0933306201011</v>
      </c>
      <c r="H47">
        <v>193.06979999999999</v>
      </c>
      <c r="I47" s="1">
        <v>9.2996839999999997E-2</v>
      </c>
    </row>
    <row r="48" spans="7:13" x14ac:dyDescent="0.25">
      <c r="G48">
        <f t="shared" si="0"/>
        <v>873.04608515848065</v>
      </c>
      <c r="H48">
        <v>138.9496</v>
      </c>
      <c r="I48" s="1">
        <v>8.1856709999999999E-2</v>
      </c>
    </row>
    <row r="49" spans="7:9" x14ac:dyDescent="0.25">
      <c r="G49">
        <f t="shared" si="0"/>
        <v>628.31853071795865</v>
      </c>
      <c r="H49">
        <v>100</v>
      </c>
      <c r="I49" s="1">
        <v>7.5105989999999997E-2</v>
      </c>
    </row>
    <row r="50" spans="7:9" x14ac:dyDescent="0.25">
      <c r="G50">
        <f t="shared" si="0"/>
        <v>452.19186160272557</v>
      </c>
      <c r="H50">
        <v>71.96857</v>
      </c>
      <c r="I50" s="1">
        <v>7.1862369999999995E-2</v>
      </c>
    </row>
    <row r="51" spans="7:9" x14ac:dyDescent="0.25">
      <c r="G51">
        <f t="shared" si="0"/>
        <v>325.4360121890399</v>
      </c>
      <c r="H51">
        <v>51.794750000000001</v>
      </c>
      <c r="I51" s="1">
        <v>7.200848E-2</v>
      </c>
    </row>
    <row r="52" spans="7:9" x14ac:dyDescent="0.25">
      <c r="G52">
        <f t="shared" si="0"/>
        <v>234.21163851930783</v>
      </c>
      <c r="H52">
        <v>37.275939999999999</v>
      </c>
      <c r="I52" s="1">
        <v>7.5006519999999993E-2</v>
      </c>
    </row>
    <row r="53" spans="7:9" x14ac:dyDescent="0.25">
      <c r="G53">
        <f t="shared" si="0"/>
        <v>168.55876090829446</v>
      </c>
      <c r="H53">
        <v>26.82696</v>
      </c>
      <c r="I53" s="1">
        <v>8.3645579999999997E-2</v>
      </c>
    </row>
    <row r="54" spans="7:9" x14ac:dyDescent="0.25">
      <c r="G54">
        <f t="shared" si="0"/>
        <v>121.30933306201013</v>
      </c>
      <c r="H54">
        <v>19.306979999999999</v>
      </c>
      <c r="I54" s="1">
        <v>9.8293439999999996E-2</v>
      </c>
    </row>
    <row r="55" spans="7:9" x14ac:dyDescent="0.25">
      <c r="G55">
        <f t="shared" si="0"/>
        <v>87.304545683994988</v>
      </c>
      <c r="H55">
        <v>13.89495</v>
      </c>
      <c r="I55">
        <v>0.1167711</v>
      </c>
    </row>
    <row r="56" spans="7:9" x14ac:dyDescent="0.25">
      <c r="G56">
        <f t="shared" si="0"/>
        <v>62.831853071795862</v>
      </c>
      <c r="H56">
        <v>10</v>
      </c>
      <c r="I56">
        <v>0.14382349999999999</v>
      </c>
    </row>
    <row r="57" spans="7:9" x14ac:dyDescent="0.25">
      <c r="G57">
        <f t="shared" si="0"/>
        <v>45.21917987708725</v>
      </c>
      <c r="H57">
        <v>7.1968560000000004</v>
      </c>
      <c r="I57">
        <v>0.19042110000000001</v>
      </c>
    </row>
    <row r="58" spans="7:9" x14ac:dyDescent="0.25">
      <c r="G58">
        <f t="shared" si="0"/>
        <v>32.543601218903987</v>
      </c>
      <c r="H58">
        <v>5.1794750000000001</v>
      </c>
      <c r="I58">
        <v>0.24462349999999999</v>
      </c>
    </row>
    <row r="59" spans="7:9" x14ac:dyDescent="0.25">
      <c r="G59">
        <f t="shared" si="0"/>
        <v>23.421163851930782</v>
      </c>
      <c r="H59">
        <v>3.7275939999999999</v>
      </c>
      <c r="I59">
        <v>0.32794020000000002</v>
      </c>
    </row>
    <row r="60" spans="7:9" x14ac:dyDescent="0.25">
      <c r="G60">
        <f t="shared" si="0"/>
        <v>16.855876090829447</v>
      </c>
      <c r="H60">
        <v>2.682696</v>
      </c>
      <c r="I60">
        <v>0.44281350000000003</v>
      </c>
    </row>
    <row r="61" spans="7:9" x14ac:dyDescent="0.25">
      <c r="G61">
        <f t="shared" si="0"/>
        <v>12.130933306201014</v>
      </c>
      <c r="H61">
        <v>1.930698</v>
      </c>
      <c r="I61">
        <v>0.5886555</v>
      </c>
    </row>
    <row r="62" spans="7:9" x14ac:dyDescent="0.25">
      <c r="G62">
        <f t="shared" si="0"/>
        <v>8.7304545683994981</v>
      </c>
      <c r="H62">
        <v>1.3894949999999999</v>
      </c>
      <c r="I62">
        <v>0.80999849999999995</v>
      </c>
    </row>
    <row r="63" spans="7:9" x14ac:dyDescent="0.25">
      <c r="G63">
        <f t="shared" si="0"/>
        <v>6.2831853071795862</v>
      </c>
      <c r="H63">
        <v>1</v>
      </c>
      <c r="I63">
        <v>1.102762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2016-06-13T17:53:24Z</dcterms:created>
  <dcterms:modified xsi:type="dcterms:W3CDTF">2016-09-20T20:11:52Z</dcterms:modified>
</cp:coreProperties>
</file>