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xr:revisionPtr revIDLastSave="0" documentId="13_ncr:1000001_{06C5A526-305C-EF4D-9803-3CE300D7F905}" xr6:coauthVersionLast="34" xr6:coauthVersionMax="34" xr10:uidLastSave="{00000000-0000-0000-0000-000000000000}"/>
  <bookViews>
    <workbookView xWindow="240" yWindow="75" windowWidth="20055" windowHeight="7935" activeTab="1" xr2:uid="{00000000-000D-0000-FFFF-FFFF00000000}"/>
  </bookViews>
  <sheets>
    <sheet name="Establishment" sheetId="1" r:id="rId1"/>
    <sheet name="Marketing" sheetId="2" r:id="rId2"/>
    <sheet name="Meals" sheetId="3" r:id="rId3"/>
  </sheets>
  <calcPr calcId="179020"/>
</workbook>
</file>

<file path=xl/calcChain.xml><?xml version="1.0" encoding="utf-8"?>
<calcChain xmlns="http://schemas.openxmlformats.org/spreadsheetml/2006/main">
  <c r="B25" i="2" l="1"/>
  <c r="B26" i="2"/>
  <c r="B10" i="2"/>
  <c r="B8" i="2"/>
  <c r="B7" i="2"/>
  <c r="B3" i="2"/>
  <c r="C12" i="3"/>
  <c r="C3" i="3"/>
  <c r="C4" i="3"/>
  <c r="C5" i="3"/>
  <c r="C6" i="3"/>
  <c r="C7" i="3"/>
  <c r="C8" i="3"/>
  <c r="C9" i="3"/>
  <c r="C10" i="3"/>
  <c r="C11" i="3"/>
  <c r="C13" i="3"/>
  <c r="B27" i="2"/>
  <c r="B16" i="3"/>
  <c r="D12" i="3"/>
  <c r="E12" i="3"/>
  <c r="F12" i="3"/>
  <c r="H12" i="3"/>
  <c r="J12" i="3"/>
  <c r="D2" i="3"/>
  <c r="E2" i="3"/>
  <c r="F2" i="3"/>
  <c r="H2" i="3"/>
  <c r="J2" i="3"/>
  <c r="D3" i="3"/>
  <c r="E3" i="3"/>
  <c r="F3" i="3"/>
  <c r="H3" i="3"/>
  <c r="J3" i="3"/>
  <c r="D4" i="3"/>
  <c r="E4" i="3"/>
  <c r="F4" i="3"/>
  <c r="H4" i="3"/>
  <c r="J4" i="3"/>
  <c r="D5" i="3"/>
  <c r="E5" i="3"/>
  <c r="F5" i="3"/>
  <c r="H5" i="3"/>
  <c r="J5" i="3"/>
  <c r="D6" i="3"/>
  <c r="E6" i="3"/>
  <c r="F6" i="3"/>
  <c r="H6" i="3"/>
  <c r="J6" i="3"/>
  <c r="D7" i="3"/>
  <c r="E7" i="3"/>
  <c r="F7" i="3"/>
  <c r="H7" i="3"/>
  <c r="J7" i="3"/>
  <c r="D8" i="3"/>
  <c r="E8" i="3"/>
  <c r="F8" i="3"/>
  <c r="H8" i="3"/>
  <c r="J8" i="3"/>
  <c r="D9" i="3"/>
  <c r="E9" i="3"/>
  <c r="F9" i="3"/>
  <c r="H9" i="3"/>
  <c r="J9" i="3"/>
  <c r="D10" i="3"/>
  <c r="E10" i="3"/>
  <c r="F10" i="3"/>
  <c r="H10" i="3"/>
  <c r="J10" i="3"/>
  <c r="D11" i="3"/>
  <c r="E11" i="3"/>
  <c r="F11" i="3"/>
  <c r="H11" i="3"/>
  <c r="J11" i="3"/>
  <c r="X12" i="3"/>
  <c r="X10" i="3"/>
  <c r="B8" i="1"/>
  <c r="B9" i="1"/>
  <c r="B10" i="1"/>
  <c r="B15" i="3"/>
  <c r="B13" i="3"/>
  <c r="X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Shamsusjaman Mondal</author>
  </authors>
  <commentList>
    <comment ref="X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Santu:160/-
Rakesh:67/-
Tiran Da:500/-</t>
        </r>
      </text>
    </comment>
  </commentList>
</comments>
</file>

<file path=xl/sharedStrings.xml><?xml version="1.0" encoding="utf-8"?>
<sst xmlns="http://schemas.openxmlformats.org/spreadsheetml/2006/main" count="39" uniqueCount="38">
  <si>
    <t>Establishment</t>
  </si>
  <si>
    <t>কয়লা</t>
  </si>
  <si>
    <t>ঘুটে</t>
  </si>
  <si>
    <t>সাবান</t>
  </si>
  <si>
    <t>সাবান+মাজন</t>
  </si>
  <si>
    <t>বাল্ব+গ্যাস বহন</t>
  </si>
  <si>
    <t>মাসি</t>
  </si>
  <si>
    <t>পেপার</t>
  </si>
  <si>
    <t>Date</t>
  </si>
  <si>
    <t>Amount</t>
  </si>
  <si>
    <t>Total</t>
  </si>
  <si>
    <t>Shams</t>
  </si>
  <si>
    <t>Name</t>
  </si>
  <si>
    <t>Meals Applied</t>
  </si>
  <si>
    <t>Meals</t>
  </si>
  <si>
    <t>Meal Rate</t>
  </si>
  <si>
    <t>Total Marketing</t>
  </si>
  <si>
    <t>Meal Cost</t>
  </si>
  <si>
    <t>Roundup Cost</t>
  </si>
  <si>
    <t>Per Unit</t>
  </si>
  <si>
    <t>Electric</t>
  </si>
  <si>
    <t>Deposit</t>
  </si>
  <si>
    <t>Amount to Pay to Mess</t>
  </si>
  <si>
    <t>Mess Gets</t>
  </si>
  <si>
    <t>Expense Per Head</t>
  </si>
  <si>
    <t>Mess pays against meal</t>
  </si>
  <si>
    <t>Mess Current Fund</t>
  </si>
  <si>
    <t>A.R Molla</t>
  </si>
  <si>
    <t>Apu</t>
  </si>
  <si>
    <t>Krishna</t>
  </si>
  <si>
    <t>Mahabub</t>
  </si>
  <si>
    <t>Rajendra</t>
  </si>
  <si>
    <t>Rupen</t>
  </si>
  <si>
    <t>Saddam</t>
  </si>
  <si>
    <t>Samanta</t>
  </si>
  <si>
    <t>Sudip</t>
  </si>
  <si>
    <t>Ujjwal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</si>
</sst>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theme="4" tint="0.599963377788628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 xr3:uid="{AEA406A1-0E4B-5B11-9CD5-51D6E497D94C}">
      <selection activeCell="C20" sqref="C20"/>
    </sheetView>
  </sheetViews>
  <sheetFormatPr defaultRowHeight="15" x14ac:dyDescent="0.2"/>
  <cols>
    <col min="1" max="1" width="23.26953125" customWidth="1"/>
  </cols>
  <sheetData>
    <row r="1" spans="1:2" x14ac:dyDescent="0.2">
      <c r="A1" s="14" t="s">
        <v>0</v>
      </c>
      <c r="B1" s="14"/>
    </row>
    <row r="2" spans="1:2" x14ac:dyDescent="0.2">
      <c r="A2" s="8" t="s">
        <v>1</v>
      </c>
      <c r="B2" s="8">
        <v>410</v>
      </c>
    </row>
    <row r="3" spans="1:2" x14ac:dyDescent="0.2">
      <c r="A3" s="8" t="s">
        <v>2</v>
      </c>
      <c r="B3" s="8">
        <v>130</v>
      </c>
    </row>
    <row r="4" spans="1:2" x14ac:dyDescent="0.2">
      <c r="A4" s="8" t="s">
        <v>3</v>
      </c>
      <c r="B4" s="8">
        <v>5</v>
      </c>
    </row>
    <row r="5" spans="1:2" x14ac:dyDescent="0.2">
      <c r="A5" s="8" t="s">
        <v>4</v>
      </c>
      <c r="B5" s="8">
        <v>15</v>
      </c>
    </row>
    <row r="6" spans="1:2" x14ac:dyDescent="0.2">
      <c r="A6" s="8" t="s">
        <v>5</v>
      </c>
      <c r="B6" s="8">
        <v>70</v>
      </c>
    </row>
    <row r="7" spans="1:2" x14ac:dyDescent="0.2">
      <c r="A7" s="8" t="s">
        <v>7</v>
      </c>
      <c r="B7" s="8">
        <v>170</v>
      </c>
    </row>
    <row r="8" spans="1:2" x14ac:dyDescent="0.2">
      <c r="A8" s="8" t="s">
        <v>6</v>
      </c>
      <c r="B8" s="8">
        <f>170*20</f>
        <v>3400</v>
      </c>
    </row>
    <row r="9" spans="1:2" x14ac:dyDescent="0.2">
      <c r="A9" s="9" t="s">
        <v>10</v>
      </c>
      <c r="B9" s="9">
        <f>SUM(B2:B8)</f>
        <v>4200</v>
      </c>
    </row>
    <row r="10" spans="1:2" x14ac:dyDescent="0.2">
      <c r="A10" s="10" t="s">
        <v>19</v>
      </c>
      <c r="B10" s="10">
        <f>B9/20</f>
        <v>210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 xr3:uid="{958C4451-9541-5A59-BF78-D2F731DF1C81}">
      <selection activeCell="A21" sqref="A21"/>
    </sheetView>
  </sheetViews>
  <sheetFormatPr defaultRowHeight="15" x14ac:dyDescent="0.2"/>
  <cols>
    <col min="1" max="1" width="14.125" style="2" customWidth="1"/>
    <col min="4" max="4" width="9.81640625" bestFit="1" customWidth="1"/>
  </cols>
  <sheetData>
    <row r="1" spans="1:5" x14ac:dyDescent="0.2">
      <c r="A1" s="5" t="s">
        <v>8</v>
      </c>
      <c r="B1" s="6" t="s">
        <v>9</v>
      </c>
    </row>
    <row r="2" spans="1:5" x14ac:dyDescent="0.2">
      <c r="A2" s="13">
        <v>43313</v>
      </c>
      <c r="B2">
        <v>300</v>
      </c>
    </row>
    <row r="3" spans="1:5" x14ac:dyDescent="0.2">
      <c r="A3" s="13">
        <v>43314</v>
      </c>
      <c r="B3">
        <f>220+47</f>
        <v>267</v>
      </c>
    </row>
    <row r="4" spans="1:5" x14ac:dyDescent="0.2">
      <c r="A4" s="13">
        <v>43315</v>
      </c>
      <c r="B4">
        <v>240</v>
      </c>
      <c r="D4" s="4"/>
      <c r="E4" s="4"/>
    </row>
    <row r="5" spans="1:5" x14ac:dyDescent="0.2">
      <c r="A5" s="13">
        <v>43316</v>
      </c>
      <c r="B5">
        <v>236</v>
      </c>
    </row>
    <row r="6" spans="1:5" x14ac:dyDescent="0.2">
      <c r="A6" s="13">
        <v>43317</v>
      </c>
      <c r="B6">
        <v>238</v>
      </c>
    </row>
    <row r="7" spans="1:5" x14ac:dyDescent="0.2">
      <c r="A7" s="13">
        <v>43318</v>
      </c>
      <c r="B7">
        <f>240+28</f>
        <v>268</v>
      </c>
    </row>
    <row r="8" spans="1:5" x14ac:dyDescent="0.2">
      <c r="A8" s="13">
        <v>43319</v>
      </c>
      <c r="B8">
        <f>240+6</f>
        <v>246</v>
      </c>
    </row>
    <row r="9" spans="1:5" x14ac:dyDescent="0.2">
      <c r="A9" s="13">
        <v>43320</v>
      </c>
      <c r="B9">
        <v>300</v>
      </c>
    </row>
    <row r="10" spans="1:5" x14ac:dyDescent="0.2">
      <c r="A10" s="13">
        <v>43321</v>
      </c>
      <c r="B10">
        <f>237+20</f>
        <v>257</v>
      </c>
    </row>
    <row r="11" spans="1:5" x14ac:dyDescent="0.2">
      <c r="A11" s="13">
        <v>43322</v>
      </c>
    </row>
    <row r="12" spans="1:5" x14ac:dyDescent="0.2">
      <c r="A12" s="13">
        <v>43323</v>
      </c>
    </row>
    <row r="13" spans="1:5" x14ac:dyDescent="0.2">
      <c r="A13" s="13">
        <v>43324</v>
      </c>
    </row>
    <row r="14" spans="1:5" x14ac:dyDescent="0.2">
      <c r="A14" s="13">
        <v>43325</v>
      </c>
    </row>
    <row r="15" spans="1:5" x14ac:dyDescent="0.2">
      <c r="A15" s="13">
        <v>43326</v>
      </c>
    </row>
    <row r="16" spans="1:5" x14ac:dyDescent="0.2">
      <c r="A16" s="13">
        <v>43327</v>
      </c>
    </row>
    <row r="17" spans="1:2" x14ac:dyDescent="0.2">
      <c r="A17" s="13">
        <v>43328</v>
      </c>
    </row>
    <row r="18" spans="1:2" x14ac:dyDescent="0.2">
      <c r="A18" s="13">
        <v>43329</v>
      </c>
    </row>
    <row r="19" spans="1:2" x14ac:dyDescent="0.2">
      <c r="A19" s="13">
        <v>43330</v>
      </c>
    </row>
    <row r="20" spans="1:2" x14ac:dyDescent="0.2">
      <c r="A20" s="13">
        <v>43331</v>
      </c>
    </row>
    <row r="21" spans="1:2" x14ac:dyDescent="0.2">
      <c r="A21" s="13">
        <v>43333</v>
      </c>
    </row>
    <row r="22" spans="1:2" x14ac:dyDescent="0.2">
      <c r="A22" s="13">
        <v>43332</v>
      </c>
    </row>
    <row r="23" spans="1:2" x14ac:dyDescent="0.2">
      <c r="A23" s="13">
        <v>43334</v>
      </c>
    </row>
    <row r="24" spans="1:2" x14ac:dyDescent="0.2">
      <c r="A24" s="13">
        <v>43335</v>
      </c>
    </row>
    <row r="25" spans="1:2" x14ac:dyDescent="0.2">
      <c r="A25" s="13">
        <v>43336</v>
      </c>
      <c r="B25" s="4">
        <f>SUM(B2:B24)</f>
        <v>2352</v>
      </c>
    </row>
    <row r="26" spans="1:2" x14ac:dyDescent="0.2">
      <c r="A26" s="13">
        <v>43337</v>
      </c>
      <c r="B26" s="4">
        <f>1200+480</f>
        <v>1680</v>
      </c>
    </row>
    <row r="27" spans="1:2" x14ac:dyDescent="0.2">
      <c r="A27" s="13">
        <v>43338</v>
      </c>
      <c r="B27" s="4">
        <f>SUM(B25:B26)</f>
        <v>4032</v>
      </c>
    </row>
    <row r="28" spans="1:2" x14ac:dyDescent="0.2">
      <c r="A28" s="13">
        <v>43339</v>
      </c>
    </row>
    <row r="29" spans="1:2" x14ac:dyDescent="0.2">
      <c r="A29" s="13">
        <v>43340</v>
      </c>
    </row>
    <row r="30" spans="1:2" x14ac:dyDescent="0.2">
      <c r="A30" s="13">
        <v>43341</v>
      </c>
    </row>
    <row r="31" spans="1:2" x14ac:dyDescent="0.2">
      <c r="A31" s="13">
        <v>43342</v>
      </c>
    </row>
    <row r="32" spans="1:2" x14ac:dyDescent="0.2">
      <c r="A32" s="13">
        <v>43343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topLeftCell="C1" workbookViewId="0" xr3:uid="{842E5F09-E766-5B8D-85AF-A39847EA96FD}">
      <selection activeCell="B2" sqref="B2"/>
    </sheetView>
  </sheetViews>
  <sheetFormatPr defaultRowHeight="15" x14ac:dyDescent="0.2"/>
  <cols>
    <col min="1" max="1" width="11.97265625" customWidth="1"/>
    <col min="2" max="2" width="14.9296875" style="2" bestFit="1" customWidth="1"/>
    <col min="3" max="3" width="15.33203125" style="2" customWidth="1"/>
    <col min="4" max="4" width="14.66015625" style="1" bestFit="1" customWidth="1"/>
    <col min="5" max="5" width="13.44921875" style="1" bestFit="1" customWidth="1"/>
    <col min="6" max="6" width="13.71875" style="1" bestFit="1" customWidth="1"/>
    <col min="7" max="7" width="9.14453125" style="12"/>
    <col min="8" max="8" width="22.1953125" style="1" bestFit="1" customWidth="1"/>
    <col min="9" max="9" width="9.14453125" style="1"/>
    <col min="10" max="10" width="21.7890625" style="2" bestFit="1" customWidth="1"/>
    <col min="11" max="11" width="0.265625" hidden="1" customWidth="1"/>
    <col min="12" max="12" width="24.078125" hidden="1" customWidth="1"/>
    <col min="13" max="13" width="4.83984375" style="1" customWidth="1"/>
    <col min="14" max="14" width="24.078125" bestFit="1" customWidth="1"/>
    <col min="15" max="15" width="8.875" customWidth="1"/>
    <col min="23" max="23" width="24.078125" bestFit="1" customWidth="1"/>
    <col min="24" max="24" width="4.9765625" bestFit="1" customWidth="1"/>
    <col min="44" max="44" width="24.078125" bestFit="1" customWidth="1"/>
  </cols>
  <sheetData>
    <row r="1" spans="1:24" s="4" customFormat="1" x14ac:dyDescent="0.2">
      <c r="A1" s="4" t="s">
        <v>12</v>
      </c>
      <c r="B1" s="3" t="s">
        <v>14</v>
      </c>
      <c r="C1" s="3" t="s">
        <v>13</v>
      </c>
      <c r="D1" s="7" t="s">
        <v>17</v>
      </c>
      <c r="E1" s="7" t="s">
        <v>18</v>
      </c>
      <c r="F1" s="7" t="s">
        <v>0</v>
      </c>
      <c r="G1" s="11" t="s">
        <v>20</v>
      </c>
      <c r="H1" s="7" t="s">
        <v>24</v>
      </c>
      <c r="I1" s="7" t="s">
        <v>21</v>
      </c>
      <c r="J1" s="3" t="s">
        <v>22</v>
      </c>
      <c r="M1" s="7"/>
    </row>
    <row r="2" spans="1:24" x14ac:dyDescent="0.2">
      <c r="A2" t="s">
        <v>11</v>
      </c>
      <c r="B2" s="2">
        <v>31</v>
      </c>
      <c r="C2" s="2">
        <v>31</v>
      </c>
      <c r="D2" s="1">
        <f>C2*B16</f>
        <v>414.15999999999997</v>
      </c>
      <c r="E2" s="1">
        <f>MROUND(D2,1)</f>
        <v>414</v>
      </c>
      <c r="F2" s="1">
        <f>Establishment!B10</f>
        <v>210</v>
      </c>
      <c r="G2" s="12">
        <v>190</v>
      </c>
      <c r="H2" s="1">
        <f>SUM(E2:G2)</f>
        <v>814</v>
      </c>
      <c r="I2" s="1">
        <v>1221</v>
      </c>
      <c r="J2" s="2">
        <f>H2-I2</f>
        <v>-407</v>
      </c>
    </row>
    <row r="3" spans="1:24" x14ac:dyDescent="0.2">
      <c r="A3" t="s">
        <v>27</v>
      </c>
      <c r="B3" s="2">
        <v>15</v>
      </c>
      <c r="C3" s="2">
        <f t="shared" ref="C3:C12" si="0">IF(B3&lt;22,22,B3)</f>
        <v>22</v>
      </c>
      <c r="D3" s="1">
        <f>C3*B16</f>
        <v>293.91999999999996</v>
      </c>
      <c r="E3" s="1">
        <f>MROUND(D3,1)</f>
        <v>294</v>
      </c>
      <c r="F3" s="1">
        <f>Establishment!B10</f>
        <v>210</v>
      </c>
      <c r="G3" s="12">
        <v>190</v>
      </c>
      <c r="H3" s="1">
        <f t="shared" ref="H3:H12" si="1">SUM(E3:G3)</f>
        <v>694</v>
      </c>
      <c r="I3" s="1">
        <v>500</v>
      </c>
      <c r="J3" s="2">
        <f t="shared" ref="J3:J12" si="2">H3-I3</f>
        <v>194</v>
      </c>
    </row>
    <row r="4" spans="1:24" x14ac:dyDescent="0.2">
      <c r="A4" t="s">
        <v>28</v>
      </c>
      <c r="B4" s="2">
        <v>23</v>
      </c>
      <c r="C4" s="2">
        <f t="shared" si="0"/>
        <v>23</v>
      </c>
      <c r="D4" s="1">
        <f>C4*B16</f>
        <v>307.27999999999997</v>
      </c>
      <c r="E4" s="1">
        <f>MROUND(D4,1)</f>
        <v>307</v>
      </c>
      <c r="F4" s="1">
        <f>Establishment!B10</f>
        <v>210</v>
      </c>
      <c r="G4" s="12">
        <v>190</v>
      </c>
      <c r="H4" s="1">
        <f t="shared" si="1"/>
        <v>707</v>
      </c>
      <c r="I4" s="1">
        <v>1000</v>
      </c>
      <c r="J4" s="2">
        <f>H4-I4</f>
        <v>-293</v>
      </c>
    </row>
    <row r="5" spans="1:24" x14ac:dyDescent="0.2">
      <c r="A5" t="s">
        <v>29</v>
      </c>
      <c r="B5" s="2">
        <v>32</v>
      </c>
      <c r="C5" s="2">
        <f t="shared" si="0"/>
        <v>32</v>
      </c>
      <c r="D5" s="1">
        <f>C5*B16</f>
        <v>427.52</v>
      </c>
      <c r="E5" s="1">
        <f t="shared" ref="E5:E12" si="3">MROUND(D5,1)</f>
        <v>428</v>
      </c>
      <c r="F5" s="1">
        <f>Establishment!B10</f>
        <v>210</v>
      </c>
      <c r="G5" s="12">
        <v>190</v>
      </c>
      <c r="H5" s="1">
        <f t="shared" si="1"/>
        <v>828</v>
      </c>
      <c r="I5" s="1">
        <v>700</v>
      </c>
      <c r="J5" s="2">
        <f t="shared" si="2"/>
        <v>128</v>
      </c>
    </row>
    <row r="6" spans="1:24" x14ac:dyDescent="0.2">
      <c r="A6" t="s">
        <v>30</v>
      </c>
      <c r="B6" s="2">
        <v>31</v>
      </c>
      <c r="C6" s="2">
        <f t="shared" si="0"/>
        <v>31</v>
      </c>
      <c r="D6" s="1">
        <f>C6*B16</f>
        <v>414.15999999999997</v>
      </c>
      <c r="E6" s="1">
        <f t="shared" si="3"/>
        <v>414</v>
      </c>
      <c r="F6" s="1">
        <f>Establishment!B10</f>
        <v>210</v>
      </c>
      <c r="G6" s="12">
        <v>190</v>
      </c>
      <c r="H6" s="1">
        <f t="shared" si="1"/>
        <v>814</v>
      </c>
      <c r="I6" s="1">
        <v>1040</v>
      </c>
      <c r="J6" s="2">
        <f t="shared" si="2"/>
        <v>-226</v>
      </c>
    </row>
    <row r="7" spans="1:24" x14ac:dyDescent="0.2">
      <c r="A7" t="s">
        <v>31</v>
      </c>
      <c r="B7" s="2">
        <v>36</v>
      </c>
      <c r="C7" s="2">
        <f t="shared" si="0"/>
        <v>36</v>
      </c>
      <c r="D7" s="1">
        <f>C7*B16</f>
        <v>480.96</v>
      </c>
      <c r="E7" s="1">
        <f t="shared" si="3"/>
        <v>481</v>
      </c>
      <c r="F7" s="1">
        <f>Establishment!B10</f>
        <v>210</v>
      </c>
      <c r="G7" s="12">
        <v>190</v>
      </c>
      <c r="H7" s="1">
        <f t="shared" si="1"/>
        <v>881</v>
      </c>
      <c r="I7" s="1">
        <v>800</v>
      </c>
      <c r="J7" s="2">
        <f t="shared" si="2"/>
        <v>81</v>
      </c>
    </row>
    <row r="8" spans="1:24" x14ac:dyDescent="0.2">
      <c r="A8" t="s">
        <v>32</v>
      </c>
      <c r="B8" s="2">
        <v>12</v>
      </c>
      <c r="C8" s="2">
        <f t="shared" si="0"/>
        <v>22</v>
      </c>
      <c r="D8" s="1">
        <f>C8*B16</f>
        <v>293.91999999999996</v>
      </c>
      <c r="E8" s="1">
        <f t="shared" si="3"/>
        <v>294</v>
      </c>
      <c r="F8" s="1">
        <f>Establishment!B10</f>
        <v>210</v>
      </c>
      <c r="G8" s="12">
        <v>190</v>
      </c>
      <c r="H8" s="1">
        <f t="shared" si="1"/>
        <v>694</v>
      </c>
      <c r="I8" s="1">
        <v>1000</v>
      </c>
      <c r="J8" s="2">
        <f t="shared" si="2"/>
        <v>-306</v>
      </c>
    </row>
    <row r="9" spans="1:24" x14ac:dyDescent="0.2">
      <c r="A9" t="s">
        <v>33</v>
      </c>
      <c r="B9" s="2">
        <v>15</v>
      </c>
      <c r="C9" s="2">
        <f t="shared" si="0"/>
        <v>22</v>
      </c>
      <c r="D9" s="1">
        <f>C9*B16</f>
        <v>293.91999999999996</v>
      </c>
      <c r="E9" s="1">
        <f t="shared" si="3"/>
        <v>294</v>
      </c>
      <c r="F9" s="1">
        <f>Establishment!B10</f>
        <v>210</v>
      </c>
      <c r="G9" s="12">
        <v>190</v>
      </c>
      <c r="H9" s="1">
        <f t="shared" si="1"/>
        <v>694</v>
      </c>
      <c r="I9" s="1">
        <v>1020</v>
      </c>
      <c r="J9" s="2">
        <f t="shared" si="2"/>
        <v>-326</v>
      </c>
    </row>
    <row r="10" spans="1:24" x14ac:dyDescent="0.2">
      <c r="A10" t="s">
        <v>34</v>
      </c>
      <c r="B10" s="2">
        <v>16</v>
      </c>
      <c r="C10" s="2">
        <f t="shared" si="0"/>
        <v>22</v>
      </c>
      <c r="D10" s="1">
        <f>C10*B16</f>
        <v>293.91999999999996</v>
      </c>
      <c r="E10" s="1">
        <f t="shared" si="3"/>
        <v>294</v>
      </c>
      <c r="F10" s="1">
        <f>Establishment!B10</f>
        <v>210</v>
      </c>
      <c r="G10" s="12">
        <v>190</v>
      </c>
      <c r="H10" s="1">
        <f t="shared" si="1"/>
        <v>694</v>
      </c>
      <c r="I10" s="1">
        <v>1200</v>
      </c>
      <c r="J10" s="2">
        <f t="shared" si="2"/>
        <v>-506</v>
      </c>
      <c r="W10" t="s">
        <v>26</v>
      </c>
      <c r="X10" s="1">
        <f>3800+2860+38+500+160+67</f>
        <v>7425</v>
      </c>
    </row>
    <row r="11" spans="1:24" x14ac:dyDescent="0.2">
      <c r="A11" t="s">
        <v>35</v>
      </c>
      <c r="B11" s="2">
        <v>26</v>
      </c>
      <c r="C11" s="2">
        <f t="shared" si="0"/>
        <v>26</v>
      </c>
      <c r="D11" s="1">
        <f>C11*B16</f>
        <v>347.36</v>
      </c>
      <c r="E11" s="1">
        <f t="shared" si="3"/>
        <v>347</v>
      </c>
      <c r="F11" s="1">
        <f>Establishment!B10</f>
        <v>210</v>
      </c>
      <c r="G11" s="12">
        <v>190</v>
      </c>
      <c r="H11" s="1">
        <f t="shared" si="1"/>
        <v>747</v>
      </c>
      <c r="I11" s="1">
        <v>1070</v>
      </c>
      <c r="J11" s="2">
        <f t="shared" si="2"/>
        <v>-323</v>
      </c>
      <c r="W11" t="s">
        <v>23</v>
      </c>
      <c r="X11" s="1">
        <f>SUMIF(J2:J12,"&gt;0")</f>
        <v>403</v>
      </c>
    </row>
    <row r="12" spans="1:24" x14ac:dyDescent="0.2">
      <c r="A12" t="s">
        <v>36</v>
      </c>
      <c r="B12" s="2">
        <v>35</v>
      </c>
      <c r="C12" s="2">
        <f t="shared" si="0"/>
        <v>35</v>
      </c>
      <c r="D12" s="1">
        <f>C12*B16</f>
        <v>467.59999999999997</v>
      </c>
      <c r="E12" s="1">
        <f t="shared" si="3"/>
        <v>468</v>
      </c>
      <c r="F12" s="1">
        <f>Establishment!B10</f>
        <v>210</v>
      </c>
      <c r="G12" s="12">
        <v>190</v>
      </c>
      <c r="H12" s="1">
        <f t="shared" si="1"/>
        <v>868</v>
      </c>
      <c r="I12" s="1">
        <v>1000</v>
      </c>
      <c r="J12" s="2">
        <f t="shared" si="2"/>
        <v>-132</v>
      </c>
      <c r="W12" t="s">
        <v>25</v>
      </c>
      <c r="X12" s="1">
        <f>SUMIF(J2:J12,"&lt;0")*(-1)</f>
        <v>2519</v>
      </c>
    </row>
    <row r="13" spans="1:24" x14ac:dyDescent="0.2">
      <c r="A13" s="4" t="s">
        <v>10</v>
      </c>
      <c r="B13" s="3">
        <f>SUM(B2:B12)</f>
        <v>272</v>
      </c>
      <c r="C13" s="3">
        <f>SUM(C2:C12)</f>
        <v>302</v>
      </c>
    </row>
    <row r="14" spans="1:24" x14ac:dyDescent="0.2">
      <c r="A14" s="4"/>
      <c r="B14" s="3"/>
      <c r="C14" s="3"/>
    </row>
    <row r="15" spans="1:24" x14ac:dyDescent="0.2">
      <c r="A15" s="7" t="s">
        <v>16</v>
      </c>
      <c r="B15" s="4">
        <f>Marketing!B27</f>
        <v>4032</v>
      </c>
    </row>
    <row r="16" spans="1:24" x14ac:dyDescent="0.2">
      <c r="A16" s="7" t="s">
        <v>15</v>
      </c>
      <c r="B16" s="4">
        <f>ROUNDUP((Marketing!B27/Meals!C13),2)</f>
        <v>13.36</v>
      </c>
    </row>
    <row r="17" spans="1:1" x14ac:dyDescent="0.2">
      <c r="A17" s="2"/>
    </row>
  </sheetData>
  <sortState ref="A2:C12">
    <sortCondition ref="A2:A1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Establishment</vt:lpstr>
      <vt:lpstr>Marketing</vt:lpstr>
      <vt:lpstr>Meals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Shamsusjaman Mondal</dc:creator>
  <cp:lastModifiedBy>Shamsusjaman Mondal</cp:lastModifiedBy>
  <cp:lastPrinted>2016-11-09T19:20:16Z</cp:lastPrinted>
  <dcterms:created xsi:type="dcterms:W3CDTF">2016-11-09T14:37:53Z</dcterms:created>
  <dcterms:modified xsi:type="dcterms:W3CDTF">2016-11-09T19:21:41Z</dcterms:modified>
</cp:coreProperties>
</file>