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555" windowWidth="19815" windowHeight="9405"/>
  </bookViews>
  <sheets>
    <sheet name="Establishment" sheetId="1" r:id="rId1"/>
    <sheet name="Marketing" sheetId="2" r:id="rId2"/>
    <sheet name="Meals" sheetId="3" r:id="rId3"/>
  </sheets>
  <definedNames>
    <definedName name="_xlnm._FilterDatabase" localSheetId="1" hidden="1">Marketing!$B$1:$C$33</definedName>
  </definedNames>
  <calcPr calcId="145621"/>
</workbook>
</file>

<file path=xl/calcChain.xml><?xml version="1.0" encoding="utf-8"?>
<calcChain xmlns="http://schemas.openxmlformats.org/spreadsheetml/2006/main">
  <c r="J3" i="2" l="1"/>
  <c r="C3" i="3"/>
  <c r="B6" i="1" l="1"/>
  <c r="B11" i="1"/>
  <c r="K6" i="3"/>
  <c r="K7" i="3"/>
  <c r="K8" i="3"/>
  <c r="K5" i="3"/>
  <c r="K4" i="3"/>
  <c r="K3" i="3"/>
  <c r="E33" i="2"/>
  <c r="B7" i="1"/>
  <c r="B8" i="1" s="1"/>
  <c r="C7" i="3" l="1"/>
  <c r="F33" i="2"/>
  <c r="C33" i="2"/>
  <c r="D36" i="2" l="1"/>
  <c r="I1" i="2" s="1"/>
  <c r="E14" i="3"/>
  <c r="D14" i="3"/>
  <c r="B14" i="3"/>
  <c r="F7" i="3"/>
  <c r="F13" i="3"/>
  <c r="C13" i="3"/>
  <c r="F12" i="3"/>
  <c r="C12" i="3"/>
  <c r="F11" i="3"/>
  <c r="C11" i="3"/>
  <c r="F10" i="3"/>
  <c r="C10" i="3"/>
  <c r="F9" i="3"/>
  <c r="C9" i="3"/>
  <c r="F8" i="3"/>
  <c r="C8" i="3"/>
  <c r="F6" i="3"/>
  <c r="C6" i="3"/>
  <c r="F5" i="3"/>
  <c r="C5" i="3"/>
  <c r="F4" i="3"/>
  <c r="C4" i="3"/>
  <c r="F3" i="3"/>
  <c r="E2" i="3"/>
  <c r="D2" i="3"/>
  <c r="A4" i="1"/>
  <c r="K13" i="3" l="1"/>
  <c r="K9" i="3"/>
  <c r="K10" i="3"/>
  <c r="K12" i="3"/>
  <c r="K11" i="3"/>
  <c r="C14" i="3"/>
  <c r="I4" i="2" s="1"/>
  <c r="M3" i="3"/>
  <c r="I19" i="3"/>
  <c r="F14" i="3"/>
  <c r="I2" i="2" s="1"/>
  <c r="I3" i="2" s="1"/>
  <c r="K14" i="3" l="1"/>
  <c r="L20" i="3" s="1"/>
  <c r="I5" i="2"/>
  <c r="B17" i="3" s="1"/>
  <c r="G10" i="3" s="1"/>
  <c r="H7" i="3"/>
  <c r="H4" i="3"/>
  <c r="H9" i="3"/>
  <c r="H3" i="3"/>
  <c r="H10" i="3"/>
  <c r="H13" i="3"/>
  <c r="H5" i="3"/>
  <c r="H11" i="3"/>
  <c r="H8" i="3"/>
  <c r="H12" i="3"/>
  <c r="H6" i="3"/>
  <c r="G4" i="3" l="1"/>
  <c r="G7" i="3"/>
  <c r="I7" i="3" s="1"/>
  <c r="J7" i="3" s="1"/>
  <c r="N7" i="3" s="1"/>
  <c r="G3" i="3"/>
  <c r="I3" i="3" s="1"/>
  <c r="J3" i="3" s="1"/>
  <c r="N3" i="3" s="1"/>
  <c r="G12" i="3"/>
  <c r="G13" i="3"/>
  <c r="I13" i="3" s="1"/>
  <c r="J13" i="3" s="1"/>
  <c r="N13" i="3" s="1"/>
  <c r="G9" i="3"/>
  <c r="I9" i="3" s="1"/>
  <c r="J9" i="3" s="1"/>
  <c r="N9" i="3" s="1"/>
  <c r="G5" i="3"/>
  <c r="I5" i="3" s="1"/>
  <c r="J5" i="3" s="1"/>
  <c r="N5" i="3" s="1"/>
  <c r="G6" i="3"/>
  <c r="I6" i="3" s="1"/>
  <c r="J6" i="3" s="1"/>
  <c r="N6" i="3" s="1"/>
  <c r="I10" i="3"/>
  <c r="J10" i="3" s="1"/>
  <c r="N10" i="3" s="1"/>
  <c r="G11" i="3"/>
  <c r="I11" i="3" s="1"/>
  <c r="J11" i="3" s="1"/>
  <c r="N11" i="3" s="1"/>
  <c r="G8" i="3"/>
  <c r="I8" i="3" s="1"/>
  <c r="J8" i="3" s="1"/>
  <c r="N8" i="3" s="1"/>
  <c r="I12" i="3"/>
  <c r="J12" i="3" s="1"/>
  <c r="N12" i="3" s="1"/>
  <c r="I4" i="3"/>
  <c r="J4" i="3" s="1"/>
  <c r="N4" i="3" s="1"/>
  <c r="N14" i="3" l="1"/>
  <c r="L3" i="3"/>
</calcChain>
</file>

<file path=xl/comments1.xml><?xml version="1.0" encoding="utf-8"?>
<comments xmlns="http://schemas.openxmlformats.org/spreadsheetml/2006/main">
  <authors>
    <author/>
  </authors>
  <commentList>
    <comment ref="Y11" authorId="0">
      <text>
        <r>
          <rPr>
            <sz val="11"/>
            <color rgb="FF000000"/>
            <rFont val="Calibri"/>
          </rPr>
          <t>Santu:160/-
Rakesh:67/-
Tiran Da:500/-</t>
        </r>
      </text>
    </comment>
  </commentList>
</comments>
</file>

<file path=xl/sharedStrings.xml><?xml version="1.0" encoding="utf-8"?>
<sst xmlns="http://schemas.openxmlformats.org/spreadsheetml/2006/main" count="67" uniqueCount="46">
  <si>
    <t>Establishment Charge</t>
  </si>
  <si>
    <t>Gas</t>
  </si>
  <si>
    <t>Rickshaw</t>
  </si>
  <si>
    <t>Masi</t>
  </si>
  <si>
    <t>Deducted  Guest Meal</t>
  </si>
  <si>
    <t>Total</t>
  </si>
  <si>
    <t>Per Head</t>
  </si>
  <si>
    <t>Rice</t>
  </si>
  <si>
    <t>Total Debt</t>
  </si>
  <si>
    <t>Date</t>
  </si>
  <si>
    <t>Total Daily Marketing</t>
  </si>
  <si>
    <t>Accountable Marketing</t>
  </si>
  <si>
    <t>Total Meals</t>
  </si>
  <si>
    <t>Meal Rate</t>
  </si>
  <si>
    <t>Name</t>
  </si>
  <si>
    <t>Meals</t>
  </si>
  <si>
    <t>Meals Applied</t>
  </si>
  <si>
    <t xml:space="preserve">Guest Meal
</t>
  </si>
  <si>
    <t>Guest Meal Total</t>
  </si>
  <si>
    <t>Meal Cost</t>
  </si>
  <si>
    <t>Establishment</t>
  </si>
  <si>
    <t>Expense Per Head</t>
  </si>
  <si>
    <t>Net Expense Per Head</t>
  </si>
  <si>
    <t>Deposit</t>
  </si>
  <si>
    <t>Amount to Pay to Mess</t>
  </si>
  <si>
    <t>Shams</t>
  </si>
  <si>
    <t>Apu</t>
  </si>
  <si>
    <t>Apurba</t>
  </si>
  <si>
    <t>Krishna</t>
  </si>
  <si>
    <t>Mahabub</t>
  </si>
  <si>
    <t>Rajendra</t>
  </si>
  <si>
    <t>Samanta</t>
  </si>
  <si>
    <t>Sudip</t>
  </si>
  <si>
    <t>Ujjwal</t>
  </si>
  <si>
    <t>Baban</t>
  </si>
  <si>
    <t>Guest Meal Details</t>
  </si>
  <si>
    <t>Rate Per Meal</t>
  </si>
  <si>
    <t>Rate2</t>
  </si>
  <si>
    <t>AR Molla</t>
  </si>
  <si>
    <t>Manager</t>
  </si>
  <si>
    <t>Expense</t>
  </si>
  <si>
    <t>Daily Expense</t>
  </si>
  <si>
    <t>Other</t>
  </si>
  <si>
    <t>Rate1</t>
  </si>
  <si>
    <t>Daily Expense+Managers Expense+Rice</t>
  </si>
  <si>
    <t>&lt;=Subtracted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</si>
</sst>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2"/>
      <color rgb="FF4F81BD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0" fillId="0" borderId="3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2" fillId="0" borderId="3" xfId="0" applyFont="1" applyBorder="1"/>
    <xf numFmtId="0" fontId="0" fillId="0" borderId="0" xfId="0" applyFont="1" applyAlignment="1">
      <alignment vertical="top"/>
    </xf>
    <xf numFmtId="0" fontId="0" fillId="0" borderId="0" xfId="0" applyFont="1"/>
    <xf numFmtId="0" fontId="1" fillId="0" borderId="0" xfId="0" applyFont="1"/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3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14" fontId="0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shrinkToFit="1"/>
    </xf>
    <xf numFmtId="0" fontId="1" fillId="0" borderId="0" xfId="0" applyFont="1" applyAlignment="1">
      <alignment horizontal="center" wrapText="1"/>
    </xf>
    <xf numFmtId="49" fontId="5" fillId="0" borderId="3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3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center"/>
    </xf>
    <xf numFmtId="49" fontId="0" fillId="0" borderId="3" xfId="0" applyNumberFormat="1" applyFont="1" applyBorder="1" applyAlignment="1">
      <alignment horizontal="left"/>
    </xf>
    <xf numFmtId="14" fontId="3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 wrapText="1"/>
    </xf>
    <xf numFmtId="0" fontId="0" fillId="0" borderId="0" xfId="0" applyFont="1" applyBorder="1" applyAlignment="1"/>
    <xf numFmtId="49" fontId="4" fillId="0" borderId="8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9" fontId="4" fillId="0" borderId="8" xfId="0" applyNumberFormat="1" applyFont="1" applyBorder="1" applyAlignment="1"/>
    <xf numFmtId="0" fontId="0" fillId="0" borderId="8" xfId="0" applyFont="1" applyBorder="1" applyAlignment="1"/>
    <xf numFmtId="0" fontId="4" fillId="0" borderId="9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5" xfId="0" applyFont="1" applyBorder="1" applyAlignment="1"/>
    <xf numFmtId="0" fontId="0" fillId="0" borderId="2" xfId="0" applyFont="1" applyBorder="1" applyAlignment="1"/>
    <xf numFmtId="0" fontId="1" fillId="0" borderId="4" xfId="0" applyFont="1" applyBorder="1" applyAlignment="1">
      <alignment horizontal="center"/>
    </xf>
    <xf numFmtId="0" fontId="2" fillId="0" borderId="6" xfId="0" applyFont="1" applyBorder="1"/>
    <xf numFmtId="0" fontId="1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4" xfId="0" applyFont="1" applyBorder="1"/>
    <xf numFmtId="49" fontId="0" fillId="0" borderId="3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0" xfId="0" applyFont="1" applyAlignment="1"/>
  </cellXfs>
  <cellStyles count="1">
    <cellStyle name="Normal" xfId="0" builtinId="0"/>
  </cellStyles>
  <dxfs count="2">
    <dxf>
      <font>
        <color rgb="FFFF0000"/>
      </font>
      <fill>
        <patternFill patternType="solid">
          <fgColor rgb="FFE36C09"/>
          <bgColor rgb="FFE36C09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FF00"/>
    <pageSetUpPr fitToPage="1"/>
  </sheetPr>
  <dimension ref="A1:B98"/>
  <sheetViews>
    <sheetView tabSelected="1" workbookViewId="0">
      <selection activeCell="G15" sqref="G15"/>
    </sheetView>
  </sheetViews>
  <sheetFormatPr defaultColWidth="14.42578125" defaultRowHeight="15" customHeight="1"/>
  <cols>
    <col min="1" max="1" width="23.28515625" customWidth="1"/>
    <col min="2" max="6" width="8.7109375" customWidth="1"/>
    <col min="7" max="8" width="14.42578125" customWidth="1"/>
  </cols>
  <sheetData>
    <row r="1" spans="1:2">
      <c r="A1" s="46" t="s">
        <v>0</v>
      </c>
      <c r="B1" s="47"/>
    </row>
    <row r="2" spans="1:2">
      <c r="A2" s="33" t="s">
        <v>42</v>
      </c>
      <c r="B2" s="1">
        <v>0</v>
      </c>
    </row>
    <row r="3" spans="1:2">
      <c r="A3" s="1" t="s">
        <v>2</v>
      </c>
      <c r="B3" s="1">
        <v>0</v>
      </c>
    </row>
    <row r="4" spans="1:2">
      <c r="A4" s="1" t="str">
        <f>(B4)&amp;"/- from marketing"</f>
        <v>700/- from marketing</v>
      </c>
      <c r="B4" s="1">
        <v>700</v>
      </c>
    </row>
    <row r="5" spans="1:2">
      <c r="A5" s="1" t="s">
        <v>1</v>
      </c>
      <c r="B5" s="1">
        <v>860</v>
      </c>
    </row>
    <row r="6" spans="1:2">
      <c r="A6" s="1" t="s">
        <v>3</v>
      </c>
      <c r="B6" s="1">
        <f>200*11</f>
        <v>2200</v>
      </c>
    </row>
    <row r="7" spans="1:2">
      <c r="A7" s="2" t="s">
        <v>5</v>
      </c>
      <c r="B7" s="33">
        <f>SUM(B2:B6)</f>
        <v>3760</v>
      </c>
    </row>
    <row r="8" spans="1:2">
      <c r="A8" s="2" t="s">
        <v>6</v>
      </c>
      <c r="B8" s="2">
        <f>ROUNDUP((B7/11),2)</f>
        <v>341.82</v>
      </c>
    </row>
    <row r="11" spans="1:2">
      <c r="A11" s="3" t="s">
        <v>8</v>
      </c>
      <c r="B11" s="4">
        <f>SUM(B5:B6)</f>
        <v>3060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</sheetData>
  <mergeCells count="1">
    <mergeCell ref="A1:B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FF"/>
  </sheetPr>
  <dimension ref="A1:K100"/>
  <sheetViews>
    <sheetView workbookViewId="0">
      <selection activeCell="I4" sqref="I4"/>
    </sheetView>
  </sheetViews>
  <sheetFormatPr defaultColWidth="14.42578125" defaultRowHeight="15" customHeight="1"/>
  <cols>
    <col min="1" max="1" width="14.140625" style="22" customWidth="1"/>
    <col min="2" max="2" width="10.28515625" style="32" customWidth="1"/>
    <col min="3" max="3" width="14.85546875" style="15" customWidth="1"/>
    <col min="4" max="4" width="11.5703125" style="13" customWidth="1"/>
    <col min="5" max="5" width="10.42578125" customWidth="1"/>
    <col min="6" max="6" width="9.5703125" customWidth="1"/>
    <col min="7" max="7" width="4.7109375" customWidth="1"/>
    <col min="8" max="8" width="27.28515625" style="13" customWidth="1"/>
    <col min="9" max="9" width="8.7109375" style="32" customWidth="1"/>
    <col min="10" max="10" width="8.7109375" customWidth="1"/>
  </cols>
  <sheetData>
    <row r="1" spans="1:11" ht="15.75">
      <c r="A1" s="39" t="s">
        <v>9</v>
      </c>
      <c r="B1" s="40" t="s">
        <v>14</v>
      </c>
      <c r="C1" s="41" t="s">
        <v>41</v>
      </c>
      <c r="D1" s="43" t="s">
        <v>39</v>
      </c>
      <c r="E1" s="42" t="s">
        <v>40</v>
      </c>
      <c r="F1" s="42" t="s">
        <v>7</v>
      </c>
      <c r="G1" s="20"/>
      <c r="H1" s="41" t="s">
        <v>10</v>
      </c>
      <c r="I1" s="38">
        <f>D36</f>
        <v>732</v>
      </c>
    </row>
    <row r="2" spans="1:11" ht="15.75">
      <c r="A2" s="16">
        <v>43344</v>
      </c>
      <c r="B2" s="30" t="s">
        <v>25</v>
      </c>
      <c r="C2" s="19">
        <v>5</v>
      </c>
      <c r="D2" s="30" t="s">
        <v>25</v>
      </c>
      <c r="E2" s="35">
        <v>20</v>
      </c>
      <c r="F2" s="36">
        <v>0</v>
      </c>
      <c r="G2" s="18"/>
      <c r="H2" s="41" t="s">
        <v>4</v>
      </c>
      <c r="I2" s="63">
        <f>Meals!F14</f>
        <v>0</v>
      </c>
    </row>
    <row r="3" spans="1:11" ht="15.75">
      <c r="A3" s="16">
        <v>43345</v>
      </c>
      <c r="B3" s="30"/>
      <c r="C3" s="19"/>
      <c r="D3" s="30"/>
      <c r="E3" s="35"/>
      <c r="F3" s="36"/>
      <c r="G3" s="18"/>
      <c r="H3" s="41" t="s">
        <v>11</v>
      </c>
      <c r="I3" s="63">
        <f>(I1-I2-Establishment!B4)</f>
        <v>32</v>
      </c>
      <c r="J3">
        <f>Establishment!B4</f>
        <v>700</v>
      </c>
      <c r="K3" s="66" t="s">
        <v>45</v>
      </c>
    </row>
    <row r="4" spans="1:11" ht="15.75">
      <c r="A4" s="16">
        <v>43346</v>
      </c>
      <c r="B4" s="30"/>
      <c r="C4" s="19"/>
      <c r="D4" s="30"/>
      <c r="E4" s="35"/>
      <c r="F4" s="36"/>
      <c r="G4" s="18"/>
      <c r="H4" s="41" t="s">
        <v>12</v>
      </c>
      <c r="I4" s="38">
        <f>Meals!C14</f>
        <v>488</v>
      </c>
    </row>
    <row r="5" spans="1:11" ht="15.75">
      <c r="A5" s="16">
        <v>43347</v>
      </c>
      <c r="B5" s="30" t="s">
        <v>25</v>
      </c>
      <c r="C5" s="19">
        <v>100</v>
      </c>
      <c r="D5" s="30"/>
      <c r="E5" s="35"/>
      <c r="F5" s="36"/>
      <c r="G5" s="18"/>
      <c r="H5" s="41" t="s">
        <v>13</v>
      </c>
      <c r="I5" s="38">
        <f>ROUNDUP((I3/I4),2)</f>
        <v>6.9999999999999993E-2</v>
      </c>
    </row>
    <row r="6" spans="1:11">
      <c r="A6" s="16">
        <v>43348</v>
      </c>
      <c r="B6" s="30"/>
      <c r="C6" s="17"/>
      <c r="D6" s="30"/>
      <c r="E6" s="37"/>
      <c r="F6" s="36"/>
      <c r="G6" s="18"/>
    </row>
    <row r="7" spans="1:11">
      <c r="A7" s="16">
        <v>43349</v>
      </c>
      <c r="B7" s="30" t="s">
        <v>27</v>
      </c>
      <c r="C7" s="17">
        <v>20</v>
      </c>
      <c r="D7" s="30"/>
      <c r="E7" s="37"/>
      <c r="F7" s="36"/>
      <c r="G7" s="18"/>
    </row>
    <row r="8" spans="1:11">
      <c r="A8" s="16">
        <v>43350</v>
      </c>
      <c r="B8" s="30" t="s">
        <v>31</v>
      </c>
      <c r="C8" s="17">
        <v>10</v>
      </c>
      <c r="D8" s="30" t="s">
        <v>31</v>
      </c>
      <c r="E8" s="37">
        <v>15</v>
      </c>
      <c r="F8" s="36"/>
      <c r="G8" s="18"/>
    </row>
    <row r="9" spans="1:11">
      <c r="A9" s="16">
        <v>43351</v>
      </c>
      <c r="B9" s="30"/>
      <c r="C9" s="17"/>
      <c r="D9" s="30"/>
      <c r="E9" s="37"/>
      <c r="F9" s="36"/>
      <c r="G9" s="18"/>
    </row>
    <row r="10" spans="1:11">
      <c r="A10" s="16">
        <v>43352</v>
      </c>
      <c r="B10" s="30"/>
      <c r="C10" s="17"/>
      <c r="D10" s="30"/>
      <c r="E10" s="37"/>
      <c r="F10" s="36"/>
      <c r="G10" s="18"/>
    </row>
    <row r="11" spans="1:11">
      <c r="A11" s="16">
        <v>43353</v>
      </c>
      <c r="B11" s="30" t="s">
        <v>28</v>
      </c>
      <c r="C11" s="17">
        <v>5</v>
      </c>
      <c r="D11" s="30" t="s">
        <v>29</v>
      </c>
      <c r="E11" s="37">
        <v>20</v>
      </c>
      <c r="F11" s="36"/>
      <c r="G11" s="18"/>
    </row>
    <row r="12" spans="1:11">
      <c r="A12" s="16">
        <v>43354</v>
      </c>
      <c r="B12" s="30"/>
      <c r="C12" s="17"/>
      <c r="D12" s="30"/>
      <c r="E12" s="37"/>
      <c r="F12" s="36"/>
      <c r="G12" s="18"/>
    </row>
    <row r="13" spans="1:11">
      <c r="A13" s="16">
        <v>43355</v>
      </c>
      <c r="B13" s="30" t="s">
        <v>29</v>
      </c>
      <c r="C13" s="17">
        <v>2</v>
      </c>
      <c r="D13" s="30"/>
      <c r="E13" s="37"/>
      <c r="F13" s="36"/>
      <c r="G13" s="18"/>
    </row>
    <row r="14" spans="1:11">
      <c r="A14" s="16">
        <v>43356</v>
      </c>
      <c r="B14" s="30"/>
      <c r="C14" s="17"/>
      <c r="D14" s="30" t="s">
        <v>31</v>
      </c>
      <c r="E14" s="37">
        <v>20</v>
      </c>
      <c r="F14" s="36"/>
      <c r="G14" s="18"/>
    </row>
    <row r="15" spans="1:11">
      <c r="A15" s="16">
        <v>43357</v>
      </c>
      <c r="B15" s="30"/>
      <c r="C15" s="17"/>
      <c r="D15" s="30"/>
      <c r="E15" s="37"/>
      <c r="F15" s="36"/>
      <c r="G15" s="18"/>
    </row>
    <row r="16" spans="1:11">
      <c r="A16" s="16">
        <v>43358</v>
      </c>
      <c r="B16" s="30"/>
      <c r="C16" s="17"/>
      <c r="D16" s="30"/>
      <c r="E16" s="37"/>
      <c r="F16" s="36"/>
      <c r="G16" s="18"/>
    </row>
    <row r="17" spans="1:7">
      <c r="A17" s="16">
        <v>43359</v>
      </c>
      <c r="B17" s="30" t="s">
        <v>25</v>
      </c>
      <c r="C17" s="17">
        <v>220</v>
      </c>
      <c r="D17" s="30"/>
      <c r="E17" s="37"/>
      <c r="F17" s="36"/>
      <c r="G17" s="18"/>
    </row>
    <row r="18" spans="1:7">
      <c r="A18" s="16">
        <v>43360</v>
      </c>
      <c r="B18" s="30" t="s">
        <v>25</v>
      </c>
      <c r="C18" s="17">
        <v>15</v>
      </c>
      <c r="D18" s="30"/>
      <c r="E18" s="37"/>
      <c r="F18" s="36"/>
      <c r="G18" s="18"/>
    </row>
    <row r="19" spans="1:7">
      <c r="A19" s="16">
        <v>43361</v>
      </c>
      <c r="B19" s="30" t="s">
        <v>25</v>
      </c>
      <c r="C19" s="17">
        <v>10</v>
      </c>
      <c r="D19" s="30"/>
      <c r="E19" s="37"/>
      <c r="F19" s="36"/>
      <c r="G19" s="18"/>
    </row>
    <row r="20" spans="1:7">
      <c r="A20" s="16">
        <v>43362</v>
      </c>
      <c r="B20" s="30"/>
      <c r="C20" s="17"/>
      <c r="D20" s="30"/>
      <c r="E20" s="37"/>
      <c r="F20" s="36"/>
      <c r="G20" s="18"/>
    </row>
    <row r="21" spans="1:7" ht="15.75" customHeight="1">
      <c r="A21" s="16">
        <v>43363</v>
      </c>
      <c r="B21" s="30" t="s">
        <v>26</v>
      </c>
      <c r="C21" s="17">
        <v>240</v>
      </c>
      <c r="D21" s="30"/>
      <c r="E21" s="37"/>
      <c r="F21" s="36"/>
      <c r="G21" s="18"/>
    </row>
    <row r="22" spans="1:7" ht="15.75" customHeight="1">
      <c r="A22" s="16">
        <v>43364</v>
      </c>
      <c r="B22" s="30"/>
      <c r="C22" s="17"/>
      <c r="D22" s="30"/>
      <c r="E22" s="37"/>
      <c r="F22" s="36"/>
      <c r="G22" s="18"/>
    </row>
    <row r="23" spans="1:7" ht="15.75" customHeight="1">
      <c r="A23" s="16">
        <v>43365</v>
      </c>
      <c r="B23" s="30"/>
      <c r="C23" s="17"/>
      <c r="D23" s="30" t="s">
        <v>26</v>
      </c>
      <c r="E23" s="37">
        <v>30</v>
      </c>
      <c r="F23" s="36"/>
      <c r="G23" s="18"/>
    </row>
    <row r="24" spans="1:7" ht="15.75" customHeight="1">
      <c r="A24" s="16">
        <v>43366</v>
      </c>
      <c r="B24" s="30"/>
      <c r="C24" s="17"/>
      <c r="D24" s="30"/>
      <c r="E24" s="37"/>
      <c r="F24" s="36"/>
      <c r="G24" s="18"/>
    </row>
    <row r="25" spans="1:7" ht="15.75" customHeight="1">
      <c r="A25" s="16">
        <v>43367</v>
      </c>
      <c r="B25" s="30"/>
      <c r="C25" s="17"/>
      <c r="D25" s="30"/>
      <c r="E25" s="37"/>
      <c r="F25" s="36"/>
      <c r="G25" s="18"/>
    </row>
    <row r="26" spans="1:7" ht="15.75" customHeight="1">
      <c r="A26" s="16">
        <v>43368</v>
      </c>
      <c r="B26" s="30"/>
      <c r="C26" s="17"/>
      <c r="D26" s="30"/>
      <c r="E26" s="37"/>
      <c r="F26" s="36"/>
      <c r="G26" s="18"/>
    </row>
    <row r="27" spans="1:7" ht="15.75" customHeight="1">
      <c r="A27" s="16">
        <v>43369</v>
      </c>
      <c r="B27" s="30"/>
      <c r="C27" s="17"/>
      <c r="D27" s="30"/>
      <c r="E27" s="37"/>
      <c r="F27" s="36"/>
      <c r="G27" s="18"/>
    </row>
    <row r="28" spans="1:7" ht="15.75" customHeight="1">
      <c r="A28" s="16">
        <v>43370</v>
      </c>
      <c r="B28" s="30"/>
      <c r="C28" s="17"/>
      <c r="D28" s="30"/>
      <c r="E28" s="37"/>
      <c r="F28" s="36"/>
      <c r="G28" s="18"/>
    </row>
    <row r="29" spans="1:7" ht="15.75" customHeight="1">
      <c r="A29" s="16">
        <v>43371</v>
      </c>
      <c r="B29" s="30"/>
      <c r="C29" s="17"/>
      <c r="D29" s="30"/>
      <c r="E29" s="37"/>
      <c r="F29" s="36"/>
      <c r="G29" s="18"/>
    </row>
    <row r="30" spans="1:7" ht="15.75" customHeight="1">
      <c r="A30" s="16">
        <v>43372</v>
      </c>
      <c r="B30" s="30"/>
      <c r="C30" s="17"/>
      <c r="D30" s="30"/>
      <c r="E30" s="37"/>
      <c r="F30" s="36"/>
      <c r="G30" s="18"/>
    </row>
    <row r="31" spans="1:7" ht="15.75" customHeight="1">
      <c r="A31" s="16">
        <v>43373</v>
      </c>
      <c r="B31" s="30"/>
      <c r="C31" s="17"/>
      <c r="D31" s="30"/>
      <c r="E31" s="37"/>
      <c r="F31" s="36"/>
      <c r="G31" s="18"/>
    </row>
    <row r="32" spans="1:7" ht="15.75" customHeight="1">
      <c r="A32" s="16"/>
      <c r="B32" s="30"/>
      <c r="C32" s="17"/>
      <c r="D32" s="37"/>
      <c r="E32" s="37"/>
      <c r="F32" s="36"/>
      <c r="G32" s="18"/>
    </row>
    <row r="33" spans="1:7" ht="15.75" customHeight="1">
      <c r="B33" s="31" t="s">
        <v>5</v>
      </c>
      <c r="C33" s="21">
        <f>SUM(C2:C32)</f>
        <v>627</v>
      </c>
      <c r="D33" s="38"/>
      <c r="E33" s="38">
        <f>SUM(E2:E32)</f>
        <v>105</v>
      </c>
      <c r="F33" s="38">
        <f>SUM(F2:F32)</f>
        <v>0</v>
      </c>
    </row>
    <row r="34" spans="1:7" ht="15.75" customHeight="1">
      <c r="A34" s="23"/>
    </row>
    <row r="35" spans="1:7" ht="15.75" customHeight="1">
      <c r="A35" s="23"/>
      <c r="B35" s="48" t="s">
        <v>44</v>
      </c>
      <c r="C35" s="49"/>
      <c r="D35" s="49"/>
      <c r="E35" s="44"/>
    </row>
    <row r="36" spans="1:7" ht="15.75" customHeight="1">
      <c r="A36" s="23"/>
      <c r="B36" s="50" t="s">
        <v>5</v>
      </c>
      <c r="C36" s="51"/>
      <c r="D36" s="45">
        <f>C33+E33+F33</f>
        <v>732</v>
      </c>
    </row>
    <row r="37" spans="1:7" ht="15.75" customHeight="1">
      <c r="A37" s="23"/>
      <c r="F37" s="5"/>
      <c r="G37" s="5"/>
    </row>
    <row r="38" spans="1:7" ht="15.75" customHeight="1">
      <c r="A38" s="23"/>
      <c r="F38" s="5"/>
      <c r="G38" s="5"/>
    </row>
    <row r="39" spans="1:7" ht="15.75" customHeight="1">
      <c r="A39" s="23"/>
      <c r="F39" s="5"/>
      <c r="G39" s="5"/>
    </row>
    <row r="40" spans="1:7" ht="15.75" customHeight="1">
      <c r="A40" s="23"/>
      <c r="F40" s="5"/>
      <c r="G40" s="5"/>
    </row>
    <row r="41" spans="1:7" ht="15.75" customHeight="1">
      <c r="A41" s="23"/>
      <c r="F41" s="5"/>
      <c r="G41" s="5"/>
    </row>
    <row r="42" spans="1:7" ht="15.75" customHeight="1">
      <c r="A42" s="23"/>
      <c r="F42" s="5"/>
      <c r="G42" s="5"/>
    </row>
    <row r="43" spans="1:7" ht="15.75" customHeight="1">
      <c r="A43" s="23"/>
      <c r="F43" s="5"/>
      <c r="G43" s="5"/>
    </row>
    <row r="44" spans="1:7" ht="15.75" customHeight="1">
      <c r="A44" s="23"/>
      <c r="F44" s="5"/>
      <c r="G44" s="5"/>
    </row>
    <row r="45" spans="1:7" ht="15.75" customHeight="1">
      <c r="A45" s="23"/>
      <c r="F45" s="5"/>
      <c r="G45" s="5"/>
    </row>
    <row r="46" spans="1:7" ht="15.75" customHeight="1">
      <c r="A46" s="23"/>
      <c r="F46" s="5"/>
      <c r="G46" s="5"/>
    </row>
    <row r="47" spans="1:7" ht="15.75" customHeight="1">
      <c r="A47" s="23"/>
      <c r="F47" s="5"/>
      <c r="G47" s="5"/>
    </row>
    <row r="48" spans="1:7" ht="15.75" customHeight="1">
      <c r="A48" s="23"/>
      <c r="F48" s="5"/>
      <c r="G48" s="5"/>
    </row>
    <row r="49" spans="1:7" ht="15.75" customHeight="1">
      <c r="A49" s="23"/>
      <c r="F49" s="5"/>
      <c r="G49" s="5"/>
    </row>
    <row r="50" spans="1:7" ht="15.75" customHeight="1">
      <c r="A50" s="23"/>
      <c r="F50" s="5"/>
      <c r="G50" s="5"/>
    </row>
    <row r="51" spans="1:7" ht="15.75" customHeight="1">
      <c r="A51" s="23"/>
      <c r="F51" s="5"/>
      <c r="G51" s="5"/>
    </row>
    <row r="52" spans="1:7" ht="15.75" customHeight="1">
      <c r="A52" s="23"/>
      <c r="F52" s="5"/>
      <c r="G52" s="5"/>
    </row>
    <row r="53" spans="1:7" ht="15.75" customHeight="1">
      <c r="A53" s="23"/>
      <c r="F53" s="5"/>
      <c r="G53" s="5"/>
    </row>
    <row r="54" spans="1:7" ht="15.75" customHeight="1">
      <c r="A54" s="23"/>
      <c r="F54" s="5"/>
      <c r="G54" s="5"/>
    </row>
    <row r="55" spans="1:7" ht="15.75" customHeight="1">
      <c r="A55" s="23"/>
      <c r="F55" s="5"/>
      <c r="G55" s="5"/>
    </row>
    <row r="56" spans="1:7" ht="15.75" customHeight="1">
      <c r="A56" s="23"/>
      <c r="F56" s="5"/>
      <c r="G56" s="5"/>
    </row>
    <row r="57" spans="1:7" ht="15.75" customHeight="1">
      <c r="A57" s="23"/>
      <c r="F57" s="5"/>
      <c r="G57" s="5"/>
    </row>
    <row r="58" spans="1:7" ht="15.75" customHeight="1">
      <c r="A58" s="23"/>
      <c r="F58" s="5"/>
      <c r="G58" s="5"/>
    </row>
    <row r="59" spans="1:7" ht="15.75" customHeight="1">
      <c r="A59" s="23"/>
      <c r="F59" s="5"/>
      <c r="G59" s="5"/>
    </row>
    <row r="60" spans="1:7" ht="15.75" customHeight="1">
      <c r="A60" s="23"/>
      <c r="F60" s="5"/>
      <c r="G60" s="5"/>
    </row>
    <row r="61" spans="1:7" ht="15.75" customHeight="1">
      <c r="A61" s="23"/>
      <c r="F61" s="5"/>
      <c r="G61" s="5"/>
    </row>
    <row r="62" spans="1:7" ht="15.75" customHeight="1">
      <c r="A62" s="23"/>
      <c r="F62" s="5"/>
      <c r="G62" s="5"/>
    </row>
    <row r="63" spans="1:7" ht="15.75" customHeight="1">
      <c r="A63" s="23"/>
      <c r="F63" s="5"/>
      <c r="G63" s="5"/>
    </row>
    <row r="64" spans="1:7" ht="15.75" customHeight="1">
      <c r="A64" s="23"/>
      <c r="F64" s="5"/>
      <c r="G64" s="5"/>
    </row>
    <row r="65" spans="1:7" ht="15.75" customHeight="1">
      <c r="A65" s="23"/>
      <c r="F65" s="5"/>
      <c r="G65" s="5"/>
    </row>
    <row r="66" spans="1:7" ht="15.75" customHeight="1">
      <c r="A66" s="23"/>
      <c r="F66" s="5"/>
      <c r="G66" s="5"/>
    </row>
    <row r="67" spans="1:7" ht="15.75" customHeight="1">
      <c r="A67" s="23"/>
      <c r="F67" s="5"/>
      <c r="G67" s="5"/>
    </row>
    <row r="68" spans="1:7" ht="15.75" customHeight="1">
      <c r="A68" s="23"/>
      <c r="F68" s="5"/>
      <c r="G68" s="5"/>
    </row>
    <row r="69" spans="1:7" ht="15.75" customHeight="1">
      <c r="A69" s="23"/>
      <c r="F69" s="5"/>
      <c r="G69" s="5"/>
    </row>
    <row r="70" spans="1:7" ht="15.75" customHeight="1">
      <c r="A70" s="23"/>
      <c r="F70" s="5"/>
      <c r="G70" s="5"/>
    </row>
    <row r="71" spans="1:7" ht="15.75" customHeight="1">
      <c r="A71" s="23"/>
      <c r="F71" s="5"/>
      <c r="G71" s="5"/>
    </row>
    <row r="72" spans="1:7" ht="15.75" customHeight="1">
      <c r="A72" s="23"/>
      <c r="F72" s="5"/>
      <c r="G72" s="5"/>
    </row>
    <row r="73" spans="1:7" ht="15.75" customHeight="1">
      <c r="A73" s="23"/>
      <c r="F73" s="5"/>
      <c r="G73" s="5"/>
    </row>
    <row r="74" spans="1:7" ht="15.75" customHeight="1">
      <c r="A74" s="23"/>
      <c r="F74" s="5"/>
      <c r="G74" s="5"/>
    </row>
    <row r="75" spans="1:7" ht="15.75" customHeight="1">
      <c r="A75" s="23"/>
      <c r="F75" s="5"/>
      <c r="G75" s="5"/>
    </row>
    <row r="76" spans="1:7" ht="15.75" customHeight="1">
      <c r="A76" s="23"/>
      <c r="F76" s="5"/>
      <c r="G76" s="5"/>
    </row>
    <row r="77" spans="1:7" ht="15.75" customHeight="1">
      <c r="A77" s="23"/>
      <c r="F77" s="5"/>
      <c r="G77" s="5"/>
    </row>
    <row r="78" spans="1:7" ht="15.75" customHeight="1">
      <c r="A78" s="23"/>
      <c r="F78" s="5"/>
      <c r="G78" s="5"/>
    </row>
    <row r="79" spans="1:7" ht="15.75" customHeight="1">
      <c r="A79" s="23"/>
      <c r="F79" s="5"/>
      <c r="G79" s="5"/>
    </row>
    <row r="80" spans="1:7" ht="15.75" customHeight="1">
      <c r="A80" s="23"/>
      <c r="F80" s="5"/>
      <c r="G80" s="5"/>
    </row>
    <row r="81" spans="1:7" ht="15.75" customHeight="1">
      <c r="A81" s="23"/>
      <c r="F81" s="5"/>
      <c r="G81" s="5"/>
    </row>
    <row r="82" spans="1:7" ht="15.75" customHeight="1">
      <c r="A82" s="23"/>
      <c r="F82" s="5"/>
      <c r="G82" s="5"/>
    </row>
    <row r="83" spans="1:7" ht="15.75" customHeight="1">
      <c r="A83" s="23"/>
      <c r="F83" s="5"/>
      <c r="G83" s="5"/>
    </row>
    <row r="84" spans="1:7" ht="15.75" customHeight="1">
      <c r="A84" s="23"/>
      <c r="F84" s="5"/>
      <c r="G84" s="5"/>
    </row>
    <row r="85" spans="1:7" ht="15.75" customHeight="1">
      <c r="A85" s="23"/>
      <c r="F85" s="5"/>
      <c r="G85" s="5"/>
    </row>
    <row r="86" spans="1:7" ht="15.75" customHeight="1">
      <c r="A86" s="23"/>
      <c r="F86" s="5"/>
      <c r="G86" s="5"/>
    </row>
    <row r="87" spans="1:7" ht="15.75" customHeight="1">
      <c r="A87" s="23"/>
      <c r="F87" s="5"/>
      <c r="G87" s="5"/>
    </row>
    <row r="88" spans="1:7" ht="15.75" customHeight="1">
      <c r="A88" s="23"/>
      <c r="F88" s="5"/>
      <c r="G88" s="5"/>
    </row>
    <row r="89" spans="1:7" ht="15.75" customHeight="1">
      <c r="A89" s="23"/>
      <c r="F89" s="5"/>
      <c r="G89" s="5"/>
    </row>
    <row r="90" spans="1:7" ht="15.75" customHeight="1">
      <c r="A90" s="23"/>
      <c r="F90" s="5"/>
      <c r="G90" s="5"/>
    </row>
    <row r="91" spans="1:7" ht="15.75" customHeight="1">
      <c r="A91" s="23"/>
      <c r="F91" s="5"/>
      <c r="G91" s="5"/>
    </row>
    <row r="92" spans="1:7" ht="15.75" customHeight="1">
      <c r="A92" s="23"/>
      <c r="F92" s="5"/>
      <c r="G92" s="5"/>
    </row>
    <row r="93" spans="1:7" ht="15.75" customHeight="1">
      <c r="A93" s="23"/>
      <c r="F93" s="5"/>
      <c r="G93" s="5"/>
    </row>
    <row r="94" spans="1:7" ht="15.75" customHeight="1">
      <c r="A94" s="23"/>
      <c r="F94" s="5"/>
      <c r="G94" s="5"/>
    </row>
    <row r="95" spans="1:7" ht="15.75" customHeight="1">
      <c r="A95" s="23"/>
      <c r="F95" s="5"/>
      <c r="G95" s="5"/>
    </row>
    <row r="96" spans="1:7" ht="15.75" customHeight="1">
      <c r="A96" s="23"/>
      <c r="F96" s="5"/>
      <c r="G96" s="5"/>
    </row>
    <row r="97" spans="1:7" ht="15.75" customHeight="1">
      <c r="A97" s="23"/>
      <c r="F97" s="5"/>
      <c r="G97" s="5"/>
    </row>
    <row r="98" spans="1:7" ht="15.75" customHeight="1">
      <c r="A98" s="23"/>
      <c r="F98" s="5"/>
      <c r="G98" s="5"/>
    </row>
    <row r="99" spans="1:7" ht="15.75" customHeight="1">
      <c r="A99" s="23"/>
      <c r="F99" s="5"/>
      <c r="G99" s="5"/>
    </row>
    <row r="100" spans="1:7" ht="15.75" customHeight="1">
      <c r="A100" s="23"/>
      <c r="F100" s="5"/>
      <c r="G100" s="5"/>
    </row>
  </sheetData>
  <mergeCells count="2">
    <mergeCell ref="B35:D35"/>
    <mergeCell ref="B36:C36"/>
  </mergeCells>
  <dataValidations count="1">
    <dataValidation type="list" allowBlank="1" showInputMessage="1" showErrorMessage="1" sqref="B2:B32 D2:D31">
      <formula1>"Shams,AR Molla,Apu,Apurba,Baban,Krishna,Mahabub,Rajendra,Samanta,Sudip,Ujjwal"</formula1>
    </dataValidation>
  </dataValidation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00FF"/>
    <pageSetUpPr fitToPage="1"/>
  </sheetPr>
  <dimension ref="A1:Y99"/>
  <sheetViews>
    <sheetView topLeftCell="A4" zoomScaleNormal="100" workbookViewId="0">
      <selection activeCell="B17" sqref="B17"/>
    </sheetView>
  </sheetViews>
  <sheetFormatPr defaultColWidth="14.42578125" defaultRowHeight="15" customHeight="1"/>
  <cols>
    <col min="1" max="1" width="11.5703125" customWidth="1"/>
    <col min="2" max="2" width="6.5703125" customWidth="1"/>
    <col min="3" max="3" width="12" style="15" customWidth="1"/>
    <col min="4" max="4" width="10.42578125" customWidth="1"/>
    <col min="5" max="5" width="8.140625" customWidth="1"/>
    <col min="6" max="6" width="11.28515625" style="15" customWidth="1"/>
    <col min="7" max="7" width="14.7109375" style="15" customWidth="1"/>
    <col min="8" max="8" width="16.7109375" style="15" customWidth="1"/>
    <col min="9" max="9" width="10.85546875" style="26" customWidth="1"/>
    <col min="10" max="10" width="15.5703125" style="26" customWidth="1"/>
    <col min="11" max="11" width="20.5703125" style="15" customWidth="1"/>
    <col min="12" max="12" width="0.28515625" hidden="1" customWidth="1"/>
    <col min="13" max="13" width="24.140625" hidden="1" customWidth="1"/>
    <col min="14" max="14" width="11.85546875" customWidth="1"/>
    <col min="15" max="15" width="24.140625" customWidth="1"/>
    <col min="16" max="16" width="22" customWidth="1"/>
    <col min="17" max="23" width="8.7109375" customWidth="1"/>
    <col min="24" max="24" width="24.140625" customWidth="1"/>
    <col min="25" max="25" width="5" customWidth="1"/>
  </cols>
  <sheetData>
    <row r="1" spans="1:25">
      <c r="A1" s="62" t="s">
        <v>14</v>
      </c>
      <c r="B1" s="54" t="s">
        <v>15</v>
      </c>
      <c r="C1" s="56" t="s">
        <v>16</v>
      </c>
      <c r="D1" s="60" t="s">
        <v>17</v>
      </c>
      <c r="E1" s="61"/>
      <c r="F1" s="56" t="s">
        <v>18</v>
      </c>
      <c r="G1" s="54" t="s">
        <v>19</v>
      </c>
      <c r="H1" s="54" t="s">
        <v>20</v>
      </c>
      <c r="I1" s="58" t="s">
        <v>21</v>
      </c>
      <c r="J1" s="58" t="s">
        <v>22</v>
      </c>
      <c r="K1" s="54" t="s">
        <v>23</v>
      </c>
      <c r="L1" s="2"/>
      <c r="M1" s="2"/>
      <c r="N1" s="56" t="s">
        <v>24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>
      <c r="A2" s="55"/>
      <c r="B2" s="55"/>
      <c r="C2" s="57"/>
      <c r="D2" s="8" t="str">
        <f>A21</f>
        <v>Rate1</v>
      </c>
      <c r="E2" s="9" t="str">
        <f>A22</f>
        <v>Rate2</v>
      </c>
      <c r="F2" s="57"/>
      <c r="G2" s="57"/>
      <c r="H2" s="57"/>
      <c r="I2" s="59"/>
      <c r="J2" s="59"/>
      <c r="K2" s="57"/>
      <c r="L2" s="2"/>
      <c r="M2" s="2"/>
      <c r="N2" s="55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>
      <c r="A3" s="2" t="s">
        <v>25</v>
      </c>
      <c r="B3" s="10">
        <v>40</v>
      </c>
      <c r="C3" s="10">
        <f t="shared" ref="C3:C10" si="0">IF(B3&lt;30,30,B3)</f>
        <v>40</v>
      </c>
      <c r="D3" s="11">
        <v>0</v>
      </c>
      <c r="E3" s="10">
        <v>0</v>
      </c>
      <c r="F3" s="12">
        <f>(B21*D3+B22*E3)</f>
        <v>0</v>
      </c>
      <c r="G3" s="10">
        <f>C3*B17</f>
        <v>2.8</v>
      </c>
      <c r="H3" s="10">
        <f>Establishment!B8</f>
        <v>341.82</v>
      </c>
      <c r="I3" s="24">
        <f t="shared" ref="I3:I13" si="1">SUM(F3:H3)</f>
        <v>344.62</v>
      </c>
      <c r="J3" s="24">
        <f t="shared" ref="J3:J13" si="2">MROUND(I3,1)</f>
        <v>345</v>
      </c>
      <c r="K3" s="10">
        <f>(SUMIF(Marketing!B2:B32,A3,Marketing!C2:'Marketing'!C32)+SUMIF(Marketing!D2:D32,A3,Marketing!E2:'Marketing'!E32))</f>
        <v>370</v>
      </c>
      <c r="L3" s="10" t="e">
        <f t="shared" ref="L3:M3" si="3">J3-#REF!</f>
        <v>#REF!</v>
      </c>
      <c r="M3" s="10" t="e">
        <f t="shared" si="3"/>
        <v>#REF!</v>
      </c>
      <c r="N3" s="10">
        <f t="shared" ref="N3:N13" si="4">J3-K3</f>
        <v>-25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>
      <c r="A4" s="33" t="s">
        <v>38</v>
      </c>
      <c r="B4" s="12">
        <v>33</v>
      </c>
      <c r="C4" s="12">
        <f t="shared" si="0"/>
        <v>33</v>
      </c>
      <c r="D4" s="12">
        <v>0</v>
      </c>
      <c r="E4" s="12">
        <v>0</v>
      </c>
      <c r="F4" s="12">
        <f>(B21*D4+B22*E4)</f>
        <v>0</v>
      </c>
      <c r="G4" s="12">
        <f>C4*B17</f>
        <v>2.3099999999999996</v>
      </c>
      <c r="H4" s="12">
        <f>Establishment!B8</f>
        <v>341.82</v>
      </c>
      <c r="I4" s="25">
        <f t="shared" si="1"/>
        <v>344.13</v>
      </c>
      <c r="J4" s="25">
        <f t="shared" si="2"/>
        <v>344</v>
      </c>
      <c r="K4" s="10">
        <f>(SUMIF(Marketing!B2:B32,A4,Marketing!C2:'Marketing'!C32)+SUMIF(Marketing!D2:D32,A4,Marketing!E2:'Marketing'!E32))</f>
        <v>0</v>
      </c>
      <c r="L4" s="1"/>
      <c r="M4" s="1"/>
      <c r="N4" s="12">
        <f t="shared" si="4"/>
        <v>344</v>
      </c>
    </row>
    <row r="5" spans="1:25">
      <c r="A5" s="33" t="s">
        <v>26</v>
      </c>
      <c r="B5" s="12">
        <v>56</v>
      </c>
      <c r="C5" s="12">
        <f t="shared" si="0"/>
        <v>56</v>
      </c>
      <c r="D5" s="12">
        <v>0</v>
      </c>
      <c r="E5" s="12">
        <v>0</v>
      </c>
      <c r="F5" s="12">
        <f>(B21*D5+B22*E5)</f>
        <v>0</v>
      </c>
      <c r="G5" s="12">
        <f>C5*B17</f>
        <v>3.9199999999999995</v>
      </c>
      <c r="H5" s="12">
        <f>Establishment!B8</f>
        <v>341.82</v>
      </c>
      <c r="I5" s="25">
        <f t="shared" si="1"/>
        <v>345.74</v>
      </c>
      <c r="J5" s="25">
        <f t="shared" si="2"/>
        <v>346</v>
      </c>
      <c r="K5" s="10">
        <f>(SUMIF(Marketing!B2:B32,A5,Marketing!C2:'Marketing'!C32)+SUMIF(Marketing!D2:D32,A5,Marketing!E2:'Marketing'!E32))</f>
        <v>270</v>
      </c>
      <c r="L5" s="1"/>
      <c r="M5" s="1"/>
      <c r="N5" s="12">
        <f t="shared" si="4"/>
        <v>76</v>
      </c>
    </row>
    <row r="6" spans="1:25">
      <c r="A6" s="33" t="s">
        <v>27</v>
      </c>
      <c r="B6" s="12">
        <v>35</v>
      </c>
      <c r="C6" s="12">
        <f t="shared" si="0"/>
        <v>35</v>
      </c>
      <c r="D6" s="12">
        <v>0</v>
      </c>
      <c r="E6" s="12">
        <v>0</v>
      </c>
      <c r="F6" s="12">
        <f>(B21*D6+B22*E6)</f>
        <v>0</v>
      </c>
      <c r="G6" s="12">
        <f>C6*B17</f>
        <v>2.4499999999999997</v>
      </c>
      <c r="H6" s="12">
        <f>Establishment!B8</f>
        <v>341.82</v>
      </c>
      <c r="I6" s="25">
        <f t="shared" si="1"/>
        <v>344.27</v>
      </c>
      <c r="J6" s="25">
        <f t="shared" si="2"/>
        <v>344</v>
      </c>
      <c r="K6" s="10">
        <f>(SUMIF(Marketing!B5:B35,A6,Marketing!C5:'Marketing'!C35)+SUMIF(Marketing!D5:D35,A6,Marketing!E5:'Marketing'!E35))</f>
        <v>20</v>
      </c>
      <c r="L6" s="1"/>
      <c r="M6" s="1"/>
      <c r="N6" s="12">
        <f t="shared" si="4"/>
        <v>324</v>
      </c>
    </row>
    <row r="7" spans="1:25">
      <c r="A7" s="33" t="s">
        <v>34</v>
      </c>
      <c r="B7" s="12">
        <v>19</v>
      </c>
      <c r="C7" s="12">
        <f t="shared" si="0"/>
        <v>30</v>
      </c>
      <c r="D7" s="12">
        <v>0</v>
      </c>
      <c r="E7" s="12">
        <v>0</v>
      </c>
      <c r="F7" s="12">
        <f>(B21*D7+B22*E7)</f>
        <v>0</v>
      </c>
      <c r="G7" s="12">
        <f>C7*B17</f>
        <v>2.0999999999999996</v>
      </c>
      <c r="H7" s="12">
        <f>Establishment!B8</f>
        <v>341.82</v>
      </c>
      <c r="I7" s="25">
        <f>SUM(F7:H7)</f>
        <v>343.92</v>
      </c>
      <c r="J7" s="25">
        <f>MROUND(I7,1)</f>
        <v>344</v>
      </c>
      <c r="K7" s="10">
        <f>(SUMIF(Marketing!B5:B35,A7,Marketing!C5:'Marketing'!C35)+SUMIF(Marketing!D5:D35,A7,Marketing!E5:'Marketing'!E35))</f>
        <v>0</v>
      </c>
      <c r="L7" s="1"/>
      <c r="M7" s="1"/>
      <c r="N7" s="12">
        <f>J7-K7</f>
        <v>344</v>
      </c>
    </row>
    <row r="8" spans="1:25">
      <c r="A8" s="33" t="s">
        <v>28</v>
      </c>
      <c r="B8" s="12">
        <v>15</v>
      </c>
      <c r="C8" s="12">
        <f t="shared" si="0"/>
        <v>30</v>
      </c>
      <c r="D8" s="12">
        <v>0</v>
      </c>
      <c r="E8" s="12">
        <v>0</v>
      </c>
      <c r="F8" s="12">
        <f>(B21*D8+B22*E8)</f>
        <v>0</v>
      </c>
      <c r="G8" s="12">
        <f>C8*B17</f>
        <v>2.0999999999999996</v>
      </c>
      <c r="H8" s="12">
        <f>Establishment!B8</f>
        <v>341.82</v>
      </c>
      <c r="I8" s="25">
        <f t="shared" si="1"/>
        <v>343.92</v>
      </c>
      <c r="J8" s="25">
        <f t="shared" si="2"/>
        <v>344</v>
      </c>
      <c r="K8" s="10">
        <f>(SUMIF(Marketing!B5:B35,A8,Marketing!C5:'Marketing'!C35)+SUMIF(Marketing!D5:D35,A8,Marketing!E5:'Marketing'!E35))</f>
        <v>5</v>
      </c>
      <c r="L8" s="1"/>
      <c r="M8" s="1"/>
      <c r="N8" s="12">
        <f t="shared" si="4"/>
        <v>339</v>
      </c>
    </row>
    <row r="9" spans="1:25">
      <c r="A9" s="33" t="s">
        <v>29</v>
      </c>
      <c r="B9" s="12">
        <v>51</v>
      </c>
      <c r="C9" s="12">
        <f t="shared" si="0"/>
        <v>51</v>
      </c>
      <c r="D9" s="12">
        <v>0</v>
      </c>
      <c r="E9" s="12">
        <v>0</v>
      </c>
      <c r="F9" s="12">
        <f>(B21*D9+B22*E9)</f>
        <v>0</v>
      </c>
      <c r="G9" s="12">
        <f>C9*B17</f>
        <v>3.57</v>
      </c>
      <c r="H9" s="12">
        <f>Establishment!B8</f>
        <v>341.82</v>
      </c>
      <c r="I9" s="25">
        <f t="shared" si="1"/>
        <v>345.39</v>
      </c>
      <c r="J9" s="25">
        <f t="shared" si="2"/>
        <v>345</v>
      </c>
      <c r="K9" s="10">
        <f>(SUMIF(Marketing!B8:B38,A9,Marketing!C8:'Marketing'!C38)+SUMIF(Marketing!D8:D38,A9,Marketing!E8:'Marketing'!E38))</f>
        <v>22</v>
      </c>
      <c r="L9" s="1"/>
      <c r="M9" s="1"/>
      <c r="N9" s="12">
        <f t="shared" si="4"/>
        <v>323</v>
      </c>
    </row>
    <row r="10" spans="1:25">
      <c r="A10" s="33" t="s">
        <v>30</v>
      </c>
      <c r="B10" s="12">
        <v>52</v>
      </c>
      <c r="C10" s="12">
        <f t="shared" si="0"/>
        <v>52</v>
      </c>
      <c r="D10" s="12">
        <v>0</v>
      </c>
      <c r="E10" s="12">
        <v>0</v>
      </c>
      <c r="F10" s="12">
        <f>(B21*D10+B22*E10)</f>
        <v>0</v>
      </c>
      <c r="G10" s="12">
        <f>C10*B17</f>
        <v>3.6399999999999997</v>
      </c>
      <c r="H10" s="12">
        <f>Establishment!B8</f>
        <v>341.82</v>
      </c>
      <c r="I10" s="25">
        <f t="shared" si="1"/>
        <v>345.46</v>
      </c>
      <c r="J10" s="25">
        <f t="shared" si="2"/>
        <v>345</v>
      </c>
      <c r="K10" s="10">
        <f>(SUMIF(Marketing!B8:B38,A10,Marketing!C8:'Marketing'!C38)+SUMIF(Marketing!D8:D38,A10,Marketing!E8:'Marketing'!E38))</f>
        <v>0</v>
      </c>
      <c r="L10" s="1"/>
      <c r="M10" s="1"/>
      <c r="N10" s="12">
        <f t="shared" si="4"/>
        <v>345</v>
      </c>
    </row>
    <row r="11" spans="1:25">
      <c r="A11" s="33" t="s">
        <v>31</v>
      </c>
      <c r="B11" s="12">
        <v>39</v>
      </c>
      <c r="C11" s="12">
        <f t="shared" ref="C11:C13" si="5">IF(B11&lt;30,30,B11)</f>
        <v>39</v>
      </c>
      <c r="D11" s="12">
        <v>0</v>
      </c>
      <c r="E11" s="12">
        <v>0</v>
      </c>
      <c r="F11" s="12">
        <f>(B21*D11+B22*E11)</f>
        <v>0</v>
      </c>
      <c r="G11" s="12">
        <f>C11*B17</f>
        <v>2.7299999999999995</v>
      </c>
      <c r="H11" s="12">
        <f>Establishment!B8</f>
        <v>341.82</v>
      </c>
      <c r="I11" s="25">
        <f t="shared" si="1"/>
        <v>344.55</v>
      </c>
      <c r="J11" s="25">
        <f t="shared" si="2"/>
        <v>345</v>
      </c>
      <c r="K11" s="10">
        <f>(SUMIF(Marketing!B8:B38,A11,Marketing!C8:'Marketing'!C38)+SUMIF(Marketing!D8:D38,A11,Marketing!E8:'Marketing'!E38))</f>
        <v>45</v>
      </c>
      <c r="L11" s="1"/>
      <c r="M11" s="1"/>
      <c r="N11" s="12">
        <f t="shared" si="4"/>
        <v>300</v>
      </c>
      <c r="Y11" s="13"/>
    </row>
    <row r="12" spans="1:25">
      <c r="A12" s="33" t="s">
        <v>32</v>
      </c>
      <c r="B12" s="12">
        <v>60</v>
      </c>
      <c r="C12" s="12">
        <f t="shared" si="5"/>
        <v>60</v>
      </c>
      <c r="D12" s="12">
        <v>0</v>
      </c>
      <c r="E12" s="12">
        <v>0</v>
      </c>
      <c r="F12" s="12">
        <f>(B21*D12+B22*E12)</f>
        <v>0</v>
      </c>
      <c r="G12" s="12">
        <f>C12*B17</f>
        <v>4.1999999999999993</v>
      </c>
      <c r="H12" s="12">
        <f>Establishment!B8</f>
        <v>341.82</v>
      </c>
      <c r="I12" s="25">
        <f t="shared" si="1"/>
        <v>346.02</v>
      </c>
      <c r="J12" s="25">
        <f t="shared" si="2"/>
        <v>346</v>
      </c>
      <c r="K12" s="10">
        <f>(SUMIF(Marketing!B11:B41,A12,Marketing!C11:'Marketing'!C41)+SUMIF(Marketing!D11:D41,A12,Marketing!E11:'Marketing'!E41))</f>
        <v>0</v>
      </c>
      <c r="L12" s="1"/>
      <c r="M12" s="1"/>
      <c r="N12" s="12">
        <f t="shared" si="4"/>
        <v>346</v>
      </c>
      <c r="Y12" s="13"/>
    </row>
    <row r="13" spans="1:25">
      <c r="A13" s="33" t="s">
        <v>33</v>
      </c>
      <c r="B13" s="12">
        <v>62</v>
      </c>
      <c r="C13" s="12">
        <f t="shared" si="5"/>
        <v>62</v>
      </c>
      <c r="D13" s="12">
        <v>0</v>
      </c>
      <c r="E13" s="12">
        <v>0</v>
      </c>
      <c r="F13" s="12">
        <f>(B21*D13+B22*E13)</f>
        <v>0</v>
      </c>
      <c r="G13" s="12">
        <f>C13*B17</f>
        <v>4.34</v>
      </c>
      <c r="H13" s="12">
        <f>Establishment!B8</f>
        <v>341.82</v>
      </c>
      <c r="I13" s="25">
        <f t="shared" si="1"/>
        <v>346.15999999999997</v>
      </c>
      <c r="J13" s="25">
        <f t="shared" si="2"/>
        <v>346</v>
      </c>
      <c r="K13" s="10">
        <f>(SUMIF(Marketing!B11:B41,A13,Marketing!C11:'Marketing'!C41)+SUMIF(Marketing!D11:D41,A13,Marketing!E11:'Marketing'!E41))</f>
        <v>0</v>
      </c>
      <c r="L13" s="1"/>
      <c r="M13" s="1"/>
      <c r="N13" s="12">
        <f t="shared" si="4"/>
        <v>346</v>
      </c>
      <c r="Y13" s="13"/>
    </row>
    <row r="14" spans="1:25">
      <c r="A14" s="2" t="s">
        <v>5</v>
      </c>
      <c r="B14" s="10">
        <f>SUM(B3:B13)</f>
        <v>462</v>
      </c>
      <c r="C14" s="10">
        <f>SUM(C3:C13)</f>
        <v>488</v>
      </c>
      <c r="D14" s="10">
        <f>SUM(D3:D13)</f>
        <v>0</v>
      </c>
      <c r="E14" s="10">
        <f>SUM(E3:E13)</f>
        <v>0</v>
      </c>
      <c r="F14" s="10">
        <f>SUM(F3:F13)</f>
        <v>0</v>
      </c>
      <c r="G14" s="12"/>
      <c r="H14" s="12"/>
      <c r="I14" s="25"/>
      <c r="J14" s="25"/>
      <c r="K14" s="10">
        <f>SUM(K3:K13)</f>
        <v>732</v>
      </c>
      <c r="L14" s="1"/>
      <c r="M14" s="1"/>
      <c r="N14" s="10">
        <f>SUM(N3:N13)</f>
        <v>3062</v>
      </c>
    </row>
    <row r="15" spans="1:25">
      <c r="A15" s="2"/>
      <c r="B15" s="10"/>
      <c r="C15" s="10"/>
      <c r="D15" s="10"/>
      <c r="E15" s="10"/>
      <c r="F15" s="10"/>
      <c r="G15" s="12"/>
      <c r="H15" s="12"/>
      <c r="I15" s="25"/>
      <c r="J15" s="24"/>
      <c r="L15" s="1"/>
      <c r="M15" s="1"/>
      <c r="N15" s="12"/>
    </row>
    <row r="16" spans="1:25">
      <c r="A16" s="3"/>
      <c r="B16" s="2"/>
      <c r="C16" s="12"/>
      <c r="D16" s="12"/>
      <c r="E16" s="12"/>
      <c r="F16" s="12"/>
      <c r="G16" s="12"/>
      <c r="H16" s="12"/>
      <c r="I16" s="25"/>
      <c r="J16" s="25"/>
      <c r="K16" s="12"/>
      <c r="L16" s="1"/>
      <c r="M16" s="1"/>
      <c r="N16" s="12"/>
    </row>
    <row r="17" spans="1:19">
      <c r="A17" s="3" t="s">
        <v>13</v>
      </c>
      <c r="B17" s="10">
        <f>Marketing!I5</f>
        <v>6.9999999999999993E-2</v>
      </c>
      <c r="C17" s="12"/>
      <c r="D17" s="12"/>
      <c r="E17" s="12"/>
      <c r="F17" s="12"/>
      <c r="G17" s="12"/>
      <c r="H17" s="12"/>
      <c r="I17" s="25"/>
      <c r="J17" s="25"/>
      <c r="K17" s="14"/>
      <c r="L17" s="1"/>
      <c r="M17" s="1"/>
      <c r="R17" s="6"/>
      <c r="S17" s="15"/>
    </row>
    <row r="18" spans="1:19">
      <c r="A18" s="15"/>
      <c r="B18" s="15"/>
      <c r="D18" s="15"/>
      <c r="E18" s="15"/>
      <c r="N18" s="15"/>
      <c r="R18" s="6"/>
      <c r="S18" s="15"/>
    </row>
    <row r="19" spans="1:19" ht="15.75" customHeight="1">
      <c r="A19" s="46" t="s">
        <v>35</v>
      </c>
      <c r="B19" s="52"/>
      <c r="C19" s="53"/>
      <c r="D19" s="15"/>
      <c r="E19" s="15"/>
      <c r="H19" s="10" t="s">
        <v>8</v>
      </c>
      <c r="I19" s="25">
        <f>Establishment!B11</f>
        <v>3060</v>
      </c>
      <c r="K19" s="27"/>
      <c r="L19" s="6"/>
      <c r="M19" s="6"/>
      <c r="N19" s="15"/>
      <c r="R19" s="6"/>
      <c r="S19" s="15"/>
    </row>
    <row r="20" spans="1:19" ht="15.75" customHeight="1">
      <c r="A20" s="10"/>
      <c r="B20" s="10" t="s">
        <v>36</v>
      </c>
      <c r="C20" s="10"/>
      <c r="D20" s="15"/>
      <c r="E20" s="15"/>
      <c r="K20" s="28"/>
      <c r="L20" s="6">
        <f>K14</f>
        <v>732</v>
      </c>
      <c r="M20" s="6"/>
      <c r="N20" s="15"/>
    </row>
    <row r="21" spans="1:19" ht="15.75" customHeight="1">
      <c r="A21" s="34" t="s">
        <v>43</v>
      </c>
      <c r="B21" s="64">
        <v>30</v>
      </c>
      <c r="C21" s="65"/>
      <c r="D21" s="15"/>
      <c r="E21" s="15"/>
      <c r="K21" s="29"/>
      <c r="L21" s="6"/>
      <c r="M21" s="6"/>
      <c r="N21" s="15"/>
    </row>
    <row r="22" spans="1:19" ht="15.75" customHeight="1">
      <c r="A22" s="2" t="s">
        <v>37</v>
      </c>
      <c r="B22" s="64">
        <v>40</v>
      </c>
      <c r="C22" s="65"/>
      <c r="D22" s="15"/>
      <c r="E22" s="15"/>
      <c r="K22" s="27"/>
      <c r="L22" s="6"/>
      <c r="M22" s="6"/>
      <c r="N22" s="15"/>
    </row>
    <row r="23" spans="1:19" ht="15.75" customHeight="1">
      <c r="D23" s="15"/>
      <c r="E23" s="15"/>
      <c r="N23" s="15"/>
    </row>
    <row r="24" spans="1:19" ht="15.75" customHeight="1">
      <c r="D24" s="15"/>
      <c r="E24" s="15"/>
      <c r="N24" s="15"/>
    </row>
    <row r="25" spans="1:19" ht="15.75" customHeight="1">
      <c r="A25" s="6"/>
      <c r="B25" s="7"/>
      <c r="D25" s="15"/>
      <c r="E25" s="15"/>
      <c r="N25" s="15"/>
    </row>
    <row r="26" spans="1:19" ht="15.75" customHeight="1">
      <c r="B26" s="15"/>
      <c r="D26" s="15"/>
      <c r="E26" s="15"/>
      <c r="N26" s="15"/>
    </row>
    <row r="27" spans="1:19" ht="15.75" customHeight="1">
      <c r="B27" s="15"/>
      <c r="D27" s="15"/>
      <c r="E27" s="15"/>
      <c r="N27" s="15"/>
    </row>
    <row r="28" spans="1:19" ht="15.75" customHeight="1">
      <c r="B28" s="15"/>
      <c r="D28" s="15"/>
      <c r="E28" s="15"/>
      <c r="N28" s="15"/>
    </row>
    <row r="29" spans="1:19" ht="15.75" customHeight="1">
      <c r="B29" s="15"/>
      <c r="D29" s="15"/>
      <c r="E29" s="15"/>
      <c r="N29" s="15"/>
    </row>
    <row r="30" spans="1:19" ht="15.75" customHeight="1">
      <c r="B30" s="15"/>
      <c r="D30" s="15"/>
      <c r="E30" s="15"/>
      <c r="N30" s="15"/>
    </row>
    <row r="31" spans="1:19" ht="15.75" customHeight="1">
      <c r="B31" s="15"/>
      <c r="D31" s="15"/>
      <c r="E31" s="15"/>
      <c r="N31" s="15"/>
    </row>
    <row r="32" spans="1:19" ht="15.75" customHeight="1">
      <c r="B32" s="15"/>
      <c r="D32" s="15"/>
      <c r="E32" s="15"/>
      <c r="N32" s="15"/>
    </row>
    <row r="33" spans="2:14" ht="15.75" customHeight="1">
      <c r="B33" s="15"/>
      <c r="D33" s="15"/>
      <c r="E33" s="15"/>
      <c r="N33" s="15"/>
    </row>
    <row r="34" spans="2:14" ht="15.75" customHeight="1">
      <c r="B34" s="15"/>
      <c r="D34" s="15"/>
      <c r="E34" s="15"/>
      <c r="N34" s="15"/>
    </row>
    <row r="35" spans="2:14" ht="15.75" customHeight="1">
      <c r="B35" s="15"/>
      <c r="D35" s="15"/>
      <c r="E35" s="15"/>
      <c r="N35" s="15"/>
    </row>
    <row r="36" spans="2:14" ht="15.75" customHeight="1">
      <c r="B36" s="15"/>
      <c r="D36" s="15"/>
      <c r="E36" s="15"/>
      <c r="N36" s="15"/>
    </row>
    <row r="37" spans="2:14" ht="15.75" customHeight="1">
      <c r="B37" s="15"/>
      <c r="D37" s="15"/>
      <c r="E37" s="15"/>
      <c r="N37" s="15"/>
    </row>
    <row r="38" spans="2:14" ht="15.75" customHeight="1">
      <c r="B38" s="15"/>
      <c r="D38" s="15"/>
      <c r="E38" s="15"/>
      <c r="N38" s="15"/>
    </row>
    <row r="39" spans="2:14" ht="15.75" customHeight="1">
      <c r="B39" s="15"/>
      <c r="D39" s="15"/>
      <c r="E39" s="15"/>
      <c r="N39" s="15"/>
    </row>
    <row r="40" spans="2:14" ht="15.75" customHeight="1">
      <c r="B40" s="15"/>
      <c r="D40" s="15"/>
      <c r="E40" s="15"/>
      <c r="N40" s="15"/>
    </row>
    <row r="41" spans="2:14" ht="15.75" customHeight="1">
      <c r="B41" s="15"/>
      <c r="D41" s="15"/>
      <c r="E41" s="15"/>
      <c r="N41" s="15"/>
    </row>
    <row r="42" spans="2:14" ht="15.75" customHeight="1">
      <c r="B42" s="15"/>
      <c r="D42" s="15"/>
      <c r="E42" s="15"/>
      <c r="N42" s="15"/>
    </row>
    <row r="43" spans="2:14" ht="15.75" customHeight="1">
      <c r="B43" s="15"/>
      <c r="D43" s="15"/>
      <c r="E43" s="15"/>
      <c r="N43" s="15"/>
    </row>
    <row r="44" spans="2:14" ht="15.75" customHeight="1">
      <c r="B44" s="15"/>
      <c r="D44" s="15"/>
      <c r="E44" s="15"/>
      <c r="N44" s="15"/>
    </row>
    <row r="45" spans="2:14" ht="15.75" customHeight="1">
      <c r="B45" s="15"/>
      <c r="D45" s="15"/>
      <c r="E45" s="15"/>
      <c r="N45" s="15"/>
    </row>
    <row r="46" spans="2:14" ht="15.75" customHeight="1">
      <c r="B46" s="15"/>
      <c r="D46" s="15"/>
      <c r="E46" s="15"/>
      <c r="N46" s="15"/>
    </row>
    <row r="47" spans="2:14" ht="15.75" customHeight="1">
      <c r="B47" s="15"/>
      <c r="D47" s="15"/>
      <c r="E47" s="15"/>
      <c r="N47" s="15"/>
    </row>
    <row r="48" spans="2:14" ht="15.75" customHeight="1">
      <c r="B48" s="15"/>
      <c r="D48" s="15"/>
      <c r="E48" s="15"/>
      <c r="N48" s="15"/>
    </row>
    <row r="49" spans="2:14" ht="15.75" customHeight="1">
      <c r="B49" s="15"/>
      <c r="D49" s="15"/>
      <c r="E49" s="15"/>
      <c r="N49" s="15"/>
    </row>
    <row r="50" spans="2:14" ht="15.75" customHeight="1">
      <c r="B50" s="15"/>
      <c r="D50" s="15"/>
      <c r="E50" s="15"/>
      <c r="N50" s="15"/>
    </row>
    <row r="51" spans="2:14" ht="15.75" customHeight="1">
      <c r="B51" s="15"/>
      <c r="D51" s="15"/>
      <c r="E51" s="15"/>
      <c r="N51" s="15"/>
    </row>
    <row r="52" spans="2:14" ht="15.75" customHeight="1">
      <c r="B52" s="15"/>
      <c r="D52" s="15"/>
      <c r="E52" s="15"/>
      <c r="N52" s="15"/>
    </row>
    <row r="53" spans="2:14" ht="15.75" customHeight="1">
      <c r="B53" s="15"/>
      <c r="D53" s="15"/>
      <c r="E53" s="15"/>
      <c r="N53" s="15"/>
    </row>
    <row r="54" spans="2:14" ht="15.75" customHeight="1">
      <c r="B54" s="15"/>
      <c r="D54" s="15"/>
      <c r="E54" s="15"/>
      <c r="N54" s="15"/>
    </row>
    <row r="55" spans="2:14" ht="15.75" customHeight="1">
      <c r="B55" s="15"/>
      <c r="D55" s="15"/>
      <c r="E55" s="15"/>
      <c r="N55" s="15"/>
    </row>
    <row r="56" spans="2:14" ht="15.75" customHeight="1">
      <c r="B56" s="15"/>
      <c r="D56" s="15"/>
      <c r="E56" s="15"/>
      <c r="N56" s="15"/>
    </row>
    <row r="57" spans="2:14" ht="15.75" customHeight="1">
      <c r="B57" s="15"/>
      <c r="D57" s="15"/>
      <c r="E57" s="15"/>
      <c r="N57" s="15"/>
    </row>
    <row r="58" spans="2:14" ht="15.75" customHeight="1">
      <c r="B58" s="15"/>
      <c r="D58" s="15"/>
      <c r="E58" s="15"/>
      <c r="N58" s="15"/>
    </row>
    <row r="59" spans="2:14" ht="15.75" customHeight="1">
      <c r="B59" s="15"/>
      <c r="D59" s="15"/>
      <c r="E59" s="15"/>
      <c r="N59" s="15"/>
    </row>
    <row r="60" spans="2:14" ht="15.75" customHeight="1">
      <c r="B60" s="15"/>
      <c r="D60" s="15"/>
      <c r="E60" s="15"/>
      <c r="N60" s="15"/>
    </row>
    <row r="61" spans="2:14" ht="15.75" customHeight="1">
      <c r="B61" s="15"/>
      <c r="D61" s="15"/>
      <c r="E61" s="15"/>
      <c r="N61" s="15"/>
    </row>
    <row r="62" spans="2:14" ht="15.75" customHeight="1">
      <c r="B62" s="15"/>
      <c r="D62" s="15"/>
      <c r="E62" s="15"/>
      <c r="N62" s="15"/>
    </row>
    <row r="63" spans="2:14" ht="15.75" customHeight="1">
      <c r="B63" s="15"/>
      <c r="D63" s="15"/>
      <c r="E63" s="15"/>
      <c r="N63" s="15"/>
    </row>
    <row r="64" spans="2:14" ht="15.75" customHeight="1">
      <c r="B64" s="15"/>
      <c r="D64" s="15"/>
      <c r="E64" s="15"/>
      <c r="N64" s="15"/>
    </row>
    <row r="65" spans="2:14" ht="15.75" customHeight="1">
      <c r="B65" s="15"/>
      <c r="D65" s="15"/>
      <c r="E65" s="15"/>
      <c r="N65" s="15"/>
    </row>
    <row r="66" spans="2:14" ht="15.75" customHeight="1">
      <c r="B66" s="15"/>
      <c r="D66" s="15"/>
      <c r="E66" s="15"/>
      <c r="N66" s="15"/>
    </row>
    <row r="67" spans="2:14" ht="15.75" customHeight="1">
      <c r="B67" s="15"/>
      <c r="D67" s="15"/>
      <c r="E67" s="15"/>
      <c r="N67" s="15"/>
    </row>
    <row r="68" spans="2:14" ht="15.75" customHeight="1">
      <c r="B68" s="15"/>
      <c r="D68" s="15"/>
      <c r="E68" s="15"/>
      <c r="N68" s="15"/>
    </row>
    <row r="69" spans="2:14" ht="15.75" customHeight="1">
      <c r="B69" s="15"/>
      <c r="D69" s="15"/>
      <c r="E69" s="15"/>
      <c r="N69" s="15"/>
    </row>
    <row r="70" spans="2:14" ht="15.75" customHeight="1">
      <c r="B70" s="15"/>
      <c r="D70" s="15"/>
      <c r="E70" s="15"/>
      <c r="N70" s="15"/>
    </row>
    <row r="71" spans="2:14" ht="15.75" customHeight="1">
      <c r="B71" s="15"/>
      <c r="D71" s="15"/>
      <c r="E71" s="15"/>
      <c r="N71" s="15"/>
    </row>
    <row r="72" spans="2:14" ht="15.75" customHeight="1">
      <c r="B72" s="15"/>
      <c r="D72" s="15"/>
      <c r="E72" s="15"/>
      <c r="N72" s="15"/>
    </row>
    <row r="73" spans="2:14" ht="15.75" customHeight="1">
      <c r="B73" s="15"/>
      <c r="D73" s="15"/>
      <c r="E73" s="15"/>
      <c r="N73" s="15"/>
    </row>
    <row r="74" spans="2:14" ht="15.75" customHeight="1">
      <c r="B74" s="15"/>
      <c r="D74" s="15"/>
      <c r="E74" s="15"/>
      <c r="N74" s="15"/>
    </row>
    <row r="75" spans="2:14" ht="15.75" customHeight="1">
      <c r="B75" s="15"/>
      <c r="D75" s="15"/>
      <c r="E75" s="15"/>
      <c r="N75" s="15"/>
    </row>
    <row r="76" spans="2:14" ht="15.75" customHeight="1">
      <c r="B76" s="15"/>
      <c r="D76" s="15"/>
      <c r="E76" s="15"/>
      <c r="N76" s="15"/>
    </row>
    <row r="77" spans="2:14" ht="15.75" customHeight="1">
      <c r="B77" s="15"/>
      <c r="D77" s="15"/>
      <c r="E77" s="15"/>
      <c r="N77" s="15"/>
    </row>
    <row r="78" spans="2:14" ht="15.75" customHeight="1">
      <c r="B78" s="15"/>
      <c r="D78" s="15"/>
      <c r="E78" s="15"/>
      <c r="N78" s="15"/>
    </row>
    <row r="79" spans="2:14" ht="15.75" customHeight="1">
      <c r="B79" s="15"/>
      <c r="D79" s="15"/>
      <c r="E79" s="15"/>
      <c r="N79" s="15"/>
    </row>
    <row r="80" spans="2:14" ht="15.75" customHeight="1">
      <c r="B80" s="15"/>
      <c r="D80" s="15"/>
      <c r="E80" s="15"/>
      <c r="N80" s="15"/>
    </row>
    <row r="81" spans="2:14" ht="15.75" customHeight="1">
      <c r="B81" s="15"/>
      <c r="D81" s="15"/>
      <c r="E81" s="15"/>
      <c r="N81" s="15"/>
    </row>
    <row r="82" spans="2:14" ht="15.75" customHeight="1">
      <c r="B82" s="15"/>
      <c r="D82" s="15"/>
      <c r="E82" s="15"/>
      <c r="N82" s="15"/>
    </row>
    <row r="83" spans="2:14" ht="15.75" customHeight="1">
      <c r="B83" s="15"/>
      <c r="D83" s="15"/>
      <c r="E83" s="15"/>
      <c r="N83" s="15"/>
    </row>
    <row r="84" spans="2:14" ht="15.75" customHeight="1">
      <c r="B84" s="15"/>
      <c r="D84" s="15"/>
      <c r="E84" s="15"/>
      <c r="N84" s="15"/>
    </row>
    <row r="85" spans="2:14" ht="15.75" customHeight="1">
      <c r="B85" s="15"/>
      <c r="D85" s="15"/>
      <c r="E85" s="15"/>
      <c r="N85" s="15"/>
    </row>
    <row r="86" spans="2:14" ht="15.75" customHeight="1">
      <c r="B86" s="15"/>
      <c r="D86" s="15"/>
      <c r="E86" s="15"/>
      <c r="N86" s="15"/>
    </row>
    <row r="87" spans="2:14" ht="15.75" customHeight="1">
      <c r="B87" s="15"/>
      <c r="D87" s="15"/>
      <c r="E87" s="15"/>
      <c r="N87" s="15"/>
    </row>
    <row r="88" spans="2:14" ht="15.75" customHeight="1">
      <c r="B88" s="15"/>
      <c r="D88" s="15"/>
      <c r="E88" s="15"/>
      <c r="N88" s="15"/>
    </row>
    <row r="89" spans="2:14" ht="15.75" customHeight="1">
      <c r="B89" s="15"/>
      <c r="D89" s="15"/>
      <c r="E89" s="15"/>
      <c r="N89" s="15"/>
    </row>
    <row r="90" spans="2:14" ht="15.75" customHeight="1">
      <c r="B90" s="15"/>
      <c r="D90" s="15"/>
      <c r="E90" s="15"/>
      <c r="N90" s="15"/>
    </row>
    <row r="91" spans="2:14" ht="15.75" customHeight="1">
      <c r="B91" s="15"/>
      <c r="D91" s="15"/>
      <c r="E91" s="15"/>
      <c r="N91" s="15"/>
    </row>
    <row r="92" spans="2:14" ht="15.75" customHeight="1">
      <c r="B92" s="15"/>
      <c r="D92" s="15"/>
      <c r="E92" s="15"/>
      <c r="N92" s="15"/>
    </row>
    <row r="93" spans="2:14" ht="15.75" customHeight="1">
      <c r="B93" s="15"/>
      <c r="D93" s="15"/>
      <c r="E93" s="15"/>
      <c r="N93" s="15"/>
    </row>
    <row r="94" spans="2:14" ht="15.75" customHeight="1">
      <c r="B94" s="15"/>
      <c r="D94" s="15"/>
      <c r="E94" s="15"/>
      <c r="N94" s="15"/>
    </row>
    <row r="95" spans="2:14" ht="15.75" customHeight="1">
      <c r="B95" s="15"/>
      <c r="D95" s="15"/>
      <c r="E95" s="15"/>
      <c r="N95" s="15"/>
    </row>
    <row r="96" spans="2:14" ht="15.75" customHeight="1">
      <c r="B96" s="15"/>
      <c r="D96" s="15"/>
      <c r="E96" s="15"/>
      <c r="N96" s="15"/>
    </row>
    <row r="97" spans="2:14" ht="15.75" customHeight="1">
      <c r="B97" s="15"/>
      <c r="D97" s="15"/>
      <c r="E97" s="15"/>
      <c r="N97" s="15"/>
    </row>
    <row r="98" spans="2:14" ht="15.75" customHeight="1">
      <c r="B98" s="15"/>
      <c r="D98" s="15"/>
      <c r="E98" s="15"/>
      <c r="N98" s="15"/>
    </row>
    <row r="99" spans="2:14" ht="15.75" customHeight="1">
      <c r="B99" s="15"/>
      <c r="D99" s="15"/>
      <c r="E99" s="15"/>
      <c r="N99" s="15"/>
    </row>
  </sheetData>
  <mergeCells count="14">
    <mergeCell ref="B21:C21"/>
    <mergeCell ref="B22:C22"/>
    <mergeCell ref="A19:C19"/>
    <mergeCell ref="B1:B2"/>
    <mergeCell ref="C1:C2"/>
    <mergeCell ref="N1:N2"/>
    <mergeCell ref="I1:I2"/>
    <mergeCell ref="K1:K2"/>
    <mergeCell ref="J1:J2"/>
    <mergeCell ref="D1:E1"/>
    <mergeCell ref="H1:H2"/>
    <mergeCell ref="F1:F2"/>
    <mergeCell ref="G1:G2"/>
    <mergeCell ref="A1:A2"/>
  </mergeCells>
  <conditionalFormatting sqref="K3:K13">
    <cfRule type="cellIs" dxfId="1" priority="1" operator="equal">
      <formula>0</formula>
    </cfRule>
  </conditionalFormatting>
  <conditionalFormatting sqref="K3:K13">
    <cfRule type="cellIs" dxfId="0" priority="2" operator="equal">
      <formula>0</formula>
    </cfRule>
  </conditionalFormatting>
  <dataValidations count="1">
    <dataValidation type="list" allowBlank="1" showInputMessage="1" showErrorMessage="1" sqref="A3:A13">
      <formula1>"Shams,AR Molla,Apu,Apurba,Baban,Krishna,Mahabub,Rajendra,Samanta,Sudip,Ujjwal"</formula1>
    </dataValidation>
  </dataValidations>
  <pageMargins left="0.7" right="0.7" top="0.75" bottom="0.75" header="0" footer="0"/>
  <pageSetup scale="8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Establishment</vt:lpstr>
      <vt:lpstr>Marketing</vt:lpstr>
      <vt:lpstr>Meals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Shamsusjaman Mondal</dc:creator>
  <cp:lastModifiedBy>Shamsusjaman Mondal</cp:lastModifiedBy>
  <cp:lastPrinted>2018-08-30T07:36:54Z</cp:lastPrinted>
  <dcterms:created xsi:type="dcterms:W3CDTF">2016-11-09T14:37:53Z</dcterms:created>
  <dcterms:modified xsi:type="dcterms:W3CDTF">2018-09-17T12:43:42Z</dcterms:modified>
</cp:coreProperties>
</file>