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8/code/roadtrips/io_in/"/>
    </mc:Choice>
  </mc:AlternateContent>
  <xr:revisionPtr revIDLastSave="0" documentId="13_ncr:1_{C6EA195A-A0A9-084C-B962-F91C574608C8}" xr6:coauthVersionLast="47" xr6:coauthVersionMax="47" xr10:uidLastSave="{00000000-0000-0000-0000-000000000000}"/>
  <bookViews>
    <workbookView xWindow="-21660" yWindow="500" windowWidth="31160" windowHeight="21100" xr2:uid="{724935DA-9DBD-364F-92E1-C441C90E19CB}"/>
  </bookViews>
  <sheets>
    <sheet name="Cities" sheetId="9" r:id="rId1"/>
    <sheet name="Climate" sheetId="10" r:id="rId2"/>
    <sheet name="Notes" sheetId="4" r:id="rId3"/>
    <sheet name="Color" sheetId="11" r:id="rId4"/>
    <sheet name="ColorMap" sheetId="1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98" i="9" l="1"/>
  <c r="O98" i="9"/>
  <c r="C98" i="9"/>
  <c r="Q3" i="9"/>
  <c r="P98" i="9"/>
  <c r="P3" i="9"/>
  <c r="O3" i="9"/>
  <c r="C3" i="9"/>
  <c r="C8" i="11"/>
  <c r="D8" i="11"/>
  <c r="E8" i="11"/>
  <c r="F8" i="11"/>
  <c r="G8" i="11"/>
  <c r="H8" i="11"/>
  <c r="I8" i="11"/>
  <c r="J8" i="11"/>
  <c r="K8" i="11"/>
  <c r="L8" i="11"/>
  <c r="M8" i="11"/>
  <c r="N8" i="11"/>
  <c r="O8" i="11"/>
  <c r="F109" i="9"/>
  <c r="F111" i="9"/>
  <c r="F48" i="9"/>
  <c r="J2" i="11"/>
  <c r="K2" i="11"/>
  <c r="L2" i="11"/>
  <c r="M2" i="11"/>
  <c r="N2" i="11"/>
  <c r="J3" i="11"/>
  <c r="K3" i="11"/>
  <c r="L3" i="11"/>
  <c r="M3" i="11"/>
  <c r="N3" i="11"/>
  <c r="J4" i="11"/>
  <c r="K4" i="11"/>
  <c r="L4" i="11"/>
  <c r="M4" i="11"/>
  <c r="N4" i="11"/>
  <c r="J5" i="11"/>
  <c r="K5" i="11"/>
  <c r="L5" i="11"/>
  <c r="M5" i="11"/>
  <c r="N5" i="11"/>
  <c r="J6" i="11"/>
  <c r="K6" i="11"/>
  <c r="L6" i="11"/>
  <c r="M6" i="11"/>
  <c r="N6" i="11"/>
  <c r="O2" i="11"/>
  <c r="O3" i="11"/>
  <c r="O4" i="11"/>
  <c r="O5" i="11"/>
  <c r="O6" i="11"/>
  <c r="F2" i="11"/>
  <c r="G2" i="11"/>
  <c r="H2" i="11"/>
  <c r="I2" i="11"/>
  <c r="F3" i="11"/>
  <c r="G3" i="11"/>
  <c r="H3" i="11"/>
  <c r="I3" i="11"/>
  <c r="F4" i="11"/>
  <c r="G4" i="11"/>
  <c r="H4" i="11"/>
  <c r="I4" i="11"/>
  <c r="F5" i="11"/>
  <c r="G5" i="11"/>
  <c r="H5" i="11"/>
  <c r="I5" i="11"/>
  <c r="F6" i="11"/>
  <c r="G6" i="11"/>
  <c r="H6" i="11"/>
  <c r="I6" i="11"/>
  <c r="E2" i="11"/>
  <c r="E3" i="11"/>
  <c r="E4" i="11"/>
  <c r="E5" i="11"/>
  <c r="E6" i="11"/>
  <c r="D2" i="11"/>
  <c r="D3" i="11"/>
  <c r="D4" i="11"/>
  <c r="D5" i="11"/>
  <c r="D6" i="11"/>
  <c r="C6" i="11"/>
  <c r="C5" i="11"/>
  <c r="C4" i="11"/>
  <c r="C3" i="11"/>
  <c r="C2" i="11"/>
  <c r="F32" i="9"/>
  <c r="O4" i="9"/>
  <c r="Q4" i="9"/>
  <c r="P4" i="9"/>
  <c r="O5" i="9"/>
  <c r="Q5" i="9"/>
  <c r="P5" i="9"/>
  <c r="O6" i="9"/>
  <c r="Q6" i="9"/>
  <c r="P6" i="9"/>
  <c r="O7" i="9"/>
  <c r="Q7" i="9"/>
  <c r="P7" i="9"/>
  <c r="O8" i="9"/>
  <c r="Q8" i="9"/>
  <c r="P8" i="9"/>
  <c r="O9" i="9"/>
  <c r="Q9" i="9"/>
  <c r="P9" i="9"/>
  <c r="O10" i="9"/>
  <c r="Q10" i="9"/>
  <c r="P10" i="9"/>
  <c r="O11" i="9"/>
  <c r="Q11" i="9"/>
  <c r="P11" i="9"/>
  <c r="O12" i="9"/>
  <c r="Q12" i="9"/>
  <c r="P12" i="9"/>
  <c r="O13" i="9"/>
  <c r="Q13" i="9"/>
  <c r="P13" i="9"/>
  <c r="O14" i="9"/>
  <c r="Q14" i="9"/>
  <c r="P14" i="9"/>
  <c r="O15" i="9"/>
  <c r="Q15" i="9"/>
  <c r="P15" i="9"/>
  <c r="O16" i="9"/>
  <c r="Q16" i="9"/>
  <c r="P16" i="9"/>
  <c r="O17" i="9"/>
  <c r="Q17" i="9"/>
  <c r="P17" i="9"/>
  <c r="O18" i="9"/>
  <c r="Q18" i="9"/>
  <c r="P18" i="9"/>
  <c r="O19" i="9"/>
  <c r="Q19" i="9"/>
  <c r="P19" i="9"/>
  <c r="O20" i="9"/>
  <c r="Q20" i="9"/>
  <c r="P20" i="9"/>
  <c r="O21" i="9"/>
  <c r="Q21" i="9"/>
  <c r="P21" i="9"/>
  <c r="O22" i="9"/>
  <c r="Q22" i="9"/>
  <c r="P22" i="9"/>
  <c r="O23" i="9"/>
  <c r="Q23" i="9"/>
  <c r="P23" i="9"/>
  <c r="O24" i="9"/>
  <c r="Q24" i="9"/>
  <c r="P24" i="9"/>
  <c r="O25" i="9"/>
  <c r="Q25" i="9"/>
  <c r="P25" i="9"/>
  <c r="O26" i="9"/>
  <c r="Q26" i="9"/>
  <c r="P26" i="9"/>
  <c r="O27" i="9"/>
  <c r="Q27" i="9"/>
  <c r="P27" i="9"/>
  <c r="O28" i="9"/>
  <c r="Q28" i="9"/>
  <c r="P28" i="9"/>
  <c r="O29" i="9"/>
  <c r="Q29" i="9"/>
  <c r="P29" i="9"/>
  <c r="O30" i="9"/>
  <c r="Q30" i="9"/>
  <c r="P30" i="9"/>
  <c r="O31" i="9"/>
  <c r="Q31" i="9"/>
  <c r="P31" i="9"/>
  <c r="O32" i="9"/>
  <c r="Q32" i="9"/>
  <c r="P32" i="9"/>
  <c r="O33" i="9"/>
  <c r="Q33" i="9"/>
  <c r="P33" i="9"/>
  <c r="O34" i="9"/>
  <c r="Q34" i="9"/>
  <c r="P34" i="9"/>
  <c r="O35" i="9"/>
  <c r="Q35" i="9"/>
  <c r="P35" i="9"/>
  <c r="O36" i="9"/>
  <c r="Q36" i="9"/>
  <c r="P36" i="9"/>
  <c r="O37" i="9"/>
  <c r="Q37" i="9"/>
  <c r="P37" i="9"/>
  <c r="O38" i="9"/>
  <c r="Q38" i="9"/>
  <c r="P38" i="9"/>
  <c r="O39" i="9"/>
  <c r="Q39" i="9"/>
  <c r="P39" i="9"/>
  <c r="O40" i="9"/>
  <c r="Q40" i="9"/>
  <c r="P40" i="9"/>
  <c r="O41" i="9"/>
  <c r="Q41" i="9"/>
  <c r="P41" i="9"/>
  <c r="O42" i="9"/>
  <c r="Q42" i="9"/>
  <c r="P42" i="9"/>
  <c r="O43" i="9"/>
  <c r="Q43" i="9"/>
  <c r="P43" i="9"/>
  <c r="O44" i="9"/>
  <c r="Q44" i="9"/>
  <c r="P44" i="9"/>
  <c r="O45" i="9"/>
  <c r="Q45" i="9"/>
  <c r="P45" i="9"/>
  <c r="O46" i="9"/>
  <c r="Q46" i="9"/>
  <c r="P46" i="9"/>
  <c r="O47" i="9"/>
  <c r="Q47" i="9"/>
  <c r="P47" i="9"/>
  <c r="O48" i="9"/>
  <c r="Q48" i="9"/>
  <c r="P48" i="9"/>
  <c r="O49" i="9"/>
  <c r="Q49" i="9"/>
  <c r="P49" i="9"/>
  <c r="O50" i="9"/>
  <c r="Q50" i="9"/>
  <c r="P50" i="9"/>
  <c r="O51" i="9"/>
  <c r="Q51" i="9"/>
  <c r="P51" i="9"/>
  <c r="O52" i="9"/>
  <c r="Q52" i="9"/>
  <c r="P52" i="9"/>
  <c r="O53" i="9"/>
  <c r="Q53" i="9"/>
  <c r="P53" i="9"/>
  <c r="O54" i="9"/>
  <c r="Q54" i="9"/>
  <c r="P54" i="9"/>
  <c r="O55" i="9"/>
  <c r="Q55" i="9"/>
  <c r="P55" i="9"/>
  <c r="O56" i="9"/>
  <c r="Q56" i="9"/>
  <c r="P56" i="9"/>
  <c r="O57" i="9"/>
  <c r="Q57" i="9"/>
  <c r="P57" i="9"/>
  <c r="O58" i="9"/>
  <c r="Q58" i="9"/>
  <c r="P58" i="9"/>
  <c r="O59" i="9"/>
  <c r="Q59" i="9"/>
  <c r="P59" i="9"/>
  <c r="O60" i="9"/>
  <c r="Q60" i="9"/>
  <c r="P60" i="9"/>
  <c r="O61" i="9"/>
  <c r="Q61" i="9"/>
  <c r="P61" i="9"/>
  <c r="O62" i="9"/>
  <c r="Q62" i="9"/>
  <c r="P62" i="9"/>
  <c r="O63" i="9"/>
  <c r="Q63" i="9"/>
  <c r="P63" i="9"/>
  <c r="O64" i="9"/>
  <c r="Q64" i="9"/>
  <c r="P64" i="9"/>
  <c r="O65" i="9"/>
  <c r="Q65" i="9"/>
  <c r="P65" i="9"/>
  <c r="O66" i="9"/>
  <c r="Q66" i="9"/>
  <c r="P66" i="9"/>
  <c r="O67" i="9"/>
  <c r="Q67" i="9"/>
  <c r="P67" i="9"/>
  <c r="O68" i="9"/>
  <c r="Q68" i="9"/>
  <c r="P68" i="9"/>
  <c r="O69" i="9"/>
  <c r="Q69" i="9"/>
  <c r="P69" i="9"/>
  <c r="O70" i="9"/>
  <c r="Q70" i="9"/>
  <c r="P70" i="9"/>
  <c r="O71" i="9"/>
  <c r="Q71" i="9"/>
  <c r="P71" i="9"/>
  <c r="O72" i="9"/>
  <c r="Q72" i="9"/>
  <c r="P72" i="9"/>
  <c r="O73" i="9"/>
  <c r="Q73" i="9"/>
  <c r="P73" i="9"/>
  <c r="O74" i="9"/>
  <c r="Q74" i="9"/>
  <c r="P74" i="9"/>
  <c r="O75" i="9"/>
  <c r="Q75" i="9"/>
  <c r="P75" i="9"/>
  <c r="O76" i="9"/>
  <c r="Q76" i="9"/>
  <c r="P76" i="9"/>
  <c r="O77" i="9"/>
  <c r="Q77" i="9"/>
  <c r="P77" i="9"/>
  <c r="O78" i="9"/>
  <c r="Q78" i="9"/>
  <c r="P78" i="9"/>
  <c r="O79" i="9"/>
  <c r="Q79" i="9"/>
  <c r="P79" i="9"/>
  <c r="O80" i="9"/>
  <c r="Q80" i="9"/>
  <c r="P80" i="9"/>
  <c r="O81" i="9"/>
  <c r="Q81" i="9"/>
  <c r="P81" i="9"/>
  <c r="O82" i="9"/>
  <c r="Q82" i="9"/>
  <c r="P82" i="9"/>
  <c r="O83" i="9"/>
  <c r="Q83" i="9"/>
  <c r="P83" i="9"/>
  <c r="O84" i="9"/>
  <c r="Q84" i="9"/>
  <c r="P84" i="9"/>
  <c r="O85" i="9"/>
  <c r="Q85" i="9"/>
  <c r="P85" i="9"/>
  <c r="O86" i="9"/>
  <c r="Q86" i="9"/>
  <c r="P86" i="9"/>
  <c r="O87" i="9"/>
  <c r="Q87" i="9"/>
  <c r="P87" i="9"/>
  <c r="O88" i="9"/>
  <c r="Q88" i="9"/>
  <c r="P88" i="9"/>
  <c r="O89" i="9"/>
  <c r="Q89" i="9"/>
  <c r="P89" i="9"/>
  <c r="O90" i="9"/>
  <c r="Q90" i="9"/>
  <c r="P90" i="9"/>
  <c r="O91" i="9"/>
  <c r="Q91" i="9"/>
  <c r="P91" i="9"/>
  <c r="O92" i="9"/>
  <c r="Q92" i="9"/>
  <c r="P92" i="9"/>
  <c r="O93" i="9"/>
  <c r="Q93" i="9"/>
  <c r="P93" i="9"/>
  <c r="O94" i="9"/>
  <c r="Q94" i="9"/>
  <c r="P94" i="9"/>
  <c r="O95" i="9"/>
  <c r="Q95" i="9"/>
  <c r="P95" i="9"/>
  <c r="O96" i="9"/>
  <c r="Q96" i="9"/>
  <c r="P96" i="9"/>
  <c r="O97" i="9"/>
  <c r="Q97" i="9"/>
  <c r="P97" i="9"/>
  <c r="O99" i="9"/>
  <c r="Q99" i="9"/>
  <c r="P99" i="9"/>
  <c r="O100" i="9"/>
  <c r="Q100" i="9"/>
  <c r="P100" i="9"/>
  <c r="O101" i="9"/>
  <c r="Q101" i="9"/>
  <c r="P101" i="9"/>
  <c r="O102" i="9"/>
  <c r="Q102" i="9"/>
  <c r="P102" i="9"/>
  <c r="O103" i="9"/>
  <c r="Q103" i="9"/>
  <c r="P103" i="9"/>
  <c r="O104" i="9"/>
  <c r="Q104" i="9"/>
  <c r="P104" i="9"/>
  <c r="O105" i="9"/>
  <c r="Q105" i="9"/>
  <c r="P105" i="9"/>
  <c r="O106" i="9"/>
  <c r="Q106" i="9"/>
  <c r="P106" i="9"/>
  <c r="O107" i="9"/>
  <c r="Q107" i="9"/>
  <c r="P107" i="9"/>
  <c r="O108" i="9"/>
  <c r="Q108" i="9"/>
  <c r="P108" i="9"/>
  <c r="O109" i="9"/>
  <c r="Q109" i="9"/>
  <c r="P109" i="9"/>
  <c r="O110" i="9"/>
  <c r="Q110" i="9"/>
  <c r="P110" i="9"/>
  <c r="O111" i="9"/>
  <c r="Q111" i="9"/>
  <c r="P111" i="9"/>
  <c r="O112" i="9"/>
  <c r="Q112" i="9"/>
  <c r="P112" i="9"/>
  <c r="O113" i="9"/>
  <c r="Q113" i="9"/>
  <c r="P113" i="9"/>
  <c r="O114" i="9"/>
  <c r="Q114" i="9"/>
  <c r="P114" i="9"/>
  <c r="O115" i="9"/>
  <c r="Q115" i="9"/>
  <c r="P115" i="9"/>
  <c r="O116" i="9"/>
  <c r="Q116" i="9"/>
  <c r="P116" i="9"/>
  <c r="O117" i="9"/>
  <c r="Q117" i="9"/>
  <c r="P117" i="9"/>
  <c r="O118" i="9"/>
  <c r="Q118" i="9"/>
  <c r="P118" i="9"/>
  <c r="O119" i="9"/>
  <c r="Q119" i="9"/>
  <c r="P119" i="9"/>
  <c r="O120" i="9"/>
  <c r="Q120" i="9"/>
  <c r="P120" i="9"/>
  <c r="O121" i="9"/>
  <c r="Q121" i="9"/>
  <c r="P121" i="9"/>
  <c r="O122" i="9"/>
  <c r="Q122" i="9"/>
  <c r="P122" i="9"/>
  <c r="P2" i="9"/>
  <c r="Q2" i="9"/>
  <c r="O2" i="9"/>
  <c r="F13" i="9"/>
  <c r="F16" i="9"/>
  <c r="F47" i="9"/>
  <c r="F81" i="9"/>
  <c r="F27" i="9"/>
  <c r="C62" i="9"/>
  <c r="C8" i="9"/>
  <c r="C19" i="9"/>
  <c r="C115" i="9"/>
  <c r="C11" i="9"/>
  <c r="C100" i="9"/>
  <c r="C27" i="9"/>
  <c r="C109" i="9"/>
  <c r="C76" i="9"/>
  <c r="C82" i="9"/>
  <c r="C54" i="9"/>
  <c r="C80" i="9"/>
  <c r="C12" i="9"/>
  <c r="C101" i="9"/>
  <c r="C26" i="9"/>
  <c r="C18" i="9"/>
  <c r="C84" i="9"/>
  <c r="C58" i="9"/>
  <c r="C92" i="9"/>
  <c r="C106" i="9"/>
  <c r="C29" i="9"/>
  <c r="C16" i="9"/>
  <c r="C31" i="9"/>
  <c r="C17" i="9"/>
  <c r="C14" i="9"/>
  <c r="C105" i="9"/>
  <c r="C4" i="9"/>
  <c r="C5" i="9"/>
  <c r="C6" i="9"/>
  <c r="C7" i="9"/>
  <c r="C9" i="9"/>
  <c r="C10" i="9"/>
  <c r="C13" i="9"/>
  <c r="C15" i="9"/>
  <c r="C21" i="9"/>
  <c r="C22" i="9"/>
  <c r="C24" i="9"/>
  <c r="C25" i="9"/>
  <c r="C28" i="9"/>
  <c r="C30" i="9"/>
  <c r="C32" i="9"/>
  <c r="C33" i="9"/>
  <c r="C34" i="9"/>
  <c r="C35" i="9"/>
  <c r="C36" i="9"/>
  <c r="C37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5" i="9"/>
  <c r="C56" i="9"/>
  <c r="C57" i="9"/>
  <c r="C59" i="9"/>
  <c r="C60" i="9"/>
  <c r="C61" i="9"/>
  <c r="C63" i="9"/>
  <c r="C64" i="9"/>
  <c r="C65" i="9"/>
  <c r="C66" i="9"/>
  <c r="C67" i="9"/>
  <c r="C68" i="9"/>
  <c r="C69" i="9"/>
  <c r="C70" i="9"/>
  <c r="C73" i="9"/>
  <c r="C74" i="9"/>
  <c r="C75" i="9"/>
  <c r="C77" i="9"/>
  <c r="C78" i="9"/>
  <c r="C79" i="9"/>
  <c r="C81" i="9"/>
  <c r="C83" i="9"/>
  <c r="C85" i="9"/>
  <c r="C86" i="9"/>
  <c r="C87" i="9"/>
  <c r="C88" i="9"/>
  <c r="C89" i="9"/>
  <c r="C90" i="9"/>
  <c r="C91" i="9"/>
  <c r="C93" i="9"/>
  <c r="C94" i="9"/>
  <c r="C95" i="9"/>
  <c r="C96" i="9"/>
  <c r="C97" i="9"/>
  <c r="C99" i="9"/>
  <c r="C102" i="9"/>
  <c r="C103" i="9"/>
  <c r="C104" i="9"/>
  <c r="C108" i="9"/>
  <c r="C110" i="9"/>
  <c r="C111" i="9"/>
  <c r="C112" i="9"/>
  <c r="C113" i="9"/>
  <c r="C114" i="9"/>
  <c r="C116" i="9"/>
  <c r="C117" i="9"/>
  <c r="C118" i="9"/>
  <c r="C119" i="9"/>
  <c r="C121" i="9"/>
  <c r="C122" i="9"/>
  <c r="C72" i="9"/>
  <c r="C20" i="9"/>
  <c r="C23" i="9"/>
  <c r="C107" i="9"/>
  <c r="C38" i="9"/>
  <c r="C120" i="9"/>
  <c r="C71" i="9"/>
  <c r="C2" i="9"/>
  <c r="A2" i="9" l="1"/>
  <c r="A3" i="9"/>
  <c r="A4" i="9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A52" i="9"/>
  <c r="A53" i="9"/>
  <c r="A54" i="9"/>
  <c r="A55" i="9"/>
  <c r="A56" i="9"/>
  <c r="A57" i="9"/>
  <c r="A58" i="9"/>
  <c r="A59" i="9"/>
  <c r="A60" i="9"/>
  <c r="A61" i="9"/>
  <c r="A62" i="9"/>
  <c r="A63" i="9"/>
  <c r="A64" i="9"/>
  <c r="A65" i="9"/>
  <c r="A66" i="9"/>
  <c r="A67" i="9"/>
  <c r="A68" i="9"/>
  <c r="A69" i="9"/>
  <c r="A70" i="9"/>
  <c r="A71" i="9"/>
  <c r="A72" i="9"/>
  <c r="A73" i="9"/>
  <c r="A74" i="9"/>
  <c r="A75" i="9"/>
  <c r="A76" i="9"/>
  <c r="A77" i="9"/>
  <c r="A78" i="9"/>
  <c r="A79" i="9"/>
  <c r="A80" i="9"/>
  <c r="A81" i="9"/>
  <c r="A82" i="9"/>
  <c r="A83" i="9"/>
  <c r="A84" i="9"/>
  <c r="A85" i="9"/>
  <c r="A86" i="9"/>
  <c r="A87" i="9"/>
  <c r="A88" i="9"/>
  <c r="A89" i="9"/>
  <c r="A90" i="9"/>
  <c r="A91" i="9"/>
  <c r="A92" i="9"/>
  <c r="A93" i="9"/>
  <c r="A94" i="9"/>
  <c r="A95" i="9"/>
  <c r="A96" i="9"/>
  <c r="A97" i="9"/>
  <c r="A98" i="9"/>
  <c r="A99" i="9"/>
  <c r="A100" i="9"/>
  <c r="A101" i="9"/>
  <c r="A102" i="9"/>
  <c r="A103" i="9"/>
  <c r="A104" i="9"/>
  <c r="A105" i="9"/>
  <c r="A106" i="9"/>
  <c r="A107" i="9"/>
  <c r="A108" i="9"/>
  <c r="A109" i="9"/>
  <c r="A110" i="9"/>
  <c r="A111" i="9"/>
  <c r="A112" i="9"/>
  <c r="A113" i="9"/>
  <c r="A114" i="9"/>
  <c r="A115" i="9"/>
  <c r="A116" i="9"/>
  <c r="A117" i="9"/>
  <c r="A118" i="9"/>
  <c r="A119" i="9"/>
  <c r="A120" i="9"/>
  <c r="A121" i="9"/>
  <c r="A122" i="9"/>
</calcChain>
</file>

<file path=xl/sharedStrings.xml><?xml version="1.0" encoding="utf-8"?>
<sst xmlns="http://schemas.openxmlformats.org/spreadsheetml/2006/main" count="942" uniqueCount="394">
  <si>
    <t>Boston MA</t>
  </si>
  <si>
    <t>Augusta ME</t>
  </si>
  <si>
    <t>Portland ME</t>
  </si>
  <si>
    <t>Trenton NJ</t>
  </si>
  <si>
    <t>Albany NY</t>
  </si>
  <si>
    <t>Buffalo NY</t>
  </si>
  <si>
    <t>Rochester NY</t>
  </si>
  <si>
    <t>Harrisburg PA</t>
  </si>
  <si>
    <t>Pittsburgh PA</t>
  </si>
  <si>
    <t>Philadelphia PA</t>
  </si>
  <si>
    <t>Providence RI</t>
  </si>
  <si>
    <t>Burlington VT</t>
  </si>
  <si>
    <t>Montpelier VT</t>
  </si>
  <si>
    <t>Hartford CT</t>
  </si>
  <si>
    <t>Concord NH</t>
  </si>
  <si>
    <t>Duluth MN</t>
  </si>
  <si>
    <t>Davenport IA</t>
  </si>
  <si>
    <t>Indianapolis IN</t>
  </si>
  <si>
    <t>Chicago IL</t>
  </si>
  <si>
    <t>Springfield IL</t>
  </si>
  <si>
    <t>Topeka KS</t>
  </si>
  <si>
    <t>Wichita KS</t>
  </si>
  <si>
    <t>Detroit MI</t>
  </si>
  <si>
    <t>Grand Rapids MI</t>
  </si>
  <si>
    <t>Lansing MI</t>
  </si>
  <si>
    <t>Kansas City MO</t>
  </si>
  <si>
    <t>Jefferson City MO</t>
  </si>
  <si>
    <t>St Louis MO</t>
  </si>
  <si>
    <t>Minneapolis MN</t>
  </si>
  <si>
    <t>Bismarck ND</t>
  </si>
  <si>
    <t>Fargo ND</t>
  </si>
  <si>
    <t>Omaha NE</t>
  </si>
  <si>
    <t>Lincoln NE</t>
  </si>
  <si>
    <t>Columbus OH</t>
  </si>
  <si>
    <t>Cleveland OH</t>
  </si>
  <si>
    <t>Cincinnati OH</t>
  </si>
  <si>
    <t>Madison WI</t>
  </si>
  <si>
    <t>Milwaukee WI</t>
  </si>
  <si>
    <t>Sioux Falls SD</t>
  </si>
  <si>
    <t>Pierre SD</t>
  </si>
  <si>
    <t>Knoxville TN</t>
  </si>
  <si>
    <t>Tulsa OK</t>
  </si>
  <si>
    <t>Gulfport MS</t>
  </si>
  <si>
    <t>Birmingham AL</t>
  </si>
  <si>
    <t>Montgomery AL</t>
  </si>
  <si>
    <t>Fayetteville AR</t>
  </si>
  <si>
    <t>Washington DC</t>
  </si>
  <si>
    <t>Dover DE</t>
  </si>
  <si>
    <t>Jacksonville FL</t>
  </si>
  <si>
    <t>Miami FL</t>
  </si>
  <si>
    <t>Orlando FL</t>
  </si>
  <si>
    <t>Tallahassee FL</t>
  </si>
  <si>
    <t>Tampa FL</t>
  </si>
  <si>
    <t>Atlanta GA</t>
  </si>
  <si>
    <t>Savannah GA</t>
  </si>
  <si>
    <t>Frankfort KY</t>
  </si>
  <si>
    <t>Louisville KY</t>
  </si>
  <si>
    <t>Baton Rouge LA</t>
  </si>
  <si>
    <t>New Orleans LA</t>
  </si>
  <si>
    <t>Annapolis MD</t>
  </si>
  <si>
    <t>Baltimore MD</t>
  </si>
  <si>
    <t>Jackson MS</t>
  </si>
  <si>
    <t>Raleigh NC</t>
  </si>
  <si>
    <t>Charlotte NC</t>
  </si>
  <si>
    <t>Oklahoma City OK</t>
  </si>
  <si>
    <t>Charleston SC</t>
  </si>
  <si>
    <t>Columbia SC</t>
  </si>
  <si>
    <t>Nashville TN</t>
  </si>
  <si>
    <t>Memphis TN</t>
  </si>
  <si>
    <t>Austin TX</t>
  </si>
  <si>
    <t>Dallas TX</t>
  </si>
  <si>
    <t>Houston TX</t>
  </si>
  <si>
    <t>San Antonio TX</t>
  </si>
  <si>
    <t>Charlottesville VA</t>
  </si>
  <si>
    <t>Richmond VA</t>
  </si>
  <si>
    <t>Norfolk VA</t>
  </si>
  <si>
    <t>Charleston WV</t>
  </si>
  <si>
    <t>Phoenix AZ</t>
  </si>
  <si>
    <t>Tucson AZ</t>
  </si>
  <si>
    <t>Los Angeles CA</t>
  </si>
  <si>
    <t>Fresno CA</t>
  </si>
  <si>
    <t>Sacramento CA</t>
  </si>
  <si>
    <t>San Diego CA</t>
  </si>
  <si>
    <t>San Francisco CA</t>
  </si>
  <si>
    <t>San Jose CA</t>
  </si>
  <si>
    <t>Riverside CA</t>
  </si>
  <si>
    <t>Denver CO</t>
  </si>
  <si>
    <t>Boise ID</t>
  </si>
  <si>
    <t>Billings MT</t>
  </si>
  <si>
    <t>Helena MT</t>
  </si>
  <si>
    <t>Albuquerque NM</t>
  </si>
  <si>
    <t>Las Vegas NV</t>
  </si>
  <si>
    <t>Carson City NV</t>
  </si>
  <si>
    <t>Salem OR</t>
  </si>
  <si>
    <t>Portland OR</t>
  </si>
  <si>
    <t>Salt Lake City UT</t>
  </si>
  <si>
    <t>Olympia WA</t>
  </si>
  <si>
    <t>Seattle WA</t>
  </si>
  <si>
    <t>Casper WY</t>
  </si>
  <si>
    <t>Cheyenne WY</t>
  </si>
  <si>
    <t>Anchorage AK</t>
  </si>
  <si>
    <t>Honolulu HI</t>
  </si>
  <si>
    <t>San Juan PR</t>
  </si>
  <si>
    <t>New York NY</t>
  </si>
  <si>
    <t>Des Moines IA</t>
  </si>
  <si>
    <t>Little Rock AR</t>
  </si>
  <si>
    <t>Santa Fe NM</t>
  </si>
  <si>
    <t>lon</t>
  </si>
  <si>
    <t>lat</t>
  </si>
  <si>
    <t>2021-06</t>
  </si>
  <si>
    <t>2021-10</t>
  </si>
  <si>
    <t>2022-03</t>
  </si>
  <si>
    <t>2021-05</t>
  </si>
  <si>
    <t>2022-04</t>
  </si>
  <si>
    <t>2021-08</t>
  </si>
  <si>
    <t>2021-11</t>
  </si>
  <si>
    <t>2021-00</t>
  </si>
  <si>
    <t>2022-08</t>
  </si>
  <si>
    <t>2022-09</t>
  </si>
  <si>
    <t>Taos NM</t>
  </si>
  <si>
    <t>2023-05</t>
  </si>
  <si>
    <t>Juneau AK</t>
  </si>
  <si>
    <t>state</t>
  </si>
  <si>
    <t>Manchester NH</t>
  </si>
  <si>
    <t>2023-12</t>
  </si>
  <si>
    <t>MS</t>
  </si>
  <si>
    <t>region</t>
  </si>
  <si>
    <t>not</t>
  </si>
  <si>
    <t>city</t>
  </si>
  <si>
    <t>Atlantic City NJ</t>
  </si>
  <si>
    <t>Worcester MA</t>
  </si>
  <si>
    <t>Fort Wayne IN</t>
  </si>
  <si>
    <t>Colorado Springs CO</t>
  </si>
  <si>
    <t>New Haven CT</t>
  </si>
  <si>
    <t>Provo UT</t>
  </si>
  <si>
    <t>Ponce PR</t>
  </si>
  <si>
    <t>Coeur d'Alene ID</t>
  </si>
  <si>
    <t>Morgantown WV</t>
  </si>
  <si>
    <t>state_criteria</t>
  </si>
  <si>
    <t>Grand Canyon np</t>
  </si>
  <si>
    <t>Cahokia Mounds</t>
  </si>
  <si>
    <t>Great Smoky Mountains np</t>
  </si>
  <si>
    <t>Independence Hall</t>
  </si>
  <si>
    <t>Mesa Verde np</t>
  </si>
  <si>
    <t>Olympic np</t>
  </si>
  <si>
    <t>Redwood np</t>
  </si>
  <si>
    <t>Alamo</t>
  </si>
  <si>
    <t>Statue of Liberty</t>
  </si>
  <si>
    <t>Glacier np</t>
  </si>
  <si>
    <t>Yellowstone np</t>
  </si>
  <si>
    <t>Yosemite np</t>
  </si>
  <si>
    <t>Monticello/UVA</t>
  </si>
  <si>
    <t>Forteleza/El Morro/SJNP</t>
  </si>
  <si>
    <t>Everglades</t>
  </si>
  <si>
    <t>Key West FL</t>
  </si>
  <si>
    <t>Port Angeles WA</t>
  </si>
  <si>
    <t>conus</t>
  </si>
  <si>
    <t>Sonora CA</t>
  </si>
  <si>
    <t>Flagstaff AZ</t>
  </si>
  <si>
    <t>Eureka CA</t>
  </si>
  <si>
    <t>Bozeman MT</t>
  </si>
  <si>
    <t>State's Largest Non-Capital City: Culled by Cost/Benefit Analysis</t>
  </si>
  <si>
    <t>pop_criteria</t>
  </si>
  <si>
    <t>eh_criteria</t>
  </si>
  <si>
    <t>miles</t>
  </si>
  <si>
    <t>noaa_station</t>
  </si>
  <si>
    <t>UNESCO WHS Sites: Culled for Remoteness</t>
  </si>
  <si>
    <t>St Augustine</t>
  </si>
  <si>
    <t>Williamsburg</t>
  </si>
  <si>
    <t>photo_date</t>
  </si>
  <si>
    <t>visit</t>
  </si>
  <si>
    <t>Southwest</t>
  </si>
  <si>
    <t>state,conus</t>
  </si>
  <si>
    <t>Peer Cities Substituted for State's Largest Non-Capital City</t>
  </si>
  <si>
    <t>Bridgeport CT</t>
  </si>
  <si>
    <t>--&gt;</t>
  </si>
  <si>
    <t>Augusta GA</t>
  </si>
  <si>
    <t>Greenville SC</t>
  </si>
  <si>
    <t>Huntington WV</t>
  </si>
  <si>
    <t>USW00026451</t>
  </si>
  <si>
    <t>USW00025309</t>
  </si>
  <si>
    <t>USW00013876</t>
  </si>
  <si>
    <t>USW00013895</t>
  </si>
  <si>
    <t>USW00013963</t>
  </si>
  <si>
    <t>USW00023183</t>
  </si>
  <si>
    <t>USW00023160</t>
  </si>
  <si>
    <t>USW00093193</t>
  </si>
  <si>
    <t>USW00093225</t>
  </si>
  <si>
    <t>USW00003017</t>
  </si>
  <si>
    <t>USW00014740</t>
  </si>
  <si>
    <t>USW00013874</t>
  </si>
  <si>
    <t>USW00022521</t>
  </si>
  <si>
    <t>USW00014933</t>
  </si>
  <si>
    <t>USW00024131</t>
  </si>
  <si>
    <t>USW00093822</t>
  </si>
  <si>
    <t>USW00013920</t>
  </si>
  <si>
    <t>USW00014739</t>
  </si>
  <si>
    <t>USW00014605</t>
  </si>
  <si>
    <t>USW00014836</t>
  </si>
  <si>
    <t>USW00014922</t>
  </si>
  <si>
    <t>USW00003940</t>
  </si>
  <si>
    <t>USW00024144</t>
  </si>
  <si>
    <t>USW00013722</t>
  </si>
  <si>
    <t>USW00024011</t>
  </si>
  <si>
    <t>USW00014939</t>
  </si>
  <si>
    <t>USW00014745</t>
  </si>
  <si>
    <t>USW00014735</t>
  </si>
  <si>
    <t>USW00014821</t>
  </si>
  <si>
    <t>USW00013967</t>
  </si>
  <si>
    <t>USW00024232</t>
  </si>
  <si>
    <t>USW00014765</t>
  </si>
  <si>
    <t>USW00013883</t>
  </si>
  <si>
    <t>USW00013897</t>
  </si>
  <si>
    <t>USW00024127</t>
  </si>
  <si>
    <t>USW00013740</t>
  </si>
  <si>
    <t>USW00024227</t>
  </si>
  <si>
    <t>USW00014837</t>
  </si>
  <si>
    <t>USW00013866</t>
  </si>
  <si>
    <t>USW00024018</t>
  </si>
  <si>
    <t>USW00023174</t>
  </si>
  <si>
    <t>USW00012839</t>
  </si>
  <si>
    <t>USW00094846</t>
  </si>
  <si>
    <t>USW00024033</t>
  </si>
  <si>
    <t>USW00023169</t>
  </si>
  <si>
    <t>USW00094789</t>
  </si>
  <si>
    <t>USW00013739</t>
  </si>
  <si>
    <t>USW00013994</t>
  </si>
  <si>
    <t>USW00003927</t>
  </si>
  <si>
    <t>USW00012960</t>
  </si>
  <si>
    <t>USW00023234</t>
  </si>
  <si>
    <t>USW00024233</t>
  </si>
  <si>
    <t>USW00012842</t>
  </si>
  <si>
    <t>USW00023188</t>
  </si>
  <si>
    <t>USW00093721</t>
  </si>
  <si>
    <t>USW00012815</t>
  </si>
  <si>
    <t>USW00013881</t>
  </si>
  <si>
    <t>USW00012921</t>
  </si>
  <si>
    <t>USW00024229</t>
  </si>
  <si>
    <t>USW00094823</t>
  </si>
  <si>
    <t>USW00003947</t>
  </si>
  <si>
    <t>USW00014820</t>
  </si>
  <si>
    <t>USW00013737</t>
  </si>
  <si>
    <t>USW00013889</t>
  </si>
  <si>
    <t>USW00014839</t>
  </si>
  <si>
    <t>USW00093821</t>
  </si>
  <si>
    <t>USW00013893</t>
  </si>
  <si>
    <t>USW00094860</t>
  </si>
  <si>
    <t>USW00013968</t>
  </si>
  <si>
    <t>USW00013743</t>
  </si>
  <si>
    <t>USW00093037</t>
  </si>
  <si>
    <t>USW00093730</t>
  </si>
  <si>
    <t>USW00023185</t>
  </si>
  <si>
    <t>USW00013891</t>
  </si>
  <si>
    <t>USW00014944</t>
  </si>
  <si>
    <t>USW00014742</t>
  </si>
  <si>
    <t>USW00024089</t>
  </si>
  <si>
    <t>USW00003822</t>
  </si>
  <si>
    <t>USW00003928</t>
  </si>
  <si>
    <t>USW00012916</t>
  </si>
  <si>
    <t>USW00014764</t>
  </si>
  <si>
    <t>USW00014914</t>
  </si>
  <si>
    <t>USW00014942</t>
  </si>
  <si>
    <t>USW00023050</t>
  </si>
  <si>
    <t>USW00013880</t>
  </si>
  <si>
    <t>USW00013736</t>
  </si>
  <si>
    <t>USW00023157</t>
  </si>
  <si>
    <t>USW00024225</t>
  </si>
  <si>
    <t>USW00013707</t>
  </si>
  <si>
    <t>USW00012836</t>
  </si>
  <si>
    <t>USW00093805</t>
  </si>
  <si>
    <t>USW00024157</t>
  </si>
  <si>
    <t>USW00003945</t>
  </si>
  <si>
    <t>USW00014710</t>
  </si>
  <si>
    <t>USW00024090</t>
  </si>
  <si>
    <t>USW00093812</t>
  </si>
  <si>
    <t>USW00013976</t>
  </si>
  <si>
    <t>USW00013810</t>
  </si>
  <si>
    <t>USW00014737</t>
  </si>
  <si>
    <t>USW00093819</t>
  </si>
  <si>
    <t>USW00013733</t>
  </si>
  <si>
    <t>USW00014706</t>
  </si>
  <si>
    <t>USW00014990</t>
  </si>
  <si>
    <t>koppen</t>
  </si>
  <si>
    <t>Tropical Savanna</t>
  </si>
  <si>
    <t>Tropical Monsoon</t>
  </si>
  <si>
    <t>Dfc</t>
  </si>
  <si>
    <t>Abbrev</t>
  </si>
  <si>
    <t>Climate</t>
  </si>
  <si>
    <t>Cfa</t>
  </si>
  <si>
    <t>BSk</t>
  </si>
  <si>
    <t>BWh</t>
  </si>
  <si>
    <t>Csb</t>
  </si>
  <si>
    <t>BSh</t>
  </si>
  <si>
    <t>Csa</t>
  </si>
  <si>
    <t>Dfa</t>
  </si>
  <si>
    <t>Aw</t>
  </si>
  <si>
    <t>Am</t>
  </si>
  <si>
    <t>Dsb</t>
  </si>
  <si>
    <t>Dfb</t>
  </si>
  <si>
    <t>Bsk</t>
  </si>
  <si>
    <t>Af</t>
  </si>
  <si>
    <t>BWk</t>
  </si>
  <si>
    <t>As</t>
  </si>
  <si>
    <t>Csc</t>
  </si>
  <si>
    <t>Cwa</t>
  </si>
  <si>
    <t>Cwb</t>
  </si>
  <si>
    <t>Cwc</t>
  </si>
  <si>
    <t>Cfb</t>
  </si>
  <si>
    <t>Cfc</t>
  </si>
  <si>
    <t>Dsa</t>
  </si>
  <si>
    <t>Dsc</t>
  </si>
  <si>
    <t>Dsd</t>
  </si>
  <si>
    <t>Dwa</t>
  </si>
  <si>
    <t>Dwb</t>
  </si>
  <si>
    <t>Dwc</t>
  </si>
  <si>
    <t>Dwd</t>
  </si>
  <si>
    <t>Dfd</t>
  </si>
  <si>
    <t>ET</t>
  </si>
  <si>
    <t>EF</t>
  </si>
  <si>
    <t>Tropical Rainforest</t>
  </si>
  <si>
    <t>Arid Hot</t>
  </si>
  <si>
    <t>Arid Cold</t>
  </si>
  <si>
    <t>Desert Hot</t>
  </si>
  <si>
    <t>Desert Cold</t>
  </si>
  <si>
    <t>Temperate</t>
  </si>
  <si>
    <t>Polar Tundra</t>
  </si>
  <si>
    <t>Polar Ice</t>
  </si>
  <si>
    <t>climate_major</t>
  </si>
  <si>
    <t>-</t>
  </si>
  <si>
    <t>Data Pending</t>
  </si>
  <si>
    <t>XZ</t>
  </si>
  <si>
    <t>climate_summer</t>
  </si>
  <si>
    <t>Continental</t>
  </si>
  <si>
    <t>Summer</t>
  </si>
  <si>
    <t>Winter</t>
  </si>
  <si>
    <t>Dry</t>
  </si>
  <si>
    <t xml:space="preserve">Dry </t>
  </si>
  <si>
    <t xml:space="preserve">Hot </t>
  </si>
  <si>
    <t xml:space="preserve">Warm </t>
  </si>
  <si>
    <t xml:space="preserve">Cold </t>
  </si>
  <si>
    <t xml:space="preserve">Dry, Hot </t>
  </si>
  <si>
    <t xml:space="preserve">Dry, Warm </t>
  </si>
  <si>
    <t xml:space="preserve">Dry, Cold </t>
  </si>
  <si>
    <t xml:space="preserve">Dry, Very Cold </t>
  </si>
  <si>
    <t>Wet</t>
  </si>
  <si>
    <t>Hot, Wet</t>
  </si>
  <si>
    <t>Warm, Wet</t>
  </si>
  <si>
    <t>Cold, Wet</t>
  </si>
  <si>
    <t>Very Cold, Wet</t>
  </si>
  <si>
    <t>climate_winter</t>
  </si>
  <si>
    <t>Northeast</t>
  </si>
  <si>
    <t>https://apps.bea.gov/regional/docs/msalist.cfm?mlist=2</t>
  </si>
  <si>
    <t>Regions modified from:</t>
  </si>
  <si>
    <t>Southeast</t>
  </si>
  <si>
    <t>Oconus</t>
  </si>
  <si>
    <t>Cities added for Natural/Cultural Significance</t>
  </si>
  <si>
    <t>Everglades np</t>
  </si>
  <si>
    <t>Smokies np</t>
  </si>
  <si>
    <t>Montecello</t>
  </si>
  <si>
    <t>shade</t>
  </si>
  <si>
    <t>grey</t>
  </si>
  <si>
    <t>L</t>
  </si>
  <si>
    <t>LM</t>
  </si>
  <si>
    <t>M</t>
  </si>
  <si>
    <t>S</t>
  </si>
  <si>
    <t>hue</t>
  </si>
  <si>
    <t>main</t>
  </si>
  <si>
    <t>aux</t>
  </si>
  <si>
    <t>key</t>
  </si>
  <si>
    <t>name</t>
  </si>
  <si>
    <t>red</t>
  </si>
  <si>
    <t>orange</t>
  </si>
  <si>
    <t>yellow</t>
  </si>
  <si>
    <t>green</t>
  </si>
  <si>
    <t>blue</t>
  </si>
  <si>
    <t>magenta</t>
  </si>
  <si>
    <t>cyan</t>
  </si>
  <si>
    <t>chartreuse</t>
  </si>
  <si>
    <t>spring green</t>
  </si>
  <si>
    <t>azure</t>
  </si>
  <si>
    <t>violet</t>
  </si>
  <si>
    <t>rose</t>
  </si>
  <si>
    <t>State</t>
  </si>
  <si>
    <t>Capital</t>
  </si>
  <si>
    <t>Population</t>
  </si>
  <si>
    <t>Significance</t>
  </si>
  <si>
    <t>Total</t>
  </si>
  <si>
    <t>USW00014822</t>
  </si>
  <si>
    <t>USW00004724</t>
  </si>
  <si>
    <t>West</t>
  </si>
  <si>
    <t>Midwest</t>
  </si>
  <si>
    <t>Fairbanks AK</t>
  </si>
  <si>
    <t>Rapid City SD</t>
  </si>
  <si>
    <t>Gold Rush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</si>
</sst>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9"/>
      <name val="Calibri"/>
      <family val="2"/>
      <scheme val="minor"/>
    </font>
    <font>
      <sz val="12"/>
      <color theme="9" tint="0.59999389629810485"/>
      <name val="Calibri"/>
      <family val="2"/>
      <scheme val="minor"/>
    </font>
    <font>
      <u/>
      <sz val="12"/>
      <color theme="9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1"/>
        <bgColor rgb="FF000000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3" tint="-0.499984740745262"/>
        <bgColor rgb="FF000000"/>
      </patternFill>
    </fill>
    <fill>
      <patternFill patternType="solid">
        <fgColor rgb="FFC00000"/>
        <bgColor indexed="64"/>
      </patternFill>
    </fill>
  </fills>
  <borders count="3">
    <border>
      <left/>
      <right/>
      <top/>
      <bottom/>
      <diagonal/>
    </border>
    <border>
      <left style="thin">
        <color theme="1" tint="0.14999847407452621"/>
      </left>
      <right style="thin">
        <color theme="1" tint="0.14999847407452621"/>
      </right>
      <top style="thin">
        <color theme="1" tint="0.14999847407452621"/>
      </top>
      <bottom style="thin">
        <color theme="1" tint="0.14999847407452621"/>
      </bottom>
      <diagonal/>
    </border>
    <border>
      <left style="thin">
        <color rgb="FF262626"/>
      </left>
      <right style="thin">
        <color rgb="FF262626"/>
      </right>
      <top style="thin">
        <color rgb="FF262626"/>
      </top>
      <bottom style="thin">
        <color rgb="FF262626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1">
    <xf numFmtId="0" fontId="0" fillId="0" borderId="0" xfId="0"/>
    <xf numFmtId="0" fontId="2" fillId="2" borderId="1" xfId="0" applyFont="1" applyFill="1" applyBorder="1"/>
    <xf numFmtId="0" fontId="2" fillId="2" borderId="0" xfId="0" applyFont="1" applyFill="1"/>
    <xf numFmtId="0" fontId="2" fillId="2" borderId="0" xfId="0" applyFont="1" applyFill="1" applyAlignment="1">
      <alignment horizontal="left"/>
    </xf>
    <xf numFmtId="164" fontId="2" fillId="2" borderId="1" xfId="1" applyNumberFormat="1" applyFont="1" applyFill="1" applyBorder="1" applyAlignment="1">
      <alignment horizontal="left"/>
    </xf>
    <xf numFmtId="0" fontId="2" fillId="2" borderId="1" xfId="0" applyFont="1" applyFill="1" applyBorder="1" applyAlignment="1">
      <alignment horizontal="left" vertical="top"/>
    </xf>
    <xf numFmtId="49" fontId="2" fillId="2" borderId="1" xfId="0" applyNumberFormat="1" applyFont="1" applyFill="1" applyBorder="1" applyAlignment="1">
      <alignment horizontal="left" vertical="top"/>
    </xf>
    <xf numFmtId="0" fontId="2" fillId="3" borderId="1" xfId="0" applyFont="1" applyFill="1" applyBorder="1" applyAlignment="1">
      <alignment horizontal="left" vertical="top"/>
    </xf>
    <xf numFmtId="49" fontId="2" fillId="3" borderId="1" xfId="0" applyNumberFormat="1" applyFont="1" applyFill="1" applyBorder="1" applyAlignment="1">
      <alignment horizontal="left" vertical="top"/>
    </xf>
    <xf numFmtId="49" fontId="2" fillId="2" borderId="2" xfId="0" applyNumberFormat="1" applyFont="1" applyFill="1" applyBorder="1" applyAlignment="1">
      <alignment horizontal="left" vertical="top"/>
    </xf>
    <xf numFmtId="0" fontId="3" fillId="2" borderId="1" xfId="0" applyFont="1" applyFill="1" applyBorder="1"/>
    <xf numFmtId="0" fontId="4" fillId="2" borderId="1" xfId="0" applyFont="1" applyFill="1" applyBorder="1"/>
    <xf numFmtId="0" fontId="2" fillId="2" borderId="1" xfId="0" applyFont="1" applyFill="1" applyBorder="1" applyAlignment="1">
      <alignment horizontal="left"/>
    </xf>
    <xf numFmtId="2" fontId="2" fillId="2" borderId="1" xfId="0" applyNumberFormat="1" applyFont="1" applyFill="1" applyBorder="1" applyAlignment="1">
      <alignment horizontal="right" vertical="top"/>
    </xf>
    <xf numFmtId="2" fontId="2" fillId="2" borderId="1" xfId="0" applyNumberFormat="1" applyFont="1" applyFill="1" applyBorder="1" applyAlignment="1">
      <alignment horizontal="right"/>
    </xf>
    <xf numFmtId="49" fontId="2" fillId="2" borderId="1" xfId="0" quotePrefix="1" applyNumberFormat="1" applyFont="1" applyFill="1" applyBorder="1" applyAlignment="1">
      <alignment horizontal="left" vertical="top"/>
    </xf>
    <xf numFmtId="0" fontId="3" fillId="2" borderId="0" xfId="0" applyFont="1" applyFill="1"/>
    <xf numFmtId="0" fontId="3" fillId="2" borderId="0" xfId="0" applyFont="1" applyFill="1" applyAlignment="1">
      <alignment horizontal="left" vertical="top"/>
    </xf>
    <xf numFmtId="164" fontId="3" fillId="2" borderId="0" xfId="1" applyNumberFormat="1" applyFont="1" applyFill="1" applyBorder="1" applyAlignment="1">
      <alignment horizontal="left"/>
    </xf>
    <xf numFmtId="49" fontId="3" fillId="2" borderId="0" xfId="0" applyNumberFormat="1" applyFont="1" applyFill="1" applyAlignment="1">
      <alignment horizontal="left" vertical="top"/>
    </xf>
    <xf numFmtId="0" fontId="3" fillId="2" borderId="0" xfId="0" quotePrefix="1" applyFont="1" applyFill="1"/>
    <xf numFmtId="165" fontId="2" fillId="4" borderId="1" xfId="0" applyNumberFormat="1" applyFont="1" applyFill="1" applyBorder="1" applyAlignment="1">
      <alignment horizontal="right" vertical="top"/>
    </xf>
    <xf numFmtId="165" fontId="2" fillId="4" borderId="1" xfId="0" applyNumberFormat="1" applyFont="1" applyFill="1" applyBorder="1" applyAlignment="1">
      <alignment horizontal="right"/>
    </xf>
    <xf numFmtId="165" fontId="2" fillId="5" borderId="1" xfId="0" applyNumberFormat="1" applyFont="1" applyFill="1" applyBorder="1" applyAlignment="1">
      <alignment horizontal="right" vertical="top"/>
    </xf>
    <xf numFmtId="0" fontId="2" fillId="6" borderId="1" xfId="0" applyFont="1" applyFill="1" applyBorder="1"/>
    <xf numFmtId="0" fontId="2" fillId="2" borderId="0" xfId="0" quotePrefix="1" applyFont="1" applyFill="1"/>
    <xf numFmtId="0" fontId="5" fillId="2" borderId="0" xfId="0" applyFont="1" applyFill="1"/>
    <xf numFmtId="0" fontId="5" fillId="2" borderId="0" xfId="0" applyFont="1" applyFill="1" applyAlignment="1">
      <alignment horizontal="left" vertical="top" wrapText="1"/>
    </xf>
    <xf numFmtId="165" fontId="2" fillId="4" borderId="0" xfId="0" applyNumberFormat="1" applyFont="1" applyFill="1" applyBorder="1" applyAlignment="1">
      <alignment horizontal="right" vertical="top"/>
    </xf>
    <xf numFmtId="0" fontId="2" fillId="2" borderId="0" xfId="0" applyFont="1" applyFill="1" applyBorder="1" applyAlignment="1">
      <alignment horizontal="left" vertical="top"/>
    </xf>
    <xf numFmtId="0" fontId="2" fillId="2" borderId="0" xfId="0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BD67C-5132-6942-B406-D98F46E6A0BD}">
  <dimension ref="A1:R122"/>
  <sheetViews>
    <sheetView tabSelected="1" workbookViewId="0">
      <pane xSplit="2" ySplit="1" topLeftCell="C75" activePane="bottomRight" state="frozen"/>
      <selection pane="topRight" activeCell="C1" sqref="C1"/>
      <selection pane="bottomLeft" activeCell="A2" sqref="A2"/>
      <selection pane="bottomRight" activeCell="L93" sqref="L93"/>
    </sheetView>
  </sheetViews>
  <sheetFormatPr baseColWidth="10" defaultRowHeight="16" x14ac:dyDescent="0.2"/>
  <cols>
    <col min="1" max="1" width="4.1640625" style="1" bestFit="1" customWidth="1"/>
    <col min="2" max="2" width="17.83203125" style="1" bestFit="1" customWidth="1"/>
    <col min="3" max="3" width="5.33203125" style="1" bestFit="1" customWidth="1"/>
    <col min="4" max="4" width="4.83203125" style="12" bestFit="1" customWidth="1"/>
    <col min="5" max="5" width="10.83203125" style="1"/>
    <col min="6" max="6" width="5.6640625" style="22" bestFit="1" customWidth="1"/>
    <col min="7" max="7" width="12.1640625" style="1" customWidth="1"/>
    <col min="8" max="8" width="12.33203125" style="4" bestFit="1" customWidth="1"/>
    <col min="9" max="9" width="11.83203125" style="1" customWidth="1"/>
    <col min="10" max="10" width="7.33203125" style="14" bestFit="1" customWidth="1"/>
    <col min="11" max="11" width="5.6640625" style="14" bestFit="1" customWidth="1"/>
    <col min="12" max="12" width="10.5" style="1" bestFit="1" customWidth="1"/>
    <col min="13" max="13" width="13.33203125" style="1" bestFit="1" customWidth="1"/>
    <col min="14" max="14" width="7" style="1" bestFit="1" customWidth="1"/>
    <col min="15" max="15" width="15.6640625" style="1" bestFit="1" customWidth="1"/>
    <col min="16" max="16" width="13.6640625" style="1" bestFit="1" customWidth="1"/>
    <col min="17" max="17" width="15.1640625" style="1" bestFit="1" customWidth="1"/>
    <col min="18" max="16384" width="10.83203125" style="1"/>
  </cols>
  <sheetData>
    <row r="1" spans="1:18" x14ac:dyDescent="0.2">
      <c r="A1" s="1">
        <v>-1</v>
      </c>
      <c r="B1" s="1" t="s">
        <v>128</v>
      </c>
      <c r="C1" s="1" t="s">
        <v>122</v>
      </c>
      <c r="D1" s="5" t="s">
        <v>170</v>
      </c>
      <c r="E1" s="6" t="s">
        <v>169</v>
      </c>
      <c r="F1" s="21" t="s">
        <v>164</v>
      </c>
      <c r="G1" s="1" t="s">
        <v>138</v>
      </c>
      <c r="H1" s="4" t="s">
        <v>162</v>
      </c>
      <c r="I1" s="1" t="s">
        <v>163</v>
      </c>
      <c r="J1" s="13" t="s">
        <v>107</v>
      </c>
      <c r="K1" s="13" t="s">
        <v>108</v>
      </c>
      <c r="L1" s="5" t="s">
        <v>127</v>
      </c>
      <c r="M1" s="1" t="s">
        <v>165</v>
      </c>
      <c r="N1" s="1" t="s">
        <v>282</v>
      </c>
      <c r="O1" s="1" t="s">
        <v>327</v>
      </c>
      <c r="P1" s="1" t="s">
        <v>349</v>
      </c>
      <c r="Q1" s="1" t="s">
        <v>331</v>
      </c>
      <c r="R1" s="1" t="s">
        <v>126</v>
      </c>
    </row>
    <row r="2" spans="1:18" x14ac:dyDescent="0.2">
      <c r="A2" s="1">
        <f>A1+1</f>
        <v>0</v>
      </c>
      <c r="B2" s="5" t="s">
        <v>100</v>
      </c>
      <c r="C2" s="1" t="str">
        <f>RIGHT(B2,2)</f>
        <v>AK</v>
      </c>
      <c r="D2" s="5">
        <v>0</v>
      </c>
      <c r="E2" s="6"/>
      <c r="F2" s="21">
        <v>0</v>
      </c>
      <c r="G2" s="5" t="s">
        <v>382</v>
      </c>
      <c r="J2" s="13">
        <v>-149.9002778</v>
      </c>
      <c r="K2" s="13">
        <v>61.2180556</v>
      </c>
      <c r="L2" s="5" t="s">
        <v>156</v>
      </c>
      <c r="M2" s="1" t="s">
        <v>179</v>
      </c>
      <c r="N2" s="1" t="s">
        <v>285</v>
      </c>
      <c r="O2" s="1" t="str">
        <f>LOOKUP(N2,Climate!A:A,Climate!B:B)</f>
        <v>Continental</v>
      </c>
      <c r="P2" s="1" t="str">
        <f>LOOKUP(N2,Climate!A:A,Climate!D:D)</f>
        <v>Wet</v>
      </c>
      <c r="Q2" s="1" t="str">
        <f>LOOKUP(N2,Climate!A:A,Climate!C:C)</f>
        <v>Cold, Wet</v>
      </c>
      <c r="R2" s="1" t="s">
        <v>354</v>
      </c>
    </row>
    <row r="3" spans="1:18" x14ac:dyDescent="0.2">
      <c r="A3" s="1">
        <f>A2+1</f>
        <v>1</v>
      </c>
      <c r="B3" s="1" t="s">
        <v>391</v>
      </c>
      <c r="C3" s="1" t="str">
        <f>RIGHT(B3,2)</f>
        <v>AK</v>
      </c>
      <c r="D3" s="12">
        <v>0</v>
      </c>
      <c r="F3" s="22">
        <v>0</v>
      </c>
      <c r="G3" s="1" t="s">
        <v>385</v>
      </c>
      <c r="I3" s="1" t="s">
        <v>393</v>
      </c>
      <c r="J3" s="14">
        <v>-147.72305600000001</v>
      </c>
      <c r="K3" s="14">
        <v>64.843610999999996</v>
      </c>
      <c r="L3" s="1" t="s">
        <v>156</v>
      </c>
      <c r="M3" s="24" t="s">
        <v>179</v>
      </c>
      <c r="N3" s="1" t="s">
        <v>298</v>
      </c>
      <c r="O3" s="1" t="str">
        <f>LOOKUP(N3,Climate!A:A,Climate!B:B)</f>
        <v>Continental</v>
      </c>
      <c r="P3" s="1" t="str">
        <f>LOOKUP(N3,Climate!A:A,Climate!D:D)</f>
        <v>Wet</v>
      </c>
      <c r="Q3" s="1" t="str">
        <f>LOOKUP(N3,Climate!A:A,Climate!C:C)</f>
        <v>Warm, Wet</v>
      </c>
      <c r="R3" s="1" t="s">
        <v>354</v>
      </c>
    </row>
    <row r="4" spans="1:18" x14ac:dyDescent="0.2">
      <c r="A4" s="1">
        <f>A3+1</f>
        <v>2</v>
      </c>
      <c r="B4" s="5" t="s">
        <v>121</v>
      </c>
      <c r="C4" s="1" t="str">
        <f>RIGHT(B4,2)</f>
        <v>AK</v>
      </c>
      <c r="D4" s="5">
        <v>0</v>
      </c>
      <c r="E4" s="6"/>
      <c r="F4" s="21">
        <v>0</v>
      </c>
      <c r="G4" s="5" t="s">
        <v>383</v>
      </c>
      <c r="J4" s="13">
        <v>-134.42161300000001</v>
      </c>
      <c r="K4" s="13">
        <v>58.301448999999998</v>
      </c>
      <c r="L4" s="5" t="s">
        <v>156</v>
      </c>
      <c r="M4" s="1" t="s">
        <v>180</v>
      </c>
      <c r="N4" s="1" t="s">
        <v>285</v>
      </c>
      <c r="O4" s="1" t="str">
        <f>LOOKUP(N4,Climate!A:A,Climate!B:B)</f>
        <v>Continental</v>
      </c>
      <c r="P4" s="1" t="str">
        <f>LOOKUP(N4,Climate!A:A,Climate!D:D)</f>
        <v>Wet</v>
      </c>
      <c r="Q4" s="1" t="str">
        <f>LOOKUP(N4,Climate!A:A,Climate!C:C)</f>
        <v>Cold, Wet</v>
      </c>
      <c r="R4" s="1" t="s">
        <v>354</v>
      </c>
    </row>
    <row r="5" spans="1:18" x14ac:dyDescent="0.2">
      <c r="A5" s="1">
        <f>A4+1</f>
        <v>3</v>
      </c>
      <c r="B5" s="5" t="s">
        <v>43</v>
      </c>
      <c r="C5" s="1" t="str">
        <f>RIGHT(B5,2)</f>
        <v>AL</v>
      </c>
      <c r="D5" s="5">
        <v>1</v>
      </c>
      <c r="E5" s="6" t="s">
        <v>120</v>
      </c>
      <c r="F5" s="21">
        <v>3.8</v>
      </c>
      <c r="G5" s="5" t="s">
        <v>382</v>
      </c>
      <c r="H5" s="4">
        <v>1181196</v>
      </c>
      <c r="J5" s="13">
        <v>-86.8103567</v>
      </c>
      <c r="K5" s="13">
        <v>33.518589200000001</v>
      </c>
      <c r="L5" s="5"/>
      <c r="M5" s="1" t="s">
        <v>181</v>
      </c>
      <c r="N5" s="1" t="s">
        <v>288</v>
      </c>
      <c r="O5" s="1" t="str">
        <f>LOOKUP(N5,Climate!A:A,Climate!B:B)</f>
        <v>Temperate</v>
      </c>
      <c r="P5" s="1" t="str">
        <f>LOOKUP(N5,Climate!A:A,Climate!D:D)</f>
        <v>Wet</v>
      </c>
      <c r="Q5" s="1" t="str">
        <f>LOOKUP(N5,Climate!A:A,Climate!C:C)</f>
        <v>Hot, Wet</v>
      </c>
      <c r="R5" s="1" t="s">
        <v>353</v>
      </c>
    </row>
    <row r="6" spans="1:18" x14ac:dyDescent="0.2">
      <c r="A6" s="1">
        <f>A5+1</f>
        <v>4</v>
      </c>
      <c r="B6" s="5" t="s">
        <v>44</v>
      </c>
      <c r="C6" s="1" t="str">
        <f>RIGHT(B6,2)</f>
        <v>AL</v>
      </c>
      <c r="D6" s="5">
        <v>1</v>
      </c>
      <c r="E6" s="6" t="s">
        <v>120</v>
      </c>
      <c r="F6" s="21">
        <v>4</v>
      </c>
      <c r="G6" s="5" t="s">
        <v>383</v>
      </c>
      <c r="J6" s="13">
        <v>-86.307736800000001</v>
      </c>
      <c r="K6" s="13">
        <v>32.3792233</v>
      </c>
      <c r="L6" s="5"/>
      <c r="M6" s="1" t="s">
        <v>182</v>
      </c>
      <c r="N6" s="1" t="s">
        <v>288</v>
      </c>
      <c r="O6" s="1" t="str">
        <f>LOOKUP(N6,Climate!A:A,Climate!B:B)</f>
        <v>Temperate</v>
      </c>
      <c r="P6" s="1" t="str">
        <f>LOOKUP(N6,Climate!A:A,Climate!D:D)</f>
        <v>Wet</v>
      </c>
      <c r="Q6" s="1" t="str">
        <f>LOOKUP(N6,Climate!A:A,Climate!C:C)</f>
        <v>Hot, Wet</v>
      </c>
      <c r="R6" s="1" t="s">
        <v>353</v>
      </c>
    </row>
    <row r="7" spans="1:18" s="11" customFormat="1" x14ac:dyDescent="0.2">
      <c r="A7" s="1">
        <f>A6+1</f>
        <v>5</v>
      </c>
      <c r="B7" s="5" t="s">
        <v>105</v>
      </c>
      <c r="C7" s="1" t="str">
        <f>RIGHT(B7,2)</f>
        <v>AR</v>
      </c>
      <c r="D7" s="5">
        <v>0</v>
      </c>
      <c r="E7" s="6"/>
      <c r="F7" s="21">
        <v>0</v>
      </c>
      <c r="G7" s="5" t="s">
        <v>383</v>
      </c>
      <c r="H7" s="4"/>
      <c r="I7" s="1"/>
      <c r="J7" s="13">
        <v>-92.289594800000003</v>
      </c>
      <c r="K7" s="13">
        <v>34.746480900000002</v>
      </c>
      <c r="L7" s="5"/>
      <c r="M7" s="1" t="s">
        <v>183</v>
      </c>
      <c r="N7" s="1" t="s">
        <v>288</v>
      </c>
      <c r="O7" s="1" t="str">
        <f>LOOKUP(N7,Climate!A:A,Climate!B:B)</f>
        <v>Temperate</v>
      </c>
      <c r="P7" s="1" t="str">
        <f>LOOKUP(N7,Climate!A:A,Climate!D:D)</f>
        <v>Wet</v>
      </c>
      <c r="Q7" s="1" t="str">
        <f>LOOKUP(N7,Climate!A:A,Climate!C:C)</f>
        <v>Hot, Wet</v>
      </c>
      <c r="R7" s="1" t="s">
        <v>171</v>
      </c>
    </row>
    <row r="8" spans="1:18" x14ac:dyDescent="0.2">
      <c r="A8" s="1">
        <f>A7+1</f>
        <v>6</v>
      </c>
      <c r="B8" s="1" t="s">
        <v>158</v>
      </c>
      <c r="C8" s="1" t="str">
        <f>RIGHT(B8,2)</f>
        <v>AZ</v>
      </c>
      <c r="D8" s="12">
        <v>0</v>
      </c>
      <c r="F8" s="22">
        <v>0</v>
      </c>
      <c r="G8" s="1" t="s">
        <v>385</v>
      </c>
      <c r="I8" s="1" t="s">
        <v>139</v>
      </c>
      <c r="J8" s="14">
        <v>-111.62</v>
      </c>
      <c r="K8" s="14">
        <v>35.180556000000003</v>
      </c>
      <c r="M8" s="24" t="s">
        <v>184</v>
      </c>
      <c r="N8" s="1" t="s">
        <v>289</v>
      </c>
      <c r="O8" s="1" t="str">
        <f>LOOKUP(N8,Climate!A:A,Climate!B:B)</f>
        <v>Arid Cold</v>
      </c>
      <c r="P8" s="1" t="str">
        <f>LOOKUP(N8,Climate!A:A,Climate!D:D)</f>
        <v>Dry</v>
      </c>
      <c r="Q8" s="1" t="str">
        <f>LOOKUP(N8,Climate!A:A,Climate!C:C)</f>
        <v>Dry</v>
      </c>
      <c r="R8" s="1" t="s">
        <v>171</v>
      </c>
    </row>
    <row r="9" spans="1:18" x14ac:dyDescent="0.2">
      <c r="A9" s="1">
        <f>A8+1</f>
        <v>7</v>
      </c>
      <c r="B9" s="5" t="s">
        <v>77</v>
      </c>
      <c r="C9" s="1" t="str">
        <f>RIGHT(B9,2)</f>
        <v>AZ</v>
      </c>
      <c r="D9" s="5">
        <v>1</v>
      </c>
      <c r="E9" s="6"/>
      <c r="F9" s="21">
        <v>0</v>
      </c>
      <c r="G9" s="5" t="s">
        <v>383</v>
      </c>
      <c r="H9" s="4">
        <v>5015678</v>
      </c>
      <c r="J9" s="13">
        <v>-112.0740373</v>
      </c>
      <c r="K9" s="13">
        <v>33.448377100000002</v>
      </c>
      <c r="L9" s="5"/>
      <c r="M9" s="1" t="s">
        <v>184</v>
      </c>
      <c r="N9" s="1" t="s">
        <v>290</v>
      </c>
      <c r="O9" s="1" t="str">
        <f>LOOKUP(N9,Climate!A:A,Climate!B:B)</f>
        <v>Desert Hot</v>
      </c>
      <c r="P9" s="1" t="str">
        <f>LOOKUP(N9,Climate!A:A,Climate!D:D)</f>
        <v>Dry</v>
      </c>
      <c r="Q9" s="1" t="str">
        <f>LOOKUP(N9,Climate!A:A,Climate!C:C)</f>
        <v>Dry</v>
      </c>
      <c r="R9" s="1" t="s">
        <v>171</v>
      </c>
    </row>
    <row r="10" spans="1:18" x14ac:dyDescent="0.2">
      <c r="A10" s="1">
        <f>A9+1</f>
        <v>8</v>
      </c>
      <c r="B10" s="5" t="s">
        <v>78</v>
      </c>
      <c r="C10" s="1" t="str">
        <f>RIGHT(B10,2)</f>
        <v>AZ</v>
      </c>
      <c r="D10" s="5">
        <v>0</v>
      </c>
      <c r="E10" s="6"/>
      <c r="F10" s="21">
        <v>0</v>
      </c>
      <c r="G10" s="5" t="s">
        <v>382</v>
      </c>
      <c r="H10" s="4">
        <v>1057597</v>
      </c>
      <c r="J10" s="13">
        <v>-110.9747108</v>
      </c>
      <c r="K10" s="13">
        <v>32.222606599999999</v>
      </c>
      <c r="L10" s="5"/>
      <c r="M10" s="1" t="s">
        <v>185</v>
      </c>
      <c r="N10" s="1" t="s">
        <v>290</v>
      </c>
      <c r="O10" s="1" t="str">
        <f>LOOKUP(N10,Climate!A:A,Climate!B:B)</f>
        <v>Desert Hot</v>
      </c>
      <c r="P10" s="1" t="str">
        <f>LOOKUP(N10,Climate!A:A,Climate!D:D)</f>
        <v>Dry</v>
      </c>
      <c r="Q10" s="1" t="str">
        <f>LOOKUP(N10,Climate!A:A,Climate!C:C)</f>
        <v>Dry</v>
      </c>
      <c r="R10" s="1" t="s">
        <v>171</v>
      </c>
    </row>
    <row r="11" spans="1:18" x14ac:dyDescent="0.2">
      <c r="A11" s="1">
        <f>A10+1</f>
        <v>9</v>
      </c>
      <c r="B11" s="1" t="s">
        <v>159</v>
      </c>
      <c r="C11" s="1" t="str">
        <f>RIGHT(B11,2)</f>
        <v>CA</v>
      </c>
      <c r="D11" s="12">
        <v>1</v>
      </c>
      <c r="F11" s="22">
        <v>0</v>
      </c>
      <c r="G11" s="1" t="s">
        <v>385</v>
      </c>
      <c r="I11" s="1" t="s">
        <v>145</v>
      </c>
      <c r="J11" s="14">
        <v>-124.163611</v>
      </c>
      <c r="K11" s="14">
        <v>40.801943999999999</v>
      </c>
      <c r="M11" s="24" t="s">
        <v>266</v>
      </c>
      <c r="N11" s="1" t="s">
        <v>291</v>
      </c>
      <c r="O11" s="1" t="str">
        <f>LOOKUP(N11,Climate!A:A,Climate!B:B)</f>
        <v>Temperate</v>
      </c>
      <c r="P11" s="1" t="str">
        <f>LOOKUP(N11,Climate!A:A,Climate!D:D)</f>
        <v>Wet</v>
      </c>
      <c r="Q11" s="1" t="str">
        <f>LOOKUP(N11,Climate!A:A,Climate!C:C)</f>
        <v xml:space="preserve">Dry, Warm </v>
      </c>
      <c r="R11" s="1" t="s">
        <v>389</v>
      </c>
    </row>
    <row r="12" spans="1:18" x14ac:dyDescent="0.2">
      <c r="A12" s="1">
        <f>A11+1</f>
        <v>10</v>
      </c>
      <c r="B12" s="1" t="s">
        <v>80</v>
      </c>
      <c r="C12" s="1" t="str">
        <f>RIGHT(B12,2)</f>
        <v>CA</v>
      </c>
      <c r="D12" s="5">
        <v>0</v>
      </c>
      <c r="E12" s="6"/>
      <c r="F12" s="21">
        <v>0</v>
      </c>
      <c r="G12" s="1" t="s">
        <v>384</v>
      </c>
      <c r="H12" s="4">
        <v>1175446</v>
      </c>
      <c r="J12" s="13">
        <v>-119.78712470000001</v>
      </c>
      <c r="K12" s="13">
        <v>36.737798099999999</v>
      </c>
      <c r="L12" s="5"/>
      <c r="M12" s="1" t="s">
        <v>186</v>
      </c>
      <c r="N12" s="1" t="s">
        <v>292</v>
      </c>
      <c r="O12" s="1" t="str">
        <f>LOOKUP(N12,Climate!A:A,Climate!B:B)</f>
        <v>Arid Hot</v>
      </c>
      <c r="P12" s="1" t="str">
        <f>LOOKUP(N12,Climate!A:A,Climate!D:D)</f>
        <v>Dry</v>
      </c>
      <c r="Q12" s="1" t="str">
        <f>LOOKUP(N12,Climate!A:A,Climate!C:C)</f>
        <v>Dry</v>
      </c>
      <c r="R12" s="1" t="s">
        <v>171</v>
      </c>
    </row>
    <row r="13" spans="1:18" x14ac:dyDescent="0.2">
      <c r="A13" s="1">
        <f>A12+1</f>
        <v>11</v>
      </c>
      <c r="B13" s="5" t="s">
        <v>79</v>
      </c>
      <c r="C13" s="1" t="str">
        <f>RIGHT(B13,2)</f>
        <v>CA</v>
      </c>
      <c r="D13" s="5">
        <v>1</v>
      </c>
      <c r="E13" s="6" t="s">
        <v>109</v>
      </c>
      <c r="F13" s="21">
        <f>1.4+6.7+4.9+6.1+7.9</f>
        <v>27</v>
      </c>
      <c r="G13" s="5" t="s">
        <v>382</v>
      </c>
      <c r="H13" s="4">
        <v>12872322</v>
      </c>
      <c r="J13" s="13">
        <v>-118.24368490000001</v>
      </c>
      <c r="K13" s="13">
        <v>34.052234200000001</v>
      </c>
      <c r="L13" s="5"/>
      <c r="M13" s="1" t="s">
        <v>219</v>
      </c>
      <c r="N13" s="1" t="s">
        <v>293</v>
      </c>
      <c r="O13" s="1" t="str">
        <f>LOOKUP(N13,Climate!A:A,Climate!B:B)</f>
        <v>Temperate</v>
      </c>
      <c r="P13" s="1" t="str">
        <f>LOOKUP(N13,Climate!A:A,Climate!D:D)</f>
        <v>Wet</v>
      </c>
      <c r="Q13" s="1" t="str">
        <f>LOOKUP(N13,Climate!A:A,Climate!C:C)</f>
        <v xml:space="preserve">Dry, Hot </v>
      </c>
      <c r="R13" s="1" t="s">
        <v>171</v>
      </c>
    </row>
    <row r="14" spans="1:18" x14ac:dyDescent="0.2">
      <c r="A14" s="1">
        <f>A13+1</f>
        <v>12</v>
      </c>
      <c r="B14" s="1" t="s">
        <v>85</v>
      </c>
      <c r="C14" s="1" t="str">
        <f>RIGHT(B14,2)</f>
        <v>CA</v>
      </c>
      <c r="D14" s="5">
        <v>1</v>
      </c>
      <c r="E14" s="6" t="s">
        <v>109</v>
      </c>
      <c r="F14" s="21">
        <v>3</v>
      </c>
      <c r="G14" s="1" t="s">
        <v>384</v>
      </c>
      <c r="H14" s="4">
        <v>4667558</v>
      </c>
      <c r="J14" s="13">
        <v>-117.37549420000001</v>
      </c>
      <c r="K14" s="13">
        <v>33.980600500000001</v>
      </c>
      <c r="L14" s="5"/>
      <c r="M14" s="24" t="s">
        <v>219</v>
      </c>
      <c r="N14" s="1" t="s">
        <v>292</v>
      </c>
      <c r="O14" s="1" t="str">
        <f>LOOKUP(N14,Climate!A:A,Climate!B:B)</f>
        <v>Arid Hot</v>
      </c>
      <c r="P14" s="1" t="str">
        <f>LOOKUP(N14,Climate!A:A,Climate!D:D)</f>
        <v>Dry</v>
      </c>
      <c r="Q14" s="1" t="str">
        <f>LOOKUP(N14,Climate!A:A,Climate!C:C)</f>
        <v>Dry</v>
      </c>
      <c r="R14" s="1" t="s">
        <v>171</v>
      </c>
    </row>
    <row r="15" spans="1:18" x14ac:dyDescent="0.2">
      <c r="A15" s="1">
        <f>A14+1</f>
        <v>13</v>
      </c>
      <c r="B15" s="5" t="s">
        <v>81</v>
      </c>
      <c r="C15" s="1" t="str">
        <f>RIGHT(B15,2)</f>
        <v>CA</v>
      </c>
      <c r="D15" s="5">
        <v>1</v>
      </c>
      <c r="E15" s="6"/>
      <c r="F15" s="21">
        <v>0</v>
      </c>
      <c r="G15" s="5" t="s">
        <v>383</v>
      </c>
      <c r="H15" s="4">
        <v>2416702</v>
      </c>
      <c r="J15" s="13">
        <v>-121.49439959999999</v>
      </c>
      <c r="K15" s="13">
        <v>38.5815719</v>
      </c>
      <c r="L15" s="5"/>
      <c r="M15" s="1" t="s">
        <v>187</v>
      </c>
      <c r="N15" s="1" t="s">
        <v>293</v>
      </c>
      <c r="O15" s="1" t="str">
        <f>LOOKUP(N15,Climate!A:A,Climate!B:B)</f>
        <v>Temperate</v>
      </c>
      <c r="P15" s="1" t="str">
        <f>LOOKUP(N15,Climate!A:A,Climate!D:D)</f>
        <v>Wet</v>
      </c>
      <c r="Q15" s="1" t="str">
        <f>LOOKUP(N15,Climate!A:A,Climate!C:C)</f>
        <v xml:space="preserve">Dry, Hot </v>
      </c>
      <c r="R15" s="1" t="s">
        <v>389</v>
      </c>
    </row>
    <row r="16" spans="1:18" x14ac:dyDescent="0.2">
      <c r="A16" s="1">
        <f>A15+1</f>
        <v>14</v>
      </c>
      <c r="B16" s="1" t="s">
        <v>82</v>
      </c>
      <c r="C16" s="1" t="str">
        <f>RIGHT(B16,2)</f>
        <v>CA</v>
      </c>
      <c r="D16" s="5">
        <v>1</v>
      </c>
      <c r="E16" s="6" t="s">
        <v>109</v>
      </c>
      <c r="F16" s="21">
        <f>5.2+16.1+9.8</f>
        <v>31.1</v>
      </c>
      <c r="G16" s="1" t="s">
        <v>384</v>
      </c>
      <c r="H16" s="4">
        <v>3276208</v>
      </c>
      <c r="J16" s="13">
        <v>-117.1610838</v>
      </c>
      <c r="K16" s="13">
        <v>32.715738000000002</v>
      </c>
      <c r="L16" s="5"/>
      <c r="M16" s="1" t="s">
        <v>232</v>
      </c>
      <c r="N16" s="1" t="s">
        <v>292</v>
      </c>
      <c r="O16" s="1" t="str">
        <f>LOOKUP(N16,Climate!A:A,Climate!B:B)</f>
        <v>Arid Hot</v>
      </c>
      <c r="P16" s="1" t="str">
        <f>LOOKUP(N16,Climate!A:A,Climate!D:D)</f>
        <v>Dry</v>
      </c>
      <c r="Q16" s="1" t="str">
        <f>LOOKUP(N16,Climate!A:A,Climate!C:C)</f>
        <v>Dry</v>
      </c>
      <c r="R16" s="1" t="s">
        <v>171</v>
      </c>
    </row>
    <row r="17" spans="1:18" x14ac:dyDescent="0.2">
      <c r="A17" s="1">
        <f>A16+1</f>
        <v>15</v>
      </c>
      <c r="B17" s="1" t="s">
        <v>83</v>
      </c>
      <c r="C17" s="1" t="str">
        <f>RIGHT(B17,2)</f>
        <v>CA</v>
      </c>
      <c r="D17" s="5">
        <v>1</v>
      </c>
      <c r="E17" s="6"/>
      <c r="F17" s="21">
        <v>0</v>
      </c>
      <c r="G17" s="1" t="s">
        <v>384</v>
      </c>
      <c r="H17" s="4">
        <v>4579599</v>
      </c>
      <c r="J17" s="13">
        <v>-122.4194155</v>
      </c>
      <c r="K17" s="13">
        <v>37.774929499999999</v>
      </c>
      <c r="L17" s="5"/>
      <c r="M17" s="1" t="s">
        <v>229</v>
      </c>
      <c r="N17" s="1" t="s">
        <v>291</v>
      </c>
      <c r="O17" s="1" t="str">
        <f>LOOKUP(N17,Climate!A:A,Climate!B:B)</f>
        <v>Temperate</v>
      </c>
      <c r="P17" s="1" t="str">
        <f>LOOKUP(N17,Climate!A:A,Climate!D:D)</f>
        <v>Wet</v>
      </c>
      <c r="Q17" s="1" t="str">
        <f>LOOKUP(N17,Climate!A:A,Climate!C:C)</f>
        <v xml:space="preserve">Dry, Warm </v>
      </c>
      <c r="R17" s="1" t="s">
        <v>389</v>
      </c>
    </row>
    <row r="18" spans="1:18" x14ac:dyDescent="0.2">
      <c r="A18" s="1">
        <f>A17+1</f>
        <v>16</v>
      </c>
      <c r="B18" s="1" t="s">
        <v>84</v>
      </c>
      <c r="C18" s="1" t="str">
        <f>RIGHT(B18,2)</f>
        <v>CA</v>
      </c>
      <c r="D18" s="5">
        <v>0</v>
      </c>
      <c r="E18" s="6"/>
      <c r="F18" s="21">
        <v>0</v>
      </c>
      <c r="G18" s="1" t="s">
        <v>384</v>
      </c>
      <c r="H18" s="4">
        <v>1938524</v>
      </c>
      <c r="J18" s="13">
        <v>-121.8863286</v>
      </c>
      <c r="K18" s="13">
        <v>37.338208199999997</v>
      </c>
      <c r="L18" s="5"/>
      <c r="M18" s="24" t="s">
        <v>229</v>
      </c>
      <c r="N18" s="1" t="s">
        <v>293</v>
      </c>
      <c r="O18" s="1" t="str">
        <f>LOOKUP(N18,Climate!A:A,Climate!B:B)</f>
        <v>Temperate</v>
      </c>
      <c r="P18" s="1" t="str">
        <f>LOOKUP(N18,Climate!A:A,Climate!D:D)</f>
        <v>Wet</v>
      </c>
      <c r="Q18" s="1" t="str">
        <f>LOOKUP(N18,Climate!A:A,Climate!C:C)</f>
        <v xml:space="preserve">Dry, Hot </v>
      </c>
      <c r="R18" s="1" t="s">
        <v>389</v>
      </c>
    </row>
    <row r="19" spans="1:18" x14ac:dyDescent="0.2">
      <c r="A19" s="1">
        <f>A18+1</f>
        <v>17</v>
      </c>
      <c r="B19" s="1" t="s">
        <v>157</v>
      </c>
      <c r="C19" s="1" t="str">
        <f>RIGHT(B19,2)</f>
        <v>CA</v>
      </c>
      <c r="D19" s="12">
        <v>0</v>
      </c>
      <c r="F19" s="22">
        <v>0</v>
      </c>
      <c r="G19" s="1" t="s">
        <v>385</v>
      </c>
      <c r="I19" s="1" t="s">
        <v>150</v>
      </c>
      <c r="J19" s="14">
        <v>-120.38166699999999</v>
      </c>
      <c r="K19" s="14">
        <v>37.984444000000003</v>
      </c>
      <c r="M19" s="24" t="s">
        <v>265</v>
      </c>
      <c r="N19" s="1" t="s">
        <v>293</v>
      </c>
      <c r="O19" s="1" t="str">
        <f>LOOKUP(N19,Climate!A:A,Climate!B:B)</f>
        <v>Temperate</v>
      </c>
      <c r="P19" s="1" t="str">
        <f>LOOKUP(N19,Climate!A:A,Climate!D:D)</f>
        <v>Wet</v>
      </c>
      <c r="Q19" s="1" t="str">
        <f>LOOKUP(N19,Climate!A:A,Climate!C:C)</f>
        <v xml:space="preserve">Dry, Hot </v>
      </c>
      <c r="R19" s="1" t="s">
        <v>389</v>
      </c>
    </row>
    <row r="20" spans="1:18" x14ac:dyDescent="0.2">
      <c r="A20" s="1">
        <f>A19+1</f>
        <v>18</v>
      </c>
      <c r="B20" s="5" t="s">
        <v>132</v>
      </c>
      <c r="C20" s="1" t="str">
        <f>RIGHT(B20,2)</f>
        <v>CO</v>
      </c>
      <c r="D20" s="12">
        <v>0</v>
      </c>
      <c r="F20" s="22">
        <v>0</v>
      </c>
      <c r="G20" s="1" t="s">
        <v>382</v>
      </c>
      <c r="J20" s="14">
        <v>-104.825278</v>
      </c>
      <c r="K20" s="14">
        <v>38.833888999999999</v>
      </c>
      <c r="M20" s="1" t="s">
        <v>249</v>
      </c>
      <c r="N20" s="1" t="s">
        <v>289</v>
      </c>
      <c r="O20" s="1" t="str">
        <f>LOOKUP(N20,Climate!A:A,Climate!B:B)</f>
        <v>Arid Cold</v>
      </c>
      <c r="P20" s="1" t="str">
        <f>LOOKUP(N20,Climate!A:A,Climate!D:D)</f>
        <v>Dry</v>
      </c>
      <c r="Q20" s="1" t="str">
        <f>LOOKUP(N20,Climate!A:A,Climate!C:C)</f>
        <v>Dry</v>
      </c>
      <c r="R20" s="1" t="s">
        <v>389</v>
      </c>
    </row>
    <row r="21" spans="1:18" x14ac:dyDescent="0.2">
      <c r="A21" s="1">
        <f>A20+1</f>
        <v>19</v>
      </c>
      <c r="B21" s="5" t="s">
        <v>86</v>
      </c>
      <c r="C21" s="1" t="str">
        <f>RIGHT(B21,2)</f>
        <v>CO</v>
      </c>
      <c r="D21" s="5">
        <v>0</v>
      </c>
      <c r="E21" s="6"/>
      <c r="F21" s="21">
        <v>0</v>
      </c>
      <c r="G21" s="5" t="s">
        <v>383</v>
      </c>
      <c r="H21" s="4">
        <v>2985871</v>
      </c>
      <c r="J21" s="13">
        <v>-104.990251</v>
      </c>
      <c r="K21" s="13">
        <v>39.739235800000003</v>
      </c>
      <c r="L21" s="5"/>
      <c r="M21" s="1" t="s">
        <v>188</v>
      </c>
      <c r="N21" s="1" t="s">
        <v>289</v>
      </c>
      <c r="O21" s="1" t="str">
        <f>LOOKUP(N21,Climate!A:A,Climate!B:B)</f>
        <v>Arid Cold</v>
      </c>
      <c r="P21" s="1" t="str">
        <f>LOOKUP(N21,Climate!A:A,Climate!D:D)</f>
        <v>Dry</v>
      </c>
      <c r="Q21" s="1" t="str">
        <f>LOOKUP(N21,Climate!A:A,Climate!C:C)</f>
        <v>Dry</v>
      </c>
      <c r="R21" s="1" t="s">
        <v>389</v>
      </c>
    </row>
    <row r="22" spans="1:18" x14ac:dyDescent="0.2">
      <c r="A22" s="1">
        <f>A21+1</f>
        <v>20</v>
      </c>
      <c r="B22" s="5" t="s">
        <v>13</v>
      </c>
      <c r="C22" s="1" t="str">
        <f>RIGHT(B22,2)</f>
        <v>CT</v>
      </c>
      <c r="D22" s="5">
        <v>1</v>
      </c>
      <c r="E22" s="6" t="s">
        <v>112</v>
      </c>
      <c r="F22" s="21">
        <v>2.1</v>
      </c>
      <c r="G22" s="5" t="s">
        <v>383</v>
      </c>
      <c r="H22" s="4">
        <v>1158069</v>
      </c>
      <c r="J22" s="13">
        <v>-72.673372299999997</v>
      </c>
      <c r="K22" s="13">
        <v>41.765804299999999</v>
      </c>
      <c r="L22" s="5"/>
      <c r="M22" s="1" t="s">
        <v>189</v>
      </c>
      <c r="N22" s="1" t="s">
        <v>294</v>
      </c>
      <c r="O22" s="1" t="str">
        <f>LOOKUP(N22,Climate!A:A,Climate!B:B)</f>
        <v>Continental</v>
      </c>
      <c r="P22" s="1" t="str">
        <f>LOOKUP(N22,Climate!A:A,Climate!D:D)</f>
        <v>Wet</v>
      </c>
      <c r="Q22" s="1" t="str">
        <f>LOOKUP(N22,Climate!A:A,Climate!C:C)</f>
        <v>Hot, Wet</v>
      </c>
      <c r="R22" s="1" t="s">
        <v>350</v>
      </c>
    </row>
    <row r="23" spans="1:18" x14ac:dyDescent="0.2">
      <c r="A23" s="1">
        <f>A22+1</f>
        <v>21</v>
      </c>
      <c r="B23" s="5" t="s">
        <v>133</v>
      </c>
      <c r="C23" s="1" t="str">
        <f>RIGHT(B23,2)</f>
        <v>CT</v>
      </c>
      <c r="D23" s="5">
        <v>1</v>
      </c>
      <c r="E23" s="6" t="s">
        <v>112</v>
      </c>
      <c r="F23" s="21">
        <v>4.5999999999999996</v>
      </c>
      <c r="G23" s="1" t="s">
        <v>382</v>
      </c>
      <c r="J23" s="13">
        <v>-72.923610999999994</v>
      </c>
      <c r="K23" s="13">
        <v>41.31</v>
      </c>
      <c r="L23" s="5"/>
      <c r="M23" s="24" t="s">
        <v>189</v>
      </c>
      <c r="N23" s="1" t="s">
        <v>288</v>
      </c>
      <c r="O23" s="1" t="str">
        <f>LOOKUP(N23,Climate!A:A,Climate!B:B)</f>
        <v>Temperate</v>
      </c>
      <c r="P23" s="1" t="str">
        <f>LOOKUP(N23,Climate!A:A,Climate!D:D)</f>
        <v>Wet</v>
      </c>
      <c r="Q23" s="1" t="str">
        <f>LOOKUP(N23,Climate!A:A,Climate!C:C)</f>
        <v>Hot, Wet</v>
      </c>
      <c r="R23" s="1" t="s">
        <v>350</v>
      </c>
    </row>
    <row r="24" spans="1:18" x14ac:dyDescent="0.2">
      <c r="A24" s="1">
        <f>A23+1</f>
        <v>22</v>
      </c>
      <c r="B24" s="5" t="s">
        <v>46</v>
      </c>
      <c r="C24" s="1" t="str">
        <f>RIGHT(B24,2)</f>
        <v>DC</v>
      </c>
      <c r="D24" s="5">
        <v>1</v>
      </c>
      <c r="E24" s="6" t="s">
        <v>116</v>
      </c>
      <c r="F24" s="21">
        <v>99.9</v>
      </c>
      <c r="G24" s="5" t="s">
        <v>383</v>
      </c>
      <c r="H24" s="4">
        <v>6265183</v>
      </c>
      <c r="J24" s="13">
        <v>-77.036870699999994</v>
      </c>
      <c r="K24" s="13">
        <v>38.907192299999998</v>
      </c>
      <c r="L24" s="5" t="s">
        <v>122</v>
      </c>
      <c r="M24" s="1" t="s">
        <v>248</v>
      </c>
      <c r="N24" s="1" t="s">
        <v>288</v>
      </c>
      <c r="O24" s="1" t="str">
        <f>LOOKUP(N24,Climate!A:A,Climate!B:B)</f>
        <v>Temperate</v>
      </c>
      <c r="P24" s="1" t="str">
        <f>LOOKUP(N24,Climate!A:A,Climate!D:D)</f>
        <v>Wet</v>
      </c>
      <c r="Q24" s="1" t="str">
        <f>LOOKUP(N24,Climate!A:A,Climate!C:C)</f>
        <v>Hot, Wet</v>
      </c>
      <c r="R24" s="1" t="s">
        <v>350</v>
      </c>
    </row>
    <row r="25" spans="1:18" x14ac:dyDescent="0.2">
      <c r="A25" s="1">
        <f>A24+1</f>
        <v>23</v>
      </c>
      <c r="B25" s="5" t="s">
        <v>47</v>
      </c>
      <c r="C25" s="1" t="str">
        <f>RIGHT(B25,2)</f>
        <v>DE</v>
      </c>
      <c r="D25" s="5">
        <v>1</v>
      </c>
      <c r="E25" s="6" t="s">
        <v>113</v>
      </c>
      <c r="F25" s="21">
        <v>1.8</v>
      </c>
      <c r="G25" s="5" t="s">
        <v>383</v>
      </c>
      <c r="J25" s="13">
        <v>-75.524368199999998</v>
      </c>
      <c r="K25" s="13">
        <v>39.158168000000003</v>
      </c>
      <c r="L25" s="5"/>
      <c r="M25" s="1" t="s">
        <v>267</v>
      </c>
      <c r="N25" s="1" t="s">
        <v>288</v>
      </c>
      <c r="O25" s="1" t="str">
        <f>LOOKUP(N25,Climate!A:A,Climate!B:B)</f>
        <v>Temperate</v>
      </c>
      <c r="P25" s="1" t="str">
        <f>LOOKUP(N25,Climate!A:A,Climate!D:D)</f>
        <v>Wet</v>
      </c>
      <c r="Q25" s="1" t="str">
        <f>LOOKUP(N25,Climate!A:A,Climate!C:C)</f>
        <v>Hot, Wet</v>
      </c>
      <c r="R25" s="1" t="s">
        <v>350</v>
      </c>
    </row>
    <row r="26" spans="1:18" x14ac:dyDescent="0.2">
      <c r="A26" s="1">
        <f>A25+1</f>
        <v>24</v>
      </c>
      <c r="B26" s="1" t="s">
        <v>48</v>
      </c>
      <c r="C26" s="1" t="str">
        <f>RIGHT(B26,2)</f>
        <v>FL</v>
      </c>
      <c r="D26" s="5">
        <v>1</v>
      </c>
      <c r="E26" s="6" t="s">
        <v>124</v>
      </c>
      <c r="F26" s="21">
        <v>11.5</v>
      </c>
      <c r="G26" s="1" t="s">
        <v>384</v>
      </c>
      <c r="H26" s="4">
        <v>1675668</v>
      </c>
      <c r="I26" s="1" t="s">
        <v>167</v>
      </c>
      <c r="J26" s="13">
        <v>-81.655651000000006</v>
      </c>
      <c r="K26" s="13">
        <v>30.332183799999999</v>
      </c>
      <c r="L26" s="5"/>
      <c r="M26" s="1" t="s">
        <v>242</v>
      </c>
      <c r="N26" s="1" t="s">
        <v>288</v>
      </c>
      <c r="O26" s="1" t="str">
        <f>LOOKUP(N26,Climate!A:A,Climate!B:B)</f>
        <v>Temperate</v>
      </c>
      <c r="P26" s="1" t="str">
        <f>LOOKUP(N26,Climate!A:A,Climate!D:D)</f>
        <v>Wet</v>
      </c>
      <c r="Q26" s="1" t="str">
        <f>LOOKUP(N26,Climate!A:A,Climate!C:C)</f>
        <v>Hot, Wet</v>
      </c>
      <c r="R26" s="1" t="s">
        <v>353</v>
      </c>
    </row>
    <row r="27" spans="1:18" x14ac:dyDescent="0.2">
      <c r="A27" s="1">
        <f>A26+1</f>
        <v>25</v>
      </c>
      <c r="B27" s="1" t="s">
        <v>154</v>
      </c>
      <c r="C27" s="1" t="str">
        <f>RIGHT(B27,2)</f>
        <v>FL</v>
      </c>
      <c r="D27" s="5">
        <v>1</v>
      </c>
      <c r="E27" s="6" t="s">
        <v>124</v>
      </c>
      <c r="F27" s="21">
        <f>7.6+1.3</f>
        <v>8.9</v>
      </c>
      <c r="G27" s="1" t="s">
        <v>385</v>
      </c>
      <c r="I27" s="1" t="s">
        <v>153</v>
      </c>
      <c r="J27" s="13">
        <v>-81.781943999999996</v>
      </c>
      <c r="K27" s="13">
        <v>24.555</v>
      </c>
      <c r="L27" s="5"/>
      <c r="M27" s="1" t="s">
        <v>268</v>
      </c>
      <c r="N27" s="1" t="s">
        <v>295</v>
      </c>
      <c r="O27" s="1" t="str">
        <f>LOOKUP(N27,Climate!A:A,Climate!B:B)</f>
        <v>Tropical Savanna</v>
      </c>
      <c r="P27" s="1" t="str">
        <f>LOOKUP(N27,Climate!A:A,Climate!D:D)</f>
        <v>Dry</v>
      </c>
      <c r="Q27" s="1" t="str">
        <f>LOOKUP(N27,Climate!A:A,Climate!C:C)</f>
        <v>Wet</v>
      </c>
      <c r="R27" s="1" t="s">
        <v>353</v>
      </c>
    </row>
    <row r="28" spans="1:18" x14ac:dyDescent="0.2">
      <c r="A28" s="1">
        <f>A27+1</f>
        <v>26</v>
      </c>
      <c r="B28" s="5" t="s">
        <v>49</v>
      </c>
      <c r="C28" s="1" t="str">
        <f>RIGHT(B28,2)</f>
        <v>FL</v>
      </c>
      <c r="D28" s="5">
        <v>1</v>
      </c>
      <c r="E28" s="6" t="s">
        <v>124</v>
      </c>
      <c r="F28" s="21">
        <v>14.3</v>
      </c>
      <c r="G28" s="7" t="s">
        <v>382</v>
      </c>
      <c r="H28" s="4">
        <v>6139340</v>
      </c>
      <c r="J28" s="13">
        <v>-80.1917902</v>
      </c>
      <c r="K28" s="13">
        <v>25.7616798</v>
      </c>
      <c r="L28" s="5"/>
      <c r="M28" s="1" t="s">
        <v>220</v>
      </c>
      <c r="N28" s="1" t="s">
        <v>296</v>
      </c>
      <c r="O28" s="1" t="str">
        <f>LOOKUP(N28,Climate!A:A,Climate!B:B)</f>
        <v>Tropical Monsoon</v>
      </c>
      <c r="P28" s="1" t="str">
        <f>LOOKUP(N28,Climate!A:A,Climate!D:D)</f>
        <v>Wet</v>
      </c>
      <c r="Q28" s="1" t="str">
        <f>LOOKUP(N28,Climate!A:A,Climate!C:C)</f>
        <v>Wet</v>
      </c>
      <c r="R28" s="1" t="s">
        <v>353</v>
      </c>
    </row>
    <row r="29" spans="1:18" s="11" customFormat="1" x14ac:dyDescent="0.2">
      <c r="A29" s="1">
        <f>A28+1</f>
        <v>27</v>
      </c>
      <c r="B29" s="1" t="s">
        <v>50</v>
      </c>
      <c r="C29" s="1" t="str">
        <f>RIGHT(B29,2)</f>
        <v>FL</v>
      </c>
      <c r="D29" s="5">
        <v>1</v>
      </c>
      <c r="E29" s="6" t="s">
        <v>124</v>
      </c>
      <c r="F29" s="21">
        <v>6.1</v>
      </c>
      <c r="G29" s="1" t="s">
        <v>384</v>
      </c>
      <c r="H29" s="4">
        <v>2764182</v>
      </c>
      <c r="I29" s="1"/>
      <c r="J29" s="13">
        <v>-81.378926899999996</v>
      </c>
      <c r="K29" s="13">
        <v>28.538383199999998</v>
      </c>
      <c r="L29" s="5"/>
      <c r="M29" s="1" t="s">
        <v>234</v>
      </c>
      <c r="N29" s="1" t="s">
        <v>288</v>
      </c>
      <c r="O29" s="1" t="str">
        <f>LOOKUP(N29,Climate!A:A,Climate!B:B)</f>
        <v>Temperate</v>
      </c>
      <c r="P29" s="1" t="str">
        <f>LOOKUP(N29,Climate!A:A,Climate!D:D)</f>
        <v>Wet</v>
      </c>
      <c r="Q29" s="1" t="str">
        <f>LOOKUP(N29,Climate!A:A,Climate!C:C)</f>
        <v>Hot, Wet</v>
      </c>
      <c r="R29" s="1" t="s">
        <v>353</v>
      </c>
    </row>
    <row r="30" spans="1:18" s="11" customFormat="1" x14ac:dyDescent="0.2">
      <c r="A30" s="1">
        <f>A29+1</f>
        <v>28</v>
      </c>
      <c r="B30" s="5" t="s">
        <v>51</v>
      </c>
      <c r="C30" s="1" t="str">
        <f>RIGHT(B30,2)</f>
        <v>FL</v>
      </c>
      <c r="D30" s="5">
        <v>1</v>
      </c>
      <c r="E30" s="6" t="s">
        <v>124</v>
      </c>
      <c r="F30" s="21">
        <v>5</v>
      </c>
      <c r="G30" s="5" t="s">
        <v>383</v>
      </c>
      <c r="H30" s="4"/>
      <c r="I30" s="1"/>
      <c r="J30" s="13">
        <v>-84.280732900000004</v>
      </c>
      <c r="K30" s="13">
        <v>30.438255900000001</v>
      </c>
      <c r="L30" s="5"/>
      <c r="M30" s="1" t="s">
        <v>269</v>
      </c>
      <c r="N30" s="1" t="s">
        <v>288</v>
      </c>
      <c r="O30" s="1" t="str">
        <f>LOOKUP(N30,Climate!A:A,Climate!B:B)</f>
        <v>Temperate</v>
      </c>
      <c r="P30" s="1" t="str">
        <f>LOOKUP(N30,Climate!A:A,Climate!D:D)</f>
        <v>Wet</v>
      </c>
      <c r="Q30" s="1" t="str">
        <f>LOOKUP(N30,Climate!A:A,Climate!C:C)</f>
        <v>Hot, Wet</v>
      </c>
      <c r="R30" s="1" t="s">
        <v>353</v>
      </c>
    </row>
    <row r="31" spans="1:18" x14ac:dyDescent="0.2">
      <c r="A31" s="1">
        <f>A30+1</f>
        <v>29</v>
      </c>
      <c r="B31" s="1" t="s">
        <v>52</v>
      </c>
      <c r="C31" s="1" t="str">
        <f>RIGHT(B31,2)</f>
        <v>FL</v>
      </c>
      <c r="D31" s="5">
        <v>1</v>
      </c>
      <c r="E31" s="6" t="s">
        <v>124</v>
      </c>
      <c r="F31" s="21">
        <v>7.4</v>
      </c>
      <c r="G31" s="1" t="s">
        <v>384</v>
      </c>
      <c r="H31" s="4">
        <v>3290730</v>
      </c>
      <c r="J31" s="13">
        <v>-82.457177599999994</v>
      </c>
      <c r="K31" s="13">
        <v>27.950575000000001</v>
      </c>
      <c r="L31" s="5"/>
      <c r="M31" s="1" t="s">
        <v>231</v>
      </c>
      <c r="N31" s="1" t="s">
        <v>288</v>
      </c>
      <c r="O31" s="1" t="str">
        <f>LOOKUP(N31,Climate!A:A,Climate!B:B)</f>
        <v>Temperate</v>
      </c>
      <c r="P31" s="1" t="str">
        <f>LOOKUP(N31,Climate!A:A,Climate!D:D)</f>
        <v>Wet</v>
      </c>
      <c r="Q31" s="1" t="str">
        <f>LOOKUP(N31,Climate!A:A,Climate!C:C)</f>
        <v>Hot, Wet</v>
      </c>
      <c r="R31" s="1" t="s">
        <v>353</v>
      </c>
    </row>
    <row r="32" spans="1:18" x14ac:dyDescent="0.2">
      <c r="A32" s="1">
        <f>A31+1</f>
        <v>30</v>
      </c>
      <c r="B32" s="5" t="s">
        <v>53</v>
      </c>
      <c r="C32" s="1" t="str">
        <f>RIGHT(B32,2)</f>
        <v>GA</v>
      </c>
      <c r="D32" s="5">
        <v>1</v>
      </c>
      <c r="E32" s="6" t="s">
        <v>120</v>
      </c>
      <c r="F32" s="21">
        <f>5.2+5.3</f>
        <v>10.5</v>
      </c>
      <c r="G32" s="5" t="s">
        <v>383</v>
      </c>
      <c r="H32" s="4">
        <v>6237435</v>
      </c>
      <c r="J32" s="13">
        <v>-84.387982399999999</v>
      </c>
      <c r="K32" s="13">
        <v>33.748995399999998</v>
      </c>
      <c r="L32" s="5"/>
      <c r="M32" s="1" t="s">
        <v>190</v>
      </c>
      <c r="N32" s="1" t="s">
        <v>288</v>
      </c>
      <c r="O32" s="1" t="str">
        <f>LOOKUP(N32,Climate!A:A,Climate!B:B)</f>
        <v>Temperate</v>
      </c>
      <c r="P32" s="1" t="str">
        <f>LOOKUP(N32,Climate!A:A,Climate!D:D)</f>
        <v>Wet</v>
      </c>
      <c r="Q32" s="1" t="str">
        <f>LOOKUP(N32,Climate!A:A,Climate!C:C)</f>
        <v>Hot, Wet</v>
      </c>
      <c r="R32" s="1" t="s">
        <v>353</v>
      </c>
    </row>
    <row r="33" spans="1:18" x14ac:dyDescent="0.2">
      <c r="A33" s="1">
        <f>A32+1</f>
        <v>31</v>
      </c>
      <c r="B33" s="5" t="s">
        <v>54</v>
      </c>
      <c r="C33" s="1" t="str">
        <f>RIGHT(B33,2)</f>
        <v>GA</v>
      </c>
      <c r="D33" s="5">
        <v>1</v>
      </c>
      <c r="E33" s="6" t="s">
        <v>120</v>
      </c>
      <c r="F33" s="21">
        <v>8.6</v>
      </c>
      <c r="G33" s="5" t="s">
        <v>382</v>
      </c>
      <c r="J33" s="13">
        <v>-81.091202999999993</v>
      </c>
      <c r="K33" s="13">
        <v>32.080898900000001</v>
      </c>
      <c r="L33" s="5"/>
      <c r="M33" s="1" t="s">
        <v>256</v>
      </c>
      <c r="N33" s="1" t="s">
        <v>288</v>
      </c>
      <c r="O33" s="1" t="str">
        <f>LOOKUP(N33,Climate!A:A,Climate!B:B)</f>
        <v>Temperate</v>
      </c>
      <c r="P33" s="1" t="str">
        <f>LOOKUP(N33,Climate!A:A,Climate!D:D)</f>
        <v>Wet</v>
      </c>
      <c r="Q33" s="1" t="str">
        <f>LOOKUP(N33,Climate!A:A,Climate!C:C)</f>
        <v>Hot, Wet</v>
      </c>
      <c r="R33" s="1" t="s">
        <v>353</v>
      </c>
    </row>
    <row r="34" spans="1:18" x14ac:dyDescent="0.2">
      <c r="A34" s="1">
        <f>A33+1</f>
        <v>32</v>
      </c>
      <c r="B34" s="5" t="s">
        <v>101</v>
      </c>
      <c r="C34" s="1" t="str">
        <f>RIGHT(B34,2)</f>
        <v>HI</v>
      </c>
      <c r="D34" s="5">
        <v>0</v>
      </c>
      <c r="E34" s="15"/>
      <c r="F34" s="21">
        <v>0</v>
      </c>
      <c r="G34" s="5" t="s">
        <v>383</v>
      </c>
      <c r="H34" s="4">
        <v>995638</v>
      </c>
      <c r="J34" s="13">
        <v>-157.8583333</v>
      </c>
      <c r="K34" s="13">
        <v>21.306944399999999</v>
      </c>
      <c r="L34" s="5" t="s">
        <v>156</v>
      </c>
      <c r="M34" s="1" t="s">
        <v>191</v>
      </c>
      <c r="N34" s="1" t="s">
        <v>292</v>
      </c>
      <c r="O34" s="1" t="str">
        <f>LOOKUP(N34,Climate!A:A,Climate!B:B)</f>
        <v>Arid Hot</v>
      </c>
      <c r="P34" s="1" t="str">
        <f>LOOKUP(N34,Climate!A:A,Climate!D:D)</f>
        <v>Dry</v>
      </c>
      <c r="Q34" s="1" t="str">
        <f>LOOKUP(N34,Climate!A:A,Climate!C:C)</f>
        <v>Dry</v>
      </c>
      <c r="R34" s="1" t="s">
        <v>354</v>
      </c>
    </row>
    <row r="35" spans="1:18" x14ac:dyDescent="0.2">
      <c r="A35" s="1">
        <f>A34+1</f>
        <v>33</v>
      </c>
      <c r="B35" s="5" t="s">
        <v>16</v>
      </c>
      <c r="C35" s="1" t="str">
        <f>RIGHT(B35,2)</f>
        <v>IA</v>
      </c>
      <c r="D35" s="5">
        <v>1</v>
      </c>
      <c r="E35" s="8" t="s">
        <v>117</v>
      </c>
      <c r="F35" s="23">
        <v>1.8</v>
      </c>
      <c r="G35" s="5" t="s">
        <v>382</v>
      </c>
      <c r="J35" s="13">
        <v>-90.577636699999999</v>
      </c>
      <c r="K35" s="13">
        <v>41.523643700000001</v>
      </c>
      <c r="L35" s="5"/>
      <c r="M35" s="24" t="s">
        <v>281</v>
      </c>
      <c r="N35" s="1" t="s">
        <v>294</v>
      </c>
      <c r="O35" s="1" t="str">
        <f>LOOKUP(N35,Climate!A:A,Climate!B:B)</f>
        <v>Continental</v>
      </c>
      <c r="P35" s="1" t="str">
        <f>LOOKUP(N35,Climate!A:A,Climate!D:D)</f>
        <v>Wet</v>
      </c>
      <c r="Q35" s="1" t="str">
        <f>LOOKUP(N35,Climate!A:A,Climate!C:C)</f>
        <v>Hot, Wet</v>
      </c>
      <c r="R35" s="1" t="s">
        <v>390</v>
      </c>
    </row>
    <row r="36" spans="1:18" x14ac:dyDescent="0.2">
      <c r="A36" s="1">
        <f>A35+1</f>
        <v>34</v>
      </c>
      <c r="B36" s="5" t="s">
        <v>104</v>
      </c>
      <c r="C36" s="1" t="str">
        <f>RIGHT(B36,2)</f>
        <v>IA</v>
      </c>
      <c r="D36" s="5">
        <v>1</v>
      </c>
      <c r="E36" s="6" t="s">
        <v>110</v>
      </c>
      <c r="F36" s="21">
        <v>8.1</v>
      </c>
      <c r="G36" s="5" t="s">
        <v>383</v>
      </c>
      <c r="J36" s="13">
        <v>-93.6249593</v>
      </c>
      <c r="K36" s="13">
        <v>41.586835299999997</v>
      </c>
      <c r="L36" s="5"/>
      <c r="M36" s="1" t="s">
        <v>192</v>
      </c>
      <c r="N36" s="1" t="s">
        <v>294</v>
      </c>
      <c r="O36" s="1" t="str">
        <f>LOOKUP(N36,Climate!A:A,Climate!B:B)</f>
        <v>Continental</v>
      </c>
      <c r="P36" s="1" t="str">
        <f>LOOKUP(N36,Climate!A:A,Climate!D:D)</f>
        <v>Wet</v>
      </c>
      <c r="Q36" s="1" t="str">
        <f>LOOKUP(N36,Climate!A:A,Climate!C:C)</f>
        <v>Hot, Wet</v>
      </c>
      <c r="R36" s="1" t="s">
        <v>390</v>
      </c>
    </row>
    <row r="37" spans="1:18" x14ac:dyDescent="0.2">
      <c r="A37" s="1">
        <f>A36+1</f>
        <v>35</v>
      </c>
      <c r="B37" s="5" t="s">
        <v>87</v>
      </c>
      <c r="C37" s="1" t="str">
        <f>RIGHT(B37,2)</f>
        <v>ID</v>
      </c>
      <c r="D37" s="5">
        <v>0</v>
      </c>
      <c r="E37" s="6"/>
      <c r="F37" s="21">
        <v>0</v>
      </c>
      <c r="G37" s="5" t="s">
        <v>383</v>
      </c>
      <c r="J37" s="13">
        <v>-116.2023137</v>
      </c>
      <c r="K37" s="13">
        <v>43.615018599999999</v>
      </c>
      <c r="L37" s="5"/>
      <c r="M37" s="1" t="s">
        <v>193</v>
      </c>
      <c r="N37" s="1" t="s">
        <v>289</v>
      </c>
      <c r="O37" s="1" t="str">
        <f>LOOKUP(N37,Climate!A:A,Climate!B:B)</f>
        <v>Arid Cold</v>
      </c>
      <c r="P37" s="1" t="str">
        <f>LOOKUP(N37,Climate!A:A,Climate!D:D)</f>
        <v>Dry</v>
      </c>
      <c r="Q37" s="1" t="str">
        <f>LOOKUP(N37,Climate!A:A,Climate!C:C)</f>
        <v>Dry</v>
      </c>
      <c r="R37" s="1" t="s">
        <v>389</v>
      </c>
    </row>
    <row r="38" spans="1:18" x14ac:dyDescent="0.2">
      <c r="A38" s="1">
        <f>A37+1</f>
        <v>36</v>
      </c>
      <c r="B38" s="5" t="s">
        <v>136</v>
      </c>
      <c r="C38" s="1" t="str">
        <f>RIGHT(B38,2)</f>
        <v>ID</v>
      </c>
      <c r="D38" s="5">
        <v>0</v>
      </c>
      <c r="E38" s="6"/>
      <c r="F38" s="21">
        <v>0</v>
      </c>
      <c r="G38" s="1" t="s">
        <v>382</v>
      </c>
      <c r="J38" s="13">
        <v>-116.78</v>
      </c>
      <c r="K38" s="13">
        <v>47.692777999999997</v>
      </c>
      <c r="L38" s="5"/>
      <c r="M38" s="24" t="s">
        <v>270</v>
      </c>
      <c r="N38" s="1" t="s">
        <v>297</v>
      </c>
      <c r="O38" s="1" t="str">
        <f>LOOKUP(N38,Climate!A:A,Climate!B:B)</f>
        <v>Continental</v>
      </c>
      <c r="P38" s="1" t="str">
        <f>LOOKUP(N38,Climate!A:A,Climate!D:D)</f>
        <v>Wet</v>
      </c>
      <c r="Q38" s="1" t="str">
        <f>LOOKUP(N38,Climate!A:A,Climate!C:C)</f>
        <v xml:space="preserve">Dry, Warm </v>
      </c>
      <c r="R38" s="1" t="s">
        <v>389</v>
      </c>
    </row>
    <row r="39" spans="1:18" x14ac:dyDescent="0.2">
      <c r="A39" s="1">
        <f>A38+1</f>
        <v>37</v>
      </c>
      <c r="B39" s="5" t="s">
        <v>18</v>
      </c>
      <c r="C39" s="1" t="str">
        <f>RIGHT(B39,2)</f>
        <v>IL</v>
      </c>
      <c r="D39" s="5">
        <v>1</v>
      </c>
      <c r="E39" s="6" t="s">
        <v>117</v>
      </c>
      <c r="F39" s="21">
        <v>22.7</v>
      </c>
      <c r="G39" s="5" t="s">
        <v>382</v>
      </c>
      <c r="H39" s="4">
        <v>9274140</v>
      </c>
      <c r="J39" s="13">
        <v>-87.629798199999996</v>
      </c>
      <c r="K39" s="13">
        <v>41.878113599999999</v>
      </c>
      <c r="L39" s="5"/>
      <c r="M39" s="1" t="s">
        <v>221</v>
      </c>
      <c r="N39" s="1" t="s">
        <v>294</v>
      </c>
      <c r="O39" s="1" t="str">
        <f>LOOKUP(N39,Climate!A:A,Climate!B:B)</f>
        <v>Continental</v>
      </c>
      <c r="P39" s="1" t="str">
        <f>LOOKUP(N39,Climate!A:A,Climate!D:D)</f>
        <v>Wet</v>
      </c>
      <c r="Q39" s="1" t="str">
        <f>LOOKUP(N39,Climate!A:A,Climate!C:C)</f>
        <v>Hot, Wet</v>
      </c>
      <c r="R39" s="1" t="s">
        <v>390</v>
      </c>
    </row>
    <row r="40" spans="1:18" s="11" customFormat="1" x14ac:dyDescent="0.2">
      <c r="A40" s="1">
        <f>A39+1</f>
        <v>38</v>
      </c>
      <c r="B40" s="5" t="s">
        <v>19</v>
      </c>
      <c r="C40" s="1" t="str">
        <f>RIGHT(B40,2)</f>
        <v>IL</v>
      </c>
      <c r="D40" s="5">
        <v>1</v>
      </c>
      <c r="E40" s="6" t="s">
        <v>110</v>
      </c>
      <c r="F40" s="21">
        <v>7.3</v>
      </c>
      <c r="G40" s="5" t="s">
        <v>383</v>
      </c>
      <c r="H40" s="4"/>
      <c r="I40" s="1"/>
      <c r="J40" s="13">
        <v>-89.650148099999996</v>
      </c>
      <c r="K40" s="13">
        <v>39.781721300000001</v>
      </c>
      <c r="L40" s="5"/>
      <c r="M40" s="1" t="s">
        <v>194</v>
      </c>
      <c r="N40" s="1" t="s">
        <v>294</v>
      </c>
      <c r="O40" s="1" t="str">
        <f>LOOKUP(N40,Climate!A:A,Climate!B:B)</f>
        <v>Continental</v>
      </c>
      <c r="P40" s="1" t="str">
        <f>LOOKUP(N40,Climate!A:A,Climate!D:D)</f>
        <v>Wet</v>
      </c>
      <c r="Q40" s="1" t="str">
        <f>LOOKUP(N40,Climate!A:A,Climate!C:C)</f>
        <v>Hot, Wet</v>
      </c>
      <c r="R40" s="1" t="s">
        <v>390</v>
      </c>
    </row>
    <row r="41" spans="1:18" x14ac:dyDescent="0.2">
      <c r="A41" s="1">
        <f>A40+1</f>
        <v>39</v>
      </c>
      <c r="B41" s="5" t="s">
        <v>17</v>
      </c>
      <c r="C41" s="1" t="str">
        <f>RIGHT(B41,2)</f>
        <v>IN</v>
      </c>
      <c r="D41" s="5">
        <v>1</v>
      </c>
      <c r="E41" s="6" t="s">
        <v>110</v>
      </c>
      <c r="F41" s="21">
        <v>10.6</v>
      </c>
      <c r="G41" s="5" t="s">
        <v>383</v>
      </c>
      <c r="H41" s="4">
        <v>2119839</v>
      </c>
      <c r="J41" s="13">
        <v>-86.158068</v>
      </c>
      <c r="K41" s="13">
        <v>39.768402999999999</v>
      </c>
      <c r="L41" s="5"/>
      <c r="M41" s="1" t="s">
        <v>278</v>
      </c>
      <c r="N41" s="1" t="s">
        <v>294</v>
      </c>
      <c r="O41" s="1" t="str">
        <f>LOOKUP(N41,Climate!A:A,Climate!B:B)</f>
        <v>Continental</v>
      </c>
      <c r="P41" s="1" t="str">
        <f>LOOKUP(N41,Climate!A:A,Climate!D:D)</f>
        <v>Wet</v>
      </c>
      <c r="Q41" s="1" t="str">
        <f>LOOKUP(N41,Climate!A:A,Climate!C:C)</f>
        <v>Hot, Wet</v>
      </c>
      <c r="R41" s="1" t="s">
        <v>390</v>
      </c>
    </row>
    <row r="42" spans="1:18" x14ac:dyDescent="0.2">
      <c r="A42" s="1">
        <f>A41+1</f>
        <v>40</v>
      </c>
      <c r="B42" s="5" t="s">
        <v>20</v>
      </c>
      <c r="C42" s="1" t="str">
        <f>RIGHT(B42,2)</f>
        <v>KS</v>
      </c>
      <c r="D42" s="5">
        <v>1</v>
      </c>
      <c r="E42" s="6" t="s">
        <v>110</v>
      </c>
      <c r="F42" s="21">
        <v>2.6</v>
      </c>
      <c r="G42" s="5" t="s">
        <v>383</v>
      </c>
      <c r="J42" s="13">
        <v>-95.675157600000006</v>
      </c>
      <c r="K42" s="13">
        <v>39.047345100000001</v>
      </c>
      <c r="L42" s="5"/>
      <c r="M42" s="1" t="s">
        <v>195</v>
      </c>
      <c r="N42" s="1" t="s">
        <v>294</v>
      </c>
      <c r="O42" s="1" t="str">
        <f>LOOKUP(N42,Climate!A:A,Climate!B:B)</f>
        <v>Continental</v>
      </c>
      <c r="P42" s="1" t="str">
        <f>LOOKUP(N42,Climate!A:A,Climate!D:D)</f>
        <v>Wet</v>
      </c>
      <c r="Q42" s="1" t="str">
        <f>LOOKUP(N42,Climate!A:A,Climate!C:C)</f>
        <v>Hot, Wet</v>
      </c>
      <c r="R42" s="1" t="s">
        <v>390</v>
      </c>
    </row>
    <row r="43" spans="1:18" x14ac:dyDescent="0.2">
      <c r="A43" s="1">
        <f>A42+1</f>
        <v>41</v>
      </c>
      <c r="B43" s="5" t="s">
        <v>21</v>
      </c>
      <c r="C43" s="1" t="str">
        <f>RIGHT(B43,2)</f>
        <v>KS</v>
      </c>
      <c r="D43" s="5">
        <v>0</v>
      </c>
      <c r="E43" s="6"/>
      <c r="F43" s="21">
        <v>0</v>
      </c>
      <c r="G43" s="5" t="s">
        <v>382</v>
      </c>
      <c r="J43" s="13">
        <v>-97.330053000000007</v>
      </c>
      <c r="K43" s="13">
        <v>37.687176100000002</v>
      </c>
      <c r="L43" s="5"/>
      <c r="M43" s="1" t="s">
        <v>257</v>
      </c>
      <c r="N43" s="1" t="s">
        <v>288</v>
      </c>
      <c r="O43" s="1" t="str">
        <f>LOOKUP(N43,Climate!A:A,Climate!B:B)</f>
        <v>Temperate</v>
      </c>
      <c r="P43" s="1" t="str">
        <f>LOOKUP(N43,Climate!A:A,Climate!D:D)</f>
        <v>Wet</v>
      </c>
      <c r="Q43" s="1" t="str">
        <f>LOOKUP(N43,Climate!A:A,Climate!C:C)</f>
        <v>Hot, Wet</v>
      </c>
      <c r="R43" s="1" t="s">
        <v>390</v>
      </c>
    </row>
    <row r="44" spans="1:18" x14ac:dyDescent="0.2">
      <c r="A44" s="1">
        <f>A43+1</f>
        <v>42</v>
      </c>
      <c r="B44" s="5" t="s">
        <v>55</v>
      </c>
      <c r="C44" s="1" t="str">
        <f>RIGHT(B44,2)</f>
        <v>KY</v>
      </c>
      <c r="D44" s="5">
        <v>1</v>
      </c>
      <c r="E44" s="6" t="s">
        <v>110</v>
      </c>
      <c r="F44" s="21">
        <v>2.2999999999999998</v>
      </c>
      <c r="G44" s="5" t="s">
        <v>383</v>
      </c>
      <c r="J44" s="13">
        <v>-84.873283499999999</v>
      </c>
      <c r="K44" s="13">
        <v>38.200905499999998</v>
      </c>
      <c r="L44" s="5"/>
      <c r="M44" s="24" t="s">
        <v>276</v>
      </c>
      <c r="N44" s="1" t="s">
        <v>288</v>
      </c>
      <c r="O44" s="1" t="str">
        <f>LOOKUP(N44,Climate!A:A,Climate!B:B)</f>
        <v>Temperate</v>
      </c>
      <c r="P44" s="1" t="str">
        <f>LOOKUP(N44,Climate!A:A,Climate!D:D)</f>
        <v>Wet</v>
      </c>
      <c r="Q44" s="1" t="str">
        <f>LOOKUP(N44,Climate!A:A,Climate!C:C)</f>
        <v>Hot, Wet</v>
      </c>
      <c r="R44" s="1" t="s">
        <v>353</v>
      </c>
    </row>
    <row r="45" spans="1:18" x14ac:dyDescent="0.2">
      <c r="A45" s="1">
        <f>A44+1</f>
        <v>43</v>
      </c>
      <c r="B45" s="5" t="s">
        <v>56</v>
      </c>
      <c r="C45" s="1" t="str">
        <f>RIGHT(B45,2)</f>
        <v>KY</v>
      </c>
      <c r="D45" s="5">
        <v>1</v>
      </c>
      <c r="E45" s="6" t="s">
        <v>110</v>
      </c>
      <c r="F45" s="21">
        <v>7.6</v>
      </c>
      <c r="G45" s="5" t="s">
        <v>382</v>
      </c>
      <c r="H45" s="4">
        <v>1361946</v>
      </c>
      <c r="J45" s="13">
        <v>-85.758455699999999</v>
      </c>
      <c r="K45" s="13">
        <v>38.252664699999997</v>
      </c>
      <c r="L45" s="5"/>
      <c r="M45" s="1" t="s">
        <v>244</v>
      </c>
      <c r="N45" s="1" t="s">
        <v>288</v>
      </c>
      <c r="O45" s="1" t="str">
        <f>LOOKUP(N45,Climate!A:A,Climate!B:B)</f>
        <v>Temperate</v>
      </c>
      <c r="P45" s="1" t="str">
        <f>LOOKUP(N45,Climate!A:A,Climate!D:D)</f>
        <v>Wet</v>
      </c>
      <c r="Q45" s="1" t="str">
        <f>LOOKUP(N45,Climate!A:A,Climate!C:C)</f>
        <v>Hot, Wet</v>
      </c>
      <c r="R45" s="1" t="s">
        <v>353</v>
      </c>
    </row>
    <row r="46" spans="1:18" x14ac:dyDescent="0.2">
      <c r="A46" s="1">
        <f>A45+1</f>
        <v>44</v>
      </c>
      <c r="B46" s="5" t="s">
        <v>57</v>
      </c>
      <c r="C46" s="1" t="str">
        <f>RIGHT(B46,2)</f>
        <v>LA</v>
      </c>
      <c r="D46" s="5">
        <v>1</v>
      </c>
      <c r="E46" s="6"/>
      <c r="F46" s="21">
        <v>0</v>
      </c>
      <c r="G46" s="5" t="s">
        <v>383</v>
      </c>
      <c r="J46" s="13">
        <v>-91.187146600000005</v>
      </c>
      <c r="K46" s="13">
        <v>30.451467699999998</v>
      </c>
      <c r="L46" s="5"/>
      <c r="M46" s="24" t="s">
        <v>275</v>
      </c>
      <c r="N46" s="1" t="s">
        <v>288</v>
      </c>
      <c r="O46" s="1" t="str">
        <f>LOOKUP(N46,Climate!A:A,Climate!B:B)</f>
        <v>Temperate</v>
      </c>
      <c r="P46" s="1" t="str">
        <f>LOOKUP(N46,Climate!A:A,Climate!D:D)</f>
        <v>Wet</v>
      </c>
      <c r="Q46" s="1" t="str">
        <f>LOOKUP(N46,Climate!A:A,Climate!C:C)</f>
        <v>Hot, Wet</v>
      </c>
      <c r="R46" s="1" t="s">
        <v>171</v>
      </c>
    </row>
    <row r="47" spans="1:18" x14ac:dyDescent="0.2">
      <c r="A47" s="1">
        <f>A46+1</f>
        <v>45</v>
      </c>
      <c r="B47" s="5" t="s">
        <v>58</v>
      </c>
      <c r="C47" s="1" t="str">
        <f>RIGHT(B47,2)</f>
        <v>LA</v>
      </c>
      <c r="D47" s="5">
        <v>1</v>
      </c>
      <c r="E47" s="6" t="s">
        <v>111</v>
      </c>
      <c r="F47" s="21">
        <f>5.4+11+7.5</f>
        <v>23.9</v>
      </c>
      <c r="G47" s="5" t="s">
        <v>382</v>
      </c>
      <c r="J47" s="13">
        <v>-90.071532300000001</v>
      </c>
      <c r="K47" s="13">
        <v>29.951065799999999</v>
      </c>
      <c r="L47" s="5"/>
      <c r="M47" s="1" t="s">
        <v>258</v>
      </c>
      <c r="N47" s="1" t="s">
        <v>288</v>
      </c>
      <c r="O47" s="1" t="str">
        <f>LOOKUP(N47,Climate!A:A,Climate!B:B)</f>
        <v>Temperate</v>
      </c>
      <c r="P47" s="1" t="str">
        <f>LOOKUP(N47,Climate!A:A,Climate!D:D)</f>
        <v>Wet</v>
      </c>
      <c r="Q47" s="1" t="str">
        <f>LOOKUP(N47,Climate!A:A,Climate!C:C)</f>
        <v>Hot, Wet</v>
      </c>
      <c r="R47" s="1" t="s">
        <v>171</v>
      </c>
    </row>
    <row r="48" spans="1:18" x14ac:dyDescent="0.2">
      <c r="A48" s="1">
        <f>A47+1</f>
        <v>46</v>
      </c>
      <c r="B48" s="5" t="s">
        <v>0</v>
      </c>
      <c r="C48" s="1" t="str">
        <f>RIGHT(B48,2)</f>
        <v>MA</v>
      </c>
      <c r="D48" s="5">
        <v>1</v>
      </c>
      <c r="E48" s="6" t="s">
        <v>112</v>
      </c>
      <c r="F48" s="21">
        <f>9.21+8.9</f>
        <v>18.11</v>
      </c>
      <c r="G48" s="5" t="s">
        <v>383</v>
      </c>
      <c r="H48" s="4">
        <v>4900550</v>
      </c>
      <c r="J48" s="13">
        <v>-71.058880099999996</v>
      </c>
      <c r="K48" s="13">
        <v>42.360082499999997</v>
      </c>
      <c r="L48" s="5"/>
      <c r="M48" s="1" t="s">
        <v>196</v>
      </c>
      <c r="N48" s="1" t="s">
        <v>294</v>
      </c>
      <c r="O48" s="1" t="str">
        <f>LOOKUP(N48,Climate!A:A,Climate!B:B)</f>
        <v>Continental</v>
      </c>
      <c r="P48" s="1" t="str">
        <f>LOOKUP(N48,Climate!A:A,Climate!D:D)</f>
        <v>Wet</v>
      </c>
      <c r="Q48" s="1" t="str">
        <f>LOOKUP(N48,Climate!A:A,Climate!C:C)</f>
        <v>Hot, Wet</v>
      </c>
      <c r="R48" s="1" t="s">
        <v>350</v>
      </c>
    </row>
    <row r="49" spans="1:18" x14ac:dyDescent="0.2">
      <c r="A49" s="1">
        <f>A48+1</f>
        <v>47</v>
      </c>
      <c r="B49" s="5" t="s">
        <v>59</v>
      </c>
      <c r="C49" s="1" t="str">
        <f>RIGHT(B49,2)</f>
        <v>MD</v>
      </c>
      <c r="D49" s="5">
        <v>1</v>
      </c>
      <c r="E49" s="6" t="s">
        <v>114</v>
      </c>
      <c r="F49" s="21"/>
      <c r="G49" s="5" t="s">
        <v>383</v>
      </c>
      <c r="J49" s="13">
        <v>-76.492182900000003</v>
      </c>
      <c r="K49" s="13">
        <v>38.978445299999997</v>
      </c>
      <c r="L49" s="5"/>
      <c r="M49" s="24" t="s">
        <v>233</v>
      </c>
      <c r="N49" s="1" t="s">
        <v>288</v>
      </c>
      <c r="O49" s="1" t="str">
        <f>LOOKUP(N49,Climate!A:A,Climate!B:B)</f>
        <v>Temperate</v>
      </c>
      <c r="P49" s="1" t="str">
        <f>LOOKUP(N49,Climate!A:A,Climate!D:D)</f>
        <v>Wet</v>
      </c>
      <c r="Q49" s="1" t="str">
        <f>LOOKUP(N49,Climate!A:A,Climate!C:C)</f>
        <v>Hot, Wet</v>
      </c>
      <c r="R49" s="1" t="s">
        <v>350</v>
      </c>
    </row>
    <row r="50" spans="1:18" x14ac:dyDescent="0.2">
      <c r="A50" s="1">
        <f>A49+1</f>
        <v>48</v>
      </c>
      <c r="B50" s="5" t="s">
        <v>60</v>
      </c>
      <c r="C50" s="1" t="str">
        <f>RIGHT(B50,2)</f>
        <v>MD</v>
      </c>
      <c r="D50" s="5">
        <v>1</v>
      </c>
      <c r="E50" s="6" t="s">
        <v>117</v>
      </c>
      <c r="F50" s="21"/>
      <c r="G50" s="5" t="s">
        <v>382</v>
      </c>
      <c r="H50" s="4">
        <v>2835672</v>
      </c>
      <c r="J50" s="13">
        <v>-76.612189299999997</v>
      </c>
      <c r="K50" s="13">
        <v>39.290384799999998</v>
      </c>
      <c r="L50" s="5"/>
      <c r="M50" s="1" t="s">
        <v>233</v>
      </c>
      <c r="N50" s="1" t="s">
        <v>288</v>
      </c>
      <c r="O50" s="1" t="str">
        <f>LOOKUP(N50,Climate!A:A,Climate!B:B)</f>
        <v>Temperate</v>
      </c>
      <c r="P50" s="1" t="str">
        <f>LOOKUP(N50,Climate!A:A,Climate!D:D)</f>
        <v>Wet</v>
      </c>
      <c r="Q50" s="1" t="str">
        <f>LOOKUP(N50,Climate!A:A,Climate!C:C)</f>
        <v>Hot, Wet</v>
      </c>
      <c r="R50" s="1" t="s">
        <v>350</v>
      </c>
    </row>
    <row r="51" spans="1:18" x14ac:dyDescent="0.2">
      <c r="A51" s="1">
        <f>A50+1</f>
        <v>49</v>
      </c>
      <c r="B51" s="5" t="s">
        <v>1</v>
      </c>
      <c r="C51" s="1" t="str">
        <f>RIGHT(B51,2)</f>
        <v>ME</v>
      </c>
      <c r="D51" s="5">
        <v>1</v>
      </c>
      <c r="E51" s="6" t="s">
        <v>112</v>
      </c>
      <c r="F51" s="21">
        <v>3.2</v>
      </c>
      <c r="G51" s="5" t="s">
        <v>383</v>
      </c>
      <c r="J51" s="13">
        <v>-69.779489699999999</v>
      </c>
      <c r="K51" s="13">
        <v>44.310624099999998</v>
      </c>
      <c r="L51" s="5"/>
      <c r="M51" s="1" t="s">
        <v>197</v>
      </c>
      <c r="N51" s="1" t="s">
        <v>298</v>
      </c>
      <c r="O51" s="1" t="str">
        <f>LOOKUP(N51,Climate!A:A,Climate!B:B)</f>
        <v>Continental</v>
      </c>
      <c r="P51" s="1" t="str">
        <f>LOOKUP(N51,Climate!A:A,Climate!D:D)</f>
        <v>Wet</v>
      </c>
      <c r="Q51" s="1" t="str">
        <f>LOOKUP(N51,Climate!A:A,Climate!C:C)</f>
        <v>Warm, Wet</v>
      </c>
      <c r="R51" s="1" t="s">
        <v>350</v>
      </c>
    </row>
    <row r="52" spans="1:18" x14ac:dyDescent="0.2">
      <c r="A52" s="1">
        <f>A51+1</f>
        <v>50</v>
      </c>
      <c r="B52" s="5" t="s">
        <v>2</v>
      </c>
      <c r="C52" s="1" t="str">
        <f>RIGHT(B52,2)</f>
        <v>ME</v>
      </c>
      <c r="D52" s="5">
        <v>1</v>
      </c>
      <c r="E52" s="6" t="s">
        <v>112</v>
      </c>
      <c r="F52" s="21">
        <v>5.2</v>
      </c>
      <c r="G52" s="5" t="s">
        <v>382</v>
      </c>
      <c r="J52" s="13">
        <v>-70.256818899999999</v>
      </c>
      <c r="K52" s="13">
        <v>43.659099300000001</v>
      </c>
      <c r="L52" s="5"/>
      <c r="M52" s="1" t="s">
        <v>259</v>
      </c>
      <c r="N52" s="1" t="s">
        <v>298</v>
      </c>
      <c r="O52" s="1" t="str">
        <f>LOOKUP(N52,Climate!A:A,Climate!B:B)</f>
        <v>Continental</v>
      </c>
      <c r="P52" s="1" t="str">
        <f>LOOKUP(N52,Climate!A:A,Climate!D:D)</f>
        <v>Wet</v>
      </c>
      <c r="Q52" s="1" t="str">
        <f>LOOKUP(N52,Climate!A:A,Climate!C:C)</f>
        <v>Warm, Wet</v>
      </c>
      <c r="R52" s="1" t="s">
        <v>350</v>
      </c>
    </row>
    <row r="53" spans="1:18" x14ac:dyDescent="0.2">
      <c r="A53" s="1">
        <f>A52+1</f>
        <v>51</v>
      </c>
      <c r="B53" s="5" t="s">
        <v>22</v>
      </c>
      <c r="C53" s="1" t="str">
        <f>RIGHT(B53,2)</f>
        <v>MI</v>
      </c>
      <c r="D53" s="5">
        <v>1</v>
      </c>
      <c r="E53" s="6" t="s">
        <v>117</v>
      </c>
      <c r="F53" s="21">
        <v>4.3</v>
      </c>
      <c r="G53" s="5" t="s">
        <v>382</v>
      </c>
      <c r="H53" s="4">
        <v>4345761</v>
      </c>
      <c r="J53" s="13">
        <v>-83.0457538</v>
      </c>
      <c r="K53" s="13">
        <v>42.331426999999998</v>
      </c>
      <c r="L53" s="5"/>
      <c r="M53" s="1" t="s">
        <v>387</v>
      </c>
      <c r="N53" s="1" t="s">
        <v>294</v>
      </c>
      <c r="O53" s="1" t="str">
        <f>LOOKUP(N53,Climate!A:A,Climate!B:B)</f>
        <v>Continental</v>
      </c>
      <c r="P53" s="1" t="str">
        <f>LOOKUP(N53,Climate!A:A,Climate!D:D)</f>
        <v>Wet</v>
      </c>
      <c r="Q53" s="1" t="str">
        <f>LOOKUP(N53,Climate!A:A,Climate!C:C)</f>
        <v>Hot, Wet</v>
      </c>
      <c r="R53" s="1" t="s">
        <v>390</v>
      </c>
    </row>
    <row r="54" spans="1:18" x14ac:dyDescent="0.2">
      <c r="A54" s="1">
        <f>A53+1</f>
        <v>52</v>
      </c>
      <c r="B54" s="1" t="s">
        <v>23</v>
      </c>
      <c r="C54" s="1" t="str">
        <f>RIGHT(B54,2)</f>
        <v>MI</v>
      </c>
      <c r="D54" s="5">
        <v>1</v>
      </c>
      <c r="E54" s="6" t="s">
        <v>117</v>
      </c>
      <c r="F54" s="21"/>
      <c r="G54" s="1" t="s">
        <v>384</v>
      </c>
      <c r="H54" s="4">
        <v>1157752</v>
      </c>
      <c r="J54" s="13">
        <v>-85.668086299999999</v>
      </c>
      <c r="K54" s="13">
        <v>42.9633599</v>
      </c>
      <c r="L54" s="5"/>
      <c r="M54" s="1" t="s">
        <v>246</v>
      </c>
      <c r="N54" s="1" t="s">
        <v>294</v>
      </c>
      <c r="O54" s="1" t="str">
        <f>LOOKUP(N54,Climate!A:A,Climate!B:B)</f>
        <v>Continental</v>
      </c>
      <c r="P54" s="1" t="str">
        <f>LOOKUP(N54,Climate!A:A,Climate!D:D)</f>
        <v>Wet</v>
      </c>
      <c r="Q54" s="1" t="str">
        <f>LOOKUP(N54,Climate!A:A,Climate!C:C)</f>
        <v>Hot, Wet</v>
      </c>
      <c r="R54" s="1" t="s">
        <v>390</v>
      </c>
    </row>
    <row r="55" spans="1:18" x14ac:dyDescent="0.2">
      <c r="A55" s="1">
        <f>A54+1</f>
        <v>53</v>
      </c>
      <c r="B55" s="5" t="s">
        <v>24</v>
      </c>
      <c r="C55" s="1" t="str">
        <f>RIGHT(B55,2)</f>
        <v>MI</v>
      </c>
      <c r="D55" s="5">
        <v>1</v>
      </c>
      <c r="E55" s="6" t="s">
        <v>117</v>
      </c>
      <c r="F55" s="21"/>
      <c r="G55" s="5" t="s">
        <v>383</v>
      </c>
      <c r="J55" s="13">
        <v>-84.555534699999995</v>
      </c>
      <c r="K55" s="13">
        <v>42.732534999999999</v>
      </c>
      <c r="L55" s="5"/>
      <c r="M55" s="1" t="s">
        <v>198</v>
      </c>
      <c r="N55" s="1" t="s">
        <v>298</v>
      </c>
      <c r="O55" s="1" t="str">
        <f>LOOKUP(N55,Climate!A:A,Climate!B:B)</f>
        <v>Continental</v>
      </c>
      <c r="P55" s="1" t="str">
        <f>LOOKUP(N55,Climate!A:A,Climate!D:D)</f>
        <v>Wet</v>
      </c>
      <c r="Q55" s="1" t="str">
        <f>LOOKUP(N55,Climate!A:A,Climate!C:C)</f>
        <v>Warm, Wet</v>
      </c>
      <c r="R55" s="1" t="s">
        <v>390</v>
      </c>
    </row>
    <row r="56" spans="1:18" s="11" customFormat="1" x14ac:dyDescent="0.2">
      <c r="A56" s="1">
        <f>A55+1</f>
        <v>54</v>
      </c>
      <c r="B56" s="5" t="s">
        <v>28</v>
      </c>
      <c r="C56" s="1" t="str">
        <f>RIGHT(B56,2)</f>
        <v>MN</v>
      </c>
      <c r="D56" s="5">
        <v>0</v>
      </c>
      <c r="E56" s="6"/>
      <c r="F56" s="21">
        <v>0</v>
      </c>
      <c r="G56" s="5" t="s">
        <v>383</v>
      </c>
      <c r="H56" s="4">
        <v>3693729</v>
      </c>
      <c r="I56" s="1"/>
      <c r="J56" s="13">
        <v>-93.265010799999999</v>
      </c>
      <c r="K56" s="13">
        <v>44.977753</v>
      </c>
      <c r="L56" s="5"/>
      <c r="M56" s="1" t="s">
        <v>199</v>
      </c>
      <c r="N56" s="1" t="s">
        <v>294</v>
      </c>
      <c r="O56" s="1" t="str">
        <f>LOOKUP(N56,Climate!A:A,Climate!B:B)</f>
        <v>Continental</v>
      </c>
      <c r="P56" s="1" t="str">
        <f>LOOKUP(N56,Climate!A:A,Climate!D:D)</f>
        <v>Wet</v>
      </c>
      <c r="Q56" s="1" t="str">
        <f>LOOKUP(N56,Climate!A:A,Climate!C:C)</f>
        <v>Hot, Wet</v>
      </c>
      <c r="R56" s="1" t="s">
        <v>390</v>
      </c>
    </row>
    <row r="57" spans="1:18" x14ac:dyDescent="0.2">
      <c r="A57" s="1">
        <f>A56+1</f>
        <v>55</v>
      </c>
      <c r="B57" s="5" t="s">
        <v>26</v>
      </c>
      <c r="C57" s="1" t="str">
        <f>RIGHT(B57,2)</f>
        <v>MO</v>
      </c>
      <c r="D57" s="5">
        <v>1</v>
      </c>
      <c r="E57" s="6" t="s">
        <v>110</v>
      </c>
      <c r="F57" s="21">
        <v>3.9</v>
      </c>
      <c r="G57" s="5" t="s">
        <v>383</v>
      </c>
      <c r="J57" s="13">
        <v>-92.173516399999997</v>
      </c>
      <c r="K57" s="13">
        <v>38.576701700000001</v>
      </c>
      <c r="L57" s="5"/>
      <c r="M57" s="24" t="s">
        <v>271</v>
      </c>
      <c r="N57" s="1" t="s">
        <v>294</v>
      </c>
      <c r="O57" s="1" t="str">
        <f>LOOKUP(N57,Climate!A:A,Climate!B:B)</f>
        <v>Continental</v>
      </c>
      <c r="P57" s="1" t="str">
        <f>LOOKUP(N57,Climate!A:A,Climate!D:D)</f>
        <v>Wet</v>
      </c>
      <c r="Q57" s="1" t="str">
        <f>LOOKUP(N57,Climate!A:A,Climate!C:C)</f>
        <v>Hot, Wet</v>
      </c>
      <c r="R57" s="1" t="s">
        <v>390</v>
      </c>
    </row>
    <row r="58" spans="1:18" x14ac:dyDescent="0.2">
      <c r="A58" s="1">
        <f>A57+1</f>
        <v>56</v>
      </c>
      <c r="B58" s="1" t="s">
        <v>25</v>
      </c>
      <c r="C58" s="1" t="str">
        <f>RIGHT(B58,2)</f>
        <v>MO</v>
      </c>
      <c r="D58" s="5">
        <v>1</v>
      </c>
      <c r="E58" s="9" t="s">
        <v>110</v>
      </c>
      <c r="F58" s="28">
        <v>7.9</v>
      </c>
      <c r="G58" s="1" t="s">
        <v>384</v>
      </c>
      <c r="H58" s="4">
        <v>2209494</v>
      </c>
      <c r="J58" s="13">
        <v>-94.578566699999996</v>
      </c>
      <c r="K58" s="13">
        <v>39.099726500000003</v>
      </c>
      <c r="L58" s="29"/>
      <c r="M58" s="1" t="s">
        <v>239</v>
      </c>
      <c r="N58" s="1" t="s">
        <v>294</v>
      </c>
      <c r="O58" s="1" t="str">
        <f>LOOKUP(N58,Climate!A:A,Climate!B:B)</f>
        <v>Continental</v>
      </c>
      <c r="P58" s="1" t="str">
        <f>LOOKUP(N58,Climate!A:A,Climate!D:D)</f>
        <v>Wet</v>
      </c>
      <c r="Q58" s="1" t="str">
        <f>LOOKUP(N58,Climate!A:A,Climate!C:C)</f>
        <v>Hot, Wet</v>
      </c>
      <c r="R58" s="1" t="s">
        <v>390</v>
      </c>
    </row>
    <row r="59" spans="1:18" x14ac:dyDescent="0.2">
      <c r="A59" s="1">
        <f>A58+1</f>
        <v>57</v>
      </c>
      <c r="B59" s="5" t="s">
        <v>27</v>
      </c>
      <c r="C59" s="1" t="str">
        <f>RIGHT(B59,2)</f>
        <v>MO</v>
      </c>
      <c r="D59" s="5">
        <v>1</v>
      </c>
      <c r="E59" s="6" t="s">
        <v>110</v>
      </c>
      <c r="F59" s="21">
        <v>12.4</v>
      </c>
      <c r="G59" s="5" t="s">
        <v>382</v>
      </c>
      <c r="H59" s="4">
        <v>2801319</v>
      </c>
      <c r="I59" s="1" t="s">
        <v>140</v>
      </c>
      <c r="J59" s="13">
        <v>-90.199404200000004</v>
      </c>
      <c r="K59" s="13">
        <v>38.627002500000003</v>
      </c>
      <c r="L59" s="5"/>
      <c r="M59" s="1" t="s">
        <v>226</v>
      </c>
      <c r="N59" s="1" t="s">
        <v>288</v>
      </c>
      <c r="O59" s="1" t="str">
        <f>LOOKUP(N59,Climate!A:A,Climate!B:B)</f>
        <v>Temperate</v>
      </c>
      <c r="P59" s="1" t="str">
        <f>LOOKUP(N59,Climate!A:A,Climate!D:D)</f>
        <v>Wet</v>
      </c>
      <c r="Q59" s="1" t="str">
        <f>LOOKUP(N59,Climate!A:A,Climate!C:C)</f>
        <v>Hot, Wet</v>
      </c>
      <c r="R59" s="1" t="s">
        <v>390</v>
      </c>
    </row>
    <row r="60" spans="1:18" x14ac:dyDescent="0.2">
      <c r="A60" s="1">
        <f>A59+1</f>
        <v>58</v>
      </c>
      <c r="B60" s="5" t="s">
        <v>61</v>
      </c>
      <c r="C60" s="1" t="str">
        <f>RIGHT(B60,2)</f>
        <v>MS</v>
      </c>
      <c r="D60" s="5">
        <v>1</v>
      </c>
      <c r="E60" s="6"/>
      <c r="F60" s="21">
        <v>0</v>
      </c>
      <c r="G60" s="5" t="s">
        <v>383</v>
      </c>
      <c r="J60" s="13">
        <v>-90.184810299999995</v>
      </c>
      <c r="K60" s="13">
        <v>32.298757299999998</v>
      </c>
      <c r="L60" s="5"/>
      <c r="M60" s="1" t="s">
        <v>200</v>
      </c>
      <c r="N60" s="1" t="s">
        <v>288</v>
      </c>
      <c r="O60" s="1" t="str">
        <f>LOOKUP(N60,Climate!A:A,Climate!B:B)</f>
        <v>Temperate</v>
      </c>
      <c r="P60" s="1" t="str">
        <f>LOOKUP(N60,Climate!A:A,Climate!D:D)</f>
        <v>Wet</v>
      </c>
      <c r="Q60" s="1" t="str">
        <f>LOOKUP(N60,Climate!A:A,Climate!C:C)</f>
        <v>Hot, Wet</v>
      </c>
      <c r="R60" s="1" t="s">
        <v>353</v>
      </c>
    </row>
    <row r="61" spans="1:18" x14ac:dyDescent="0.2">
      <c r="A61" s="1">
        <f>A60+1</f>
        <v>59</v>
      </c>
      <c r="B61" s="5" t="s">
        <v>88</v>
      </c>
      <c r="C61" s="1" t="str">
        <f>RIGHT(B61,2)</f>
        <v>MT</v>
      </c>
      <c r="D61" s="5">
        <v>0</v>
      </c>
      <c r="E61" s="6"/>
      <c r="F61" s="21">
        <v>0</v>
      </c>
      <c r="G61" s="5" t="s">
        <v>382</v>
      </c>
      <c r="J61" s="13">
        <v>-108.5006904</v>
      </c>
      <c r="K61" s="13">
        <v>45.783285599999999</v>
      </c>
      <c r="L61" s="5"/>
      <c r="M61" s="1" t="s">
        <v>222</v>
      </c>
      <c r="N61" s="1" t="s">
        <v>299</v>
      </c>
      <c r="O61" s="1" t="str">
        <f>LOOKUP(N61,Climate!A:A,Climate!B:B)</f>
        <v>Arid Cold</v>
      </c>
      <c r="P61" s="1" t="str">
        <f>LOOKUP(N61,Climate!A:A,Climate!D:D)</f>
        <v>Dry</v>
      </c>
      <c r="Q61" s="1" t="str">
        <f>LOOKUP(N61,Climate!A:A,Climate!C:C)</f>
        <v>Dry</v>
      </c>
      <c r="R61" s="1" t="s">
        <v>389</v>
      </c>
    </row>
    <row r="62" spans="1:18" x14ac:dyDescent="0.2">
      <c r="A62" s="1">
        <f>A61+1</f>
        <v>60</v>
      </c>
      <c r="B62" s="1" t="s">
        <v>160</v>
      </c>
      <c r="C62" s="1" t="str">
        <f>RIGHT(B62,2)</f>
        <v>MT</v>
      </c>
      <c r="D62" s="12">
        <v>0</v>
      </c>
      <c r="F62" s="22">
        <v>0</v>
      </c>
      <c r="G62" s="1" t="s">
        <v>385</v>
      </c>
      <c r="I62" s="1" t="s">
        <v>149</v>
      </c>
      <c r="J62" s="14">
        <v>-111.047222</v>
      </c>
      <c r="K62" s="14">
        <v>45.677778000000004</v>
      </c>
      <c r="M62" s="24" t="s">
        <v>201</v>
      </c>
      <c r="N62" s="1" t="s">
        <v>298</v>
      </c>
      <c r="O62" s="1" t="str">
        <f>LOOKUP(N62,Climate!A:A,Climate!B:B)</f>
        <v>Continental</v>
      </c>
      <c r="P62" s="1" t="str">
        <f>LOOKUP(N62,Climate!A:A,Climate!D:D)</f>
        <v>Wet</v>
      </c>
      <c r="Q62" s="1" t="str">
        <f>LOOKUP(N62,Climate!A:A,Climate!C:C)</f>
        <v>Warm, Wet</v>
      </c>
      <c r="R62" s="1" t="s">
        <v>389</v>
      </c>
    </row>
    <row r="63" spans="1:18" x14ac:dyDescent="0.2">
      <c r="A63" s="1">
        <f>A62+1</f>
        <v>61</v>
      </c>
      <c r="B63" s="5" t="s">
        <v>89</v>
      </c>
      <c r="C63" s="1" t="str">
        <f>RIGHT(B63,2)</f>
        <v>MT</v>
      </c>
      <c r="D63" s="5">
        <v>0</v>
      </c>
      <c r="E63" s="6"/>
      <c r="F63" s="21">
        <v>0</v>
      </c>
      <c r="G63" s="5" t="s">
        <v>383</v>
      </c>
      <c r="J63" s="13">
        <v>-112.03910569999999</v>
      </c>
      <c r="K63" s="13">
        <v>46.589145199999997</v>
      </c>
      <c r="L63" s="5"/>
      <c r="M63" s="1" t="s">
        <v>201</v>
      </c>
      <c r="N63" s="1" t="s">
        <v>289</v>
      </c>
      <c r="O63" s="1" t="str">
        <f>LOOKUP(N63,Climate!A:A,Climate!B:B)</f>
        <v>Arid Cold</v>
      </c>
      <c r="P63" s="1" t="str">
        <f>LOOKUP(N63,Climate!A:A,Climate!D:D)</f>
        <v>Dry</v>
      </c>
      <c r="Q63" s="1" t="str">
        <f>LOOKUP(N63,Climate!A:A,Climate!C:C)</f>
        <v>Dry</v>
      </c>
      <c r="R63" s="1" t="s">
        <v>389</v>
      </c>
    </row>
    <row r="64" spans="1:18" x14ac:dyDescent="0.2">
      <c r="A64" s="1">
        <f>A63+1</f>
        <v>62</v>
      </c>
      <c r="B64" s="5" t="s">
        <v>63</v>
      </c>
      <c r="C64" s="1" t="str">
        <f>RIGHT(B64,2)</f>
        <v>NC</v>
      </c>
      <c r="D64" s="5">
        <v>1</v>
      </c>
      <c r="E64" s="6" t="s">
        <v>120</v>
      </c>
      <c r="F64" s="21"/>
      <c r="G64" s="5" t="s">
        <v>382</v>
      </c>
      <c r="H64" s="4">
        <v>2756069</v>
      </c>
      <c r="J64" s="13">
        <v>-80.843126699999999</v>
      </c>
      <c r="K64" s="13">
        <v>35.227086900000003</v>
      </c>
      <c r="L64" s="5"/>
      <c r="M64" s="1" t="s">
        <v>235</v>
      </c>
      <c r="N64" s="1" t="s">
        <v>288</v>
      </c>
      <c r="O64" s="1" t="str">
        <f>LOOKUP(N64,Climate!A:A,Climate!B:B)</f>
        <v>Temperate</v>
      </c>
      <c r="P64" s="1" t="str">
        <f>LOOKUP(N64,Climate!A:A,Climate!D:D)</f>
        <v>Wet</v>
      </c>
      <c r="Q64" s="1" t="str">
        <f>LOOKUP(N64,Climate!A:A,Climate!C:C)</f>
        <v>Hot, Wet</v>
      </c>
      <c r="R64" s="1" t="s">
        <v>353</v>
      </c>
    </row>
    <row r="65" spans="1:18" s="11" customFormat="1" x14ac:dyDescent="0.2">
      <c r="A65" s="1">
        <f>A64+1</f>
        <v>63</v>
      </c>
      <c r="B65" s="5" t="s">
        <v>62</v>
      </c>
      <c r="C65" s="1" t="str">
        <f>RIGHT(B65,2)</f>
        <v>NC</v>
      </c>
      <c r="D65" s="5">
        <v>1</v>
      </c>
      <c r="E65" s="6" t="s">
        <v>109</v>
      </c>
      <c r="F65" s="21"/>
      <c r="G65" s="5" t="s">
        <v>383</v>
      </c>
      <c r="H65" s="4">
        <v>1484338</v>
      </c>
      <c r="I65" s="1"/>
      <c r="J65" s="13">
        <v>-78.638178699999997</v>
      </c>
      <c r="K65" s="13">
        <v>35.779589700000002</v>
      </c>
      <c r="L65" s="5"/>
      <c r="M65" s="1" t="s">
        <v>202</v>
      </c>
      <c r="N65" s="1" t="s">
        <v>288</v>
      </c>
      <c r="O65" s="1" t="str">
        <f>LOOKUP(N65,Climate!A:A,Climate!B:B)</f>
        <v>Temperate</v>
      </c>
      <c r="P65" s="1" t="str">
        <f>LOOKUP(N65,Climate!A:A,Climate!D:D)</f>
        <v>Wet</v>
      </c>
      <c r="Q65" s="1" t="str">
        <f>LOOKUP(N65,Climate!A:A,Climate!C:C)</f>
        <v>Hot, Wet</v>
      </c>
      <c r="R65" s="1" t="s">
        <v>353</v>
      </c>
    </row>
    <row r="66" spans="1:18" x14ac:dyDescent="0.2">
      <c r="A66" s="1">
        <f>A65+1</f>
        <v>64</v>
      </c>
      <c r="B66" s="5" t="s">
        <v>29</v>
      </c>
      <c r="C66" s="1" t="str">
        <f>RIGHT(B66,2)</f>
        <v>ND</v>
      </c>
      <c r="D66" s="5">
        <v>0</v>
      </c>
      <c r="E66" s="6"/>
      <c r="F66" s="21">
        <v>0</v>
      </c>
      <c r="G66" s="5" t="s">
        <v>383</v>
      </c>
      <c r="J66" s="13">
        <v>-100.7837392</v>
      </c>
      <c r="K66" s="13">
        <v>46.808326800000003</v>
      </c>
      <c r="L66" s="5"/>
      <c r="M66" s="1" t="s">
        <v>203</v>
      </c>
      <c r="N66" s="1" t="s">
        <v>294</v>
      </c>
      <c r="O66" s="1" t="str">
        <f>LOOKUP(N66,Climate!A:A,Climate!B:B)</f>
        <v>Continental</v>
      </c>
      <c r="P66" s="1" t="str">
        <f>LOOKUP(N66,Climate!A:A,Climate!D:D)</f>
        <v>Wet</v>
      </c>
      <c r="Q66" s="1" t="str">
        <f>LOOKUP(N66,Climate!A:A,Climate!C:C)</f>
        <v>Hot, Wet</v>
      </c>
      <c r="R66" s="1" t="s">
        <v>390</v>
      </c>
    </row>
    <row r="67" spans="1:18" x14ac:dyDescent="0.2">
      <c r="A67" s="1">
        <f>A66+1</f>
        <v>65</v>
      </c>
      <c r="B67" s="5" t="s">
        <v>30</v>
      </c>
      <c r="C67" s="1" t="str">
        <f>RIGHT(B67,2)</f>
        <v>ND</v>
      </c>
      <c r="D67" s="5">
        <v>0</v>
      </c>
      <c r="E67" s="6"/>
      <c r="F67" s="21">
        <v>0</v>
      </c>
      <c r="G67" s="5" t="s">
        <v>382</v>
      </c>
      <c r="J67" s="13">
        <v>-96.789803399999997</v>
      </c>
      <c r="K67" s="13">
        <v>46.877186299999998</v>
      </c>
      <c r="L67" s="5"/>
      <c r="M67" s="1" t="s">
        <v>260</v>
      </c>
      <c r="N67" s="1" t="s">
        <v>298</v>
      </c>
      <c r="O67" s="1" t="str">
        <f>LOOKUP(N67,Climate!A:A,Climate!B:B)</f>
        <v>Continental</v>
      </c>
      <c r="P67" s="1" t="str">
        <f>LOOKUP(N67,Climate!A:A,Climate!D:D)</f>
        <v>Wet</v>
      </c>
      <c r="Q67" s="1" t="str">
        <f>LOOKUP(N67,Climate!A:A,Climate!C:C)</f>
        <v>Warm, Wet</v>
      </c>
      <c r="R67" s="1" t="s">
        <v>390</v>
      </c>
    </row>
    <row r="68" spans="1:18" x14ac:dyDescent="0.2">
      <c r="A68" s="1">
        <f>A67+1</f>
        <v>66</v>
      </c>
      <c r="B68" s="5" t="s">
        <v>32</v>
      </c>
      <c r="C68" s="1" t="str">
        <f>RIGHT(B68,2)</f>
        <v>NE</v>
      </c>
      <c r="D68" s="5">
        <v>1</v>
      </c>
      <c r="E68" s="6" t="s">
        <v>110</v>
      </c>
      <c r="F68" s="21">
        <v>3.2</v>
      </c>
      <c r="G68" s="5" t="s">
        <v>383</v>
      </c>
      <c r="J68" s="13">
        <v>-96.702595500000001</v>
      </c>
      <c r="K68" s="13">
        <v>40.813616000000003</v>
      </c>
      <c r="L68" s="5"/>
      <c r="M68" s="1" t="s">
        <v>204</v>
      </c>
      <c r="N68" s="1" t="s">
        <v>294</v>
      </c>
      <c r="O68" s="1" t="str">
        <f>LOOKUP(N68,Climate!A:A,Climate!B:B)</f>
        <v>Continental</v>
      </c>
      <c r="P68" s="1" t="str">
        <f>LOOKUP(N68,Climate!A:A,Climate!D:D)</f>
        <v>Wet</v>
      </c>
      <c r="Q68" s="1" t="str">
        <f>LOOKUP(N68,Climate!A:A,Climate!C:C)</f>
        <v>Hot, Wet</v>
      </c>
      <c r="R68" s="1" t="s">
        <v>390</v>
      </c>
    </row>
    <row r="69" spans="1:18" x14ac:dyDescent="0.2">
      <c r="A69" s="1">
        <f>A68+1</f>
        <v>67</v>
      </c>
      <c r="B69" s="5" t="s">
        <v>31</v>
      </c>
      <c r="C69" s="1" t="str">
        <f>RIGHT(B69,2)</f>
        <v>NE</v>
      </c>
      <c r="D69" s="5">
        <v>1</v>
      </c>
      <c r="E69" s="6" t="s">
        <v>110</v>
      </c>
      <c r="F69" s="21">
        <v>4.2</v>
      </c>
      <c r="G69" s="5" t="s">
        <v>382</v>
      </c>
      <c r="J69" s="13">
        <v>-95.934503399999997</v>
      </c>
      <c r="K69" s="13">
        <v>41.2565369</v>
      </c>
      <c r="L69" s="5"/>
      <c r="M69" s="1" t="s">
        <v>261</v>
      </c>
      <c r="N69" s="30" t="s">
        <v>294</v>
      </c>
      <c r="O69" s="1" t="str">
        <f>LOOKUP(N69,Climate!A:A,Climate!B:B)</f>
        <v>Continental</v>
      </c>
      <c r="P69" s="1" t="str">
        <f>LOOKUP(N69,Climate!A:A,Climate!D:D)</f>
        <v>Wet</v>
      </c>
      <c r="Q69" s="1" t="str">
        <f>LOOKUP(N69,Climate!A:A,Climate!C:C)</f>
        <v>Hot, Wet</v>
      </c>
      <c r="R69" s="1" t="s">
        <v>390</v>
      </c>
    </row>
    <row r="70" spans="1:18" x14ac:dyDescent="0.2">
      <c r="A70" s="1">
        <f>A69+1</f>
        <v>68</v>
      </c>
      <c r="B70" s="5" t="s">
        <v>14</v>
      </c>
      <c r="C70" s="1" t="str">
        <f>RIGHT(B70,2)</f>
        <v>NH</v>
      </c>
      <c r="D70" s="5">
        <v>1</v>
      </c>
      <c r="E70" s="6" t="s">
        <v>112</v>
      </c>
      <c r="F70" s="21"/>
      <c r="G70" s="5" t="s">
        <v>383</v>
      </c>
      <c r="J70" s="13">
        <v>-71.537571799999995</v>
      </c>
      <c r="K70" s="13">
        <v>43.208136600000003</v>
      </c>
      <c r="L70" s="5"/>
      <c r="M70" s="1" t="s">
        <v>205</v>
      </c>
      <c r="N70" s="2" t="s">
        <v>298</v>
      </c>
      <c r="O70" s="1" t="str">
        <f>LOOKUP(N70,Climate!A:A,Climate!B:B)</f>
        <v>Continental</v>
      </c>
      <c r="P70" s="1" t="str">
        <f>LOOKUP(N70,Climate!A:A,Climate!D:D)</f>
        <v>Wet</v>
      </c>
      <c r="Q70" s="1" t="str">
        <f>LOOKUP(N70,Climate!A:A,Climate!C:C)</f>
        <v>Warm, Wet</v>
      </c>
      <c r="R70" s="1" t="s">
        <v>350</v>
      </c>
    </row>
    <row r="71" spans="1:18" x14ac:dyDescent="0.2">
      <c r="A71" s="1">
        <f>A70+1</f>
        <v>69</v>
      </c>
      <c r="B71" s="5" t="s">
        <v>123</v>
      </c>
      <c r="C71" s="1" t="str">
        <f>RIGHT(B71,2)</f>
        <v>NH</v>
      </c>
      <c r="D71" s="5">
        <v>1</v>
      </c>
      <c r="E71" s="6" t="s">
        <v>112</v>
      </c>
      <c r="F71" s="21"/>
      <c r="G71" s="1" t="s">
        <v>382</v>
      </c>
      <c r="J71" s="13">
        <v>-71.463611</v>
      </c>
      <c r="K71" s="13">
        <v>42.990833000000002</v>
      </c>
      <c r="L71" s="5"/>
      <c r="M71" s="1" t="s">
        <v>272</v>
      </c>
      <c r="N71" s="2" t="s">
        <v>294</v>
      </c>
      <c r="O71" s="1" t="str">
        <f>LOOKUP(N71,Climate!A:A,Climate!B:B)</f>
        <v>Continental</v>
      </c>
      <c r="P71" s="1" t="str">
        <f>LOOKUP(N71,Climate!A:A,Climate!D:D)</f>
        <v>Wet</v>
      </c>
      <c r="Q71" s="1" t="str">
        <f>LOOKUP(N71,Climate!A:A,Climate!C:C)</f>
        <v>Hot, Wet</v>
      </c>
      <c r="R71" s="1" t="s">
        <v>350</v>
      </c>
    </row>
    <row r="72" spans="1:18" s="11" customFormat="1" x14ac:dyDescent="0.2">
      <c r="A72" s="1">
        <f>A71+1</f>
        <v>70</v>
      </c>
      <c r="B72" s="5" t="s">
        <v>129</v>
      </c>
      <c r="C72" s="1" t="str">
        <f>RIGHT(B72,2)</f>
        <v>NJ</v>
      </c>
      <c r="D72" s="5">
        <v>0</v>
      </c>
      <c r="E72" s="6"/>
      <c r="F72" s="21">
        <v>0</v>
      </c>
      <c r="G72" s="1" t="s">
        <v>382</v>
      </c>
      <c r="H72" s="4"/>
      <c r="I72" s="1"/>
      <c r="J72" s="13">
        <v>-74.424999999999997</v>
      </c>
      <c r="K72" s="13">
        <v>39.362499999999997</v>
      </c>
      <c r="L72" s="5"/>
      <c r="M72" s="1" t="s">
        <v>250</v>
      </c>
      <c r="N72" s="2" t="s">
        <v>288</v>
      </c>
      <c r="O72" s="1" t="str">
        <f>LOOKUP(N72,Climate!A:A,Climate!B:B)</f>
        <v>Temperate</v>
      </c>
      <c r="P72" s="1" t="str">
        <f>LOOKUP(N72,Climate!A:A,Climate!D:D)</f>
        <v>Wet</v>
      </c>
      <c r="Q72" s="1" t="str">
        <f>LOOKUP(N72,Climate!A:A,Climate!C:C)</f>
        <v>Hot, Wet</v>
      </c>
      <c r="R72" s="1" t="s">
        <v>350</v>
      </c>
    </row>
    <row r="73" spans="1:18" x14ac:dyDescent="0.2">
      <c r="A73" s="1">
        <f>A72+1</f>
        <v>71</v>
      </c>
      <c r="B73" s="5" t="s">
        <v>3</v>
      </c>
      <c r="C73" s="1" t="str">
        <f>RIGHT(B73,2)</f>
        <v>NJ</v>
      </c>
      <c r="D73" s="5">
        <v>1</v>
      </c>
      <c r="E73" s="6" t="s">
        <v>112</v>
      </c>
      <c r="F73" s="21">
        <v>3.6</v>
      </c>
      <c r="G73" s="5" t="s">
        <v>383</v>
      </c>
      <c r="J73" s="13">
        <v>-74.759716999999995</v>
      </c>
      <c r="K73" s="13">
        <v>40.220582399999998</v>
      </c>
      <c r="L73" s="5"/>
      <c r="M73" s="24" t="s">
        <v>280</v>
      </c>
      <c r="N73" s="2" t="s">
        <v>288</v>
      </c>
      <c r="O73" s="1" t="str">
        <f>LOOKUP(N73,Climate!A:A,Climate!B:B)</f>
        <v>Temperate</v>
      </c>
      <c r="P73" s="1" t="str">
        <f>LOOKUP(N73,Climate!A:A,Climate!D:D)</f>
        <v>Wet</v>
      </c>
      <c r="Q73" s="1" t="str">
        <f>LOOKUP(N73,Climate!A:A,Climate!C:C)</f>
        <v>Hot, Wet</v>
      </c>
      <c r="R73" s="1" t="s">
        <v>350</v>
      </c>
    </row>
    <row r="74" spans="1:18" s="11" customFormat="1" x14ac:dyDescent="0.2">
      <c r="A74" s="1">
        <f>A73+1</f>
        <v>72</v>
      </c>
      <c r="B74" s="5" t="s">
        <v>90</v>
      </c>
      <c r="C74" s="1" t="str">
        <f>RIGHT(B74,2)</f>
        <v>NM</v>
      </c>
      <c r="D74" s="5">
        <v>1</v>
      </c>
      <c r="E74" s="6" t="s">
        <v>118</v>
      </c>
      <c r="F74" s="21">
        <v>8.6</v>
      </c>
      <c r="G74" s="5" t="s">
        <v>382</v>
      </c>
      <c r="H74" s="4"/>
      <c r="I74" s="1"/>
      <c r="J74" s="13">
        <v>-106.65042200000001</v>
      </c>
      <c r="K74" s="13">
        <v>35.084385900000001</v>
      </c>
      <c r="L74" s="5"/>
      <c r="M74" s="1" t="s">
        <v>262</v>
      </c>
      <c r="N74" s="2" t="s">
        <v>289</v>
      </c>
      <c r="O74" s="1" t="str">
        <f>LOOKUP(N74,Climate!A:A,Climate!B:B)</f>
        <v>Arid Cold</v>
      </c>
      <c r="P74" s="1" t="str">
        <f>LOOKUP(N74,Climate!A:A,Climate!D:D)</f>
        <v>Dry</v>
      </c>
      <c r="Q74" s="1" t="str">
        <f>LOOKUP(N74,Climate!A:A,Climate!C:C)</f>
        <v>Dry</v>
      </c>
      <c r="R74" s="1" t="s">
        <v>171</v>
      </c>
    </row>
    <row r="75" spans="1:18" x14ac:dyDescent="0.2">
      <c r="A75" s="1">
        <f>A74+1</f>
        <v>73</v>
      </c>
      <c r="B75" s="5" t="s">
        <v>106</v>
      </c>
      <c r="C75" s="1" t="str">
        <f>RIGHT(B75,2)</f>
        <v>NM</v>
      </c>
      <c r="D75" s="5">
        <v>1</v>
      </c>
      <c r="E75" s="6" t="s">
        <v>118</v>
      </c>
      <c r="F75" s="21">
        <v>10.3</v>
      </c>
      <c r="G75" s="5" t="s">
        <v>383</v>
      </c>
      <c r="J75" s="13">
        <v>-105.937799</v>
      </c>
      <c r="K75" s="13">
        <v>35.686975199999999</v>
      </c>
      <c r="L75" s="5"/>
      <c r="M75" s="24" t="s">
        <v>262</v>
      </c>
      <c r="N75" s="2" t="s">
        <v>298</v>
      </c>
      <c r="O75" s="1" t="str">
        <f>LOOKUP(N75,Climate!A:A,Climate!B:B)</f>
        <v>Continental</v>
      </c>
      <c r="P75" s="1" t="str">
        <f>LOOKUP(N75,Climate!A:A,Climate!D:D)</f>
        <v>Wet</v>
      </c>
      <c r="Q75" s="1" t="str">
        <f>LOOKUP(N75,Climate!A:A,Climate!C:C)</f>
        <v>Warm, Wet</v>
      </c>
      <c r="R75" s="1" t="s">
        <v>171</v>
      </c>
    </row>
    <row r="76" spans="1:18" x14ac:dyDescent="0.2">
      <c r="A76" s="1">
        <f>A75+1</f>
        <v>74</v>
      </c>
      <c r="B76" s="1" t="s">
        <v>119</v>
      </c>
      <c r="C76" s="1" t="str">
        <f>RIGHT(B76,2)</f>
        <v>NM</v>
      </c>
      <c r="D76" s="5">
        <v>1</v>
      </c>
      <c r="E76" s="6" t="s">
        <v>118</v>
      </c>
      <c r="F76" s="21">
        <v>3.5</v>
      </c>
      <c r="G76" s="1" t="s">
        <v>385</v>
      </c>
      <c r="J76" s="13">
        <v>-105.576667</v>
      </c>
      <c r="K76" s="13">
        <v>36.393889000000001</v>
      </c>
      <c r="L76" s="5"/>
      <c r="M76" s="24" t="s">
        <v>262</v>
      </c>
      <c r="N76" s="2" t="s">
        <v>298</v>
      </c>
      <c r="O76" s="1" t="str">
        <f>LOOKUP(N76,Climate!A:A,Climate!B:B)</f>
        <v>Continental</v>
      </c>
      <c r="P76" s="1" t="str">
        <f>LOOKUP(N76,Climate!A:A,Climate!D:D)</f>
        <v>Wet</v>
      </c>
      <c r="Q76" s="1" t="str">
        <f>LOOKUP(N76,Climate!A:A,Climate!C:C)</f>
        <v>Warm, Wet</v>
      </c>
      <c r="R76" s="1" t="s">
        <v>171</v>
      </c>
    </row>
    <row r="77" spans="1:18" x14ac:dyDescent="0.2">
      <c r="A77" s="1">
        <f>A76+1</f>
        <v>75</v>
      </c>
      <c r="B77" s="5" t="s">
        <v>92</v>
      </c>
      <c r="C77" s="1" t="str">
        <f>RIGHT(B77,2)</f>
        <v>NV</v>
      </c>
      <c r="D77" s="5">
        <v>0</v>
      </c>
      <c r="E77" s="6"/>
      <c r="F77" s="21">
        <v>0</v>
      </c>
      <c r="G77" s="5" t="s">
        <v>383</v>
      </c>
      <c r="J77" s="13">
        <v>-119.76740340000001</v>
      </c>
      <c r="K77" s="13">
        <v>39.163798399999997</v>
      </c>
      <c r="L77" s="5"/>
      <c r="M77" s="1" t="s">
        <v>251</v>
      </c>
      <c r="N77" s="2" t="s">
        <v>289</v>
      </c>
      <c r="O77" s="1" t="str">
        <f>LOOKUP(N77,Climate!A:A,Climate!B:B)</f>
        <v>Arid Cold</v>
      </c>
      <c r="P77" s="1" t="str">
        <f>LOOKUP(N77,Climate!A:A,Climate!D:D)</f>
        <v>Dry</v>
      </c>
      <c r="Q77" s="1" t="str">
        <f>LOOKUP(N77,Climate!A:A,Climate!C:C)</f>
        <v>Dry</v>
      </c>
      <c r="R77" s="1" t="s">
        <v>389</v>
      </c>
    </row>
    <row r="78" spans="1:18" x14ac:dyDescent="0.2">
      <c r="A78" s="1">
        <f>A77+1</f>
        <v>76</v>
      </c>
      <c r="B78" s="5" t="s">
        <v>91</v>
      </c>
      <c r="C78" s="1" t="str">
        <f>RIGHT(B78,2)</f>
        <v>NV</v>
      </c>
      <c r="D78" s="5">
        <v>1</v>
      </c>
      <c r="E78" s="6" t="s">
        <v>109</v>
      </c>
      <c r="F78" s="21">
        <v>8.6999999999999993</v>
      </c>
      <c r="G78" s="5" t="s">
        <v>382</v>
      </c>
      <c r="H78" s="4">
        <v>2322985</v>
      </c>
      <c r="J78" s="13">
        <v>-115.1398296</v>
      </c>
      <c r="K78" s="13">
        <v>36.169941199999997</v>
      </c>
      <c r="L78" s="5"/>
      <c r="M78" s="1" t="s">
        <v>223</v>
      </c>
      <c r="N78" s="2" t="s">
        <v>290</v>
      </c>
      <c r="O78" s="1" t="str">
        <f>LOOKUP(N78,Climate!A:A,Climate!B:B)</f>
        <v>Desert Hot</v>
      </c>
      <c r="P78" s="1" t="str">
        <f>LOOKUP(N78,Climate!A:A,Climate!D:D)</f>
        <v>Dry</v>
      </c>
      <c r="Q78" s="1" t="str">
        <f>LOOKUP(N78,Climate!A:A,Climate!C:C)</f>
        <v>Dry</v>
      </c>
      <c r="R78" s="1" t="s">
        <v>171</v>
      </c>
    </row>
    <row r="79" spans="1:18" x14ac:dyDescent="0.2">
      <c r="A79" s="1">
        <f>A78+1</f>
        <v>77</v>
      </c>
      <c r="B79" s="5" t="s">
        <v>4</v>
      </c>
      <c r="C79" s="1" t="str">
        <f>RIGHT(B79,2)</f>
        <v>NY</v>
      </c>
      <c r="D79" s="5">
        <v>1</v>
      </c>
      <c r="E79" s="6" t="s">
        <v>112</v>
      </c>
      <c r="F79" s="21"/>
      <c r="G79" s="5" t="s">
        <v>383</v>
      </c>
      <c r="J79" s="13">
        <v>-73.756231700000001</v>
      </c>
      <c r="K79" s="13">
        <v>42.652579299999999</v>
      </c>
      <c r="L79" s="5"/>
      <c r="M79" s="1" t="s">
        <v>206</v>
      </c>
      <c r="N79" s="2" t="s">
        <v>294</v>
      </c>
      <c r="O79" s="1" t="str">
        <f>LOOKUP(N79,Climate!A:A,Climate!B:B)</f>
        <v>Continental</v>
      </c>
      <c r="P79" s="1" t="str">
        <f>LOOKUP(N79,Climate!A:A,Climate!D:D)</f>
        <v>Wet</v>
      </c>
      <c r="Q79" s="1" t="str">
        <f>LOOKUP(N79,Climate!A:A,Climate!C:C)</f>
        <v>Hot, Wet</v>
      </c>
      <c r="R79" s="1" t="s">
        <v>350</v>
      </c>
    </row>
    <row r="80" spans="1:18" x14ac:dyDescent="0.2">
      <c r="A80" s="1">
        <f>A79+1</f>
        <v>78</v>
      </c>
      <c r="B80" s="1" t="s">
        <v>5</v>
      </c>
      <c r="C80" s="1" t="str">
        <f>RIGHT(B80,2)</f>
        <v>NY</v>
      </c>
      <c r="D80" s="5">
        <v>1</v>
      </c>
      <c r="E80" s="6" t="s">
        <v>112</v>
      </c>
      <c r="F80" s="21"/>
      <c r="G80" s="1" t="s">
        <v>384</v>
      </c>
      <c r="H80" s="4">
        <v>1161192</v>
      </c>
      <c r="J80" s="13">
        <v>-78.878368899999998</v>
      </c>
      <c r="K80" s="13">
        <v>42.886446800000002</v>
      </c>
      <c r="L80" s="5"/>
      <c r="M80" s="1" t="s">
        <v>388</v>
      </c>
      <c r="N80" s="2" t="s">
        <v>298</v>
      </c>
      <c r="O80" s="1" t="str">
        <f>LOOKUP(N80,Climate!A:A,Climate!B:B)</f>
        <v>Continental</v>
      </c>
      <c r="P80" s="1" t="str">
        <f>LOOKUP(N80,Climate!A:A,Climate!D:D)</f>
        <v>Wet</v>
      </c>
      <c r="Q80" s="1" t="str">
        <f>LOOKUP(N80,Climate!A:A,Climate!C:C)</f>
        <v>Warm, Wet</v>
      </c>
      <c r="R80" s="1" t="s">
        <v>350</v>
      </c>
    </row>
    <row r="81" spans="1:18" x14ac:dyDescent="0.2">
      <c r="A81" s="1">
        <f>A80+1</f>
        <v>79</v>
      </c>
      <c r="B81" s="5" t="s">
        <v>103</v>
      </c>
      <c r="C81" s="1" t="str">
        <f>RIGHT(B81,2)</f>
        <v>NY</v>
      </c>
      <c r="D81" s="5">
        <v>1</v>
      </c>
      <c r="E81" s="6" t="s">
        <v>115</v>
      </c>
      <c r="F81" s="21">
        <f>7.4+8.9+9.2+6.7+11.6+11.5+1.6</f>
        <v>56.900000000000006</v>
      </c>
      <c r="G81" s="5" t="s">
        <v>382</v>
      </c>
      <c r="H81" s="4">
        <v>19557311</v>
      </c>
      <c r="I81" s="1" t="s">
        <v>147</v>
      </c>
      <c r="J81" s="13">
        <v>-74.005972799999995</v>
      </c>
      <c r="K81" s="13">
        <v>40.712775299999997</v>
      </c>
      <c r="L81" s="5"/>
      <c r="M81" s="1" t="s">
        <v>224</v>
      </c>
      <c r="N81" s="2" t="s">
        <v>288</v>
      </c>
      <c r="O81" s="1" t="str">
        <f>LOOKUP(N81,Climate!A:A,Climate!B:B)</f>
        <v>Temperate</v>
      </c>
      <c r="P81" s="1" t="str">
        <f>LOOKUP(N81,Climate!A:A,Climate!D:D)</f>
        <v>Wet</v>
      </c>
      <c r="Q81" s="1" t="str">
        <f>LOOKUP(N81,Climate!A:A,Climate!C:C)</f>
        <v>Hot, Wet</v>
      </c>
      <c r="R81" s="1" t="s">
        <v>350</v>
      </c>
    </row>
    <row r="82" spans="1:18" x14ac:dyDescent="0.2">
      <c r="A82" s="1">
        <f>A81+1</f>
        <v>80</v>
      </c>
      <c r="B82" s="1" t="s">
        <v>6</v>
      </c>
      <c r="C82" s="1" t="str">
        <f>RIGHT(B82,2)</f>
        <v>NY</v>
      </c>
      <c r="D82" s="5">
        <v>1</v>
      </c>
      <c r="E82" s="6" t="s">
        <v>112</v>
      </c>
      <c r="F82" s="21"/>
      <c r="G82" s="1" t="s">
        <v>384</v>
      </c>
      <c r="H82" s="4">
        <v>1056701</v>
      </c>
      <c r="J82" s="13">
        <v>-77.608846499999999</v>
      </c>
      <c r="K82" s="13">
        <v>43.156577900000002</v>
      </c>
      <c r="L82" s="5"/>
      <c r="M82" s="24" t="s">
        <v>388</v>
      </c>
      <c r="N82" s="2" t="s">
        <v>294</v>
      </c>
      <c r="O82" s="1" t="str">
        <f>LOOKUP(N82,Climate!A:A,Climate!B:B)</f>
        <v>Continental</v>
      </c>
      <c r="P82" s="1" t="str">
        <f>LOOKUP(N82,Climate!A:A,Climate!D:D)</f>
        <v>Wet</v>
      </c>
      <c r="Q82" s="1" t="str">
        <f>LOOKUP(N82,Climate!A:A,Climate!C:C)</f>
        <v>Hot, Wet</v>
      </c>
      <c r="R82" s="1" t="s">
        <v>350</v>
      </c>
    </row>
    <row r="83" spans="1:18" x14ac:dyDescent="0.2">
      <c r="A83" s="1">
        <f>A82+1</f>
        <v>81</v>
      </c>
      <c r="B83" s="5" t="s">
        <v>35</v>
      </c>
      <c r="C83" s="1" t="str">
        <f>RIGHT(B83,2)</f>
        <v>OH</v>
      </c>
      <c r="D83" s="5">
        <v>1</v>
      </c>
      <c r="E83" s="6" t="s">
        <v>110</v>
      </c>
      <c r="F83" s="21">
        <v>4.7</v>
      </c>
      <c r="G83" s="5" t="s">
        <v>382</v>
      </c>
      <c r="H83" s="4">
        <v>2258099</v>
      </c>
      <c r="J83" s="13">
        <v>-84.512019600000002</v>
      </c>
      <c r="K83" s="13">
        <v>39.103118199999997</v>
      </c>
      <c r="L83" s="5"/>
      <c r="M83" s="24" t="s">
        <v>274</v>
      </c>
      <c r="N83" s="2" t="s">
        <v>294</v>
      </c>
      <c r="O83" s="1" t="str">
        <f>LOOKUP(N83,Climate!A:A,Climate!B:B)</f>
        <v>Continental</v>
      </c>
      <c r="P83" s="1" t="str">
        <f>LOOKUP(N83,Climate!A:A,Climate!D:D)</f>
        <v>Wet</v>
      </c>
      <c r="Q83" s="1" t="str">
        <f>LOOKUP(N83,Climate!A:A,Climate!C:C)</f>
        <v>Hot, Wet</v>
      </c>
      <c r="R83" s="1" t="s">
        <v>390</v>
      </c>
    </row>
    <row r="84" spans="1:18" x14ac:dyDescent="0.2">
      <c r="A84" s="1">
        <f>A83+1</f>
        <v>82</v>
      </c>
      <c r="B84" s="1" t="s">
        <v>34</v>
      </c>
      <c r="C84" s="1" t="str">
        <f>RIGHT(B84,2)</f>
        <v>OH</v>
      </c>
      <c r="D84" s="5">
        <v>1</v>
      </c>
      <c r="E84" s="6" t="s">
        <v>117</v>
      </c>
      <c r="F84" s="21"/>
      <c r="G84" s="1" t="s">
        <v>384</v>
      </c>
      <c r="H84" s="4">
        <v>2160146</v>
      </c>
      <c r="J84" s="13">
        <v>-81.694360500000002</v>
      </c>
      <c r="K84" s="13">
        <v>41.499319999999997</v>
      </c>
      <c r="L84" s="5"/>
      <c r="M84" s="1" t="s">
        <v>240</v>
      </c>
      <c r="N84" s="2" t="s">
        <v>294</v>
      </c>
      <c r="O84" s="1" t="str">
        <f>LOOKUP(N84,Climate!A:A,Climate!B:B)</f>
        <v>Continental</v>
      </c>
      <c r="P84" s="1" t="str">
        <f>LOOKUP(N84,Climate!A:A,Climate!D:D)</f>
        <v>Wet</v>
      </c>
      <c r="Q84" s="1" t="str">
        <f>LOOKUP(N84,Climate!A:A,Climate!C:C)</f>
        <v>Hot, Wet</v>
      </c>
      <c r="R84" s="1" t="s">
        <v>390</v>
      </c>
    </row>
    <row r="85" spans="1:18" x14ac:dyDescent="0.2">
      <c r="A85" s="1">
        <f>A84+1</f>
        <v>83</v>
      </c>
      <c r="B85" s="5" t="s">
        <v>33</v>
      </c>
      <c r="C85" s="1" t="str">
        <f>RIGHT(B85,2)</f>
        <v>OH</v>
      </c>
      <c r="D85" s="5">
        <v>1</v>
      </c>
      <c r="E85" s="6" t="s">
        <v>110</v>
      </c>
      <c r="F85" s="21">
        <v>10.6</v>
      </c>
      <c r="G85" s="5" t="s">
        <v>383</v>
      </c>
      <c r="H85" s="4">
        <v>2161511</v>
      </c>
      <c r="J85" s="13">
        <v>-82.998794200000006</v>
      </c>
      <c r="K85" s="13">
        <v>39.961175500000003</v>
      </c>
      <c r="L85" s="5"/>
      <c r="M85" s="1" t="s">
        <v>207</v>
      </c>
      <c r="N85" s="2" t="s">
        <v>294</v>
      </c>
      <c r="O85" s="1" t="str">
        <f>LOOKUP(N85,Climate!A:A,Climate!B:B)</f>
        <v>Continental</v>
      </c>
      <c r="P85" s="1" t="str">
        <f>LOOKUP(N85,Climate!A:A,Climate!D:D)</f>
        <v>Wet</v>
      </c>
      <c r="Q85" s="1" t="str">
        <f>LOOKUP(N85,Climate!A:A,Climate!C:C)</f>
        <v>Hot, Wet</v>
      </c>
      <c r="R85" s="1" t="s">
        <v>390</v>
      </c>
    </row>
    <row r="86" spans="1:18" x14ac:dyDescent="0.2">
      <c r="A86" s="1">
        <f>A85+1</f>
        <v>84</v>
      </c>
      <c r="B86" s="5" t="s">
        <v>64</v>
      </c>
      <c r="C86" s="1" t="str">
        <f>RIGHT(B86,2)</f>
        <v>OK</v>
      </c>
      <c r="D86" s="5">
        <v>0</v>
      </c>
      <c r="E86" s="6"/>
      <c r="F86" s="21">
        <v>0</v>
      </c>
      <c r="G86" s="5" t="s">
        <v>383</v>
      </c>
      <c r="H86" s="4">
        <v>1459380</v>
      </c>
      <c r="J86" s="13">
        <v>-97.5164276</v>
      </c>
      <c r="K86" s="13">
        <v>35.467560200000001</v>
      </c>
      <c r="L86" s="5"/>
      <c r="M86" s="1" t="s">
        <v>208</v>
      </c>
      <c r="N86" s="2" t="s">
        <v>288</v>
      </c>
      <c r="O86" s="1" t="str">
        <f>LOOKUP(N86,Climate!A:A,Climate!B:B)</f>
        <v>Temperate</v>
      </c>
      <c r="P86" s="1" t="str">
        <f>LOOKUP(N86,Climate!A:A,Climate!D:D)</f>
        <v>Wet</v>
      </c>
      <c r="Q86" s="1" t="str">
        <f>LOOKUP(N86,Climate!A:A,Climate!C:C)</f>
        <v>Hot, Wet</v>
      </c>
      <c r="R86" s="1" t="s">
        <v>171</v>
      </c>
    </row>
    <row r="87" spans="1:18" x14ac:dyDescent="0.2">
      <c r="A87" s="1">
        <f>A86+1</f>
        <v>85</v>
      </c>
      <c r="B87" s="5" t="s">
        <v>41</v>
      </c>
      <c r="C87" s="1" t="str">
        <f>RIGHT(B87,2)</f>
        <v>OK</v>
      </c>
      <c r="D87" s="5">
        <v>0</v>
      </c>
      <c r="E87" s="6"/>
      <c r="F87" s="21">
        <v>0</v>
      </c>
      <c r="G87" s="5" t="s">
        <v>382</v>
      </c>
      <c r="H87" s="4">
        <v>1034123</v>
      </c>
      <c r="J87" s="13">
        <v>-95.992774999999995</v>
      </c>
      <c r="K87" s="13">
        <v>36.153981600000002</v>
      </c>
      <c r="L87" s="5"/>
      <c r="M87" s="1" t="s">
        <v>247</v>
      </c>
      <c r="N87" s="2" t="s">
        <v>288</v>
      </c>
      <c r="O87" s="1" t="str">
        <f>LOOKUP(N87,Climate!A:A,Climate!B:B)</f>
        <v>Temperate</v>
      </c>
      <c r="P87" s="1" t="str">
        <f>LOOKUP(N87,Climate!A:A,Climate!D:D)</f>
        <v>Wet</v>
      </c>
      <c r="Q87" s="1" t="str">
        <f>LOOKUP(N87,Climate!A:A,Climate!C:C)</f>
        <v>Hot, Wet</v>
      </c>
      <c r="R87" s="1" t="s">
        <v>171</v>
      </c>
    </row>
    <row r="88" spans="1:18" x14ac:dyDescent="0.2">
      <c r="A88" s="1">
        <f>A87+1</f>
        <v>86</v>
      </c>
      <c r="B88" s="5" t="s">
        <v>94</v>
      </c>
      <c r="C88" s="1" t="str">
        <f>RIGHT(B88,2)</f>
        <v>OR</v>
      </c>
      <c r="D88" s="5">
        <v>1</v>
      </c>
      <c r="E88" s="6"/>
      <c r="F88" s="21">
        <v>0</v>
      </c>
      <c r="G88" s="5" t="s">
        <v>382</v>
      </c>
      <c r="H88" s="4">
        <v>2509489</v>
      </c>
      <c r="J88" s="13">
        <v>-122.6783853</v>
      </c>
      <c r="K88" s="13">
        <v>45.515231999999997</v>
      </c>
      <c r="L88" s="5"/>
      <c r="M88" s="1" t="s">
        <v>237</v>
      </c>
      <c r="N88" s="2" t="s">
        <v>291</v>
      </c>
      <c r="O88" s="1" t="str">
        <f>LOOKUP(N88,Climate!A:A,Climate!B:B)</f>
        <v>Temperate</v>
      </c>
      <c r="P88" s="1" t="str">
        <f>LOOKUP(N88,Climate!A:A,Climate!D:D)</f>
        <v>Wet</v>
      </c>
      <c r="Q88" s="1" t="str">
        <f>LOOKUP(N88,Climate!A:A,Climate!C:C)</f>
        <v xml:space="preserve">Dry, Warm </v>
      </c>
      <c r="R88" s="1" t="s">
        <v>389</v>
      </c>
    </row>
    <row r="89" spans="1:18" s="10" customFormat="1" x14ac:dyDescent="0.2">
      <c r="A89" s="1">
        <f>A88+1</f>
        <v>87</v>
      </c>
      <c r="B89" s="5" t="s">
        <v>93</v>
      </c>
      <c r="C89" s="1" t="str">
        <f>RIGHT(B89,2)</f>
        <v>OR</v>
      </c>
      <c r="D89" s="5">
        <v>0</v>
      </c>
      <c r="E89" s="6"/>
      <c r="F89" s="21">
        <v>0</v>
      </c>
      <c r="G89" s="5" t="s">
        <v>383</v>
      </c>
      <c r="H89" s="4"/>
      <c r="I89" s="1"/>
      <c r="J89" s="13">
        <v>-123.03509630000001</v>
      </c>
      <c r="K89" s="13">
        <v>44.942897500000001</v>
      </c>
      <c r="L89" s="5"/>
      <c r="M89" s="1" t="s">
        <v>209</v>
      </c>
      <c r="N89" s="2" t="s">
        <v>291</v>
      </c>
      <c r="O89" s="1" t="str">
        <f>LOOKUP(N89,Climate!A:A,Climate!B:B)</f>
        <v>Temperate</v>
      </c>
      <c r="P89" s="1" t="str">
        <f>LOOKUP(N89,Climate!A:A,Climate!D:D)</f>
        <v>Wet</v>
      </c>
      <c r="Q89" s="1" t="str">
        <f>LOOKUP(N89,Climate!A:A,Climate!C:C)</f>
        <v xml:space="preserve">Dry, Warm </v>
      </c>
      <c r="R89" s="1" t="s">
        <v>389</v>
      </c>
    </row>
    <row r="90" spans="1:18" x14ac:dyDescent="0.2">
      <c r="A90" s="1">
        <f>A89+1</f>
        <v>88</v>
      </c>
      <c r="B90" s="5" t="s">
        <v>7</v>
      </c>
      <c r="C90" s="1" t="str">
        <f>RIGHT(B90,2)</f>
        <v>PA</v>
      </c>
      <c r="D90" s="5">
        <v>1</v>
      </c>
      <c r="E90" s="6" t="s">
        <v>112</v>
      </c>
      <c r="F90" s="21"/>
      <c r="G90" s="5" t="s">
        <v>383</v>
      </c>
      <c r="J90" s="13">
        <v>-76.8867008</v>
      </c>
      <c r="K90" s="13">
        <v>40.273191099999998</v>
      </c>
      <c r="L90" s="5"/>
      <c r="M90" s="24" t="s">
        <v>277</v>
      </c>
      <c r="N90" s="2" t="s">
        <v>288</v>
      </c>
      <c r="O90" s="1" t="str">
        <f>LOOKUP(N90,Climate!A:A,Climate!B:B)</f>
        <v>Temperate</v>
      </c>
      <c r="P90" s="1" t="str">
        <f>LOOKUP(N90,Climate!A:A,Climate!D:D)</f>
        <v>Wet</v>
      </c>
      <c r="Q90" s="1" t="str">
        <f>LOOKUP(N90,Climate!A:A,Climate!C:C)</f>
        <v>Hot, Wet</v>
      </c>
      <c r="R90" s="1" t="s">
        <v>350</v>
      </c>
    </row>
    <row r="91" spans="1:18" x14ac:dyDescent="0.2">
      <c r="A91" s="1">
        <f>A90+1</f>
        <v>89</v>
      </c>
      <c r="B91" s="5" t="s">
        <v>9</v>
      </c>
      <c r="C91" s="1" t="str">
        <f>RIGHT(B91,2)</f>
        <v>PA</v>
      </c>
      <c r="D91" s="5">
        <v>1</v>
      </c>
      <c r="E91" s="6" t="s">
        <v>112</v>
      </c>
      <c r="F91" s="21"/>
      <c r="G91" s="5" t="s">
        <v>382</v>
      </c>
      <c r="H91" s="4">
        <v>6241164</v>
      </c>
      <c r="I91" s="1" t="s">
        <v>142</v>
      </c>
      <c r="J91" s="13">
        <v>-75.165221500000001</v>
      </c>
      <c r="K91" s="13">
        <v>39.9525839</v>
      </c>
      <c r="L91" s="5"/>
      <c r="M91" s="1" t="s">
        <v>225</v>
      </c>
      <c r="N91" s="2" t="s">
        <v>288</v>
      </c>
      <c r="O91" s="1" t="str">
        <f>LOOKUP(N91,Climate!A:A,Climate!B:B)</f>
        <v>Temperate</v>
      </c>
      <c r="P91" s="1" t="str">
        <f>LOOKUP(N91,Climate!A:A,Climate!D:D)</f>
        <v>Wet</v>
      </c>
      <c r="Q91" s="1" t="str">
        <f>LOOKUP(N91,Climate!A:A,Climate!C:C)</f>
        <v>Hot, Wet</v>
      </c>
      <c r="R91" s="1" t="s">
        <v>350</v>
      </c>
    </row>
    <row r="92" spans="1:18" x14ac:dyDescent="0.2">
      <c r="A92" s="1">
        <f>A91+1</f>
        <v>90</v>
      </c>
      <c r="B92" s="1" t="s">
        <v>8</v>
      </c>
      <c r="C92" s="1" t="str">
        <f>RIGHT(B92,2)</f>
        <v>PA</v>
      </c>
      <c r="D92" s="5">
        <v>1</v>
      </c>
      <c r="E92" s="6" t="s">
        <v>117</v>
      </c>
      <c r="F92" s="21"/>
      <c r="G92" s="1" t="s">
        <v>384</v>
      </c>
      <c r="H92" s="4">
        <v>2434021</v>
      </c>
      <c r="J92" s="13">
        <v>-79.995886400000003</v>
      </c>
      <c r="K92" s="13">
        <v>40.440624800000002</v>
      </c>
      <c r="L92" s="5"/>
      <c r="M92" s="1" t="s">
        <v>238</v>
      </c>
      <c r="N92" s="2" t="s">
        <v>294</v>
      </c>
      <c r="O92" s="1" t="str">
        <f>LOOKUP(N92,Climate!A:A,Climate!B:B)</f>
        <v>Continental</v>
      </c>
      <c r="P92" s="1" t="str">
        <f>LOOKUP(N92,Climate!A:A,Climate!D:D)</f>
        <v>Wet</v>
      </c>
      <c r="Q92" s="1" t="str">
        <f>LOOKUP(N92,Climate!A:A,Climate!C:C)</f>
        <v>Hot, Wet</v>
      </c>
      <c r="R92" s="1" t="s">
        <v>350</v>
      </c>
    </row>
    <row r="93" spans="1:18" x14ac:dyDescent="0.2">
      <c r="A93" s="1">
        <f>A92+1</f>
        <v>91</v>
      </c>
      <c r="B93" s="5" t="s">
        <v>102</v>
      </c>
      <c r="C93" s="1" t="str">
        <f>RIGHT(B93,2)</f>
        <v>PR</v>
      </c>
      <c r="D93" s="5">
        <v>1</v>
      </c>
      <c r="E93" s="6"/>
      <c r="F93" s="21">
        <v>0</v>
      </c>
      <c r="G93" s="5" t="s">
        <v>384</v>
      </c>
      <c r="I93" s="1" t="s">
        <v>152</v>
      </c>
      <c r="J93" s="13">
        <v>-66.105735499999994</v>
      </c>
      <c r="K93" s="13">
        <v>18.465539400000001</v>
      </c>
      <c r="L93" s="5" t="s">
        <v>172</v>
      </c>
      <c r="M93" s="24" t="s">
        <v>268</v>
      </c>
      <c r="N93" s="2" t="s">
        <v>296</v>
      </c>
      <c r="O93" s="1" t="str">
        <f>LOOKUP(N93,Climate!A:A,Climate!B:B)</f>
        <v>Tropical Monsoon</v>
      </c>
      <c r="P93" s="1" t="str">
        <f>LOOKUP(N93,Climate!A:A,Climate!D:D)</f>
        <v>Wet</v>
      </c>
      <c r="Q93" s="1" t="str">
        <f>LOOKUP(N93,Climate!A:A,Climate!C:C)</f>
        <v>Wet</v>
      </c>
      <c r="R93" s="1" t="s">
        <v>354</v>
      </c>
    </row>
    <row r="94" spans="1:18" x14ac:dyDescent="0.2">
      <c r="A94" s="1">
        <f>A93+1</f>
        <v>92</v>
      </c>
      <c r="B94" s="5" t="s">
        <v>10</v>
      </c>
      <c r="C94" s="1" t="str">
        <f>RIGHT(B94,2)</f>
        <v>RI</v>
      </c>
      <c r="D94" s="5">
        <v>1</v>
      </c>
      <c r="E94" s="6" t="s">
        <v>112</v>
      </c>
      <c r="F94" s="21">
        <v>4.5</v>
      </c>
      <c r="G94" s="5" t="s">
        <v>383</v>
      </c>
      <c r="H94" s="4">
        <v>1673802</v>
      </c>
      <c r="J94" s="13">
        <v>-71.4128343</v>
      </c>
      <c r="K94" s="13">
        <v>41.823989099999999</v>
      </c>
      <c r="L94" s="5"/>
      <c r="M94" s="1" t="s">
        <v>210</v>
      </c>
      <c r="N94" s="2" t="s">
        <v>294</v>
      </c>
      <c r="O94" s="1" t="str">
        <f>LOOKUP(N94,Climate!A:A,Climate!B:B)</f>
        <v>Continental</v>
      </c>
      <c r="P94" s="1" t="str">
        <f>LOOKUP(N94,Climate!A:A,Climate!D:D)</f>
        <v>Wet</v>
      </c>
      <c r="Q94" s="1" t="str">
        <f>LOOKUP(N94,Climate!A:A,Climate!C:C)</f>
        <v>Hot, Wet</v>
      </c>
      <c r="R94" s="1" t="s">
        <v>350</v>
      </c>
    </row>
    <row r="95" spans="1:18" x14ac:dyDescent="0.2">
      <c r="A95" s="1">
        <f>A94+1</f>
        <v>93</v>
      </c>
      <c r="B95" s="5" t="s">
        <v>65</v>
      </c>
      <c r="C95" s="1" t="str">
        <f>RIGHT(B95,2)</f>
        <v>SC</v>
      </c>
      <c r="D95" s="5">
        <v>1</v>
      </c>
      <c r="E95" s="6" t="s">
        <v>120</v>
      </c>
      <c r="F95" s="21">
        <v>5</v>
      </c>
      <c r="G95" s="5" t="s">
        <v>382</v>
      </c>
      <c r="J95" s="13">
        <v>-79.931051199999999</v>
      </c>
      <c r="K95" s="13">
        <v>32.776474899999997</v>
      </c>
      <c r="L95" s="5"/>
      <c r="M95" s="1" t="s">
        <v>263</v>
      </c>
      <c r="N95" s="2" t="s">
        <v>288</v>
      </c>
      <c r="O95" s="1" t="str">
        <f>LOOKUP(N95,Climate!A:A,Climate!B:B)</f>
        <v>Temperate</v>
      </c>
      <c r="P95" s="1" t="str">
        <f>LOOKUP(N95,Climate!A:A,Climate!D:D)</f>
        <v>Wet</v>
      </c>
      <c r="Q95" s="1" t="str">
        <f>LOOKUP(N95,Climate!A:A,Climate!C:C)</f>
        <v>Hot, Wet</v>
      </c>
      <c r="R95" s="1" t="s">
        <v>353</v>
      </c>
    </row>
    <row r="96" spans="1:18" x14ac:dyDescent="0.2">
      <c r="A96" s="1">
        <f>A95+1</f>
        <v>94</v>
      </c>
      <c r="B96" s="5" t="s">
        <v>66</v>
      </c>
      <c r="C96" s="1" t="str">
        <f>RIGHT(B96,2)</f>
        <v>SC</v>
      </c>
      <c r="D96" s="5">
        <v>1</v>
      </c>
      <c r="E96" s="6" t="s">
        <v>120</v>
      </c>
      <c r="F96" s="21">
        <v>2.6</v>
      </c>
      <c r="G96" s="5" t="s">
        <v>383</v>
      </c>
      <c r="J96" s="13">
        <v>-81.034814400000002</v>
      </c>
      <c r="K96" s="13">
        <v>34.000710400000003</v>
      </c>
      <c r="L96" s="5"/>
      <c r="M96" s="1" t="s">
        <v>211</v>
      </c>
      <c r="N96" s="2" t="s">
        <v>288</v>
      </c>
      <c r="O96" s="1" t="str">
        <f>LOOKUP(N96,Climate!A:A,Climate!B:B)</f>
        <v>Temperate</v>
      </c>
      <c r="P96" s="1" t="str">
        <f>LOOKUP(N96,Climate!A:A,Climate!D:D)</f>
        <v>Wet</v>
      </c>
      <c r="Q96" s="1" t="str">
        <f>LOOKUP(N96,Climate!A:A,Climate!C:C)</f>
        <v>Hot, Wet</v>
      </c>
      <c r="R96" s="1" t="s">
        <v>353</v>
      </c>
    </row>
    <row r="97" spans="1:18" x14ac:dyDescent="0.2">
      <c r="A97" s="1">
        <f>A96+1</f>
        <v>95</v>
      </c>
      <c r="B97" s="5" t="s">
        <v>39</v>
      </c>
      <c r="C97" s="1" t="str">
        <f>RIGHT(B97,2)</f>
        <v>SD</v>
      </c>
      <c r="D97" s="5">
        <v>0</v>
      </c>
      <c r="E97" s="6"/>
      <c r="F97" s="21">
        <v>0</v>
      </c>
      <c r="G97" s="5" t="s">
        <v>383</v>
      </c>
      <c r="J97" s="13">
        <v>-100.3537522</v>
      </c>
      <c r="K97" s="13">
        <v>44.366787600000002</v>
      </c>
      <c r="L97" s="5"/>
      <c r="M97" s="24" t="s">
        <v>273</v>
      </c>
      <c r="N97" s="2" t="s">
        <v>294</v>
      </c>
      <c r="O97" s="1" t="str">
        <f>LOOKUP(N97,Climate!A:A,Climate!B:B)</f>
        <v>Continental</v>
      </c>
      <c r="P97" s="1" t="str">
        <f>LOOKUP(N97,Climate!A:A,Climate!D:D)</f>
        <v>Wet</v>
      </c>
      <c r="Q97" s="1" t="str">
        <f>LOOKUP(N97,Climate!A:A,Climate!C:C)</f>
        <v>Hot, Wet</v>
      </c>
      <c r="R97" s="1" t="s">
        <v>390</v>
      </c>
    </row>
    <row r="98" spans="1:18" x14ac:dyDescent="0.2">
      <c r="A98" s="1">
        <f>A97+1</f>
        <v>96</v>
      </c>
      <c r="B98" s="1" t="s">
        <v>392</v>
      </c>
      <c r="C98" s="1" t="str">
        <f>RIGHT(B98,2)</f>
        <v>SD</v>
      </c>
      <c r="D98" s="12">
        <v>0</v>
      </c>
      <c r="F98" s="22">
        <v>0</v>
      </c>
      <c r="G98" s="1" t="s">
        <v>385</v>
      </c>
      <c r="I98" s="1" t="s">
        <v>393</v>
      </c>
      <c r="J98" s="14">
        <v>-103.220833</v>
      </c>
      <c r="K98" s="14">
        <v>44.071389000000003</v>
      </c>
      <c r="M98" s="1" t="s">
        <v>273</v>
      </c>
      <c r="N98" s="30" t="s">
        <v>289</v>
      </c>
      <c r="O98" s="1" t="str">
        <f>LOOKUP(N98,Climate!A:A,Climate!B:B)</f>
        <v>Arid Cold</v>
      </c>
      <c r="P98" s="1" t="str">
        <f>LOOKUP(N98,Climate!A:A,Climate!D:D)</f>
        <v>Dry</v>
      </c>
      <c r="Q98" s="1" t="str">
        <f>LOOKUP(N98,Climate!A:A,Climate!C:C)</f>
        <v>Dry</v>
      </c>
      <c r="R98" s="1" t="s">
        <v>390</v>
      </c>
    </row>
    <row r="99" spans="1:18" x14ac:dyDescent="0.2">
      <c r="A99" s="1">
        <f>A98+1</f>
        <v>97</v>
      </c>
      <c r="B99" s="5" t="s">
        <v>38</v>
      </c>
      <c r="C99" s="1" t="str">
        <f>RIGHT(B99,2)</f>
        <v>SD</v>
      </c>
      <c r="D99" s="5">
        <v>0</v>
      </c>
      <c r="E99" s="6"/>
      <c r="F99" s="21">
        <v>0</v>
      </c>
      <c r="G99" s="5" t="s">
        <v>382</v>
      </c>
      <c r="J99" s="13">
        <v>-96.731264999999993</v>
      </c>
      <c r="K99" s="13">
        <v>43.546022299999997</v>
      </c>
      <c r="L99" s="5"/>
      <c r="M99" s="1" t="s">
        <v>253</v>
      </c>
      <c r="N99" s="2" t="s">
        <v>294</v>
      </c>
      <c r="O99" s="1" t="str">
        <f>LOOKUP(N99,Climate!A:A,Climate!B:B)</f>
        <v>Continental</v>
      </c>
      <c r="P99" s="1" t="str">
        <f>LOOKUP(N99,Climate!A:A,Climate!D:D)</f>
        <v>Wet</v>
      </c>
      <c r="Q99" s="1" t="str">
        <f>LOOKUP(N99,Climate!A:A,Climate!C:C)</f>
        <v>Hot, Wet</v>
      </c>
      <c r="R99" s="1" t="s">
        <v>390</v>
      </c>
    </row>
    <row r="100" spans="1:18" x14ac:dyDescent="0.2">
      <c r="A100" s="1">
        <f>A99+1</f>
        <v>98</v>
      </c>
      <c r="B100" s="5" t="s">
        <v>40</v>
      </c>
      <c r="C100" s="1" t="str">
        <f>RIGHT(B100,2)</f>
        <v>TN</v>
      </c>
      <c r="D100" s="5">
        <v>1</v>
      </c>
      <c r="E100" s="6" t="s">
        <v>120</v>
      </c>
      <c r="F100" s="21">
        <v>9.4</v>
      </c>
      <c r="G100" s="1" t="s">
        <v>385</v>
      </c>
      <c r="I100" s="1" t="s">
        <v>141</v>
      </c>
      <c r="J100" s="13">
        <v>-83.9207392</v>
      </c>
      <c r="K100" s="13">
        <v>35.960638400000001</v>
      </c>
      <c r="L100" s="5"/>
      <c r="M100" s="1" t="s">
        <v>252</v>
      </c>
      <c r="N100" s="2" t="s">
        <v>288</v>
      </c>
      <c r="O100" s="1" t="str">
        <f>LOOKUP(N100,Climate!A:A,Climate!B:B)</f>
        <v>Temperate</v>
      </c>
      <c r="P100" s="1" t="str">
        <f>LOOKUP(N100,Climate!A:A,Climate!D:D)</f>
        <v>Wet</v>
      </c>
      <c r="Q100" s="1" t="str">
        <f>LOOKUP(N100,Climate!A:A,Climate!C:C)</f>
        <v>Hot, Wet</v>
      </c>
      <c r="R100" s="1" t="s">
        <v>353</v>
      </c>
    </row>
    <row r="101" spans="1:18" x14ac:dyDescent="0.2">
      <c r="A101" s="1">
        <f>A100+1</f>
        <v>99</v>
      </c>
      <c r="B101" s="1" t="s">
        <v>68</v>
      </c>
      <c r="C101" s="1" t="str">
        <f>RIGHT(B101,2)</f>
        <v>TN</v>
      </c>
      <c r="D101" s="5">
        <v>0</v>
      </c>
      <c r="E101" s="6"/>
      <c r="F101" s="21">
        <v>0</v>
      </c>
      <c r="G101" s="1" t="s">
        <v>382</v>
      </c>
      <c r="H101" s="4">
        <v>1339855</v>
      </c>
      <c r="J101" s="13">
        <v>-90.048980099999994</v>
      </c>
      <c r="K101" s="13">
        <v>35.149534299999999</v>
      </c>
      <c r="L101" s="5"/>
      <c r="M101" s="1" t="s">
        <v>245</v>
      </c>
      <c r="N101" s="2" t="s">
        <v>288</v>
      </c>
      <c r="O101" s="1" t="str">
        <f>LOOKUP(N101,Climate!A:A,Climate!B:B)</f>
        <v>Temperate</v>
      </c>
      <c r="P101" s="1" t="str">
        <f>LOOKUP(N101,Climate!A:A,Climate!D:D)</f>
        <v>Wet</v>
      </c>
      <c r="Q101" s="1" t="str">
        <f>LOOKUP(N101,Climate!A:A,Climate!C:C)</f>
        <v>Hot, Wet</v>
      </c>
      <c r="R101" s="1" t="s">
        <v>353</v>
      </c>
    </row>
    <row r="102" spans="1:18" x14ac:dyDescent="0.2">
      <c r="A102" s="1">
        <f>A101+1</f>
        <v>100</v>
      </c>
      <c r="B102" s="5" t="s">
        <v>67</v>
      </c>
      <c r="C102" s="1" t="str">
        <f>RIGHT(B102,2)</f>
        <v>TN</v>
      </c>
      <c r="D102" s="5">
        <v>1</v>
      </c>
      <c r="E102" s="6" t="s">
        <v>120</v>
      </c>
      <c r="F102" s="21">
        <v>5.7</v>
      </c>
      <c r="G102" s="5" t="s">
        <v>383</v>
      </c>
      <c r="H102" s="4">
        <v>2072283</v>
      </c>
      <c r="J102" s="13">
        <v>-86.781601600000002</v>
      </c>
      <c r="K102" s="13">
        <v>36.162663799999997</v>
      </c>
      <c r="L102" s="5"/>
      <c r="M102" s="1" t="s">
        <v>212</v>
      </c>
      <c r="N102" s="2" t="s">
        <v>288</v>
      </c>
      <c r="O102" s="1" t="str">
        <f>LOOKUP(N102,Climate!A:A,Climate!B:B)</f>
        <v>Temperate</v>
      </c>
      <c r="P102" s="1" t="str">
        <f>LOOKUP(N102,Climate!A:A,Climate!D:D)</f>
        <v>Wet</v>
      </c>
      <c r="Q102" s="1" t="str">
        <f>LOOKUP(N102,Climate!A:A,Climate!C:C)</f>
        <v>Hot, Wet</v>
      </c>
      <c r="R102" s="1" t="s">
        <v>353</v>
      </c>
    </row>
    <row r="103" spans="1:18" x14ac:dyDescent="0.2">
      <c r="A103" s="1">
        <f>A102+1</f>
        <v>101</v>
      </c>
      <c r="B103" s="5" t="s">
        <v>69</v>
      </c>
      <c r="C103" s="1" t="str">
        <f>RIGHT(B103,2)</f>
        <v>TX</v>
      </c>
      <c r="D103" s="5">
        <v>1</v>
      </c>
      <c r="E103" s="6"/>
      <c r="F103" s="21">
        <v>0</v>
      </c>
      <c r="G103" s="5" t="s">
        <v>383</v>
      </c>
      <c r="H103" s="4">
        <v>2421115</v>
      </c>
      <c r="J103" s="13">
        <v>-97.743060799999995</v>
      </c>
      <c r="K103" s="13">
        <v>30.267153</v>
      </c>
      <c r="L103" s="5"/>
      <c r="M103" s="24" t="s">
        <v>236</v>
      </c>
      <c r="N103" s="2" t="s">
        <v>288</v>
      </c>
      <c r="O103" s="1" t="str">
        <f>LOOKUP(N103,Climate!A:A,Climate!B:B)</f>
        <v>Temperate</v>
      </c>
      <c r="P103" s="1" t="str">
        <f>LOOKUP(N103,Climate!A:A,Climate!D:D)</f>
        <v>Wet</v>
      </c>
      <c r="Q103" s="1" t="str">
        <f>LOOKUP(N103,Climate!A:A,Climate!C:C)</f>
        <v>Hot, Wet</v>
      </c>
      <c r="R103" s="1" t="s">
        <v>171</v>
      </c>
    </row>
    <row r="104" spans="1:18" x14ac:dyDescent="0.2">
      <c r="A104" s="1">
        <f>A103+1</f>
        <v>102</v>
      </c>
      <c r="B104" s="5" t="s">
        <v>70</v>
      </c>
      <c r="C104" s="1" t="str">
        <f>RIGHT(B104,2)</f>
        <v>TX</v>
      </c>
      <c r="D104" s="5">
        <v>1</v>
      </c>
      <c r="E104" s="6"/>
      <c r="F104" s="21">
        <v>0</v>
      </c>
      <c r="G104" s="5" t="s">
        <v>382</v>
      </c>
      <c r="H104" s="4">
        <v>7943685</v>
      </c>
      <c r="J104" s="13">
        <v>-96.796987900000005</v>
      </c>
      <c r="K104" s="13">
        <v>32.776664199999999</v>
      </c>
      <c r="L104" s="5"/>
      <c r="M104" s="1" t="s">
        <v>227</v>
      </c>
      <c r="N104" s="2" t="s">
        <v>288</v>
      </c>
      <c r="O104" s="1" t="str">
        <f>LOOKUP(N104,Climate!A:A,Climate!B:B)</f>
        <v>Temperate</v>
      </c>
      <c r="P104" s="1" t="str">
        <f>LOOKUP(N104,Climate!A:A,Climate!D:D)</f>
        <v>Wet</v>
      </c>
      <c r="Q104" s="1" t="str">
        <f>LOOKUP(N104,Climate!A:A,Climate!C:C)</f>
        <v>Hot, Wet</v>
      </c>
      <c r="R104" s="1" t="s">
        <v>171</v>
      </c>
    </row>
    <row r="105" spans="1:18" x14ac:dyDescent="0.2">
      <c r="A105" s="1">
        <f>A104+1</f>
        <v>103</v>
      </c>
      <c r="B105" s="1" t="s">
        <v>71</v>
      </c>
      <c r="C105" s="1" t="str">
        <f>RIGHT(B105,2)</f>
        <v>TX</v>
      </c>
      <c r="D105" s="5">
        <v>1</v>
      </c>
      <c r="E105" s="6"/>
      <c r="F105" s="21">
        <v>0</v>
      </c>
      <c r="G105" s="1" t="s">
        <v>384</v>
      </c>
      <c r="H105" s="4">
        <v>7368466</v>
      </c>
      <c r="J105" s="13">
        <v>-95.369802800000002</v>
      </c>
      <c r="K105" s="13">
        <v>29.7604267</v>
      </c>
      <c r="L105" s="5"/>
      <c r="M105" s="1" t="s">
        <v>228</v>
      </c>
      <c r="N105" s="2" t="s">
        <v>288</v>
      </c>
      <c r="O105" s="1" t="str">
        <f>LOOKUP(N105,Climate!A:A,Climate!B:B)</f>
        <v>Temperate</v>
      </c>
      <c r="P105" s="1" t="str">
        <f>LOOKUP(N105,Climate!A:A,Climate!D:D)</f>
        <v>Wet</v>
      </c>
      <c r="Q105" s="1" t="str">
        <f>LOOKUP(N105,Climate!A:A,Climate!C:C)</f>
        <v>Hot, Wet</v>
      </c>
      <c r="R105" s="1" t="s">
        <v>171</v>
      </c>
    </row>
    <row r="106" spans="1:18" x14ac:dyDescent="0.2">
      <c r="A106" s="1">
        <f>A105+1</f>
        <v>104</v>
      </c>
      <c r="B106" s="1" t="s">
        <v>72</v>
      </c>
      <c r="C106" s="1" t="str">
        <f>RIGHT(B106,2)</f>
        <v>TX</v>
      </c>
      <c r="D106" s="5">
        <v>1</v>
      </c>
      <c r="E106" s="6"/>
      <c r="F106" s="21">
        <v>0</v>
      </c>
      <c r="G106" s="1" t="s">
        <v>384</v>
      </c>
      <c r="H106" s="4">
        <v>2655342</v>
      </c>
      <c r="I106" s="1" t="s">
        <v>146</v>
      </c>
      <c r="J106" s="13">
        <v>-98.493628200000003</v>
      </c>
      <c r="K106" s="13">
        <v>29.424121899999999</v>
      </c>
      <c r="L106" s="5"/>
      <c r="M106" s="1" t="s">
        <v>236</v>
      </c>
      <c r="N106" s="2" t="s">
        <v>288</v>
      </c>
      <c r="O106" s="1" t="str">
        <f>LOOKUP(N106,Climate!A:A,Climate!B:B)</f>
        <v>Temperate</v>
      </c>
      <c r="P106" s="1" t="str">
        <f>LOOKUP(N106,Climate!A:A,Climate!D:D)</f>
        <v>Wet</v>
      </c>
      <c r="Q106" s="1" t="str">
        <f>LOOKUP(N106,Climate!A:A,Climate!C:C)</f>
        <v>Hot, Wet</v>
      </c>
      <c r="R106" s="1" t="s">
        <v>171</v>
      </c>
    </row>
    <row r="107" spans="1:18" x14ac:dyDescent="0.2">
      <c r="A107" s="1">
        <f>A106+1</f>
        <v>105</v>
      </c>
      <c r="B107" s="5" t="s">
        <v>134</v>
      </c>
      <c r="C107" s="1" t="str">
        <f>RIGHT(B107,2)</f>
        <v>UT</v>
      </c>
      <c r="D107" s="5">
        <v>0</v>
      </c>
      <c r="E107" s="6"/>
      <c r="F107" s="21">
        <v>0</v>
      </c>
      <c r="G107" s="1" t="s">
        <v>382</v>
      </c>
      <c r="J107" s="13">
        <v>-111.660833</v>
      </c>
      <c r="K107" s="13">
        <v>40.244444000000001</v>
      </c>
      <c r="L107" s="5"/>
      <c r="M107" s="24" t="s">
        <v>213</v>
      </c>
      <c r="N107" s="2" t="s">
        <v>293</v>
      </c>
      <c r="O107" s="1" t="str">
        <f>LOOKUP(N107,Climate!A:A,Climate!B:B)</f>
        <v>Temperate</v>
      </c>
      <c r="P107" s="1" t="str">
        <f>LOOKUP(N107,Climate!A:A,Climate!D:D)</f>
        <v>Wet</v>
      </c>
      <c r="Q107" s="1" t="str">
        <f>LOOKUP(N107,Climate!A:A,Climate!C:C)</f>
        <v xml:space="preserve">Dry, Hot </v>
      </c>
      <c r="R107" s="1" t="s">
        <v>389</v>
      </c>
    </row>
    <row r="108" spans="1:18" x14ac:dyDescent="0.2">
      <c r="A108" s="1">
        <f>A107+1</f>
        <v>106</v>
      </c>
      <c r="B108" s="5" t="s">
        <v>95</v>
      </c>
      <c r="C108" s="1" t="str">
        <f>RIGHT(B108,2)</f>
        <v>UT</v>
      </c>
      <c r="D108" s="5">
        <v>0</v>
      </c>
      <c r="E108" s="6"/>
      <c r="F108" s="21">
        <v>0</v>
      </c>
      <c r="G108" s="5" t="s">
        <v>383</v>
      </c>
      <c r="H108" s="4">
        <v>1266191</v>
      </c>
      <c r="J108" s="13">
        <v>-111.89104740000001</v>
      </c>
      <c r="K108" s="13">
        <v>40.760779300000003</v>
      </c>
      <c r="L108" s="5"/>
      <c r="M108" s="1" t="s">
        <v>213</v>
      </c>
      <c r="N108" s="2" t="s">
        <v>309</v>
      </c>
      <c r="O108" s="1" t="str">
        <f>LOOKUP(N108,Climate!A:A,Climate!B:B)</f>
        <v>Continental</v>
      </c>
      <c r="P108" s="1" t="str">
        <f>LOOKUP(N108,Climate!A:A,Climate!D:D)</f>
        <v>Wet</v>
      </c>
      <c r="Q108" s="1" t="str">
        <f>LOOKUP(N108,Climate!A:A,Climate!C:C)</f>
        <v xml:space="preserve">Dry, Hot </v>
      </c>
      <c r="R108" s="1" t="s">
        <v>389</v>
      </c>
    </row>
    <row r="109" spans="1:18" x14ac:dyDescent="0.2">
      <c r="A109" s="1">
        <f>A108+1</f>
        <v>107</v>
      </c>
      <c r="B109" s="1" t="s">
        <v>73</v>
      </c>
      <c r="C109" s="1" t="str">
        <f>RIGHT(B109,2)</f>
        <v>VA</v>
      </c>
      <c r="D109" s="5">
        <v>1</v>
      </c>
      <c r="E109" s="6" t="s">
        <v>112</v>
      </c>
      <c r="F109" s="21">
        <f>2.5+3.6</f>
        <v>6.1</v>
      </c>
      <c r="G109" s="1" t="s">
        <v>385</v>
      </c>
      <c r="I109" s="1" t="s">
        <v>151</v>
      </c>
      <c r="J109" s="13">
        <v>-78.476678100000001</v>
      </c>
      <c r="K109" s="13">
        <v>38.029305899999997</v>
      </c>
      <c r="L109" s="5"/>
      <c r="M109" s="24" t="s">
        <v>279</v>
      </c>
      <c r="N109" s="2" t="s">
        <v>288</v>
      </c>
      <c r="O109" s="1" t="str">
        <f>LOOKUP(N109,Climate!A:A,Climate!B:B)</f>
        <v>Temperate</v>
      </c>
      <c r="P109" s="1" t="str">
        <f>LOOKUP(N109,Climate!A:A,Climate!D:D)</f>
        <v>Wet</v>
      </c>
      <c r="Q109" s="1" t="str">
        <f>LOOKUP(N109,Climate!A:A,Climate!C:C)</f>
        <v>Hot, Wet</v>
      </c>
      <c r="R109" s="1" t="s">
        <v>353</v>
      </c>
    </row>
    <row r="110" spans="1:18" x14ac:dyDescent="0.2">
      <c r="A110" s="1">
        <f>A109+1</f>
        <v>108</v>
      </c>
      <c r="B110" s="5" t="s">
        <v>75</v>
      </c>
      <c r="C110" s="1" t="str">
        <f>RIGHT(B110,2)</f>
        <v>VA</v>
      </c>
      <c r="D110" s="5">
        <v>1</v>
      </c>
      <c r="E110" s="6" t="s">
        <v>120</v>
      </c>
      <c r="F110" s="21">
        <v>4.7</v>
      </c>
      <c r="G110" s="5" t="s">
        <v>382</v>
      </c>
      <c r="H110" s="4">
        <v>1787188</v>
      </c>
      <c r="J110" s="13">
        <v>-76.285872600000005</v>
      </c>
      <c r="K110" s="13">
        <v>36.850768899999998</v>
      </c>
      <c r="L110" s="5"/>
      <c r="M110" s="1" t="s">
        <v>241</v>
      </c>
      <c r="N110" s="2" t="s">
        <v>288</v>
      </c>
      <c r="O110" s="1" t="str">
        <f>LOOKUP(N110,Climate!A:A,Climate!B:B)</f>
        <v>Temperate</v>
      </c>
      <c r="P110" s="1" t="str">
        <f>LOOKUP(N110,Climate!A:A,Climate!D:D)</f>
        <v>Wet</v>
      </c>
      <c r="Q110" s="1" t="str">
        <f>LOOKUP(N110,Climate!A:A,Climate!C:C)</f>
        <v>Hot, Wet</v>
      </c>
      <c r="R110" s="1" t="s">
        <v>353</v>
      </c>
    </row>
    <row r="111" spans="1:18" x14ac:dyDescent="0.2">
      <c r="A111" s="1">
        <f>A110+1</f>
        <v>109</v>
      </c>
      <c r="B111" s="5" t="s">
        <v>74</v>
      </c>
      <c r="C111" s="1" t="str">
        <f>RIGHT(B111,2)</f>
        <v>VA</v>
      </c>
      <c r="D111" s="5">
        <v>1</v>
      </c>
      <c r="E111" s="6" t="s">
        <v>110</v>
      </c>
      <c r="F111" s="21">
        <f>7.5+1.5</f>
        <v>9</v>
      </c>
      <c r="G111" s="5" t="s">
        <v>383</v>
      </c>
      <c r="H111" s="4">
        <v>1339182</v>
      </c>
      <c r="I111" s="1" t="s">
        <v>168</v>
      </c>
      <c r="J111" s="13">
        <v>-77.436048099999994</v>
      </c>
      <c r="K111" s="13">
        <v>37.540724599999997</v>
      </c>
      <c r="L111" s="5"/>
      <c r="M111" s="1" t="s">
        <v>214</v>
      </c>
      <c r="N111" s="2" t="s">
        <v>288</v>
      </c>
      <c r="O111" s="1" t="str">
        <f>LOOKUP(N111,Climate!A:A,Climate!B:B)</f>
        <v>Temperate</v>
      </c>
      <c r="P111" s="1" t="str">
        <f>LOOKUP(N111,Climate!A:A,Climate!D:D)</f>
        <v>Wet</v>
      </c>
      <c r="Q111" s="1" t="str">
        <f>LOOKUP(N111,Climate!A:A,Climate!C:C)</f>
        <v>Hot, Wet</v>
      </c>
      <c r="R111" s="1" t="s">
        <v>353</v>
      </c>
    </row>
    <row r="112" spans="1:18" x14ac:dyDescent="0.2">
      <c r="A112" s="1">
        <f>A111+1</f>
        <v>110</v>
      </c>
      <c r="B112" s="5" t="s">
        <v>11</v>
      </c>
      <c r="C112" s="1" t="str">
        <f>RIGHT(B112,2)</f>
        <v>VT</v>
      </c>
      <c r="D112" s="5">
        <v>1</v>
      </c>
      <c r="E112" s="6" t="s">
        <v>112</v>
      </c>
      <c r="F112" s="21">
        <v>4.8</v>
      </c>
      <c r="G112" s="5" t="s">
        <v>382</v>
      </c>
      <c r="J112" s="13">
        <v>-73.212072000000006</v>
      </c>
      <c r="K112" s="13">
        <v>44.475882499999997</v>
      </c>
      <c r="L112" s="5"/>
      <c r="M112" s="1" t="s">
        <v>254</v>
      </c>
      <c r="N112" s="2" t="s">
        <v>294</v>
      </c>
      <c r="O112" s="1" t="str">
        <f>LOOKUP(N112,Climate!A:A,Climate!B:B)</f>
        <v>Continental</v>
      </c>
      <c r="P112" s="1" t="str">
        <f>LOOKUP(N112,Climate!A:A,Climate!D:D)</f>
        <v>Wet</v>
      </c>
      <c r="Q112" s="1" t="str">
        <f>LOOKUP(N112,Climate!A:A,Climate!C:C)</f>
        <v>Hot, Wet</v>
      </c>
      <c r="R112" s="1" t="s">
        <v>350</v>
      </c>
    </row>
    <row r="113" spans="1:18" x14ac:dyDescent="0.2">
      <c r="A113" s="1">
        <f>A112+1</f>
        <v>111</v>
      </c>
      <c r="B113" s="5" t="s">
        <v>12</v>
      </c>
      <c r="C113" s="1" t="str">
        <f>RIGHT(B113,2)</f>
        <v>VT</v>
      </c>
      <c r="D113" s="5">
        <v>1</v>
      </c>
      <c r="E113" s="6" t="s">
        <v>112</v>
      </c>
      <c r="F113" s="21">
        <v>2.7</v>
      </c>
      <c r="G113" s="5" t="s">
        <v>383</v>
      </c>
      <c r="J113" s="13">
        <v>-72.575386899999998</v>
      </c>
      <c r="K113" s="13">
        <v>44.260059300000002</v>
      </c>
      <c r="L113" s="5"/>
      <c r="M113" s="24" t="s">
        <v>254</v>
      </c>
      <c r="N113" s="2" t="s">
        <v>298</v>
      </c>
      <c r="O113" s="1" t="str">
        <f>LOOKUP(N113,Climate!A:A,Climate!B:B)</f>
        <v>Continental</v>
      </c>
      <c r="P113" s="1" t="str">
        <f>LOOKUP(N113,Climate!A:A,Climate!D:D)</f>
        <v>Wet</v>
      </c>
      <c r="Q113" s="1" t="str">
        <f>LOOKUP(N113,Climate!A:A,Climate!C:C)</f>
        <v>Warm, Wet</v>
      </c>
      <c r="R113" s="1" t="s">
        <v>350</v>
      </c>
    </row>
    <row r="114" spans="1:18" x14ac:dyDescent="0.2">
      <c r="A114" s="1">
        <f>A113+1</f>
        <v>112</v>
      </c>
      <c r="B114" s="5" t="s">
        <v>96</v>
      </c>
      <c r="C114" s="1" t="str">
        <f>RIGHT(B114,2)</f>
        <v>WA</v>
      </c>
      <c r="D114" s="5">
        <v>0</v>
      </c>
      <c r="E114" s="6"/>
      <c r="F114" s="21">
        <v>0</v>
      </c>
      <c r="G114" s="5" t="s">
        <v>383</v>
      </c>
      <c r="J114" s="13">
        <v>-122.90069509999999</v>
      </c>
      <c r="K114" s="13">
        <v>47.037874100000003</v>
      </c>
      <c r="L114" s="5"/>
      <c r="M114" s="1" t="s">
        <v>215</v>
      </c>
      <c r="N114" s="2" t="s">
        <v>291</v>
      </c>
      <c r="O114" s="1" t="str">
        <f>LOOKUP(N114,Climate!A:A,Climate!B:B)</f>
        <v>Temperate</v>
      </c>
      <c r="P114" s="1" t="str">
        <f>LOOKUP(N114,Climate!A:A,Climate!D:D)</f>
        <v>Wet</v>
      </c>
      <c r="Q114" s="1" t="str">
        <f>LOOKUP(N114,Climate!A:A,Climate!C:C)</f>
        <v xml:space="preserve">Dry, Warm </v>
      </c>
      <c r="R114" s="1" t="s">
        <v>389</v>
      </c>
    </row>
    <row r="115" spans="1:18" x14ac:dyDescent="0.2">
      <c r="A115" s="1">
        <f>A114+1</f>
        <v>113</v>
      </c>
      <c r="B115" s="1" t="s">
        <v>155</v>
      </c>
      <c r="C115" s="1" t="str">
        <f>RIGHT(B115,2)</f>
        <v>WA</v>
      </c>
      <c r="D115" s="12">
        <v>0</v>
      </c>
      <c r="F115" s="22">
        <v>0</v>
      </c>
      <c r="G115" s="1" t="s">
        <v>385</v>
      </c>
      <c r="I115" s="1" t="s">
        <v>144</v>
      </c>
      <c r="J115" s="14">
        <v>-123.440833</v>
      </c>
      <c r="K115" s="14">
        <v>48.113056</v>
      </c>
      <c r="M115" s="24" t="s">
        <v>230</v>
      </c>
      <c r="N115" s="2" t="s">
        <v>291</v>
      </c>
      <c r="O115" s="1" t="str">
        <f>LOOKUP(N115,Climate!A:A,Climate!B:B)</f>
        <v>Temperate</v>
      </c>
      <c r="P115" s="1" t="str">
        <f>LOOKUP(N115,Climate!A:A,Climate!D:D)</f>
        <v>Wet</v>
      </c>
      <c r="Q115" s="1" t="str">
        <f>LOOKUP(N115,Climate!A:A,Climate!C:C)</f>
        <v xml:space="preserve">Dry, Warm </v>
      </c>
      <c r="R115" s="1" t="s">
        <v>389</v>
      </c>
    </row>
    <row r="116" spans="1:18" x14ac:dyDescent="0.2">
      <c r="A116" s="1">
        <f>A115+1</f>
        <v>114</v>
      </c>
      <c r="B116" s="5" t="s">
        <v>97</v>
      </c>
      <c r="C116" s="1" t="str">
        <f>RIGHT(B116,2)</f>
        <v>WA</v>
      </c>
      <c r="D116" s="5">
        <v>1</v>
      </c>
      <c r="E116" s="6"/>
      <c r="F116" s="21">
        <v>0</v>
      </c>
      <c r="G116" s="5" t="s">
        <v>382</v>
      </c>
      <c r="H116" s="4">
        <v>4034248</v>
      </c>
      <c r="J116" s="13">
        <v>-122.3320708</v>
      </c>
      <c r="K116" s="13">
        <v>47.606209499999999</v>
      </c>
      <c r="L116" s="5"/>
      <c r="M116" s="1" t="s">
        <v>230</v>
      </c>
      <c r="N116" s="2" t="s">
        <v>291</v>
      </c>
      <c r="O116" s="1" t="str">
        <f>LOOKUP(N116,Climate!A:A,Climate!B:B)</f>
        <v>Temperate</v>
      </c>
      <c r="P116" s="1" t="str">
        <f>LOOKUP(N116,Climate!A:A,Climate!D:D)</f>
        <v>Wet</v>
      </c>
      <c r="Q116" s="1" t="str">
        <f>LOOKUP(N116,Climate!A:A,Climate!C:C)</f>
        <v xml:space="preserve">Dry, Warm </v>
      </c>
      <c r="R116" s="1" t="s">
        <v>389</v>
      </c>
    </row>
    <row r="117" spans="1:18" x14ac:dyDescent="0.2">
      <c r="A117" s="1">
        <f>A116+1</f>
        <v>115</v>
      </c>
      <c r="B117" s="5" t="s">
        <v>36</v>
      </c>
      <c r="C117" s="1" t="str">
        <f>RIGHT(B117,2)</f>
        <v>WI</v>
      </c>
      <c r="D117" s="5">
        <v>1</v>
      </c>
      <c r="E117" s="6" t="s">
        <v>117</v>
      </c>
      <c r="F117" s="21"/>
      <c r="G117" s="5" t="s">
        <v>383</v>
      </c>
      <c r="J117" s="13">
        <v>-89.401230200000001</v>
      </c>
      <c r="K117" s="13">
        <v>43.073051700000001</v>
      </c>
      <c r="L117" s="5"/>
      <c r="M117" s="1" t="s">
        <v>216</v>
      </c>
      <c r="N117" s="2" t="s">
        <v>294</v>
      </c>
      <c r="O117" s="1" t="str">
        <f>LOOKUP(N117,Climate!A:A,Climate!B:B)</f>
        <v>Continental</v>
      </c>
      <c r="P117" s="1" t="str">
        <f>LOOKUP(N117,Climate!A:A,Climate!D:D)</f>
        <v>Wet</v>
      </c>
      <c r="Q117" s="1" t="str">
        <f>LOOKUP(N117,Climate!A:A,Climate!C:C)</f>
        <v>Hot, Wet</v>
      </c>
      <c r="R117" s="1" t="s">
        <v>390</v>
      </c>
    </row>
    <row r="118" spans="1:18" s="10" customFormat="1" x14ac:dyDescent="0.2">
      <c r="A118" s="1">
        <f>A117+1</f>
        <v>116</v>
      </c>
      <c r="B118" s="5" t="s">
        <v>37</v>
      </c>
      <c r="C118" s="1" t="str">
        <f>RIGHT(B118,2)</f>
        <v>WI</v>
      </c>
      <c r="D118" s="5">
        <v>1</v>
      </c>
      <c r="E118" s="6" t="s">
        <v>117</v>
      </c>
      <c r="F118" s="21"/>
      <c r="G118" s="5" t="s">
        <v>382</v>
      </c>
      <c r="H118" s="4">
        <v>1559792</v>
      </c>
      <c r="I118" s="1"/>
      <c r="J118" s="13">
        <v>-87.906473599999998</v>
      </c>
      <c r="K118" s="13">
        <v>43.038902499999999</v>
      </c>
      <c r="L118" s="5"/>
      <c r="M118" s="1" t="s">
        <v>243</v>
      </c>
      <c r="N118" s="2" t="s">
        <v>294</v>
      </c>
      <c r="O118" s="1" t="str">
        <f>LOOKUP(N118,Climate!A:A,Climate!B:B)</f>
        <v>Continental</v>
      </c>
      <c r="P118" s="1" t="str">
        <f>LOOKUP(N118,Climate!A:A,Climate!D:D)</f>
        <v>Wet</v>
      </c>
      <c r="Q118" s="1" t="str">
        <f>LOOKUP(N118,Climate!A:A,Climate!C:C)</f>
        <v>Hot, Wet</v>
      </c>
      <c r="R118" s="1" t="s">
        <v>390</v>
      </c>
    </row>
    <row r="119" spans="1:18" s="10" customFormat="1" x14ac:dyDescent="0.2">
      <c r="A119" s="1">
        <f>A118+1</f>
        <v>117</v>
      </c>
      <c r="B119" s="5" t="s">
        <v>76</v>
      </c>
      <c r="C119" s="1" t="str">
        <f>RIGHT(B119,2)</f>
        <v>WV</v>
      </c>
      <c r="D119" s="5">
        <v>1</v>
      </c>
      <c r="E119" s="6" t="s">
        <v>110</v>
      </c>
      <c r="F119" s="21">
        <v>3.4</v>
      </c>
      <c r="G119" s="5" t="s">
        <v>383</v>
      </c>
      <c r="H119" s="4"/>
      <c r="I119" s="1"/>
      <c r="J119" s="13">
        <v>-81.6326234</v>
      </c>
      <c r="K119" s="13">
        <v>38.349819500000002</v>
      </c>
      <c r="L119" s="5"/>
      <c r="M119" s="1" t="s">
        <v>217</v>
      </c>
      <c r="N119" s="2" t="s">
        <v>288</v>
      </c>
      <c r="O119" s="1" t="str">
        <f>LOOKUP(N119,Climate!A:A,Climate!B:B)</f>
        <v>Temperate</v>
      </c>
      <c r="P119" s="1" t="str">
        <f>LOOKUP(N119,Climate!A:A,Climate!D:D)</f>
        <v>Wet</v>
      </c>
      <c r="Q119" s="1" t="str">
        <f>LOOKUP(N119,Climate!A:A,Climate!C:C)</f>
        <v>Hot, Wet</v>
      </c>
      <c r="R119" s="1" t="s">
        <v>353</v>
      </c>
    </row>
    <row r="120" spans="1:18" s="10" customFormat="1" x14ac:dyDescent="0.2">
      <c r="A120" s="1">
        <f>A119+1</f>
        <v>118</v>
      </c>
      <c r="B120" s="5" t="s">
        <v>137</v>
      </c>
      <c r="C120" s="1" t="str">
        <f>RIGHT(B120,2)</f>
        <v>WV</v>
      </c>
      <c r="D120" s="5">
        <v>1</v>
      </c>
      <c r="E120" s="6" t="s">
        <v>110</v>
      </c>
      <c r="F120" s="21">
        <v>3.3</v>
      </c>
      <c r="G120" s="1" t="s">
        <v>382</v>
      </c>
      <c r="H120" s="4"/>
      <c r="I120" s="1"/>
      <c r="J120" s="13">
        <v>-79.950556000000006</v>
      </c>
      <c r="K120" s="13">
        <v>39.633611000000002</v>
      </c>
      <c r="L120" s="5"/>
      <c r="M120" s="1" t="s">
        <v>264</v>
      </c>
      <c r="N120" s="2" t="s">
        <v>288</v>
      </c>
      <c r="O120" s="1" t="str">
        <f>LOOKUP(N120,Climate!A:A,Climate!B:B)</f>
        <v>Temperate</v>
      </c>
      <c r="P120" s="1" t="str">
        <f>LOOKUP(N120,Climate!A:A,Climate!D:D)</f>
        <v>Wet</v>
      </c>
      <c r="Q120" s="1" t="str">
        <f>LOOKUP(N120,Climate!A:A,Climate!C:C)</f>
        <v>Hot, Wet</v>
      </c>
      <c r="R120" s="1" t="s">
        <v>353</v>
      </c>
    </row>
    <row r="121" spans="1:18" x14ac:dyDescent="0.2">
      <c r="A121" s="1">
        <f>A120+1</f>
        <v>119</v>
      </c>
      <c r="B121" s="5" t="s">
        <v>98</v>
      </c>
      <c r="C121" s="1" t="str">
        <f>RIGHT(B121,2)</f>
        <v>WY</v>
      </c>
      <c r="D121" s="5">
        <v>0</v>
      </c>
      <c r="E121" s="6"/>
      <c r="F121" s="21">
        <v>0</v>
      </c>
      <c r="G121" s="5" t="s">
        <v>382</v>
      </c>
      <c r="J121" s="13">
        <v>-106.2980824</v>
      </c>
      <c r="K121" s="13">
        <v>42.848708999999999</v>
      </c>
      <c r="L121" s="5"/>
      <c r="M121" s="1" t="s">
        <v>255</v>
      </c>
      <c r="N121" s="1" t="s">
        <v>289</v>
      </c>
      <c r="O121" s="1" t="str">
        <f>LOOKUP(N121,Climate!A:A,Climate!B:B)</f>
        <v>Arid Cold</v>
      </c>
      <c r="P121" s="1" t="str">
        <f>LOOKUP(N121,Climate!A:A,Climate!D:D)</f>
        <v>Dry</v>
      </c>
      <c r="Q121" s="1" t="str">
        <f>LOOKUP(N121,Climate!A:A,Climate!C:C)</f>
        <v>Dry</v>
      </c>
      <c r="R121" s="1" t="s">
        <v>389</v>
      </c>
    </row>
    <row r="122" spans="1:18" x14ac:dyDescent="0.2">
      <c r="A122" s="1">
        <f>A121+1</f>
        <v>120</v>
      </c>
      <c r="B122" s="5" t="s">
        <v>99</v>
      </c>
      <c r="C122" s="1" t="str">
        <f>RIGHT(B122,2)</f>
        <v>WY</v>
      </c>
      <c r="D122" s="5">
        <v>0</v>
      </c>
      <c r="E122" s="6"/>
      <c r="F122" s="21">
        <v>0</v>
      </c>
      <c r="G122" s="5" t="s">
        <v>383</v>
      </c>
      <c r="J122" s="13">
        <v>-104.8202462</v>
      </c>
      <c r="K122" s="13">
        <v>41.139981400000003</v>
      </c>
      <c r="L122" s="5"/>
      <c r="M122" s="1" t="s">
        <v>218</v>
      </c>
      <c r="N122" s="1" t="s">
        <v>289</v>
      </c>
      <c r="O122" s="1" t="str">
        <f>LOOKUP(N122,Climate!A:A,Climate!B:B)</f>
        <v>Arid Cold</v>
      </c>
      <c r="P122" s="1" t="str">
        <f>LOOKUP(N122,Climate!A:A,Climate!D:D)</f>
        <v>Dry</v>
      </c>
      <c r="Q122" s="1" t="str">
        <f>LOOKUP(N122,Climate!A:A,Climate!C:C)</f>
        <v>Dry</v>
      </c>
      <c r="R122" s="1" t="s">
        <v>389</v>
      </c>
    </row>
  </sheetData>
  <sortState xmlns:xlrd2="http://schemas.microsoft.com/office/spreadsheetml/2017/richdata2" ref="A2:R122">
    <sortCondition ref="C2:C122"/>
    <sortCondition ref="B2:B12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7ACFC2-334E-D34F-85FB-0289015A229A}">
  <dimension ref="A1:D33"/>
  <sheetViews>
    <sheetView workbookViewId="0">
      <selection activeCell="C33" sqref="C33"/>
    </sheetView>
  </sheetViews>
  <sheetFormatPr baseColWidth="10" defaultRowHeight="16" x14ac:dyDescent="0.2"/>
  <cols>
    <col min="1" max="1" width="6.83203125" style="2" bestFit="1" customWidth="1"/>
    <col min="2" max="2" width="16.83203125" style="2" bestFit="1" customWidth="1"/>
    <col min="3" max="3" width="20.1640625" style="2" bestFit="1" customWidth="1"/>
    <col min="4" max="4" width="10" style="2" bestFit="1" customWidth="1"/>
    <col min="5" max="16384" width="10.83203125" style="2"/>
  </cols>
  <sheetData>
    <row r="1" spans="1:4" x14ac:dyDescent="0.2">
      <c r="A1" s="2" t="s">
        <v>286</v>
      </c>
      <c r="B1" s="2" t="s">
        <v>287</v>
      </c>
      <c r="C1" s="2" t="s">
        <v>333</v>
      </c>
      <c r="D1" s="2" t="s">
        <v>334</v>
      </c>
    </row>
    <row r="2" spans="1:4" x14ac:dyDescent="0.2">
      <c r="A2" s="2" t="s">
        <v>300</v>
      </c>
      <c r="B2" s="2" t="s">
        <v>319</v>
      </c>
      <c r="C2" s="25" t="s">
        <v>344</v>
      </c>
      <c r="D2" s="25" t="s">
        <v>344</v>
      </c>
    </row>
    <row r="3" spans="1:4" x14ac:dyDescent="0.2">
      <c r="A3" s="2" t="s">
        <v>296</v>
      </c>
      <c r="B3" s="2" t="s">
        <v>284</v>
      </c>
      <c r="C3" s="25" t="s">
        <v>344</v>
      </c>
      <c r="D3" s="25" t="s">
        <v>344</v>
      </c>
    </row>
    <row r="4" spans="1:4" x14ac:dyDescent="0.2">
      <c r="A4" s="2" t="s">
        <v>302</v>
      </c>
      <c r="B4" s="2" t="s">
        <v>283</v>
      </c>
      <c r="C4" s="2" t="s">
        <v>336</v>
      </c>
      <c r="D4" s="25" t="s">
        <v>344</v>
      </c>
    </row>
    <row r="5" spans="1:4" x14ac:dyDescent="0.2">
      <c r="A5" s="2" t="s">
        <v>295</v>
      </c>
      <c r="B5" s="2" t="s">
        <v>283</v>
      </c>
      <c r="C5" s="25" t="s">
        <v>344</v>
      </c>
      <c r="D5" s="2" t="s">
        <v>335</v>
      </c>
    </row>
    <row r="6" spans="1:4" x14ac:dyDescent="0.2">
      <c r="A6" s="2" t="s">
        <v>292</v>
      </c>
      <c r="B6" s="2" t="s">
        <v>320</v>
      </c>
      <c r="C6" s="25" t="s">
        <v>335</v>
      </c>
      <c r="D6" s="25" t="s">
        <v>335</v>
      </c>
    </row>
    <row r="7" spans="1:4" x14ac:dyDescent="0.2">
      <c r="A7" s="2" t="s">
        <v>289</v>
      </c>
      <c r="B7" s="2" t="s">
        <v>321</v>
      </c>
      <c r="C7" s="25" t="s">
        <v>335</v>
      </c>
      <c r="D7" s="25" t="s">
        <v>335</v>
      </c>
    </row>
    <row r="8" spans="1:4" x14ac:dyDescent="0.2">
      <c r="A8" s="2" t="s">
        <v>290</v>
      </c>
      <c r="B8" s="2" t="s">
        <v>322</v>
      </c>
      <c r="C8" s="25" t="s">
        <v>335</v>
      </c>
      <c r="D8" s="25" t="s">
        <v>335</v>
      </c>
    </row>
    <row r="9" spans="1:4" x14ac:dyDescent="0.2">
      <c r="A9" s="2" t="s">
        <v>301</v>
      </c>
      <c r="B9" s="2" t="s">
        <v>323</v>
      </c>
      <c r="C9" s="25" t="s">
        <v>335</v>
      </c>
      <c r="D9" s="25" t="s">
        <v>335</v>
      </c>
    </row>
    <row r="10" spans="1:4" x14ac:dyDescent="0.2">
      <c r="A10" s="2" t="s">
        <v>288</v>
      </c>
      <c r="B10" s="2" t="s">
        <v>324</v>
      </c>
      <c r="C10" s="2" t="s">
        <v>345</v>
      </c>
      <c r="D10" s="25" t="s">
        <v>344</v>
      </c>
    </row>
    <row r="11" spans="1:4" x14ac:dyDescent="0.2">
      <c r="A11" s="2" t="s">
        <v>307</v>
      </c>
      <c r="B11" s="2" t="s">
        <v>324</v>
      </c>
      <c r="C11" s="2" t="s">
        <v>346</v>
      </c>
      <c r="D11" s="25" t="s">
        <v>344</v>
      </c>
    </row>
    <row r="12" spans="1:4" x14ac:dyDescent="0.2">
      <c r="A12" s="2" t="s">
        <v>308</v>
      </c>
      <c r="B12" s="2" t="s">
        <v>324</v>
      </c>
      <c r="C12" s="2" t="s">
        <v>347</v>
      </c>
      <c r="D12" s="25" t="s">
        <v>344</v>
      </c>
    </row>
    <row r="13" spans="1:4" x14ac:dyDescent="0.2">
      <c r="A13" s="2" t="s">
        <v>293</v>
      </c>
      <c r="B13" s="2" t="s">
        <v>324</v>
      </c>
      <c r="C13" s="2" t="s">
        <v>340</v>
      </c>
      <c r="D13" s="25" t="s">
        <v>344</v>
      </c>
    </row>
    <row r="14" spans="1:4" x14ac:dyDescent="0.2">
      <c r="A14" s="2" t="s">
        <v>291</v>
      </c>
      <c r="B14" s="2" t="s">
        <v>324</v>
      </c>
      <c r="C14" s="2" t="s">
        <v>341</v>
      </c>
      <c r="D14" s="25" t="s">
        <v>344</v>
      </c>
    </row>
    <row r="15" spans="1:4" x14ac:dyDescent="0.2">
      <c r="A15" s="2" t="s">
        <v>303</v>
      </c>
      <c r="B15" s="2" t="s">
        <v>324</v>
      </c>
      <c r="C15" s="2" t="s">
        <v>342</v>
      </c>
      <c r="D15" s="25" t="s">
        <v>344</v>
      </c>
    </row>
    <row r="16" spans="1:4" x14ac:dyDescent="0.2">
      <c r="A16" s="2" t="s">
        <v>304</v>
      </c>
      <c r="B16" s="2" t="s">
        <v>324</v>
      </c>
      <c r="C16" s="2" t="s">
        <v>337</v>
      </c>
      <c r="D16" s="25" t="s">
        <v>335</v>
      </c>
    </row>
    <row r="17" spans="1:4" x14ac:dyDescent="0.2">
      <c r="A17" s="2" t="s">
        <v>305</v>
      </c>
      <c r="B17" s="2" t="s">
        <v>324</v>
      </c>
      <c r="C17" s="2" t="s">
        <v>338</v>
      </c>
      <c r="D17" s="25" t="s">
        <v>335</v>
      </c>
    </row>
    <row r="18" spans="1:4" x14ac:dyDescent="0.2">
      <c r="A18" s="2" t="s">
        <v>306</v>
      </c>
      <c r="B18" s="2" t="s">
        <v>324</v>
      </c>
      <c r="C18" s="2" t="s">
        <v>339</v>
      </c>
      <c r="D18" s="25" t="s">
        <v>335</v>
      </c>
    </row>
    <row r="19" spans="1:4" x14ac:dyDescent="0.2">
      <c r="A19" s="2" t="s">
        <v>294</v>
      </c>
      <c r="B19" s="2" t="s">
        <v>332</v>
      </c>
      <c r="C19" s="2" t="s">
        <v>345</v>
      </c>
      <c r="D19" s="25" t="s">
        <v>344</v>
      </c>
    </row>
    <row r="20" spans="1:4" x14ac:dyDescent="0.2">
      <c r="A20" s="2" t="s">
        <v>298</v>
      </c>
      <c r="B20" s="2" t="s">
        <v>332</v>
      </c>
      <c r="C20" s="2" t="s">
        <v>346</v>
      </c>
      <c r="D20" s="25" t="s">
        <v>344</v>
      </c>
    </row>
    <row r="21" spans="1:4" x14ac:dyDescent="0.2">
      <c r="A21" s="2" t="s">
        <v>285</v>
      </c>
      <c r="B21" s="2" t="s">
        <v>332</v>
      </c>
      <c r="C21" s="2" t="s">
        <v>347</v>
      </c>
      <c r="D21" s="25" t="s">
        <v>344</v>
      </c>
    </row>
    <row r="22" spans="1:4" x14ac:dyDescent="0.2">
      <c r="A22" s="2" t="s">
        <v>316</v>
      </c>
      <c r="B22" s="2" t="s">
        <v>332</v>
      </c>
      <c r="C22" s="2" t="s">
        <v>348</v>
      </c>
      <c r="D22" s="25" t="s">
        <v>344</v>
      </c>
    </row>
    <row r="23" spans="1:4" x14ac:dyDescent="0.2">
      <c r="A23" s="2" t="s">
        <v>309</v>
      </c>
      <c r="B23" s="2" t="s">
        <v>332</v>
      </c>
      <c r="C23" s="2" t="s">
        <v>340</v>
      </c>
      <c r="D23" s="25" t="s">
        <v>344</v>
      </c>
    </row>
    <row r="24" spans="1:4" x14ac:dyDescent="0.2">
      <c r="A24" s="2" t="s">
        <v>297</v>
      </c>
      <c r="B24" s="2" t="s">
        <v>332</v>
      </c>
      <c r="C24" s="2" t="s">
        <v>341</v>
      </c>
      <c r="D24" s="25" t="s">
        <v>344</v>
      </c>
    </row>
    <row r="25" spans="1:4" x14ac:dyDescent="0.2">
      <c r="A25" s="2" t="s">
        <v>310</v>
      </c>
      <c r="B25" s="2" t="s">
        <v>332</v>
      </c>
      <c r="C25" s="2" t="s">
        <v>342</v>
      </c>
      <c r="D25" s="25" t="s">
        <v>344</v>
      </c>
    </row>
    <row r="26" spans="1:4" x14ac:dyDescent="0.2">
      <c r="A26" s="2" t="s">
        <v>311</v>
      </c>
      <c r="B26" s="2" t="s">
        <v>332</v>
      </c>
      <c r="C26" s="2" t="s">
        <v>343</v>
      </c>
      <c r="D26" s="25" t="s">
        <v>344</v>
      </c>
    </row>
    <row r="27" spans="1:4" x14ac:dyDescent="0.2">
      <c r="A27" s="2" t="s">
        <v>312</v>
      </c>
      <c r="B27" s="2" t="s">
        <v>332</v>
      </c>
      <c r="C27" s="2" t="s">
        <v>345</v>
      </c>
      <c r="D27" s="25" t="s">
        <v>335</v>
      </c>
    </row>
    <row r="28" spans="1:4" x14ac:dyDescent="0.2">
      <c r="A28" s="2" t="s">
        <v>313</v>
      </c>
      <c r="B28" s="2" t="s">
        <v>332</v>
      </c>
      <c r="C28" s="2" t="s">
        <v>346</v>
      </c>
      <c r="D28" s="25" t="s">
        <v>335</v>
      </c>
    </row>
    <row r="29" spans="1:4" x14ac:dyDescent="0.2">
      <c r="A29" s="2" t="s">
        <v>314</v>
      </c>
      <c r="B29" s="2" t="s">
        <v>332</v>
      </c>
      <c r="C29" s="2" t="s">
        <v>347</v>
      </c>
      <c r="D29" s="25" t="s">
        <v>335</v>
      </c>
    </row>
    <row r="30" spans="1:4" x14ac:dyDescent="0.2">
      <c r="A30" s="2" t="s">
        <v>315</v>
      </c>
      <c r="B30" s="2" t="s">
        <v>332</v>
      </c>
      <c r="C30" s="2" t="s">
        <v>348</v>
      </c>
      <c r="D30" s="25" t="s">
        <v>335</v>
      </c>
    </row>
    <row r="31" spans="1:4" x14ac:dyDescent="0.2">
      <c r="A31" s="2" t="s">
        <v>318</v>
      </c>
      <c r="B31" s="2" t="s">
        <v>326</v>
      </c>
      <c r="C31" s="25" t="s">
        <v>335</v>
      </c>
      <c r="D31" s="25" t="s">
        <v>335</v>
      </c>
    </row>
    <row r="32" spans="1:4" x14ac:dyDescent="0.2">
      <c r="A32" s="2" t="s">
        <v>317</v>
      </c>
      <c r="B32" s="2" t="s">
        <v>325</v>
      </c>
      <c r="C32" s="25" t="s">
        <v>335</v>
      </c>
      <c r="D32" s="25" t="s">
        <v>335</v>
      </c>
    </row>
    <row r="33" spans="1:4" x14ac:dyDescent="0.2">
      <c r="A33" s="2" t="s">
        <v>330</v>
      </c>
      <c r="B33" s="2" t="s">
        <v>329</v>
      </c>
      <c r="C33" s="25" t="s">
        <v>328</v>
      </c>
      <c r="D33" s="25" t="s">
        <v>328</v>
      </c>
    </row>
  </sheetData>
  <sortState xmlns:xlrd2="http://schemas.microsoft.com/office/spreadsheetml/2017/richdata2" ref="A2:C32">
    <sortCondition ref="A2:A3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B13DC-0E22-5540-A84A-EF51CCCABDEE}">
  <dimension ref="A1:O32"/>
  <sheetViews>
    <sheetView workbookViewId="0">
      <selection activeCell="D25" sqref="D25"/>
    </sheetView>
  </sheetViews>
  <sheetFormatPr baseColWidth="10" defaultRowHeight="16" x14ac:dyDescent="0.2"/>
  <cols>
    <col min="1" max="1" width="13.5" style="16" bestFit="1" customWidth="1"/>
    <col min="2" max="2" width="4.6640625" style="16" bestFit="1" customWidth="1"/>
    <col min="3" max="3" width="15.1640625" style="16" bestFit="1" customWidth="1"/>
    <col min="4" max="4" width="22.1640625" style="16" customWidth="1"/>
    <col min="5" max="10" width="10.83203125" style="16"/>
    <col min="11" max="11" width="11.5" style="16" bestFit="1" customWidth="1"/>
    <col min="12" max="16384" width="10.83203125" style="16"/>
  </cols>
  <sheetData>
    <row r="1" spans="1:15" x14ac:dyDescent="0.2">
      <c r="A1" s="27" t="s">
        <v>161</v>
      </c>
      <c r="B1" s="27"/>
      <c r="C1" s="27"/>
      <c r="D1" s="27"/>
    </row>
    <row r="2" spans="1:15" x14ac:dyDescent="0.2">
      <c r="A2" s="17" t="s">
        <v>135</v>
      </c>
      <c r="E2" s="18"/>
      <c r="H2" s="17"/>
      <c r="I2" s="17"/>
      <c r="J2" s="17"/>
      <c r="K2" s="17"/>
      <c r="L2" s="17"/>
      <c r="M2" s="17"/>
      <c r="N2" s="17"/>
      <c r="O2" s="19"/>
    </row>
    <row r="3" spans="1:15" x14ac:dyDescent="0.2">
      <c r="A3" s="17" t="s">
        <v>131</v>
      </c>
      <c r="E3" s="18"/>
      <c r="G3" s="17"/>
      <c r="H3" s="17"/>
      <c r="I3" s="17"/>
      <c r="J3" s="17"/>
      <c r="K3" s="17"/>
      <c r="L3" s="19"/>
    </row>
    <row r="4" spans="1:15" x14ac:dyDescent="0.2">
      <c r="A4" s="17" t="s">
        <v>42</v>
      </c>
      <c r="E4" s="18"/>
      <c r="G4" s="17"/>
      <c r="H4" s="17"/>
      <c r="I4" s="17"/>
      <c r="J4" s="17"/>
      <c r="K4" s="17"/>
      <c r="L4" s="19"/>
    </row>
    <row r="5" spans="1:15" x14ac:dyDescent="0.2">
      <c r="A5" s="17" t="s">
        <v>130</v>
      </c>
      <c r="E5" s="18"/>
      <c r="G5" s="17"/>
      <c r="H5" s="17"/>
      <c r="I5" s="17"/>
      <c r="J5" s="17"/>
      <c r="K5" s="17"/>
      <c r="L5" s="19"/>
    </row>
    <row r="6" spans="1:15" x14ac:dyDescent="0.2">
      <c r="A6" s="17" t="s">
        <v>45</v>
      </c>
      <c r="E6" s="18"/>
      <c r="G6" s="17"/>
      <c r="H6" s="17"/>
      <c r="I6" s="17"/>
      <c r="J6" s="17"/>
      <c r="K6" s="17"/>
      <c r="L6" s="19"/>
    </row>
    <row r="7" spans="1:15" x14ac:dyDescent="0.2">
      <c r="A7" s="16" t="s">
        <v>15</v>
      </c>
    </row>
    <row r="9" spans="1:15" x14ac:dyDescent="0.2">
      <c r="A9" s="27" t="s">
        <v>166</v>
      </c>
      <c r="B9" s="27"/>
      <c r="C9" s="27"/>
      <c r="D9" s="27"/>
    </row>
    <row r="10" spans="1:15" x14ac:dyDescent="0.2">
      <c r="A10" s="16" t="s">
        <v>143</v>
      </c>
    </row>
    <row r="11" spans="1:15" x14ac:dyDescent="0.2">
      <c r="A11" s="16" t="s">
        <v>148</v>
      </c>
    </row>
    <row r="13" spans="1:15" x14ac:dyDescent="0.2">
      <c r="A13" s="27" t="s">
        <v>173</v>
      </c>
      <c r="B13" s="27"/>
      <c r="C13" s="27"/>
      <c r="D13" s="27"/>
    </row>
    <row r="14" spans="1:15" x14ac:dyDescent="0.2">
      <c r="A14" s="16" t="s">
        <v>174</v>
      </c>
      <c r="B14" s="20" t="s">
        <v>175</v>
      </c>
      <c r="C14" s="16" t="s">
        <v>133</v>
      </c>
    </row>
    <row r="15" spans="1:15" x14ac:dyDescent="0.2">
      <c r="A15" s="16" t="s">
        <v>176</v>
      </c>
      <c r="B15" s="20" t="s">
        <v>175</v>
      </c>
      <c r="C15" s="16" t="s">
        <v>54</v>
      </c>
    </row>
    <row r="16" spans="1:15" x14ac:dyDescent="0.2">
      <c r="A16" s="16" t="s">
        <v>177</v>
      </c>
      <c r="B16" s="20" t="s">
        <v>175</v>
      </c>
      <c r="C16" s="16" t="s">
        <v>65</v>
      </c>
    </row>
    <row r="17" spans="1:3" x14ac:dyDescent="0.2">
      <c r="A17" s="16" t="s">
        <v>178</v>
      </c>
      <c r="B17" s="20" t="s">
        <v>175</v>
      </c>
      <c r="C17" s="16" t="s">
        <v>137</v>
      </c>
    </row>
    <row r="19" spans="1:3" x14ac:dyDescent="0.2">
      <c r="A19" s="26" t="s">
        <v>352</v>
      </c>
    </row>
    <row r="20" spans="1:3" x14ac:dyDescent="0.2">
      <c r="A20" s="16" t="s">
        <v>351</v>
      </c>
    </row>
    <row r="22" spans="1:3" x14ac:dyDescent="0.2">
      <c r="A22" s="26" t="s">
        <v>355</v>
      </c>
    </row>
    <row r="23" spans="1:3" x14ac:dyDescent="0.2">
      <c r="A23" s="16" t="s">
        <v>158</v>
      </c>
      <c r="B23" s="20" t="s">
        <v>175</v>
      </c>
      <c r="C23" s="16" t="s">
        <v>139</v>
      </c>
    </row>
    <row r="24" spans="1:3" x14ac:dyDescent="0.2">
      <c r="A24" s="16" t="s">
        <v>159</v>
      </c>
      <c r="B24" s="20" t="s">
        <v>175</v>
      </c>
      <c r="C24" s="16" t="s">
        <v>145</v>
      </c>
    </row>
    <row r="25" spans="1:3" x14ac:dyDescent="0.2">
      <c r="A25" s="16" t="s">
        <v>157</v>
      </c>
      <c r="B25" s="20" t="s">
        <v>175</v>
      </c>
      <c r="C25" s="16" t="s">
        <v>150</v>
      </c>
    </row>
    <row r="26" spans="1:3" x14ac:dyDescent="0.2">
      <c r="A26" s="16" t="s">
        <v>154</v>
      </c>
      <c r="B26" s="20" t="s">
        <v>175</v>
      </c>
      <c r="C26" s="16" t="s">
        <v>356</v>
      </c>
    </row>
    <row r="27" spans="1:3" x14ac:dyDescent="0.2">
      <c r="A27" s="16" t="s">
        <v>160</v>
      </c>
      <c r="B27" s="20" t="s">
        <v>175</v>
      </c>
      <c r="C27" s="16" t="s">
        <v>149</v>
      </c>
    </row>
    <row r="28" spans="1:3" x14ac:dyDescent="0.2">
      <c r="A28" s="16" t="s">
        <v>40</v>
      </c>
      <c r="B28" s="20" t="s">
        <v>175</v>
      </c>
      <c r="C28" s="16" t="s">
        <v>357</v>
      </c>
    </row>
    <row r="29" spans="1:3" x14ac:dyDescent="0.2">
      <c r="A29" s="16" t="s">
        <v>73</v>
      </c>
      <c r="B29" s="20" t="s">
        <v>175</v>
      </c>
      <c r="C29" s="16" t="s">
        <v>358</v>
      </c>
    </row>
    <row r="30" spans="1:3" x14ac:dyDescent="0.2">
      <c r="A30" s="16" t="s">
        <v>155</v>
      </c>
      <c r="B30" s="20" t="s">
        <v>175</v>
      </c>
      <c r="C30" s="16" t="s">
        <v>144</v>
      </c>
    </row>
    <row r="31" spans="1:3" x14ac:dyDescent="0.2">
      <c r="A31" s="16" t="s">
        <v>392</v>
      </c>
      <c r="B31" s="20" t="s">
        <v>175</v>
      </c>
      <c r="C31" s="16" t="s">
        <v>393</v>
      </c>
    </row>
    <row r="32" spans="1:3" x14ac:dyDescent="0.2">
      <c r="A32" s="16" t="s">
        <v>391</v>
      </c>
      <c r="B32" s="20" t="s">
        <v>175</v>
      </c>
      <c r="C32" s="16" t="s">
        <v>393</v>
      </c>
    </row>
  </sheetData>
  <mergeCells count="3">
    <mergeCell ref="A1:D1"/>
    <mergeCell ref="A9:D9"/>
    <mergeCell ref="A13:D1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D4776-82C5-A549-993A-3BE59A636F7D}">
  <dimension ref="A1:O8"/>
  <sheetViews>
    <sheetView topLeftCell="A2" workbookViewId="0">
      <selection activeCell="F8" sqref="F8"/>
    </sheetView>
  </sheetViews>
  <sheetFormatPr baseColWidth="10" defaultRowHeight="16" x14ac:dyDescent="0.2"/>
  <cols>
    <col min="1" max="1" width="5.83203125" style="2" bestFit="1" customWidth="1"/>
    <col min="2" max="2" width="6" style="3" bestFit="1" customWidth="1"/>
    <col min="3" max="3" width="15.6640625" style="2" bestFit="1" customWidth="1"/>
    <col min="4" max="6" width="16.83203125" style="2" bestFit="1" customWidth="1"/>
    <col min="7" max="14" width="17.83203125" style="2" bestFit="1" customWidth="1"/>
    <col min="15" max="15" width="11.1640625" style="2" bestFit="1" customWidth="1"/>
    <col min="16" max="16384" width="10.83203125" style="2"/>
  </cols>
  <sheetData>
    <row r="1" spans="1:15" x14ac:dyDescent="0.2">
      <c r="A1" s="3"/>
      <c r="B1" s="3" t="s">
        <v>359</v>
      </c>
      <c r="C1" s="3">
        <v>0</v>
      </c>
      <c r="D1" s="3">
        <v>30</v>
      </c>
      <c r="E1" s="3">
        <v>60</v>
      </c>
      <c r="F1" s="3">
        <v>90</v>
      </c>
      <c r="G1" s="3">
        <v>120</v>
      </c>
      <c r="H1" s="3">
        <v>150</v>
      </c>
      <c r="I1" s="3">
        <v>180</v>
      </c>
      <c r="J1" s="3">
        <v>210</v>
      </c>
      <c r="K1" s="3">
        <v>240</v>
      </c>
      <c r="L1" s="3">
        <v>270</v>
      </c>
      <c r="M1" s="3">
        <v>300</v>
      </c>
      <c r="N1" s="3">
        <v>330</v>
      </c>
      <c r="O1" s="3" t="s">
        <v>360</v>
      </c>
    </row>
    <row r="2" spans="1:15" x14ac:dyDescent="0.2">
      <c r="A2" s="3" t="s">
        <v>361</v>
      </c>
      <c r="B2" s="3">
        <v>80</v>
      </c>
      <c r="C2" s="3" t="str">
        <f t="shared" ref="C2:E6" si="0">"hsva("&amp;C$1&amp;",50,"&amp;$B2&amp;",100)"</f>
        <v>hsva(0,50,80,100)</v>
      </c>
      <c r="D2" s="3" t="str">
        <f t="shared" si="0"/>
        <v>hsva(30,50,80,100)</v>
      </c>
      <c r="E2" s="3" t="str">
        <f t="shared" si="0"/>
        <v>hsva(60,50,80,100)</v>
      </c>
      <c r="F2" s="3" t="str">
        <f t="shared" ref="F2:I6" si="1">"hsva("&amp;F$1&amp;",50,"&amp;$B2&amp;",100)"</f>
        <v>hsva(90,50,80,100)</v>
      </c>
      <c r="G2" s="3" t="str">
        <f t="shared" si="1"/>
        <v>hsva(120,50,80,100)</v>
      </c>
      <c r="H2" s="3" t="str">
        <f t="shared" si="1"/>
        <v>hsva(150,50,80,100)</v>
      </c>
      <c r="I2" s="3" t="str">
        <f t="shared" si="1"/>
        <v>hsva(180,50,80,100)</v>
      </c>
      <c r="J2" s="3" t="str">
        <f t="shared" ref="J2:L6" si="2">"hsva("&amp;J$1&amp;",50,"&amp;$B2&amp;",100)"</f>
        <v>hsva(210,50,80,100)</v>
      </c>
      <c r="K2" s="3" t="str">
        <f t="shared" si="2"/>
        <v>hsva(240,50,80,100)</v>
      </c>
      <c r="L2" s="3" t="str">
        <f t="shared" si="2"/>
        <v>hsva(270,50,80,100)</v>
      </c>
      <c r="M2" s="3" t="str">
        <f t="shared" ref="M2:N6" si="3">"hsva("&amp;M$1&amp;",50,"&amp;$B2&amp;",100)"</f>
        <v>hsva(300,50,80,100)</v>
      </c>
      <c r="N2" s="3" t="str">
        <f t="shared" si="3"/>
        <v>hsva(330,50,80,100)</v>
      </c>
      <c r="O2" s="3" t="str">
        <f>"hsv(0,0,"&amp;$B2&amp;")"</f>
        <v>hsv(0,0,80)</v>
      </c>
    </row>
    <row r="3" spans="1:15" x14ac:dyDescent="0.2">
      <c r="A3" s="3" t="s">
        <v>362</v>
      </c>
      <c r="B3" s="3">
        <v>50</v>
      </c>
      <c r="C3" s="3" t="str">
        <f t="shared" si="0"/>
        <v>hsva(0,50,50,100)</v>
      </c>
      <c r="D3" s="3" t="str">
        <f t="shared" si="0"/>
        <v>hsva(30,50,50,100)</v>
      </c>
      <c r="E3" s="3" t="str">
        <f t="shared" si="0"/>
        <v>hsva(60,50,50,100)</v>
      </c>
      <c r="F3" s="3" t="str">
        <f t="shared" si="1"/>
        <v>hsva(90,50,50,100)</v>
      </c>
      <c r="G3" s="3" t="str">
        <f t="shared" si="1"/>
        <v>hsva(120,50,50,100)</v>
      </c>
      <c r="H3" s="3" t="str">
        <f t="shared" si="1"/>
        <v>hsva(150,50,50,100)</v>
      </c>
      <c r="I3" s="3" t="str">
        <f t="shared" si="1"/>
        <v>hsva(180,50,50,100)</v>
      </c>
      <c r="J3" s="3" t="str">
        <f t="shared" si="2"/>
        <v>hsva(210,50,50,100)</v>
      </c>
      <c r="K3" s="3" t="str">
        <f t="shared" si="2"/>
        <v>hsva(240,50,50,100)</v>
      </c>
      <c r="L3" s="3" t="str">
        <f t="shared" si="2"/>
        <v>hsva(270,50,50,100)</v>
      </c>
      <c r="M3" s="3" t="str">
        <f t="shared" si="3"/>
        <v>hsva(300,50,50,100)</v>
      </c>
      <c r="N3" s="3" t="str">
        <f t="shared" si="3"/>
        <v>hsva(330,50,50,100)</v>
      </c>
      <c r="O3" s="3" t="str">
        <f t="shared" ref="O3:O6" si="4">"hsv(0,0,"&amp;$B3&amp;")"</f>
        <v>hsv(0,0,50)</v>
      </c>
    </row>
    <row r="4" spans="1:15" x14ac:dyDescent="0.2">
      <c r="A4" s="3" t="s">
        <v>363</v>
      </c>
      <c r="B4" s="3">
        <v>31</v>
      </c>
      <c r="C4" s="3" t="str">
        <f t="shared" si="0"/>
        <v>hsva(0,50,31,100)</v>
      </c>
      <c r="D4" s="3" t="str">
        <f t="shared" si="0"/>
        <v>hsva(30,50,31,100)</v>
      </c>
      <c r="E4" s="3" t="str">
        <f t="shared" si="0"/>
        <v>hsva(60,50,31,100)</v>
      </c>
      <c r="F4" s="3" t="str">
        <f t="shared" si="1"/>
        <v>hsva(90,50,31,100)</v>
      </c>
      <c r="G4" s="3" t="str">
        <f t="shared" si="1"/>
        <v>hsva(120,50,31,100)</v>
      </c>
      <c r="H4" s="3" t="str">
        <f t="shared" si="1"/>
        <v>hsva(150,50,31,100)</v>
      </c>
      <c r="I4" s="3" t="str">
        <f t="shared" si="1"/>
        <v>hsva(180,50,31,100)</v>
      </c>
      <c r="J4" s="3" t="str">
        <f t="shared" si="2"/>
        <v>hsva(210,50,31,100)</v>
      </c>
      <c r="K4" s="3" t="str">
        <f t="shared" si="2"/>
        <v>hsva(240,50,31,100)</v>
      </c>
      <c r="L4" s="3" t="str">
        <f t="shared" si="2"/>
        <v>hsva(270,50,31,100)</v>
      </c>
      <c r="M4" s="3" t="str">
        <f t="shared" si="3"/>
        <v>hsva(300,50,31,100)</v>
      </c>
      <c r="N4" s="3" t="str">
        <f t="shared" si="3"/>
        <v>hsva(330,50,31,100)</v>
      </c>
      <c r="O4" s="3" t="str">
        <f t="shared" si="4"/>
        <v>hsv(0,0,31)</v>
      </c>
    </row>
    <row r="5" spans="1:15" x14ac:dyDescent="0.2">
      <c r="A5" s="3" t="s">
        <v>125</v>
      </c>
      <c r="B5" s="3">
        <v>19</v>
      </c>
      <c r="C5" s="3" t="str">
        <f t="shared" si="0"/>
        <v>hsva(0,50,19,100)</v>
      </c>
      <c r="D5" s="3" t="str">
        <f t="shared" si="0"/>
        <v>hsva(30,50,19,100)</v>
      </c>
      <c r="E5" s="3" t="str">
        <f t="shared" si="0"/>
        <v>hsva(60,50,19,100)</v>
      </c>
      <c r="F5" s="3" t="str">
        <f t="shared" si="1"/>
        <v>hsva(90,50,19,100)</v>
      </c>
      <c r="G5" s="3" t="str">
        <f t="shared" si="1"/>
        <v>hsva(120,50,19,100)</v>
      </c>
      <c r="H5" s="3" t="str">
        <f t="shared" si="1"/>
        <v>hsva(150,50,19,100)</v>
      </c>
      <c r="I5" s="3" t="str">
        <f t="shared" si="1"/>
        <v>hsva(180,50,19,100)</v>
      </c>
      <c r="J5" s="3" t="str">
        <f t="shared" si="2"/>
        <v>hsva(210,50,19,100)</v>
      </c>
      <c r="K5" s="3" t="str">
        <f t="shared" si="2"/>
        <v>hsva(240,50,19,100)</v>
      </c>
      <c r="L5" s="3" t="str">
        <f t="shared" si="2"/>
        <v>hsva(270,50,19,100)</v>
      </c>
      <c r="M5" s="3" t="str">
        <f t="shared" si="3"/>
        <v>hsva(300,50,19,100)</v>
      </c>
      <c r="N5" s="3" t="str">
        <f t="shared" si="3"/>
        <v>hsva(330,50,19,100)</v>
      </c>
      <c r="O5" s="3" t="str">
        <f t="shared" si="4"/>
        <v>hsv(0,0,19)</v>
      </c>
    </row>
    <row r="6" spans="1:15" x14ac:dyDescent="0.2">
      <c r="A6" s="3" t="s">
        <v>364</v>
      </c>
      <c r="B6" s="3">
        <v>0</v>
      </c>
      <c r="C6" s="3" t="str">
        <f t="shared" si="0"/>
        <v>hsva(0,50,0,100)</v>
      </c>
      <c r="D6" s="3" t="str">
        <f t="shared" si="0"/>
        <v>hsva(30,50,0,100)</v>
      </c>
      <c r="E6" s="3" t="str">
        <f t="shared" si="0"/>
        <v>hsva(60,50,0,100)</v>
      </c>
      <c r="F6" s="3" t="str">
        <f t="shared" si="1"/>
        <v>hsva(90,50,0,100)</v>
      </c>
      <c r="G6" s="3" t="str">
        <f t="shared" si="1"/>
        <v>hsva(120,50,0,100)</v>
      </c>
      <c r="H6" s="3" t="str">
        <f t="shared" si="1"/>
        <v>hsva(150,50,0,100)</v>
      </c>
      <c r="I6" s="3" t="str">
        <f t="shared" si="1"/>
        <v>hsva(180,50,0,100)</v>
      </c>
      <c r="J6" s="3" t="str">
        <f t="shared" si="2"/>
        <v>hsva(210,50,0,100)</v>
      </c>
      <c r="K6" s="3" t="str">
        <f t="shared" si="2"/>
        <v>hsva(240,50,0,100)</v>
      </c>
      <c r="L6" s="3" t="str">
        <f t="shared" si="2"/>
        <v>hsva(270,50,0,100)</v>
      </c>
      <c r="M6" s="3" t="str">
        <f t="shared" si="3"/>
        <v>hsva(300,50,0,100)</v>
      </c>
      <c r="N6" s="3" t="str">
        <f t="shared" si="3"/>
        <v>hsva(330,50,0,100)</v>
      </c>
      <c r="O6" s="3" t="str">
        <f t="shared" si="4"/>
        <v>hsv(0,0,0)</v>
      </c>
    </row>
    <row r="7" spans="1:15" x14ac:dyDescent="0.2">
      <c r="A7" s="2" t="s">
        <v>369</v>
      </c>
      <c r="B7" s="3">
        <v>0</v>
      </c>
      <c r="C7" s="2" t="s">
        <v>370</v>
      </c>
      <c r="D7" s="2" t="s">
        <v>371</v>
      </c>
      <c r="E7" s="2" t="s">
        <v>372</v>
      </c>
      <c r="F7" s="2" t="s">
        <v>377</v>
      </c>
      <c r="G7" s="2" t="s">
        <v>373</v>
      </c>
      <c r="H7" s="2" t="s">
        <v>378</v>
      </c>
      <c r="I7" s="2" t="s">
        <v>376</v>
      </c>
      <c r="J7" s="2" t="s">
        <v>379</v>
      </c>
      <c r="K7" s="2" t="s">
        <v>374</v>
      </c>
      <c r="L7" s="2" t="s">
        <v>380</v>
      </c>
      <c r="M7" s="2" t="s">
        <v>375</v>
      </c>
      <c r="N7" s="2" t="s">
        <v>381</v>
      </c>
      <c r="O7" s="2" t="s">
        <v>360</v>
      </c>
    </row>
    <row r="8" spans="1:15" x14ac:dyDescent="0.2">
      <c r="A8" s="2" t="s">
        <v>365</v>
      </c>
      <c r="B8" s="3">
        <v>0</v>
      </c>
      <c r="C8" s="2" t="str">
        <f>""&amp;C1</f>
        <v>0</v>
      </c>
      <c r="D8" s="2" t="str">
        <f t="shared" ref="D8:O8" si="5">""&amp;D1</f>
        <v>30</v>
      </c>
      <c r="E8" s="2" t="str">
        <f t="shared" si="5"/>
        <v>60</v>
      </c>
      <c r="F8" s="2" t="str">
        <f t="shared" si="5"/>
        <v>90</v>
      </c>
      <c r="G8" s="2" t="str">
        <f t="shared" si="5"/>
        <v>120</v>
      </c>
      <c r="H8" s="2" t="str">
        <f t="shared" si="5"/>
        <v>150</v>
      </c>
      <c r="I8" s="2" t="str">
        <f t="shared" si="5"/>
        <v>180</v>
      </c>
      <c r="J8" s="2" t="str">
        <f t="shared" si="5"/>
        <v>210</v>
      </c>
      <c r="K8" s="2" t="str">
        <f t="shared" si="5"/>
        <v>240</v>
      </c>
      <c r="L8" s="2" t="str">
        <f t="shared" si="5"/>
        <v>270</v>
      </c>
      <c r="M8" s="2" t="str">
        <f t="shared" si="5"/>
        <v>300</v>
      </c>
      <c r="N8" s="2" t="str">
        <f t="shared" si="5"/>
        <v>330</v>
      </c>
      <c r="O8" s="2" t="str">
        <f t="shared" si="5"/>
        <v>grey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FE5C5-9298-4A44-8C2F-DF5EF8BB8EFF}">
  <dimension ref="A1:B14"/>
  <sheetViews>
    <sheetView workbookViewId="0">
      <selection activeCell="F10" sqref="F10"/>
    </sheetView>
  </sheetViews>
  <sheetFormatPr baseColWidth="10" defaultRowHeight="16" x14ac:dyDescent="0.2"/>
  <cols>
    <col min="1" max="1" width="4.6640625" style="2" bestFit="1" customWidth="1"/>
    <col min="2" max="16384" width="10.83203125" style="2"/>
  </cols>
  <sheetData>
    <row r="1" spans="1:2" x14ac:dyDescent="0.2">
      <c r="A1" s="2" t="s">
        <v>365</v>
      </c>
      <c r="B1" s="2" t="s">
        <v>368</v>
      </c>
    </row>
    <row r="2" spans="1:2" x14ac:dyDescent="0.2">
      <c r="A2" s="2">
        <v>180</v>
      </c>
      <c r="B2" s="2" t="s">
        <v>366</v>
      </c>
    </row>
    <row r="3" spans="1:2" x14ac:dyDescent="0.2">
      <c r="A3" s="2">
        <v>150</v>
      </c>
      <c r="B3" s="2" t="s">
        <v>367</v>
      </c>
    </row>
    <row r="4" spans="1:2" x14ac:dyDescent="0.2">
      <c r="A4" s="2">
        <v>180</v>
      </c>
      <c r="B4" s="2" t="s">
        <v>386</v>
      </c>
    </row>
    <row r="5" spans="1:2" x14ac:dyDescent="0.2">
      <c r="A5" s="2">
        <v>150</v>
      </c>
      <c r="B5" s="2" t="s">
        <v>383</v>
      </c>
    </row>
    <row r="6" spans="1:2" x14ac:dyDescent="0.2">
      <c r="A6" s="2">
        <v>180</v>
      </c>
      <c r="B6" s="2" t="s">
        <v>382</v>
      </c>
    </row>
    <row r="7" spans="1:2" x14ac:dyDescent="0.2">
      <c r="A7" s="2">
        <v>210</v>
      </c>
      <c r="B7" s="2" t="s">
        <v>384</v>
      </c>
    </row>
    <row r="8" spans="1:2" x14ac:dyDescent="0.2">
      <c r="A8" s="2">
        <v>240</v>
      </c>
      <c r="B8" s="2" t="s">
        <v>385</v>
      </c>
    </row>
    <row r="9" spans="1:2" x14ac:dyDescent="0.2">
      <c r="A9" s="2">
        <v>120</v>
      </c>
      <c r="B9" s="2" t="s">
        <v>390</v>
      </c>
    </row>
    <row r="10" spans="1:2" x14ac:dyDescent="0.2">
      <c r="A10" s="2">
        <v>150</v>
      </c>
      <c r="B10" s="2" t="s">
        <v>353</v>
      </c>
    </row>
    <row r="11" spans="1:2" x14ac:dyDescent="0.2">
      <c r="A11" s="2">
        <v>180</v>
      </c>
      <c r="B11" s="2" t="s">
        <v>350</v>
      </c>
    </row>
    <row r="12" spans="1:2" x14ac:dyDescent="0.2">
      <c r="A12" s="2">
        <v>210</v>
      </c>
      <c r="B12" s="2" t="s">
        <v>389</v>
      </c>
    </row>
    <row r="13" spans="1:2" x14ac:dyDescent="0.2">
      <c r="A13" s="2">
        <v>240</v>
      </c>
      <c r="B13" s="2" t="s">
        <v>171</v>
      </c>
    </row>
    <row r="14" spans="1:2" x14ac:dyDescent="0.2">
      <c r="A14" s="2">
        <v>270</v>
      </c>
      <c r="B14" s="2" t="s">
        <v>354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Cities</vt:lpstr>
      <vt:lpstr>Climate</vt:lpstr>
      <vt:lpstr>Notes</vt:lpstr>
      <vt:lpstr>Color</vt:lpstr>
      <vt:lpstr>ColorMap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Notes</dc:creator>
  <cp:lastModifiedBy>Josh M</cp:lastModifiedBy>
  <dcterms:created xsi:type="dcterms:W3CDTF">2022-02-07T23:03:39Z</dcterms:created>
  <dcterms:modified xsi:type="dcterms:W3CDTF">2024-08-16T21:34:56Z</dcterms:modified>
</cp:coreProperties>
</file>