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243551C4-C89F-C84D-B2CA-CE8849590B69}" xr6:coauthVersionLast="47" xr6:coauthVersionMax="47" xr10:uidLastSave="{00000000-0000-0000-0000-000000000000}"/>
  <bookViews>
    <workbookView xWindow="9240" yWindow="500" windowWidth="24800" windowHeight="21900" xr2:uid="{724935DA-9DBD-364F-92E1-C441C90E19CB}"/>
  </bookViews>
  <sheets>
    <sheet name="Cities" sheetId="1" r:id="rId1"/>
    <sheet name="Routes" sheetId="3" r:id="rId2"/>
    <sheet name="Analysis" sheetId="2" r:id="rId3"/>
    <sheet name="Sheet1" sheetId="4" r:id="rId4"/>
  </sheets>
  <definedNames>
    <definedName name="_xlnm._FilterDatabase" localSheetId="0" hidden="1">Cities!$A$1:$J$127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1" i="4"/>
  <c r="D15" i="3"/>
  <c r="D14" i="3"/>
  <c r="N20" i="2"/>
  <c r="M20" i="2"/>
  <c r="N19" i="2"/>
  <c r="M19" i="2"/>
  <c r="N15" i="2"/>
  <c r="N16" i="2" s="1"/>
  <c r="N17" i="2" s="1"/>
  <c r="M17" i="2"/>
  <c r="M15" i="2"/>
  <c r="M16" i="2" s="1"/>
  <c r="D3" i="3" l="1"/>
  <c r="D4" i="3"/>
  <c r="D5" i="3"/>
  <c r="D6" i="3"/>
  <c r="D7" i="3"/>
  <c r="D8" i="3"/>
  <c r="D9" i="3"/>
  <c r="D10" i="3"/>
  <c r="D11" i="3"/>
  <c r="D12" i="3"/>
  <c r="D13" i="3"/>
  <c r="D16" i="3"/>
  <c r="D2" i="3"/>
  <c r="C13" i="3"/>
  <c r="C11" i="3"/>
  <c r="C12" i="3"/>
  <c r="K3" i="3"/>
  <c r="G3" i="1"/>
  <c r="G23" i="1"/>
  <c r="G24" i="1"/>
  <c r="G13" i="1"/>
  <c r="G14" i="1"/>
  <c r="G15" i="1"/>
  <c r="G16" i="1"/>
  <c r="G50" i="1"/>
  <c r="G51" i="1"/>
  <c r="G80" i="1"/>
  <c r="G81" i="1"/>
  <c r="G4" i="1"/>
  <c r="G5" i="1"/>
  <c r="G6" i="1"/>
  <c r="G7" i="1"/>
  <c r="G8" i="1"/>
  <c r="G9" i="1"/>
  <c r="G10" i="1"/>
  <c r="G11" i="1"/>
  <c r="G117" i="1"/>
  <c r="G118" i="1"/>
  <c r="G89" i="1"/>
  <c r="G90" i="1"/>
  <c r="G91" i="1"/>
  <c r="G17" i="1"/>
  <c r="G18" i="1"/>
  <c r="G19" i="1"/>
  <c r="G20" i="1"/>
  <c r="G21" i="1"/>
  <c r="G22" i="1"/>
  <c r="G25" i="1"/>
  <c r="G26" i="1"/>
  <c r="G34" i="1"/>
  <c r="G68" i="1"/>
  <c r="G69" i="1"/>
  <c r="G119" i="1"/>
  <c r="G120" i="1"/>
  <c r="G35" i="1"/>
  <c r="G70" i="1"/>
  <c r="G36" i="1"/>
  <c r="G71" i="1"/>
  <c r="G72" i="1"/>
  <c r="G37" i="1"/>
  <c r="G38" i="1"/>
  <c r="G52" i="1"/>
  <c r="G53" i="1"/>
  <c r="G84" i="1"/>
  <c r="G92" i="1"/>
  <c r="G93" i="1"/>
  <c r="G94" i="1"/>
  <c r="G95" i="1"/>
  <c r="G96" i="1"/>
  <c r="G39" i="1"/>
  <c r="G40" i="1"/>
  <c r="G41" i="1"/>
  <c r="G62" i="1"/>
  <c r="G63" i="1"/>
  <c r="G73" i="1"/>
  <c r="G74" i="1"/>
  <c r="G75" i="1"/>
  <c r="G54" i="1"/>
  <c r="G55" i="1"/>
  <c r="G121" i="1"/>
  <c r="G122" i="1"/>
  <c r="G27" i="1"/>
  <c r="G28" i="1"/>
  <c r="G29" i="1"/>
  <c r="G64" i="1"/>
  <c r="G65" i="1"/>
  <c r="G76" i="1"/>
  <c r="G77" i="1"/>
  <c r="G97" i="1"/>
  <c r="G98" i="1"/>
  <c r="G82" i="1"/>
  <c r="G83" i="1"/>
  <c r="G12" i="1"/>
  <c r="G85" i="1"/>
  <c r="G99" i="1"/>
  <c r="G100" i="1"/>
  <c r="G101" i="1"/>
  <c r="G102" i="1"/>
  <c r="G42" i="1"/>
  <c r="G43" i="1"/>
  <c r="G44" i="1"/>
  <c r="G78" i="1"/>
  <c r="G79" i="1"/>
  <c r="G111" i="1"/>
  <c r="G112" i="1"/>
  <c r="G103" i="1"/>
  <c r="G104" i="1"/>
  <c r="G45" i="1"/>
  <c r="G116" i="1"/>
  <c r="G105" i="1"/>
  <c r="G30" i="1"/>
  <c r="G31" i="1"/>
  <c r="G66" i="1"/>
  <c r="G67" i="1"/>
  <c r="G32" i="1"/>
  <c r="G56" i="1"/>
  <c r="G33" i="1"/>
  <c r="G57" i="1"/>
  <c r="G58" i="1"/>
  <c r="G86" i="1"/>
  <c r="G59" i="1"/>
  <c r="G87" i="1"/>
  <c r="G60" i="1"/>
  <c r="G61" i="1"/>
  <c r="G123" i="1"/>
  <c r="G88" i="1"/>
  <c r="G106" i="1"/>
  <c r="G107" i="1"/>
  <c r="G108" i="1"/>
  <c r="G109" i="1"/>
  <c r="G110" i="1"/>
  <c r="G113" i="1"/>
  <c r="G114" i="1"/>
  <c r="G115" i="1"/>
  <c r="G46" i="1"/>
  <c r="G47" i="1"/>
  <c r="G48" i="1"/>
  <c r="G49" i="1"/>
  <c r="G124" i="1"/>
  <c r="G125" i="1"/>
  <c r="G2" i="1"/>
  <c r="C92" i="1"/>
  <c r="C95" i="1"/>
  <c r="C96" i="1"/>
  <c r="C98" i="1"/>
  <c r="C99" i="1"/>
  <c r="C100" i="1"/>
  <c r="C102" i="1"/>
  <c r="C101" i="1"/>
  <c r="C103" i="1"/>
  <c r="C45" i="1"/>
  <c r="C104" i="1"/>
  <c r="C105" i="1"/>
  <c r="C109" i="1"/>
  <c r="C110" i="1"/>
  <c r="C89" i="1"/>
  <c r="C97" i="1"/>
  <c r="C62" i="1"/>
  <c r="C68" i="1"/>
  <c r="C69" i="1"/>
  <c r="C36" i="1"/>
  <c r="C35" i="1"/>
  <c r="C70" i="1"/>
  <c r="C71" i="1"/>
  <c r="C72" i="1"/>
  <c r="C39" i="1"/>
  <c r="C40" i="1"/>
  <c r="C41" i="1"/>
  <c r="C74" i="1"/>
  <c r="C73" i="1"/>
  <c r="C75" i="1"/>
  <c r="C63" i="1"/>
  <c r="C64" i="1"/>
  <c r="C65" i="1"/>
  <c r="C77" i="1"/>
  <c r="C76" i="1"/>
  <c r="C44" i="1"/>
  <c r="C43" i="1"/>
  <c r="C42" i="1"/>
  <c r="C47" i="1"/>
  <c r="C46" i="1"/>
  <c r="C48" i="1"/>
  <c r="C67" i="1"/>
  <c r="C66" i="1"/>
  <c r="C32" i="1"/>
  <c r="C79" i="1"/>
  <c r="C54" i="1"/>
  <c r="C23" i="1"/>
  <c r="C24" i="1"/>
  <c r="C50" i="1"/>
  <c r="C51" i="1"/>
  <c r="C90" i="1"/>
  <c r="C91" i="1"/>
  <c r="C17" i="1"/>
  <c r="C19" i="1"/>
  <c r="C20" i="1"/>
  <c r="C21" i="1"/>
  <c r="C18" i="1"/>
  <c r="C22" i="1"/>
  <c r="C25" i="1"/>
  <c r="C26" i="1"/>
  <c r="C37" i="1"/>
  <c r="C38" i="1"/>
  <c r="C52" i="1"/>
  <c r="C53" i="1"/>
  <c r="C93" i="1"/>
  <c r="C94" i="1"/>
  <c r="C55" i="1"/>
  <c r="C28" i="1"/>
  <c r="C29" i="1"/>
  <c r="C27" i="1"/>
  <c r="C78" i="1"/>
  <c r="C30" i="1"/>
  <c r="C31" i="1"/>
  <c r="C33" i="1"/>
  <c r="C56" i="1"/>
  <c r="C57" i="1"/>
  <c r="C58" i="1"/>
  <c r="C86" i="1"/>
  <c r="C59" i="1"/>
  <c r="C87" i="1"/>
  <c r="C60" i="1"/>
  <c r="C61" i="1"/>
  <c r="C106" i="1"/>
  <c r="C108" i="1"/>
  <c r="C107" i="1"/>
  <c r="C49" i="1"/>
  <c r="C80" i="1"/>
  <c r="C81" i="1"/>
  <c r="C5" i="1"/>
  <c r="C4" i="1"/>
  <c r="C7" i="1"/>
  <c r="C8" i="1"/>
  <c r="C9" i="1"/>
  <c r="C10" i="1"/>
  <c r="C6" i="1"/>
  <c r="C11" i="1"/>
  <c r="C117" i="1"/>
  <c r="C118" i="1"/>
  <c r="C119" i="1"/>
  <c r="C120" i="1"/>
  <c r="C121" i="1"/>
  <c r="C122" i="1"/>
  <c r="C82" i="1"/>
  <c r="C83" i="1"/>
  <c r="C85" i="1"/>
  <c r="C12" i="1"/>
  <c r="C112" i="1"/>
  <c r="C111" i="1"/>
  <c r="C88" i="1"/>
  <c r="C123" i="1"/>
  <c r="C113" i="1"/>
  <c r="C114" i="1"/>
  <c r="C124" i="1"/>
  <c r="C125" i="1"/>
  <c r="C115" i="1"/>
  <c r="C2" i="1"/>
  <c r="C3" i="1"/>
  <c r="C34" i="1"/>
  <c r="C116" i="1"/>
  <c r="C84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<sst xmlns="http://schemas.openxmlformats.org/spreadsheetml/2006/main" count="538" uniqueCount="305">
  <si>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</si>
  <si>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</si>
  <si>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</si>
  <si>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</si>
  <si>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</si>
  <si>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</si>
  <si>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</si>
  <si>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</si>
  <si>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</si>
  <si>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</si>
  <si>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</si>
  <si>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</si>
  <si>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</si>
  <si>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</si>
  <si>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</si>
  <si>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</si>
  <si>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</si>
  <si>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</si>
  <si>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</si>
  <si>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</si>
  <si>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</si>
  <si>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</si>
  <si>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</si>
  <si>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</si>
  <si>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</si>
  <si>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</si>
  <si>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</si>
  <si>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</si>
  <si>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</si>
  <si>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</si>
  <si>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</si>
  <si>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</si>
  <si>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</si>
  <si>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</si>
  <si>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</si>
  <si>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</si>
  <si>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</si>
  <si>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</si>
  <si>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</si>
  <si>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</si>
  <si>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</si>
  <si>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</si>
  <si>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</si>
  <si>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</si>
  <si>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</si>
  <si>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</si>
  <si>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</si>
  <si>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</si>
  <si>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</si>
  <si>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</si>
  <si>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</si>
  <si>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</si>
  <si>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</si>
  <si>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</si>
  <si>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</si>
  <si>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</si>
  <si>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</si>
  <si>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</si>
  <si>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</si>
  <si>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</si>
  <si>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</si>
  <si>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</si>
  <si>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</si>
  <si>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</si>
  <si>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</si>
  <si>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</si>
  <si>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</si>
  <si>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</si>
  <si>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</si>
  <si>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</si>
  <si>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</si>
  <si>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</si>
  <si>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</si>
  <si>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</si>
  <si>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</si>
  <si>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</si>
  <si>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</si>
  <si>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</si>
  <si>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</si>
  <si>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</si>
  <si>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</si>
  <si>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</si>
  <si>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</si>
  <si>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</si>
  <si>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</si>
  <si>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</si>
  <si>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</si>
  <si>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</si>
  <si>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</si>
  <si>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</si>
  <si>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</si>
  <si>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</si>
  <si>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</si>
  <si>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</si>
  <si>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</si>
  <si>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</si>
  <si>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</si>
  <si>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</si>
  <si>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</si>
  <si>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</si>
  <si>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</si>
  <si>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</si>
  <si>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</si>
  <si>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</si>
  <si>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</si>
  <si>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</si>
  <si>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</si>
  <si>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</si>
  <si>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</si>
  <si>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</si>
  <si>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</si>
  <si>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</si>
  <si>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</si>
  <si>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</si>
  <si>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</si>
  <si>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</si>
  <si>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</si>
  <si>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</si>
  <si>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</si>
  <si>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</si>
  <si>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</si>
  <si>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</si>
  <si>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</si>
  <si>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</si>
  <si>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</si>
  <si>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</si>
  <si>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</si>
  <si>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</si>
  <si>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</si>
  <si>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</si>
  <si>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</si>
  <si>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</si>
  <si>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</si>
  <si>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</si>
  <si>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</si>
  <si>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</si>
  <si>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</si>
  <si>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</si>
  <si>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</si>
  <si>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</si>
  <si>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</si>
  <si>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</si>
  <si>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</si>
  <si>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</si>
  <si>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</si>
  <si>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</si>
  <si>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</si>
  <si>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</si>
  <si>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</si>
  <si>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</si>
  <si>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</si>
  <si>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</si>
  <si>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</si>
  <si>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</si>
  <si>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</si>
  <si>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</si>
  <si>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</si>
  <si>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</si>
  <si>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</si>
  <si>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</si>
  <si>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</si>
  <si>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</si>
  <si>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</si>
  <si>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</si>
  <si>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</si>
  <si>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</si>
  <si>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</si>
  <si>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</si>
  <si>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</si>
  <si>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</si>
  <si>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</si>
  <si>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</si>
  <si>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</si>
  <si>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</si>
  <si>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</si>
  <si>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</si>
  <si>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</si>
  <si>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</si>
  <si>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</si>
  <si>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</si>
  <si>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</si>
  <si>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</si>
  <si>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</si>
  <si>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</si>
  <si>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</si>
  <si>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</si>
  <si>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</si>
  <si>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</si>
  <si>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</si>
  <si>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</si>
  <si>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</si>
  <si>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</si>
  <si>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</si>
  <si>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</si>
  <si>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</si>
  <si>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</si>
  <si>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</si>
  <si>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</si>
  <si>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</si>
  <si>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</si>
  <si>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</si>
  <si>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</si>
  <si>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</si>
  <si>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</si>
  <si>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</si>
  <si>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</si>
  <si>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</si>
  <si>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</si>
  <si>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</si>
  <si>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</si>
  <si>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</si>
  <si>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</si>
  <si>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</si>
  <si>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</si>
  <si>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</si>
  <si>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</si>
  <si>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</si>
  <si>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</si>
  <si>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</si>
  <si>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</si>
  <si>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</si>
  <si>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</si>
  <si>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</si>
  <si>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</si>
  <si>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</si>
  <si>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</si>
  <si>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</si>
  <si>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</si>
  <si>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</si>
  <si>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</si>
  <si>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</si>
  <si>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</si>
  <si>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</si>
  <si>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</si>
  <si>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</si>
  <si>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</si>
  <si>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</si>
  <si>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</si>
  <si>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</si>
  <si>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</si>
  <si>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</si>
  <si>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</si>
  <si>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</si>
  <si>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</si>
  <si>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</si>
  <si>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</si>
  <si>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</si>
  <si>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</si>
  <si>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</si>
  <si>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</si>
  <si>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</si>
  <si>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</si>
  <si>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</si>
  <si>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</si>
  <si>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</si>
  <si>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</si>
  <si>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</si>
  <si>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</si>
  <si>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</si>
  <si>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</si>
  <si>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</si>
  <si>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</si>
  <si>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</si>
  <si>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</si>
  <si>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</si>
  <si>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</si>
  <si>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</si>
  <si>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</si>
  <si>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</si>
  <si>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</si>
  <si>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</si>
  <si>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</si>
  <si>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</si>
  <si>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</si>
  <si>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</si>
  <si>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</si>
  <si>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</si>
  <si>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</si>
  <si>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</si>
  <si>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</si>
  <si>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</si>
  <si>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</si>
  <si>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</si>
  <si>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</si>
  <si>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</si>
  <si>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</si>
  <si>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</si>
  <si>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</si>
  <si>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</si>
  <si>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</si>
  <si>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Currently</t>
  </si>
  <si>
    <t>Local</t>
  </si>
  <si>
    <t>Great Lakes</t>
  </si>
  <si>
    <t>Florida</t>
  </si>
  <si>
    <t>Pct</t>
  </si>
  <si>
    <t>Change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</si>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</sst>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49" fontId="3" fillId="4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F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L127"/>
  <sheetViews>
    <sheetView tabSelected="1" workbookViewId="0">
      <pane ySplit="1" topLeftCell="A91" activePane="bottomLeft" state="frozen"/>
      <selection pane="bottomLeft" activeCell="J118" sqref="J118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21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124</v>
      </c>
      <c r="E1" s="1" t="s">
        <v>143</v>
      </c>
      <c r="F1" s="1" t="s">
        <v>142</v>
      </c>
      <c r="G1" s="1" t="s">
        <v>149</v>
      </c>
      <c r="H1" s="1" t="s">
        <v>260</v>
      </c>
      <c r="I1" s="1" t="s">
        <v>261</v>
      </c>
      <c r="J1" s="21" t="s">
        <v>281</v>
      </c>
    </row>
    <row r="2" spans="1:10" x14ac:dyDescent="0.2">
      <c r="A2" s="2">
        <v>1</v>
      </c>
      <c r="B2" s="2" t="s">
        <v>114</v>
      </c>
      <c r="C2" s="2" t="str">
        <f t="shared" ref="C2:C12" si="0">RIGHT(B2,2)</f>
        <v>AK</v>
      </c>
      <c r="D2" s="1" t="s">
        <v>139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10" x14ac:dyDescent="0.2">
      <c r="A3" s="2">
        <v>2</v>
      </c>
      <c r="B3" s="2" t="s">
        <v>115</v>
      </c>
      <c r="C3" s="2" t="str">
        <f t="shared" si="0"/>
        <v>AK</v>
      </c>
      <c r="D3" s="1" t="s">
        <v>139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10" x14ac:dyDescent="0.2">
      <c r="A4" s="2">
        <v>3</v>
      </c>
      <c r="B4" s="2" t="s">
        <v>89</v>
      </c>
      <c r="C4" s="2" t="str">
        <f t="shared" si="0"/>
        <v>CA</v>
      </c>
      <c r="D4" s="1" t="s">
        <v>137</v>
      </c>
      <c r="E4" s="1">
        <v>0</v>
      </c>
      <c r="F4" s="1">
        <v>0</v>
      </c>
      <c r="G4" s="1">
        <f t="shared" si="1"/>
        <v>2</v>
      </c>
      <c r="H4" s="1">
        <v>-119.78712470000001</v>
      </c>
      <c r="I4" s="1">
        <v>36.737798099999999</v>
      </c>
    </row>
    <row r="5" spans="1:10" x14ac:dyDescent="0.2">
      <c r="A5" s="2">
        <v>4</v>
      </c>
      <c r="B5" s="2" t="s">
        <v>88</v>
      </c>
      <c r="C5" s="2" t="str">
        <f t="shared" si="0"/>
        <v>CA</v>
      </c>
      <c r="D5" s="1" t="s">
        <v>137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21" t="s">
        <v>282</v>
      </c>
    </row>
    <row r="6" spans="1:10" x14ac:dyDescent="0.2">
      <c r="A6" s="2">
        <v>5</v>
      </c>
      <c r="B6" s="2" t="s">
        <v>94</v>
      </c>
      <c r="C6" s="2" t="str">
        <f t="shared" si="0"/>
        <v>CA</v>
      </c>
      <c r="D6" s="1" t="s">
        <v>137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21" t="s">
        <v>282</v>
      </c>
    </row>
    <row r="7" spans="1:10" x14ac:dyDescent="0.2">
      <c r="A7" s="2">
        <v>6</v>
      </c>
      <c r="B7" s="2" t="s">
        <v>90</v>
      </c>
      <c r="C7" s="2" t="str">
        <f t="shared" si="0"/>
        <v>CA</v>
      </c>
      <c r="D7" s="1" t="s">
        <v>137</v>
      </c>
      <c r="E7" s="1">
        <v>1</v>
      </c>
      <c r="F7" s="1">
        <v>0</v>
      </c>
      <c r="G7" s="1">
        <f t="shared" si="1"/>
        <v>1</v>
      </c>
      <c r="H7" s="1">
        <v>-121.49439959999999</v>
      </c>
      <c r="I7" s="1">
        <v>38.5815719</v>
      </c>
    </row>
    <row r="8" spans="1:10" x14ac:dyDescent="0.2">
      <c r="A8" s="2">
        <v>7</v>
      </c>
      <c r="B8" s="2" t="s">
        <v>91</v>
      </c>
      <c r="C8" s="2" t="str">
        <f t="shared" si="0"/>
        <v>CA</v>
      </c>
      <c r="D8" s="1" t="s">
        <v>137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21" t="s">
        <v>282</v>
      </c>
    </row>
    <row r="9" spans="1:10" x14ac:dyDescent="0.2">
      <c r="A9" s="2">
        <v>8</v>
      </c>
      <c r="B9" s="2" t="s">
        <v>92</v>
      </c>
      <c r="C9" s="2" t="str">
        <f t="shared" si="0"/>
        <v>CA</v>
      </c>
      <c r="D9" s="1" t="s">
        <v>137</v>
      </c>
      <c r="E9" s="1">
        <v>1</v>
      </c>
      <c r="F9" s="1">
        <v>0</v>
      </c>
      <c r="G9" s="1">
        <f t="shared" si="1"/>
        <v>1</v>
      </c>
      <c r="H9" s="1">
        <v>-122.4194155</v>
      </c>
      <c r="I9" s="1">
        <v>37.774929499999999</v>
      </c>
    </row>
    <row r="10" spans="1:10" x14ac:dyDescent="0.2">
      <c r="A10" s="2">
        <v>9</v>
      </c>
      <c r="B10" s="2" t="s">
        <v>93</v>
      </c>
      <c r="C10" s="2" t="str">
        <f t="shared" si="0"/>
        <v>CA</v>
      </c>
      <c r="D10" s="1" t="s">
        <v>137</v>
      </c>
      <c r="E10" s="1">
        <v>0</v>
      </c>
      <c r="F10" s="1">
        <v>0</v>
      </c>
      <c r="G10" s="1">
        <f t="shared" si="1"/>
        <v>2</v>
      </c>
      <c r="H10" s="1">
        <v>-121.8863286</v>
      </c>
      <c r="I10" s="1">
        <v>37.338208199999997</v>
      </c>
    </row>
    <row r="11" spans="1:10" x14ac:dyDescent="0.2">
      <c r="A11" s="2">
        <v>10</v>
      </c>
      <c r="B11" s="2" t="s">
        <v>95</v>
      </c>
      <c r="C11" s="2" t="str">
        <f t="shared" si="0"/>
        <v>CA</v>
      </c>
      <c r="D11" s="1" t="s">
        <v>137</v>
      </c>
      <c r="E11" s="1">
        <v>1</v>
      </c>
      <c r="F11" s="1">
        <v>0</v>
      </c>
      <c r="G11" s="1">
        <f t="shared" si="1"/>
        <v>1</v>
      </c>
      <c r="H11" s="1">
        <v>-119.69819010000001</v>
      </c>
      <c r="I11" s="1">
        <v>34.420830500000001</v>
      </c>
    </row>
    <row r="12" spans="1:10" x14ac:dyDescent="0.2">
      <c r="A12" s="2">
        <v>11</v>
      </c>
      <c r="B12" s="2" t="s">
        <v>104</v>
      </c>
      <c r="C12" s="2" t="str">
        <f t="shared" si="0"/>
        <v>NV</v>
      </c>
      <c r="D12" s="1" t="s">
        <v>137</v>
      </c>
      <c r="E12" s="1">
        <v>0</v>
      </c>
      <c r="F12" s="1">
        <v>0</v>
      </c>
      <c r="G12" s="1">
        <f t="shared" si="1"/>
        <v>2</v>
      </c>
      <c r="H12" s="1">
        <v>-119.76740340000001</v>
      </c>
      <c r="I12" s="1">
        <v>39.163798399999997</v>
      </c>
    </row>
    <row r="13" spans="1:10" x14ac:dyDescent="0.2">
      <c r="A13" s="2">
        <v>12</v>
      </c>
      <c r="B13" s="2" t="s">
        <v>116</v>
      </c>
      <c r="C13" s="2" t="s">
        <v>131</v>
      </c>
      <c r="D13" s="1" t="s">
        <v>126</v>
      </c>
      <c r="E13" s="1">
        <v>0</v>
      </c>
      <c r="F13" s="1">
        <v>0</v>
      </c>
      <c r="G13" s="1">
        <f t="shared" si="1"/>
        <v>2</v>
      </c>
      <c r="H13" s="1">
        <v>-73.554167000000007</v>
      </c>
      <c r="I13" s="1">
        <v>45.508889000000003</v>
      </c>
    </row>
    <row r="14" spans="1:10" x14ac:dyDescent="0.2">
      <c r="A14" s="2">
        <v>13</v>
      </c>
      <c r="B14" s="2" t="s">
        <v>117</v>
      </c>
      <c r="C14" s="2" t="s">
        <v>131</v>
      </c>
      <c r="D14" s="1" t="s">
        <v>126</v>
      </c>
      <c r="E14" s="1">
        <v>0</v>
      </c>
      <c r="F14" s="1">
        <v>0</v>
      </c>
      <c r="G14" s="1">
        <f t="shared" si="1"/>
        <v>2</v>
      </c>
      <c r="H14" s="1">
        <v>-75.697193100000007</v>
      </c>
      <c r="I14" s="1">
        <v>45.4215296</v>
      </c>
    </row>
    <row r="15" spans="1:10" x14ac:dyDescent="0.2">
      <c r="A15" s="2">
        <v>14</v>
      </c>
      <c r="B15" s="2" t="s">
        <v>118</v>
      </c>
      <c r="C15" s="2" t="s">
        <v>131</v>
      </c>
      <c r="D15" s="1" t="s">
        <v>126</v>
      </c>
      <c r="E15" s="1">
        <v>0</v>
      </c>
      <c r="F15" s="1">
        <v>0</v>
      </c>
      <c r="G15" s="1">
        <f t="shared" si="1"/>
        <v>2</v>
      </c>
      <c r="H15" s="1">
        <v>-71.207980899999995</v>
      </c>
      <c r="I15" s="1">
        <v>46.813878299999999</v>
      </c>
    </row>
    <row r="16" spans="1:10" x14ac:dyDescent="0.2">
      <c r="A16" s="2">
        <v>15</v>
      </c>
      <c r="B16" s="2" t="s">
        <v>119</v>
      </c>
      <c r="C16" s="2" t="s">
        <v>131</v>
      </c>
      <c r="D16" s="1" t="s">
        <v>126</v>
      </c>
      <c r="E16" s="1">
        <v>0</v>
      </c>
      <c r="F16" s="1">
        <v>0</v>
      </c>
      <c r="G16" s="1">
        <f t="shared" si="1"/>
        <v>2</v>
      </c>
      <c r="H16" s="1">
        <v>-79.383184299999996</v>
      </c>
      <c r="I16" s="1">
        <v>43.653225999999997</v>
      </c>
    </row>
    <row r="17" spans="1:10" x14ac:dyDescent="0.2">
      <c r="A17" s="2">
        <v>16</v>
      </c>
      <c r="B17" s="2" t="s">
        <v>52</v>
      </c>
      <c r="C17" s="2" t="str">
        <f t="shared" ref="C17:C61" si="2">RIGHT(B17,2)</f>
        <v>FL</v>
      </c>
      <c r="D17" s="1" t="s">
        <v>128</v>
      </c>
      <c r="E17" s="1">
        <v>1</v>
      </c>
      <c r="F17" s="1">
        <v>0</v>
      </c>
      <c r="G17" s="1">
        <f t="shared" si="1"/>
        <v>1</v>
      </c>
      <c r="H17" s="1">
        <v>-81.655651000000006</v>
      </c>
      <c r="I17" s="1">
        <v>30.332183799999999</v>
      </c>
    </row>
    <row r="18" spans="1:10" x14ac:dyDescent="0.2">
      <c r="A18" s="2">
        <v>17</v>
      </c>
      <c r="B18" s="2" t="s">
        <v>56</v>
      </c>
      <c r="C18" s="2" t="str">
        <f t="shared" si="2"/>
        <v>FL</v>
      </c>
      <c r="D18" s="1" t="s">
        <v>128</v>
      </c>
      <c r="E18" s="1">
        <v>0</v>
      </c>
      <c r="F18" s="1">
        <v>0</v>
      </c>
      <c r="G18" s="1">
        <f t="shared" si="1"/>
        <v>2</v>
      </c>
      <c r="H18" s="1">
        <v>-81.7841722</v>
      </c>
      <c r="I18" s="1">
        <v>24.555418299999999</v>
      </c>
    </row>
    <row r="19" spans="1:10" x14ac:dyDescent="0.2">
      <c r="A19" s="2">
        <v>18</v>
      </c>
      <c r="B19" s="2" t="s">
        <v>53</v>
      </c>
      <c r="C19" s="2" t="str">
        <f t="shared" si="2"/>
        <v>FL</v>
      </c>
      <c r="D19" s="1" t="s">
        <v>128</v>
      </c>
      <c r="E19" s="1">
        <v>0</v>
      </c>
      <c r="F19" s="1">
        <v>0</v>
      </c>
      <c r="G19" s="1">
        <f t="shared" si="1"/>
        <v>2</v>
      </c>
      <c r="H19" s="1">
        <v>-80.1917902</v>
      </c>
      <c r="I19" s="1">
        <v>25.7616798</v>
      </c>
    </row>
    <row r="20" spans="1:10" x14ac:dyDescent="0.2">
      <c r="A20" s="2">
        <v>19</v>
      </c>
      <c r="B20" s="2" t="s">
        <v>54</v>
      </c>
      <c r="C20" s="2" t="str">
        <f t="shared" si="2"/>
        <v>FL</v>
      </c>
      <c r="D20" s="1" t="s">
        <v>128</v>
      </c>
      <c r="E20" s="1">
        <v>1</v>
      </c>
      <c r="F20" s="1">
        <v>0</v>
      </c>
      <c r="G20" s="1">
        <f t="shared" si="1"/>
        <v>1</v>
      </c>
      <c r="H20" s="1">
        <v>-81.378926899999996</v>
      </c>
      <c r="I20" s="1">
        <v>28.538383199999998</v>
      </c>
    </row>
    <row r="21" spans="1:10" x14ac:dyDescent="0.2">
      <c r="A21" s="2">
        <v>20</v>
      </c>
      <c r="B21" s="2" t="s">
        <v>55</v>
      </c>
      <c r="C21" s="2" t="str">
        <f t="shared" si="2"/>
        <v>FL</v>
      </c>
      <c r="D21" s="1" t="s">
        <v>128</v>
      </c>
      <c r="E21" s="1">
        <v>1</v>
      </c>
      <c r="F21" s="1">
        <v>0</v>
      </c>
      <c r="G21" s="1">
        <f t="shared" si="1"/>
        <v>1</v>
      </c>
      <c r="H21" s="1">
        <v>-84.280732900000004</v>
      </c>
      <c r="I21" s="1">
        <v>30.438255900000001</v>
      </c>
    </row>
    <row r="22" spans="1:10" x14ac:dyDescent="0.2">
      <c r="A22" s="2">
        <v>21</v>
      </c>
      <c r="B22" s="2" t="s">
        <v>57</v>
      </c>
      <c r="C22" s="2" t="str">
        <f t="shared" si="2"/>
        <v>FL</v>
      </c>
      <c r="D22" s="1" t="s">
        <v>128</v>
      </c>
      <c r="E22" s="1">
        <v>1</v>
      </c>
      <c r="F22" s="1">
        <v>0</v>
      </c>
      <c r="G22" s="1">
        <f t="shared" si="1"/>
        <v>1</v>
      </c>
      <c r="H22" s="1">
        <v>-82.457177599999994</v>
      </c>
      <c r="I22" s="1">
        <v>27.950575000000001</v>
      </c>
    </row>
    <row r="23" spans="1:10" x14ac:dyDescent="0.2">
      <c r="A23" s="2">
        <v>22</v>
      </c>
      <c r="B23" s="2" t="s">
        <v>47</v>
      </c>
      <c r="C23" s="2" t="str">
        <f t="shared" si="2"/>
        <v>AL</v>
      </c>
      <c r="D23" s="1" t="s">
        <v>127</v>
      </c>
      <c r="E23" s="1">
        <v>1</v>
      </c>
      <c r="F23" s="1">
        <v>0</v>
      </c>
      <c r="G23" s="1">
        <f t="shared" si="1"/>
        <v>1</v>
      </c>
      <c r="H23" s="1">
        <v>-86.8103567</v>
      </c>
      <c r="I23" s="1">
        <v>33.518589200000001</v>
      </c>
    </row>
    <row r="24" spans="1:10" x14ac:dyDescent="0.2">
      <c r="A24" s="2">
        <v>23</v>
      </c>
      <c r="B24" s="2" t="s">
        <v>48</v>
      </c>
      <c r="C24" s="2" t="str">
        <f t="shared" si="2"/>
        <v>AL</v>
      </c>
      <c r="D24" s="1" t="s">
        <v>127</v>
      </c>
      <c r="E24" s="1">
        <v>0</v>
      </c>
      <c r="F24" s="1">
        <v>0</v>
      </c>
      <c r="G24" s="1">
        <f t="shared" si="1"/>
        <v>2</v>
      </c>
      <c r="H24" s="1">
        <v>-86.307736800000001</v>
      </c>
      <c r="I24" s="1">
        <v>32.3792233</v>
      </c>
    </row>
    <row r="25" spans="1:10" x14ac:dyDescent="0.2">
      <c r="A25" s="2">
        <v>24</v>
      </c>
      <c r="B25" s="2" t="s">
        <v>58</v>
      </c>
      <c r="C25" s="2" t="str">
        <f t="shared" si="2"/>
        <v>GA</v>
      </c>
      <c r="D25" s="1" t="s">
        <v>127</v>
      </c>
      <c r="E25" s="1">
        <v>1</v>
      </c>
      <c r="F25" s="1">
        <v>0</v>
      </c>
      <c r="G25" s="1">
        <f t="shared" si="1"/>
        <v>1</v>
      </c>
      <c r="H25" s="1">
        <v>-84.387982399999999</v>
      </c>
      <c r="I25" s="1">
        <v>33.748995399999998</v>
      </c>
    </row>
    <row r="26" spans="1:10" x14ac:dyDescent="0.2">
      <c r="A26" s="2">
        <v>25</v>
      </c>
      <c r="B26" s="2" t="s">
        <v>59</v>
      </c>
      <c r="C26" s="2" t="str">
        <f t="shared" si="2"/>
        <v>GA</v>
      </c>
      <c r="D26" s="1" t="s">
        <v>127</v>
      </c>
      <c r="E26" s="1">
        <v>1</v>
      </c>
      <c r="F26" s="1">
        <v>0</v>
      </c>
      <c r="G26" s="1">
        <f t="shared" si="1"/>
        <v>1</v>
      </c>
      <c r="H26" s="1">
        <v>-81.091202999999993</v>
      </c>
      <c r="I26" s="1">
        <v>32.080898900000001</v>
      </c>
    </row>
    <row r="27" spans="1:10" x14ac:dyDescent="0.2">
      <c r="A27" s="2">
        <v>26</v>
      </c>
      <c r="B27" s="2" t="s">
        <v>69</v>
      </c>
      <c r="C27" s="2" t="str">
        <f t="shared" si="2"/>
        <v>NC</v>
      </c>
      <c r="D27" s="1" t="s">
        <v>127</v>
      </c>
      <c r="E27" s="1">
        <v>1</v>
      </c>
      <c r="F27" s="1">
        <v>0</v>
      </c>
      <c r="G27" s="1">
        <f t="shared" si="1"/>
        <v>1</v>
      </c>
      <c r="H27" s="1">
        <v>-80.843126699999999</v>
      </c>
      <c r="I27" s="1">
        <v>35.227086900000003</v>
      </c>
    </row>
    <row r="28" spans="1:10" x14ac:dyDescent="0.2">
      <c r="A28" s="2">
        <v>27</v>
      </c>
      <c r="B28" s="2" t="s">
        <v>67</v>
      </c>
      <c r="C28" s="2" t="str">
        <f t="shared" si="2"/>
        <v>NC</v>
      </c>
      <c r="D28" s="1" t="s">
        <v>127</v>
      </c>
      <c r="E28" s="1">
        <v>1</v>
      </c>
      <c r="F28" s="1">
        <v>0</v>
      </c>
      <c r="G28" s="1">
        <f t="shared" si="1"/>
        <v>1</v>
      </c>
      <c r="H28" s="1">
        <v>-79.791975399999998</v>
      </c>
      <c r="I28" s="1">
        <v>36.072635400000003</v>
      </c>
    </row>
    <row r="29" spans="1:10" x14ac:dyDescent="0.2">
      <c r="A29" s="2">
        <v>28</v>
      </c>
      <c r="B29" s="2" t="s">
        <v>68</v>
      </c>
      <c r="C29" s="2" t="str">
        <f t="shared" si="2"/>
        <v>NC</v>
      </c>
      <c r="D29" s="1" t="s">
        <v>127</v>
      </c>
      <c r="E29" s="1">
        <v>1</v>
      </c>
      <c r="F29" s="1">
        <v>1</v>
      </c>
      <c r="G29" s="1">
        <f t="shared" si="1"/>
        <v>0</v>
      </c>
      <c r="H29" s="1">
        <v>-78.638178699999997</v>
      </c>
      <c r="I29" s="1">
        <v>35.779589700000002</v>
      </c>
      <c r="J29" s="21" t="s">
        <v>282</v>
      </c>
    </row>
    <row r="30" spans="1:10" x14ac:dyDescent="0.2">
      <c r="A30" s="2">
        <v>29</v>
      </c>
      <c r="B30" s="2" t="s">
        <v>71</v>
      </c>
      <c r="C30" s="2" t="str">
        <f t="shared" si="2"/>
        <v>SC</v>
      </c>
      <c r="D30" s="1" t="s">
        <v>127</v>
      </c>
      <c r="E30" s="1">
        <v>1</v>
      </c>
      <c r="F30" s="1">
        <v>0</v>
      </c>
      <c r="G30" s="1">
        <f t="shared" si="1"/>
        <v>1</v>
      </c>
      <c r="H30" s="1">
        <v>-79.931051199999999</v>
      </c>
      <c r="I30" s="1">
        <v>32.776474899999997</v>
      </c>
    </row>
    <row r="31" spans="1:10" x14ac:dyDescent="0.2">
      <c r="A31" s="2">
        <v>30</v>
      </c>
      <c r="B31" s="2" t="s">
        <v>72</v>
      </c>
      <c r="C31" s="2" t="str">
        <f t="shared" si="2"/>
        <v>SC</v>
      </c>
      <c r="D31" s="1" t="s">
        <v>127</v>
      </c>
      <c r="E31" s="1">
        <v>0</v>
      </c>
      <c r="F31" s="1">
        <v>0</v>
      </c>
      <c r="G31" s="1">
        <f t="shared" si="1"/>
        <v>2</v>
      </c>
      <c r="H31" s="1">
        <v>-81.034814400000002</v>
      </c>
      <c r="I31" s="1">
        <v>34.000710400000003</v>
      </c>
    </row>
    <row r="32" spans="1:10" x14ac:dyDescent="0.2">
      <c r="A32" s="2">
        <v>31</v>
      </c>
      <c r="B32" s="2" t="s">
        <v>44</v>
      </c>
      <c r="C32" s="2" t="str">
        <f t="shared" si="2"/>
        <v>TN</v>
      </c>
      <c r="D32" s="1" t="s">
        <v>127</v>
      </c>
      <c r="E32" s="1">
        <v>0</v>
      </c>
      <c r="F32" s="1">
        <v>0</v>
      </c>
      <c r="G32" s="1">
        <f t="shared" si="1"/>
        <v>2</v>
      </c>
      <c r="H32" s="1">
        <v>-83.9207392</v>
      </c>
      <c r="I32" s="1">
        <v>35.960638400000001</v>
      </c>
    </row>
    <row r="33" spans="1:10" x14ac:dyDescent="0.2">
      <c r="A33" s="2">
        <v>32</v>
      </c>
      <c r="B33" s="2" t="s">
        <v>73</v>
      </c>
      <c r="C33" s="2" t="str">
        <f t="shared" si="2"/>
        <v>TN</v>
      </c>
      <c r="D33" s="1" t="s">
        <v>127</v>
      </c>
      <c r="E33" s="1">
        <v>0</v>
      </c>
      <c r="F33" s="1">
        <v>0</v>
      </c>
      <c r="G33" s="1">
        <f t="shared" si="1"/>
        <v>2</v>
      </c>
      <c r="H33" s="1">
        <v>-86.781601600000002</v>
      </c>
      <c r="I33" s="1">
        <v>36.162663799999997</v>
      </c>
    </row>
    <row r="34" spans="1:10" x14ac:dyDescent="0.2">
      <c r="A34" s="2">
        <v>33</v>
      </c>
      <c r="B34" s="2" t="s">
        <v>122</v>
      </c>
      <c r="C34" s="2" t="str">
        <f t="shared" si="2"/>
        <v>HI</v>
      </c>
      <c r="D34" s="1" t="s">
        <v>217</v>
      </c>
      <c r="E34" s="1">
        <v>0</v>
      </c>
      <c r="F34" s="1">
        <v>0</v>
      </c>
      <c r="G34" s="1">
        <f t="shared" ref="G34:G64" si="3">((1-E34)-(1-F34))+((1-F34)*2)</f>
        <v>2</v>
      </c>
      <c r="H34" s="1">
        <v>-157.8583333</v>
      </c>
      <c r="I34" s="1">
        <v>21.306944399999999</v>
      </c>
    </row>
    <row r="35" spans="1:10" x14ac:dyDescent="0.2">
      <c r="A35" s="2">
        <v>34</v>
      </c>
      <c r="B35" s="2" t="s">
        <v>21</v>
      </c>
      <c r="C35" s="2" t="str">
        <f t="shared" si="2"/>
        <v>IL</v>
      </c>
      <c r="D35" s="1" t="s">
        <v>129</v>
      </c>
      <c r="E35" s="1">
        <v>1</v>
      </c>
      <c r="F35" s="1">
        <v>1</v>
      </c>
      <c r="G35" s="1">
        <f t="shared" si="3"/>
        <v>0</v>
      </c>
      <c r="H35" s="1">
        <v>-87.629798199999996</v>
      </c>
      <c r="I35" s="1">
        <v>41.878113599999999</v>
      </c>
      <c r="J35" s="21" t="s">
        <v>298</v>
      </c>
    </row>
    <row r="36" spans="1:10" x14ac:dyDescent="0.2">
      <c r="A36" s="2">
        <v>35</v>
      </c>
      <c r="B36" s="2" t="s">
        <v>20</v>
      </c>
      <c r="C36" s="2" t="str">
        <f t="shared" si="2"/>
        <v>IN</v>
      </c>
      <c r="D36" s="1" t="s">
        <v>129</v>
      </c>
      <c r="E36" s="1">
        <v>1</v>
      </c>
      <c r="F36" s="1">
        <v>1</v>
      </c>
      <c r="G36" s="1">
        <f t="shared" si="3"/>
        <v>0</v>
      </c>
      <c r="H36" s="1">
        <v>-86.158068</v>
      </c>
      <c r="I36" s="1">
        <v>39.768402999999999</v>
      </c>
      <c r="J36" s="21" t="s">
        <v>283</v>
      </c>
    </row>
    <row r="37" spans="1:10" x14ac:dyDescent="0.2">
      <c r="A37" s="2">
        <v>36</v>
      </c>
      <c r="B37" s="2" t="s">
        <v>60</v>
      </c>
      <c r="C37" s="2" t="str">
        <f t="shared" si="2"/>
        <v>KY</v>
      </c>
      <c r="D37" s="1" t="s">
        <v>129</v>
      </c>
      <c r="E37" s="1">
        <v>1</v>
      </c>
      <c r="F37" s="1">
        <v>1</v>
      </c>
      <c r="G37" s="1">
        <f t="shared" si="3"/>
        <v>0</v>
      </c>
      <c r="H37" s="1">
        <v>-84.873283499999999</v>
      </c>
      <c r="I37" s="1">
        <v>38.200905499999998</v>
      </c>
      <c r="J37" s="21" t="s">
        <v>283</v>
      </c>
    </row>
    <row r="38" spans="1:10" x14ac:dyDescent="0.2">
      <c r="A38" s="2">
        <v>37</v>
      </c>
      <c r="B38" s="2" t="s">
        <v>61</v>
      </c>
      <c r="C38" s="2" t="str">
        <f t="shared" si="2"/>
        <v>KY</v>
      </c>
      <c r="D38" s="1" t="s">
        <v>129</v>
      </c>
      <c r="E38" s="1">
        <v>1</v>
      </c>
      <c r="F38" s="1">
        <v>1</v>
      </c>
      <c r="G38" s="1">
        <f t="shared" si="3"/>
        <v>0</v>
      </c>
      <c r="H38" s="1">
        <v>-85.758455699999999</v>
      </c>
      <c r="I38" s="1">
        <v>38.252664699999997</v>
      </c>
      <c r="J38" s="21" t="s">
        <v>283</v>
      </c>
    </row>
    <row r="39" spans="1:10" x14ac:dyDescent="0.2">
      <c r="A39" s="2">
        <v>38</v>
      </c>
      <c r="B39" s="2" t="s">
        <v>25</v>
      </c>
      <c r="C39" s="2" t="str">
        <f t="shared" si="2"/>
        <v>MI</v>
      </c>
      <c r="D39" s="1" t="s">
        <v>129</v>
      </c>
      <c r="E39" s="1">
        <v>1</v>
      </c>
      <c r="F39" s="1">
        <v>1</v>
      </c>
      <c r="G39" s="1">
        <f t="shared" si="3"/>
        <v>0</v>
      </c>
      <c r="H39" s="1">
        <v>-83.0457538</v>
      </c>
      <c r="I39" s="1">
        <v>42.331426999999998</v>
      </c>
      <c r="J39" s="21" t="s">
        <v>298</v>
      </c>
    </row>
    <row r="40" spans="1:10" x14ac:dyDescent="0.2">
      <c r="A40" s="2">
        <v>39</v>
      </c>
      <c r="B40" s="2" t="s">
        <v>26</v>
      </c>
      <c r="C40" s="2" t="str">
        <f t="shared" si="2"/>
        <v>MI</v>
      </c>
      <c r="D40" s="1" t="s">
        <v>129</v>
      </c>
      <c r="E40" s="1">
        <v>1</v>
      </c>
      <c r="F40" s="1">
        <v>1</v>
      </c>
      <c r="G40" s="1">
        <f t="shared" si="3"/>
        <v>0</v>
      </c>
      <c r="H40" s="1">
        <v>-85.668086299999999</v>
      </c>
      <c r="I40" s="1">
        <v>42.9633599</v>
      </c>
      <c r="J40" s="21" t="s">
        <v>298</v>
      </c>
    </row>
    <row r="41" spans="1:10" x14ac:dyDescent="0.2">
      <c r="A41" s="2">
        <v>40</v>
      </c>
      <c r="B41" s="2" t="s">
        <v>27</v>
      </c>
      <c r="C41" s="2" t="str">
        <f t="shared" si="2"/>
        <v>MI</v>
      </c>
      <c r="D41" s="1" t="s">
        <v>129</v>
      </c>
      <c r="E41" s="1">
        <v>1</v>
      </c>
      <c r="F41" s="1">
        <v>1</v>
      </c>
      <c r="G41" s="1">
        <f t="shared" si="3"/>
        <v>0</v>
      </c>
      <c r="H41" s="1">
        <v>-84.555534699999995</v>
      </c>
      <c r="I41" s="1">
        <v>42.732534999999999</v>
      </c>
      <c r="J41" s="21" t="s">
        <v>298</v>
      </c>
    </row>
    <row r="42" spans="1:10" x14ac:dyDescent="0.2">
      <c r="A42" s="2">
        <v>41</v>
      </c>
      <c r="B42" s="2" t="s">
        <v>38</v>
      </c>
      <c r="C42" s="2" t="str">
        <f t="shared" si="2"/>
        <v>OH</v>
      </c>
      <c r="D42" s="1" t="s">
        <v>129</v>
      </c>
      <c r="E42" s="1">
        <v>1</v>
      </c>
      <c r="F42" s="1">
        <v>1</v>
      </c>
      <c r="G42" s="1">
        <f t="shared" si="3"/>
        <v>0</v>
      </c>
      <c r="H42" s="1">
        <v>-84.512019600000002</v>
      </c>
      <c r="I42" s="1">
        <v>39.103118199999997</v>
      </c>
      <c r="J42" s="21" t="s">
        <v>283</v>
      </c>
    </row>
    <row r="43" spans="1:10" x14ac:dyDescent="0.2">
      <c r="A43" s="2">
        <v>42</v>
      </c>
      <c r="B43" s="2" t="s">
        <v>37</v>
      </c>
      <c r="C43" s="2" t="str">
        <f t="shared" si="2"/>
        <v>OH</v>
      </c>
      <c r="D43" s="1" t="s">
        <v>129</v>
      </c>
      <c r="E43" s="1">
        <v>1</v>
      </c>
      <c r="F43" s="1">
        <v>1</v>
      </c>
      <c r="G43" s="1">
        <f t="shared" si="3"/>
        <v>0</v>
      </c>
      <c r="H43" s="1">
        <v>-81.694360500000002</v>
      </c>
      <c r="I43" s="1">
        <v>41.499319999999997</v>
      </c>
      <c r="J43" s="21" t="s">
        <v>298</v>
      </c>
    </row>
    <row r="44" spans="1:10" x14ac:dyDescent="0.2">
      <c r="A44" s="2">
        <v>43</v>
      </c>
      <c r="B44" s="2" t="s">
        <v>36</v>
      </c>
      <c r="C44" s="2" t="str">
        <f t="shared" si="2"/>
        <v>OH</v>
      </c>
      <c r="D44" s="1" t="s">
        <v>129</v>
      </c>
      <c r="E44" s="1">
        <v>1</v>
      </c>
      <c r="F44" s="1">
        <v>1</v>
      </c>
      <c r="G44" s="1">
        <f t="shared" si="3"/>
        <v>0</v>
      </c>
      <c r="H44" s="1">
        <v>-82.998794200000006</v>
      </c>
      <c r="I44" s="1">
        <v>39.961175500000003</v>
      </c>
      <c r="J44" s="21" t="s">
        <v>283</v>
      </c>
    </row>
    <row r="45" spans="1:10" x14ac:dyDescent="0.2">
      <c r="A45" s="2">
        <v>44</v>
      </c>
      <c r="B45" s="2" t="s">
        <v>11</v>
      </c>
      <c r="C45" s="2" t="str">
        <f t="shared" si="2"/>
        <v>PA</v>
      </c>
      <c r="D45" s="20" t="s">
        <v>129</v>
      </c>
      <c r="E45" s="1">
        <v>1</v>
      </c>
      <c r="F45" s="1">
        <v>1</v>
      </c>
      <c r="G45" s="1">
        <f t="shared" si="3"/>
        <v>0</v>
      </c>
      <c r="H45" s="1">
        <v>-79.995886400000003</v>
      </c>
      <c r="I45" s="1">
        <v>40.440624800000002</v>
      </c>
      <c r="J45" s="21" t="s">
        <v>298</v>
      </c>
    </row>
    <row r="46" spans="1:10" x14ac:dyDescent="0.2">
      <c r="A46" s="2">
        <v>45</v>
      </c>
      <c r="B46" s="2" t="s">
        <v>40</v>
      </c>
      <c r="C46" s="2" t="str">
        <f t="shared" si="2"/>
        <v>WI</v>
      </c>
      <c r="D46" s="20" t="s">
        <v>129</v>
      </c>
      <c r="E46" s="1">
        <v>1</v>
      </c>
      <c r="F46" s="1">
        <v>1</v>
      </c>
      <c r="G46" s="1">
        <f t="shared" si="3"/>
        <v>0</v>
      </c>
      <c r="H46" s="1">
        <v>-88.013295799999995</v>
      </c>
      <c r="I46" s="1">
        <v>44.5133188</v>
      </c>
      <c r="J46" s="21" t="s">
        <v>298</v>
      </c>
    </row>
    <row r="47" spans="1:10" x14ac:dyDescent="0.2">
      <c r="A47" s="2">
        <v>46</v>
      </c>
      <c r="B47" s="2" t="s">
        <v>39</v>
      </c>
      <c r="C47" s="2" t="str">
        <f t="shared" si="2"/>
        <v>WI</v>
      </c>
      <c r="D47" s="1" t="s">
        <v>129</v>
      </c>
      <c r="E47" s="1">
        <v>1</v>
      </c>
      <c r="F47" s="1">
        <v>1</v>
      </c>
      <c r="G47" s="1">
        <f t="shared" si="3"/>
        <v>0</v>
      </c>
      <c r="H47" s="1">
        <v>-89.401230200000001</v>
      </c>
      <c r="I47" s="1">
        <v>43.073051700000001</v>
      </c>
      <c r="J47" s="21" t="s">
        <v>298</v>
      </c>
    </row>
    <row r="48" spans="1:10" x14ac:dyDescent="0.2">
      <c r="A48" s="2">
        <v>47</v>
      </c>
      <c r="B48" s="2" t="s">
        <v>41</v>
      </c>
      <c r="C48" s="2" t="str">
        <f t="shared" si="2"/>
        <v>WI</v>
      </c>
      <c r="D48" s="1" t="s">
        <v>129</v>
      </c>
      <c r="E48" s="1">
        <v>1</v>
      </c>
      <c r="F48" s="1">
        <v>1</v>
      </c>
      <c r="G48" s="1">
        <f t="shared" si="3"/>
        <v>0</v>
      </c>
      <c r="H48" s="1">
        <v>-87.906473599999998</v>
      </c>
      <c r="I48" s="1">
        <v>43.038902499999999</v>
      </c>
      <c r="J48" s="21" t="s">
        <v>298</v>
      </c>
    </row>
    <row r="49" spans="1:10" x14ac:dyDescent="0.2">
      <c r="A49" s="2">
        <v>48</v>
      </c>
      <c r="B49" s="2" t="s">
        <v>85</v>
      </c>
      <c r="C49" s="2" t="str">
        <f t="shared" si="2"/>
        <v>WV</v>
      </c>
      <c r="D49" s="1" t="s">
        <v>129</v>
      </c>
      <c r="E49" s="1">
        <v>1</v>
      </c>
      <c r="F49" s="1">
        <v>1</v>
      </c>
      <c r="G49" s="1">
        <f t="shared" si="3"/>
        <v>0</v>
      </c>
      <c r="H49" s="1">
        <v>-81.6326234</v>
      </c>
      <c r="I49" s="1">
        <v>38.349819500000002</v>
      </c>
      <c r="J49" s="21" t="s">
        <v>283</v>
      </c>
    </row>
    <row r="50" spans="1:10" x14ac:dyDescent="0.2">
      <c r="A50" s="2">
        <v>49</v>
      </c>
      <c r="B50" s="2" t="s">
        <v>49</v>
      </c>
      <c r="C50" s="2" t="str">
        <f t="shared" si="2"/>
        <v>AR</v>
      </c>
      <c r="D50" s="1" t="s">
        <v>134</v>
      </c>
      <c r="E50" s="1">
        <v>0</v>
      </c>
      <c r="F50" s="1">
        <v>0</v>
      </c>
      <c r="G50" s="1">
        <f t="shared" si="3"/>
        <v>2</v>
      </c>
      <c r="H50" s="1">
        <v>-94.157853000000003</v>
      </c>
      <c r="I50" s="1">
        <v>36.066241900000001</v>
      </c>
    </row>
    <row r="51" spans="1:10" x14ac:dyDescent="0.2">
      <c r="A51" s="2">
        <v>50</v>
      </c>
      <c r="B51" s="2" t="s">
        <v>135</v>
      </c>
      <c r="C51" s="2" t="str">
        <f t="shared" si="2"/>
        <v>AR</v>
      </c>
      <c r="D51" s="1" t="s">
        <v>134</v>
      </c>
      <c r="E51" s="1">
        <v>0</v>
      </c>
      <c r="F51" s="1">
        <v>0</v>
      </c>
      <c r="G51" s="1">
        <f t="shared" si="3"/>
        <v>2</v>
      </c>
      <c r="H51" s="1">
        <v>-92.289594800000003</v>
      </c>
      <c r="I51" s="1">
        <v>34.746480900000002</v>
      </c>
    </row>
    <row r="52" spans="1:10" x14ac:dyDescent="0.2">
      <c r="A52" s="2">
        <v>51</v>
      </c>
      <c r="B52" s="2" t="s">
        <v>62</v>
      </c>
      <c r="C52" s="2" t="str">
        <f t="shared" si="2"/>
        <v>LA</v>
      </c>
      <c r="D52" s="1" t="s">
        <v>134</v>
      </c>
      <c r="E52" s="1">
        <v>1</v>
      </c>
      <c r="F52" s="1">
        <v>0</v>
      </c>
      <c r="G52" s="1">
        <f t="shared" si="3"/>
        <v>1</v>
      </c>
      <c r="H52" s="1">
        <v>-91.187146600000005</v>
      </c>
      <c r="I52" s="1">
        <v>30.451467699999998</v>
      </c>
    </row>
    <row r="53" spans="1:10" x14ac:dyDescent="0.2">
      <c r="A53" s="2">
        <v>52</v>
      </c>
      <c r="B53" s="2" t="s">
        <v>63</v>
      </c>
      <c r="C53" s="2" t="str">
        <f t="shared" si="2"/>
        <v>LA</v>
      </c>
      <c r="D53" s="1" t="s">
        <v>134</v>
      </c>
      <c r="E53" s="1">
        <v>1</v>
      </c>
      <c r="F53" s="1">
        <v>1</v>
      </c>
      <c r="G53" s="1">
        <f t="shared" si="3"/>
        <v>0</v>
      </c>
      <c r="H53" s="1">
        <v>-90.071532300000001</v>
      </c>
      <c r="I53" s="1">
        <v>29.951065799999999</v>
      </c>
      <c r="J53" s="21" t="s">
        <v>284</v>
      </c>
    </row>
    <row r="54" spans="1:10" s="18" customFormat="1" x14ac:dyDescent="0.2">
      <c r="A54" s="2">
        <v>53</v>
      </c>
      <c r="B54" s="2" t="s">
        <v>46</v>
      </c>
      <c r="C54" s="2" t="str">
        <f t="shared" si="2"/>
        <v>MS</v>
      </c>
      <c r="D54" s="1" t="s">
        <v>134</v>
      </c>
      <c r="E54" s="1">
        <v>0</v>
      </c>
      <c r="F54" s="1">
        <v>0</v>
      </c>
      <c r="G54" s="1">
        <f t="shared" si="3"/>
        <v>2</v>
      </c>
      <c r="H54" s="1">
        <v>-89.0928155</v>
      </c>
      <c r="I54" s="1">
        <v>30.3674198</v>
      </c>
      <c r="J54" s="22"/>
    </row>
    <row r="55" spans="1:10" x14ac:dyDescent="0.2">
      <c r="A55" s="2">
        <v>54</v>
      </c>
      <c r="B55" s="2" t="s">
        <v>66</v>
      </c>
      <c r="C55" s="2" t="str">
        <f t="shared" si="2"/>
        <v>MS</v>
      </c>
      <c r="D55" s="1" t="s">
        <v>134</v>
      </c>
      <c r="E55" s="1">
        <v>1</v>
      </c>
      <c r="F55" s="1">
        <v>0</v>
      </c>
      <c r="G55" s="1">
        <f t="shared" si="3"/>
        <v>1</v>
      </c>
      <c r="H55" s="1">
        <v>-90.184810299999995</v>
      </c>
      <c r="I55" s="1">
        <v>32.298757299999998</v>
      </c>
    </row>
    <row r="56" spans="1:10" x14ac:dyDescent="0.2">
      <c r="A56" s="2">
        <v>55</v>
      </c>
      <c r="B56" s="2" t="s">
        <v>74</v>
      </c>
      <c r="C56" s="2" t="str">
        <f t="shared" si="2"/>
        <v>TN</v>
      </c>
      <c r="D56" s="1" t="s">
        <v>134</v>
      </c>
      <c r="E56" s="1">
        <v>0</v>
      </c>
      <c r="F56" s="1">
        <v>0</v>
      </c>
      <c r="G56" s="1">
        <f t="shared" si="3"/>
        <v>2</v>
      </c>
      <c r="H56" s="1">
        <v>-90.048980099999994</v>
      </c>
      <c r="I56" s="1">
        <v>35.149534299999999</v>
      </c>
    </row>
    <row r="57" spans="1:10" x14ac:dyDescent="0.2">
      <c r="A57" s="2">
        <v>56</v>
      </c>
      <c r="B57" s="2" t="s">
        <v>75</v>
      </c>
      <c r="C57" s="2" t="str">
        <f t="shared" si="2"/>
        <v>TX</v>
      </c>
      <c r="D57" s="1" t="s">
        <v>134</v>
      </c>
      <c r="E57" s="1">
        <v>1</v>
      </c>
      <c r="F57" s="1">
        <v>0</v>
      </c>
      <c r="G57" s="1">
        <f t="shared" si="3"/>
        <v>1</v>
      </c>
      <c r="H57" s="1">
        <v>-97.743060799999995</v>
      </c>
      <c r="I57" s="1">
        <v>30.267153</v>
      </c>
    </row>
    <row r="58" spans="1:10" x14ac:dyDescent="0.2">
      <c r="A58" s="2">
        <v>57</v>
      </c>
      <c r="B58" s="2" t="s">
        <v>76</v>
      </c>
      <c r="C58" s="2" t="str">
        <f t="shared" si="2"/>
        <v>TX</v>
      </c>
      <c r="D58" s="1" t="s">
        <v>134</v>
      </c>
      <c r="E58" s="1">
        <v>1</v>
      </c>
      <c r="F58" s="1">
        <v>0</v>
      </c>
      <c r="G58" s="1">
        <f t="shared" si="3"/>
        <v>1</v>
      </c>
      <c r="H58" s="1">
        <v>-96.796987900000005</v>
      </c>
      <c r="I58" s="1">
        <v>32.776664199999999</v>
      </c>
    </row>
    <row r="59" spans="1:10" x14ac:dyDescent="0.2">
      <c r="A59" s="2">
        <v>58</v>
      </c>
      <c r="B59" s="2" t="s">
        <v>78</v>
      </c>
      <c r="C59" s="2" t="str">
        <f t="shared" si="2"/>
        <v>TX</v>
      </c>
      <c r="D59" s="1" t="s">
        <v>134</v>
      </c>
      <c r="E59" s="1">
        <v>1</v>
      </c>
      <c r="F59" s="1">
        <v>0</v>
      </c>
      <c r="G59" s="1">
        <f t="shared" si="3"/>
        <v>1</v>
      </c>
      <c r="H59" s="1">
        <v>-95.369802800000002</v>
      </c>
      <c r="I59" s="1">
        <v>29.7604267</v>
      </c>
    </row>
    <row r="60" spans="1:10" x14ac:dyDescent="0.2">
      <c r="A60" s="2">
        <v>59</v>
      </c>
      <c r="B60" s="2" t="s">
        <v>80</v>
      </c>
      <c r="C60" s="2" t="str">
        <f t="shared" si="2"/>
        <v>TX</v>
      </c>
      <c r="D60" s="1" t="s">
        <v>134</v>
      </c>
      <c r="E60" s="1">
        <v>0</v>
      </c>
      <c r="F60" s="1">
        <v>0</v>
      </c>
      <c r="G60" s="1">
        <f t="shared" si="3"/>
        <v>2</v>
      </c>
      <c r="H60" s="1">
        <v>-98.230012400000007</v>
      </c>
      <c r="I60" s="1">
        <v>26.2034071</v>
      </c>
    </row>
    <row r="61" spans="1:10" x14ac:dyDescent="0.2">
      <c r="A61" s="2">
        <v>60</v>
      </c>
      <c r="B61" s="2" t="s">
        <v>81</v>
      </c>
      <c r="C61" s="2" t="str">
        <f t="shared" si="2"/>
        <v>TX</v>
      </c>
      <c r="D61" s="1" t="s">
        <v>134</v>
      </c>
      <c r="E61" s="1">
        <v>1</v>
      </c>
      <c r="F61" s="1">
        <v>0</v>
      </c>
      <c r="G61" s="1">
        <f t="shared" si="3"/>
        <v>1</v>
      </c>
      <c r="H61" s="1">
        <v>-98.493628200000003</v>
      </c>
      <c r="I61" s="1">
        <v>29.424121899999999</v>
      </c>
    </row>
    <row r="62" spans="1:10" x14ac:dyDescent="0.2">
      <c r="A62" s="2">
        <v>61</v>
      </c>
      <c r="B62" s="2" t="s">
        <v>18</v>
      </c>
      <c r="C62" s="2" t="str">
        <f t="shared" ref="C62:C93" si="4">RIGHT(B62,2)</f>
        <v>MN</v>
      </c>
      <c r="D62" s="1" t="s">
        <v>130</v>
      </c>
      <c r="E62" s="1">
        <v>0</v>
      </c>
      <c r="F62" s="1">
        <v>0</v>
      </c>
      <c r="G62" s="1">
        <f t="shared" si="3"/>
        <v>2</v>
      </c>
      <c r="H62" s="1">
        <v>-92.100485199999994</v>
      </c>
      <c r="I62" s="1">
        <v>46.786671900000002</v>
      </c>
    </row>
    <row r="63" spans="1:10" x14ac:dyDescent="0.2">
      <c r="A63" s="2">
        <v>62</v>
      </c>
      <c r="B63" s="2" t="s">
        <v>31</v>
      </c>
      <c r="C63" s="2" t="str">
        <f t="shared" si="4"/>
        <v>MN</v>
      </c>
      <c r="D63" s="1" t="s">
        <v>130</v>
      </c>
      <c r="E63" s="1">
        <v>0</v>
      </c>
      <c r="F63" s="1">
        <v>0</v>
      </c>
      <c r="G63" s="1">
        <f t="shared" si="3"/>
        <v>2</v>
      </c>
      <c r="H63" s="1">
        <v>-93.265010799999999</v>
      </c>
      <c r="I63" s="1">
        <v>44.977753</v>
      </c>
    </row>
    <row r="64" spans="1:10" x14ac:dyDescent="0.2">
      <c r="A64" s="2">
        <v>63</v>
      </c>
      <c r="B64" s="2" t="s">
        <v>32</v>
      </c>
      <c r="C64" s="2" t="str">
        <f t="shared" si="4"/>
        <v>ND</v>
      </c>
      <c r="D64" s="1" t="s">
        <v>130</v>
      </c>
      <c r="E64" s="1">
        <v>0</v>
      </c>
      <c r="F64" s="1">
        <v>0</v>
      </c>
      <c r="G64" s="1">
        <f t="shared" si="3"/>
        <v>2</v>
      </c>
      <c r="H64" s="1">
        <v>-100.7837392</v>
      </c>
      <c r="I64" s="1">
        <v>46.808326800000003</v>
      </c>
    </row>
    <row r="65" spans="1:10" x14ac:dyDescent="0.2">
      <c r="A65" s="2">
        <v>64</v>
      </c>
      <c r="B65" s="2" t="s">
        <v>33</v>
      </c>
      <c r="C65" s="2" t="str">
        <f t="shared" si="4"/>
        <v>ND</v>
      </c>
      <c r="D65" s="1" t="s">
        <v>130</v>
      </c>
      <c r="E65" s="1">
        <v>0</v>
      </c>
      <c r="F65" s="1">
        <v>0</v>
      </c>
      <c r="G65" s="1">
        <f t="shared" ref="G65:G96" si="5">((1-E65)-(1-F65))+((1-F65)*2)</f>
        <v>2</v>
      </c>
      <c r="H65" s="1">
        <v>-96.789803399999997</v>
      </c>
      <c r="I65" s="1">
        <v>46.877186299999998</v>
      </c>
    </row>
    <row r="66" spans="1:10" x14ac:dyDescent="0.2">
      <c r="A66" s="2">
        <v>65</v>
      </c>
      <c r="B66" s="2" t="s">
        <v>43</v>
      </c>
      <c r="C66" s="2" t="str">
        <f t="shared" si="4"/>
        <v>SD</v>
      </c>
      <c r="D66" s="1" t="s">
        <v>130</v>
      </c>
      <c r="E66" s="1">
        <v>0</v>
      </c>
      <c r="F66" s="1">
        <v>0</v>
      </c>
      <c r="G66" s="1">
        <f t="shared" si="5"/>
        <v>2</v>
      </c>
      <c r="H66" s="1">
        <v>-100.3537522</v>
      </c>
      <c r="I66" s="1">
        <v>44.366787600000002</v>
      </c>
    </row>
    <row r="67" spans="1:10" x14ac:dyDescent="0.2">
      <c r="A67" s="2">
        <v>66</v>
      </c>
      <c r="B67" s="2" t="s">
        <v>42</v>
      </c>
      <c r="C67" s="2" t="str">
        <f t="shared" si="4"/>
        <v>SD</v>
      </c>
      <c r="D67" s="1" t="s">
        <v>130</v>
      </c>
      <c r="E67" s="1">
        <v>0</v>
      </c>
      <c r="F67" s="1">
        <v>0</v>
      </c>
      <c r="G67" s="1">
        <f t="shared" si="5"/>
        <v>2</v>
      </c>
      <c r="H67" s="1">
        <v>-96.731264999999993</v>
      </c>
      <c r="I67" s="1">
        <v>43.546022299999997</v>
      </c>
    </row>
    <row r="68" spans="1:10" x14ac:dyDescent="0.2">
      <c r="A68" s="2">
        <v>67</v>
      </c>
      <c r="B68" s="2" t="s">
        <v>19</v>
      </c>
      <c r="C68" s="2" t="str">
        <f t="shared" si="4"/>
        <v>IA</v>
      </c>
      <c r="D68" s="1" t="s">
        <v>132</v>
      </c>
      <c r="E68" s="1">
        <v>1</v>
      </c>
      <c r="F68" s="1">
        <v>1</v>
      </c>
      <c r="G68" s="1">
        <f t="shared" si="5"/>
        <v>0</v>
      </c>
      <c r="H68" s="1">
        <v>-90.577636699999999</v>
      </c>
      <c r="I68" s="1">
        <v>41.523643700000001</v>
      </c>
      <c r="J68" s="25" t="s">
        <v>298</v>
      </c>
    </row>
    <row r="69" spans="1:10" x14ac:dyDescent="0.2">
      <c r="A69" s="2">
        <v>68</v>
      </c>
      <c r="B69" s="2" t="s">
        <v>133</v>
      </c>
      <c r="C69" s="2" t="str">
        <f t="shared" si="4"/>
        <v>IA</v>
      </c>
      <c r="D69" s="1" t="s">
        <v>132</v>
      </c>
      <c r="E69" s="1">
        <v>1</v>
      </c>
      <c r="F69" s="1">
        <v>1</v>
      </c>
      <c r="G69" s="1">
        <f t="shared" si="5"/>
        <v>0</v>
      </c>
      <c r="H69" s="1">
        <v>-93.6249593</v>
      </c>
      <c r="I69" s="1">
        <v>41.586835299999997</v>
      </c>
      <c r="J69" s="21" t="s">
        <v>283</v>
      </c>
    </row>
    <row r="70" spans="1:10" x14ac:dyDescent="0.2">
      <c r="A70" s="2">
        <v>69</v>
      </c>
      <c r="B70" s="2" t="s">
        <v>22</v>
      </c>
      <c r="C70" s="2" t="str">
        <f t="shared" si="4"/>
        <v>IL</v>
      </c>
      <c r="D70" s="1" t="s">
        <v>132</v>
      </c>
      <c r="E70" s="1">
        <v>1</v>
      </c>
      <c r="F70" s="1">
        <v>1</v>
      </c>
      <c r="G70" s="1">
        <f t="shared" si="5"/>
        <v>0</v>
      </c>
      <c r="H70" s="1">
        <v>-89.650148099999996</v>
      </c>
      <c r="I70" s="1">
        <v>39.781721300000001</v>
      </c>
      <c r="J70" s="21" t="s">
        <v>283</v>
      </c>
    </row>
    <row r="71" spans="1:10" x14ac:dyDescent="0.2">
      <c r="A71" s="2">
        <v>70</v>
      </c>
      <c r="B71" s="2" t="s">
        <v>23</v>
      </c>
      <c r="C71" s="2" t="str">
        <f t="shared" si="4"/>
        <v>KS</v>
      </c>
      <c r="D71" s="19" t="s">
        <v>132</v>
      </c>
      <c r="E71" s="1">
        <v>1</v>
      </c>
      <c r="F71" s="1">
        <v>1</v>
      </c>
      <c r="G71" s="1">
        <f t="shared" si="5"/>
        <v>0</v>
      </c>
      <c r="H71" s="1">
        <v>-95.675157600000006</v>
      </c>
      <c r="I71" s="1">
        <v>39.047345100000001</v>
      </c>
      <c r="J71" s="21" t="s">
        <v>283</v>
      </c>
    </row>
    <row r="72" spans="1:10" x14ac:dyDescent="0.2">
      <c r="A72" s="2">
        <v>71</v>
      </c>
      <c r="B72" s="2" t="s">
        <v>24</v>
      </c>
      <c r="C72" s="2" t="str">
        <f t="shared" si="4"/>
        <v>KS</v>
      </c>
      <c r="D72" s="19" t="s">
        <v>132</v>
      </c>
      <c r="E72" s="1">
        <v>0</v>
      </c>
      <c r="F72" s="1">
        <v>0</v>
      </c>
      <c r="G72" s="1">
        <f t="shared" si="5"/>
        <v>2</v>
      </c>
      <c r="H72" s="1">
        <v>-97.330053000000007</v>
      </c>
      <c r="I72" s="1">
        <v>37.687176100000002</v>
      </c>
    </row>
    <row r="73" spans="1:10" x14ac:dyDescent="0.2">
      <c r="A73" s="2">
        <v>72</v>
      </c>
      <c r="B73" s="2" t="s">
        <v>29</v>
      </c>
      <c r="C73" s="2" t="str">
        <f t="shared" si="4"/>
        <v>MO</v>
      </c>
      <c r="D73" s="20" t="s">
        <v>132</v>
      </c>
      <c r="E73" s="1">
        <v>1</v>
      </c>
      <c r="F73" s="1">
        <v>1</v>
      </c>
      <c r="G73" s="1">
        <f t="shared" si="5"/>
        <v>0</v>
      </c>
      <c r="H73" s="1">
        <v>-92.173516399999997</v>
      </c>
      <c r="I73" s="1">
        <v>38.576701700000001</v>
      </c>
      <c r="J73" s="21" t="s">
        <v>283</v>
      </c>
    </row>
    <row r="74" spans="1:10" x14ac:dyDescent="0.2">
      <c r="A74" s="2">
        <v>73</v>
      </c>
      <c r="B74" s="2" t="s">
        <v>28</v>
      </c>
      <c r="C74" s="2" t="str">
        <f t="shared" si="4"/>
        <v>MO</v>
      </c>
      <c r="D74" s="20" t="s">
        <v>132</v>
      </c>
      <c r="E74" s="1">
        <v>1</v>
      </c>
      <c r="F74" s="1">
        <v>1</v>
      </c>
      <c r="G74" s="1">
        <f t="shared" si="5"/>
        <v>0</v>
      </c>
      <c r="H74" s="1">
        <v>-94.578566699999996</v>
      </c>
      <c r="I74" s="1">
        <v>39.099726500000003</v>
      </c>
      <c r="J74" s="21" t="s">
        <v>283</v>
      </c>
    </row>
    <row r="75" spans="1:10" x14ac:dyDescent="0.2">
      <c r="A75" s="2">
        <v>74</v>
      </c>
      <c r="B75" s="2" t="s">
        <v>30</v>
      </c>
      <c r="C75" s="2" t="str">
        <f t="shared" si="4"/>
        <v>MO</v>
      </c>
      <c r="D75" s="1" t="s">
        <v>132</v>
      </c>
      <c r="E75" s="1">
        <v>1</v>
      </c>
      <c r="F75" s="1">
        <v>1</v>
      </c>
      <c r="G75" s="1">
        <f t="shared" si="5"/>
        <v>0</v>
      </c>
      <c r="H75" s="1">
        <v>-90.199404200000004</v>
      </c>
      <c r="I75" s="1">
        <v>38.627002500000003</v>
      </c>
      <c r="J75" s="21" t="s">
        <v>283</v>
      </c>
    </row>
    <row r="76" spans="1:10" x14ac:dyDescent="0.2">
      <c r="A76" s="2">
        <v>75</v>
      </c>
      <c r="B76" s="2" t="s">
        <v>35</v>
      </c>
      <c r="C76" s="2" t="str">
        <f t="shared" si="4"/>
        <v>NE</v>
      </c>
      <c r="D76" s="19" t="s">
        <v>132</v>
      </c>
      <c r="E76" s="1">
        <v>1</v>
      </c>
      <c r="F76" s="1">
        <v>1</v>
      </c>
      <c r="G76" s="1">
        <f t="shared" si="5"/>
        <v>0</v>
      </c>
      <c r="H76" s="1">
        <v>-96.702595500000001</v>
      </c>
      <c r="I76" s="1">
        <v>40.813616000000003</v>
      </c>
      <c r="J76" s="21" t="s">
        <v>283</v>
      </c>
    </row>
    <row r="77" spans="1:10" x14ac:dyDescent="0.2">
      <c r="A77" s="2">
        <v>76</v>
      </c>
      <c r="B77" s="2" t="s">
        <v>34</v>
      </c>
      <c r="C77" s="2" t="str">
        <f t="shared" si="4"/>
        <v>NE</v>
      </c>
      <c r="D77" s="19" t="s">
        <v>132</v>
      </c>
      <c r="E77" s="1">
        <v>1</v>
      </c>
      <c r="F77" s="1">
        <v>1</v>
      </c>
      <c r="G77" s="1">
        <f t="shared" si="5"/>
        <v>0</v>
      </c>
      <c r="H77" s="1">
        <v>-95.934503399999997</v>
      </c>
      <c r="I77" s="1">
        <v>41.2565369</v>
      </c>
      <c r="J77" s="21" t="s">
        <v>283</v>
      </c>
    </row>
    <row r="78" spans="1:10" x14ac:dyDescent="0.2">
      <c r="A78" s="2">
        <v>77</v>
      </c>
      <c r="B78" s="2" t="s">
        <v>70</v>
      </c>
      <c r="C78" s="2" t="str">
        <f t="shared" si="4"/>
        <v>OK</v>
      </c>
      <c r="D78" s="19" t="s">
        <v>132</v>
      </c>
      <c r="E78" s="1">
        <v>0</v>
      </c>
      <c r="F78" s="1">
        <v>0</v>
      </c>
      <c r="G78" s="1">
        <f t="shared" si="5"/>
        <v>2</v>
      </c>
      <c r="H78" s="1">
        <v>-97.5164276</v>
      </c>
      <c r="I78" s="1">
        <v>35.467560200000001</v>
      </c>
    </row>
    <row r="79" spans="1:10" x14ac:dyDescent="0.2">
      <c r="A79" s="2">
        <v>78</v>
      </c>
      <c r="B79" s="2" t="s">
        <v>45</v>
      </c>
      <c r="C79" s="2" t="str">
        <f t="shared" si="4"/>
        <v>OK</v>
      </c>
      <c r="D79" s="19" t="s">
        <v>132</v>
      </c>
      <c r="E79" s="1">
        <v>0</v>
      </c>
      <c r="F79" s="1">
        <v>0</v>
      </c>
      <c r="G79" s="1">
        <f t="shared" si="5"/>
        <v>2</v>
      </c>
      <c r="H79" s="1">
        <v>-95.992774999999995</v>
      </c>
      <c r="I79" s="1">
        <v>36.153981600000002</v>
      </c>
    </row>
    <row r="80" spans="1:10" x14ac:dyDescent="0.2">
      <c r="A80" s="2">
        <v>79</v>
      </c>
      <c r="B80" s="2" t="s">
        <v>86</v>
      </c>
      <c r="C80" s="2" t="str">
        <f t="shared" si="4"/>
        <v>AZ</v>
      </c>
      <c r="D80" s="1" t="s">
        <v>136</v>
      </c>
      <c r="E80" s="1">
        <v>1</v>
      </c>
      <c r="F80" s="1">
        <v>0</v>
      </c>
      <c r="G80" s="1">
        <f t="shared" si="5"/>
        <v>1</v>
      </c>
      <c r="H80" s="1">
        <v>-112.0740373</v>
      </c>
      <c r="I80" s="1">
        <v>33.448377100000002</v>
      </c>
    </row>
    <row r="81" spans="1:10" x14ac:dyDescent="0.2">
      <c r="A81" s="2">
        <v>80</v>
      </c>
      <c r="B81" s="2" t="s">
        <v>87</v>
      </c>
      <c r="C81" s="2" t="str">
        <f t="shared" si="4"/>
        <v>AZ</v>
      </c>
      <c r="D81" s="1" t="s">
        <v>136</v>
      </c>
      <c r="E81" s="1">
        <v>0</v>
      </c>
      <c r="F81" s="1">
        <v>0</v>
      </c>
      <c r="G81" s="1">
        <f t="shared" si="5"/>
        <v>2</v>
      </c>
      <c r="H81" s="1">
        <v>-110.9747108</v>
      </c>
      <c r="I81" s="1">
        <v>32.222606599999999</v>
      </c>
    </row>
    <row r="82" spans="1:10" x14ac:dyDescent="0.2">
      <c r="A82" s="2">
        <v>81</v>
      </c>
      <c r="B82" s="2" t="s">
        <v>102</v>
      </c>
      <c r="C82" s="2" t="str">
        <f t="shared" si="4"/>
        <v>NM</v>
      </c>
      <c r="D82" s="1" t="s">
        <v>136</v>
      </c>
      <c r="E82" s="1">
        <v>1</v>
      </c>
      <c r="F82" s="1">
        <v>1</v>
      </c>
      <c r="G82" s="1">
        <f t="shared" si="5"/>
        <v>0</v>
      </c>
      <c r="H82" s="1">
        <v>-106.65042200000001</v>
      </c>
      <c r="I82" s="1">
        <v>35.084385900000001</v>
      </c>
      <c r="J82" s="21" t="s">
        <v>299</v>
      </c>
    </row>
    <row r="83" spans="1:10" x14ac:dyDescent="0.2">
      <c r="A83" s="2">
        <v>82</v>
      </c>
      <c r="B83" s="2" t="s">
        <v>144</v>
      </c>
      <c r="C83" s="2" t="str">
        <f t="shared" si="4"/>
        <v>NM</v>
      </c>
      <c r="D83" s="1" t="s">
        <v>136</v>
      </c>
      <c r="E83" s="1">
        <v>1</v>
      </c>
      <c r="F83" s="1">
        <v>1</v>
      </c>
      <c r="G83" s="1">
        <f t="shared" si="5"/>
        <v>0</v>
      </c>
      <c r="H83" s="1">
        <v>-105.937799</v>
      </c>
      <c r="I83" s="1">
        <v>35.686975199999999</v>
      </c>
      <c r="J83" s="21" t="s">
        <v>299</v>
      </c>
    </row>
    <row r="84" spans="1:10" x14ac:dyDescent="0.2">
      <c r="A84" s="2">
        <v>83</v>
      </c>
      <c r="B84" s="2" t="s">
        <v>300</v>
      </c>
      <c r="C84" s="2" t="str">
        <f t="shared" si="4"/>
        <v>NM</v>
      </c>
      <c r="D84" s="1" t="s">
        <v>136</v>
      </c>
      <c r="E84" s="1">
        <v>1</v>
      </c>
      <c r="F84" s="1">
        <v>1</v>
      </c>
      <c r="G84" s="1">
        <f t="shared" si="5"/>
        <v>0</v>
      </c>
      <c r="H84" s="1">
        <v>-105.576667</v>
      </c>
      <c r="I84" s="1">
        <v>36.393889000000001</v>
      </c>
      <c r="J84" s="21" t="s">
        <v>299</v>
      </c>
    </row>
    <row r="85" spans="1:10" x14ac:dyDescent="0.2">
      <c r="A85" s="2">
        <v>91</v>
      </c>
      <c r="B85" s="2" t="s">
        <v>103</v>
      </c>
      <c r="C85" s="2" t="str">
        <f t="shared" si="4"/>
        <v>NV</v>
      </c>
      <c r="D85" s="1" t="s">
        <v>136</v>
      </c>
      <c r="E85" s="1">
        <v>1</v>
      </c>
      <c r="F85" s="1">
        <v>1</v>
      </c>
      <c r="G85" s="1">
        <f t="shared" si="5"/>
        <v>0</v>
      </c>
      <c r="H85" s="1">
        <v>-115.1398296</v>
      </c>
      <c r="I85" s="1">
        <v>36.169941199999997</v>
      </c>
      <c r="J85" s="21" t="s">
        <v>282</v>
      </c>
    </row>
    <row r="86" spans="1:10" x14ac:dyDescent="0.2">
      <c r="A86" s="2">
        <v>84</v>
      </c>
      <c r="B86" s="2" t="s">
        <v>77</v>
      </c>
      <c r="C86" s="2" t="str">
        <f t="shared" si="4"/>
        <v>TX</v>
      </c>
      <c r="D86" s="1" t="s">
        <v>136</v>
      </c>
      <c r="E86" s="1">
        <v>1</v>
      </c>
      <c r="F86" s="1">
        <v>0</v>
      </c>
      <c r="G86" s="1">
        <f t="shared" si="5"/>
        <v>1</v>
      </c>
      <c r="H86" s="1">
        <v>-106.4850217</v>
      </c>
      <c r="I86" s="1">
        <v>31.761877800000001</v>
      </c>
    </row>
    <row r="87" spans="1:10" x14ac:dyDescent="0.2">
      <c r="A87" s="2">
        <v>85</v>
      </c>
      <c r="B87" s="2" t="s">
        <v>79</v>
      </c>
      <c r="C87" s="2" t="str">
        <f t="shared" si="4"/>
        <v>TX</v>
      </c>
      <c r="D87" s="1" t="s">
        <v>136</v>
      </c>
      <c r="E87" s="1">
        <v>0</v>
      </c>
      <c r="F87" s="1">
        <v>0</v>
      </c>
      <c r="G87" s="1">
        <f t="shared" si="5"/>
        <v>2</v>
      </c>
      <c r="H87" s="1">
        <v>-101.8551665</v>
      </c>
      <c r="I87" s="1">
        <v>33.577863100000002</v>
      </c>
    </row>
    <row r="88" spans="1:10" x14ac:dyDescent="0.2">
      <c r="A88" s="2">
        <v>86</v>
      </c>
      <c r="B88" s="2" t="s">
        <v>107</v>
      </c>
      <c r="C88" s="2" t="str">
        <f t="shared" si="4"/>
        <v>UT</v>
      </c>
      <c r="D88" s="20" t="s">
        <v>136</v>
      </c>
      <c r="E88" s="1">
        <v>0</v>
      </c>
      <c r="F88" s="1">
        <v>0</v>
      </c>
      <c r="G88" s="1">
        <f t="shared" si="5"/>
        <v>2</v>
      </c>
      <c r="H88" s="1">
        <v>-113.5684164</v>
      </c>
      <c r="I88" s="1">
        <v>37.096527799999997</v>
      </c>
    </row>
    <row r="89" spans="1:10" x14ac:dyDescent="0.2">
      <c r="A89" s="2">
        <v>87</v>
      </c>
      <c r="B89" s="2" t="s">
        <v>16</v>
      </c>
      <c r="C89" s="2" t="str">
        <f t="shared" si="4"/>
        <v>CT</v>
      </c>
      <c r="D89" s="20" t="s">
        <v>203</v>
      </c>
      <c r="E89" s="1">
        <v>1</v>
      </c>
      <c r="F89" s="1">
        <v>1</v>
      </c>
      <c r="G89" s="1">
        <f t="shared" si="5"/>
        <v>0</v>
      </c>
      <c r="H89" s="1">
        <v>-72.673372299999997</v>
      </c>
      <c r="I89" s="1">
        <v>41.765804299999999</v>
      </c>
      <c r="J89" s="21" t="s">
        <v>285</v>
      </c>
    </row>
    <row r="90" spans="1:10" x14ac:dyDescent="0.2">
      <c r="A90" s="2">
        <v>88</v>
      </c>
      <c r="B90" s="2" t="s">
        <v>50</v>
      </c>
      <c r="C90" s="2" t="str">
        <f t="shared" si="4"/>
        <v>DC</v>
      </c>
      <c r="D90" s="1" t="s">
        <v>203</v>
      </c>
      <c r="E90" s="1">
        <v>1</v>
      </c>
      <c r="F90" s="1">
        <v>1</v>
      </c>
      <c r="G90" s="1">
        <f t="shared" si="5"/>
        <v>0</v>
      </c>
      <c r="H90" s="1">
        <v>-77.036870699999994</v>
      </c>
      <c r="I90" s="1">
        <v>38.907192299999998</v>
      </c>
      <c r="J90" s="21" t="s">
        <v>289</v>
      </c>
    </row>
    <row r="91" spans="1:10" x14ac:dyDescent="0.2">
      <c r="A91" s="2">
        <v>89</v>
      </c>
      <c r="B91" s="2" t="s">
        <v>51</v>
      </c>
      <c r="C91" s="2" t="str">
        <f t="shared" si="4"/>
        <v>DE</v>
      </c>
      <c r="D91" s="1" t="s">
        <v>203</v>
      </c>
      <c r="E91" s="1">
        <v>1</v>
      </c>
      <c r="F91" s="1">
        <v>1</v>
      </c>
      <c r="G91" s="1">
        <f t="shared" si="5"/>
        <v>0</v>
      </c>
      <c r="H91" s="1">
        <v>-75.524368199999998</v>
      </c>
      <c r="I91" s="1">
        <v>39.158168000000003</v>
      </c>
      <c r="J91" s="21" t="s">
        <v>286</v>
      </c>
    </row>
    <row r="92" spans="1:10" x14ac:dyDescent="0.2">
      <c r="A92" s="2">
        <v>90</v>
      </c>
      <c r="B92" s="2" t="s">
        <v>3</v>
      </c>
      <c r="C92" s="2" t="str">
        <f t="shared" si="4"/>
        <v>MA</v>
      </c>
      <c r="D92" s="1" t="s">
        <v>203</v>
      </c>
      <c r="E92" s="1">
        <v>1</v>
      </c>
      <c r="F92" s="1">
        <v>1</v>
      </c>
      <c r="G92" s="1">
        <f t="shared" si="5"/>
        <v>0</v>
      </c>
      <c r="H92" s="1">
        <v>-71.058880099999996</v>
      </c>
      <c r="I92" s="1">
        <v>42.360082499999997</v>
      </c>
      <c r="J92" s="21" t="s">
        <v>285</v>
      </c>
    </row>
    <row r="93" spans="1:10" x14ac:dyDescent="0.2">
      <c r="A93" s="2">
        <v>92</v>
      </c>
      <c r="B93" s="2" t="s">
        <v>64</v>
      </c>
      <c r="C93" s="2" t="str">
        <f t="shared" si="4"/>
        <v>MD</v>
      </c>
      <c r="D93" s="1" t="s">
        <v>203</v>
      </c>
      <c r="E93" s="1">
        <v>1</v>
      </c>
      <c r="F93" s="1">
        <v>1</v>
      </c>
      <c r="G93" s="1">
        <f t="shared" si="5"/>
        <v>0</v>
      </c>
      <c r="H93" s="1">
        <v>-76.492182900000003</v>
      </c>
      <c r="I93" s="1">
        <v>38.978445299999997</v>
      </c>
      <c r="J93" s="21" t="s">
        <v>287</v>
      </c>
    </row>
    <row r="94" spans="1:10" x14ac:dyDescent="0.2">
      <c r="A94" s="2">
        <v>93</v>
      </c>
      <c r="B94" s="2" t="s">
        <v>65</v>
      </c>
      <c r="C94" s="2" t="str">
        <f t="shared" ref="C94:C110" si="6">RIGHT(B94,2)</f>
        <v>MD</v>
      </c>
      <c r="D94" s="1" t="s">
        <v>203</v>
      </c>
      <c r="E94" s="1">
        <v>1</v>
      </c>
      <c r="F94" s="1">
        <v>1</v>
      </c>
      <c r="G94" s="1">
        <f t="shared" si="5"/>
        <v>0</v>
      </c>
      <c r="H94" s="1">
        <v>-76.612189299999997</v>
      </c>
      <c r="I94" s="1">
        <v>39.290384799999998</v>
      </c>
      <c r="J94" s="21" t="s">
        <v>298</v>
      </c>
    </row>
    <row r="95" spans="1:10" x14ac:dyDescent="0.2">
      <c r="A95" s="2">
        <v>94</v>
      </c>
      <c r="B95" s="2" t="s">
        <v>4</v>
      </c>
      <c r="C95" s="2" t="str">
        <f t="shared" si="6"/>
        <v>ME</v>
      </c>
      <c r="D95" s="1" t="s">
        <v>203</v>
      </c>
      <c r="E95" s="1">
        <v>1</v>
      </c>
      <c r="F95" s="1">
        <v>1</v>
      </c>
      <c r="G95" s="1">
        <f t="shared" si="5"/>
        <v>0</v>
      </c>
      <c r="H95" s="1">
        <v>-69.779489699999999</v>
      </c>
      <c r="I95" s="1">
        <v>44.310624099999998</v>
      </c>
      <c r="J95" s="21" t="s">
        <v>285</v>
      </c>
    </row>
    <row r="96" spans="1:10" x14ac:dyDescent="0.2">
      <c r="A96" s="2">
        <v>95</v>
      </c>
      <c r="B96" s="2" t="s">
        <v>5</v>
      </c>
      <c r="C96" s="2" t="str">
        <f t="shared" si="6"/>
        <v>ME</v>
      </c>
      <c r="D96" s="1" t="s">
        <v>203</v>
      </c>
      <c r="E96" s="1">
        <v>1</v>
      </c>
      <c r="F96" s="1">
        <v>1</v>
      </c>
      <c r="G96" s="1">
        <f t="shared" si="5"/>
        <v>0</v>
      </c>
      <c r="H96" s="1">
        <v>-70.256818899999999</v>
      </c>
      <c r="I96" s="1">
        <v>43.659099300000001</v>
      </c>
      <c r="J96" s="21" t="s">
        <v>285</v>
      </c>
    </row>
    <row r="97" spans="1:10" x14ac:dyDescent="0.2">
      <c r="A97" s="2">
        <v>96</v>
      </c>
      <c r="B97" s="2" t="s">
        <v>17</v>
      </c>
      <c r="C97" s="2" t="str">
        <f t="shared" si="6"/>
        <v>NH</v>
      </c>
      <c r="D97" s="1" t="s">
        <v>203</v>
      </c>
      <c r="E97" s="1">
        <v>1</v>
      </c>
      <c r="F97" s="1">
        <v>1</v>
      </c>
      <c r="G97" s="1">
        <f t="shared" ref="G97:G125" si="7">((1-E97)-(1-F97))+((1-F97)*2)</f>
        <v>0</v>
      </c>
      <c r="H97" s="1">
        <v>-71.537571799999995</v>
      </c>
      <c r="I97" s="1">
        <v>43.208136600000003</v>
      </c>
      <c r="J97" s="21" t="s">
        <v>285</v>
      </c>
    </row>
    <row r="98" spans="1:10" x14ac:dyDescent="0.2">
      <c r="A98" s="2">
        <v>97</v>
      </c>
      <c r="B98" s="2" t="s">
        <v>6</v>
      </c>
      <c r="C98" s="2" t="str">
        <f t="shared" si="6"/>
        <v>NJ</v>
      </c>
      <c r="D98" s="1" t="s">
        <v>203</v>
      </c>
      <c r="E98" s="1">
        <v>1</v>
      </c>
      <c r="F98" s="1">
        <v>1</v>
      </c>
      <c r="G98" s="1">
        <f t="shared" si="7"/>
        <v>0</v>
      </c>
      <c r="H98" s="1">
        <v>-74.759716999999995</v>
      </c>
      <c r="I98" s="1">
        <v>40.220582399999998</v>
      </c>
      <c r="J98" s="21" t="s">
        <v>285</v>
      </c>
    </row>
    <row r="99" spans="1:10" x14ac:dyDescent="0.2">
      <c r="A99" s="2">
        <v>98</v>
      </c>
      <c r="B99" s="2" t="s">
        <v>7</v>
      </c>
      <c r="C99" s="2" t="str">
        <f t="shared" si="6"/>
        <v>NY</v>
      </c>
      <c r="D99" s="1" t="s">
        <v>203</v>
      </c>
      <c r="E99" s="1">
        <v>1</v>
      </c>
      <c r="F99" s="1">
        <v>1</v>
      </c>
      <c r="G99" s="1">
        <f t="shared" si="7"/>
        <v>0</v>
      </c>
      <c r="H99" s="1">
        <v>-73.756231700000001</v>
      </c>
      <c r="I99" s="1">
        <v>42.652579299999999</v>
      </c>
      <c r="J99" s="21" t="s">
        <v>285</v>
      </c>
    </row>
    <row r="100" spans="1:10" x14ac:dyDescent="0.2">
      <c r="A100" s="2">
        <v>99</v>
      </c>
      <c r="B100" s="2" t="s">
        <v>8</v>
      </c>
      <c r="C100" s="2" t="str">
        <f t="shared" si="6"/>
        <v>NY</v>
      </c>
      <c r="D100" s="1" t="s">
        <v>203</v>
      </c>
      <c r="E100" s="1">
        <v>1</v>
      </c>
      <c r="F100" s="1">
        <v>1</v>
      </c>
      <c r="G100" s="1">
        <f t="shared" si="7"/>
        <v>0</v>
      </c>
      <c r="H100" s="1">
        <v>-78.878368899999998</v>
      </c>
      <c r="I100" s="1">
        <v>42.886446800000002</v>
      </c>
      <c r="J100" s="21" t="s">
        <v>285</v>
      </c>
    </row>
    <row r="101" spans="1:10" x14ac:dyDescent="0.2">
      <c r="A101" s="2">
        <v>100</v>
      </c>
      <c r="B101" s="2" t="s">
        <v>125</v>
      </c>
      <c r="C101" s="2" t="str">
        <f t="shared" si="6"/>
        <v>NY</v>
      </c>
      <c r="D101" s="1" t="s">
        <v>203</v>
      </c>
      <c r="E101" s="1">
        <v>1</v>
      </c>
      <c r="F101" s="1">
        <v>1</v>
      </c>
      <c r="G101" s="1">
        <f t="shared" si="7"/>
        <v>0</v>
      </c>
      <c r="H101" s="1">
        <v>-74.005972799999995</v>
      </c>
      <c r="I101" s="1">
        <v>40.712775299999997</v>
      </c>
      <c r="J101" s="21" t="s">
        <v>288</v>
      </c>
    </row>
    <row r="102" spans="1:10" x14ac:dyDescent="0.2">
      <c r="A102" s="2">
        <v>101</v>
      </c>
      <c r="B102" s="2" t="s">
        <v>9</v>
      </c>
      <c r="C102" s="2" t="str">
        <f t="shared" si="6"/>
        <v>NY</v>
      </c>
      <c r="D102" s="1" t="s">
        <v>203</v>
      </c>
      <c r="E102" s="1">
        <v>1</v>
      </c>
      <c r="F102" s="1">
        <v>1</v>
      </c>
      <c r="G102" s="1">
        <f t="shared" si="7"/>
        <v>0</v>
      </c>
      <c r="H102" s="1">
        <v>-77.608846499999999</v>
      </c>
      <c r="I102" s="1">
        <v>43.156577900000002</v>
      </c>
      <c r="J102" s="21" t="s">
        <v>285</v>
      </c>
    </row>
    <row r="103" spans="1:10" x14ac:dyDescent="0.2">
      <c r="A103" s="2">
        <v>102</v>
      </c>
      <c r="B103" s="2" t="s">
        <v>10</v>
      </c>
      <c r="C103" s="2" t="str">
        <f t="shared" si="6"/>
        <v>PA</v>
      </c>
      <c r="D103" s="1" t="s">
        <v>203</v>
      </c>
      <c r="E103" s="1">
        <v>1</v>
      </c>
      <c r="F103" s="1">
        <v>1</v>
      </c>
      <c r="G103" s="1">
        <f t="shared" si="7"/>
        <v>0</v>
      </c>
      <c r="H103" s="1">
        <v>-76.8867008</v>
      </c>
      <c r="I103" s="1">
        <v>40.273191099999998</v>
      </c>
      <c r="J103" s="21" t="s">
        <v>285</v>
      </c>
    </row>
    <row r="104" spans="1:10" x14ac:dyDescent="0.2">
      <c r="A104" s="2">
        <v>103</v>
      </c>
      <c r="B104" s="2" t="s">
        <v>12</v>
      </c>
      <c r="C104" s="2" t="str">
        <f t="shared" si="6"/>
        <v>PA</v>
      </c>
      <c r="D104" s="1" t="s">
        <v>203</v>
      </c>
      <c r="E104" s="1">
        <v>1</v>
      </c>
      <c r="F104" s="1">
        <v>1</v>
      </c>
      <c r="G104" s="1">
        <f t="shared" si="7"/>
        <v>0</v>
      </c>
      <c r="H104" s="1">
        <v>-75.165221500000001</v>
      </c>
      <c r="I104" s="1">
        <v>39.9525839</v>
      </c>
      <c r="J104" s="21" t="s">
        <v>285</v>
      </c>
    </row>
    <row r="105" spans="1:10" x14ac:dyDescent="0.2">
      <c r="A105" s="2">
        <v>104</v>
      </c>
      <c r="B105" s="2" t="s">
        <v>13</v>
      </c>
      <c r="C105" s="2" t="str">
        <f t="shared" si="6"/>
        <v>RI</v>
      </c>
      <c r="D105" s="1" t="s">
        <v>203</v>
      </c>
      <c r="E105" s="1">
        <v>1</v>
      </c>
      <c r="F105" s="1">
        <v>1</v>
      </c>
      <c r="G105" s="1">
        <f t="shared" si="7"/>
        <v>0</v>
      </c>
      <c r="H105" s="1">
        <v>-71.4128343</v>
      </c>
      <c r="I105" s="1">
        <v>41.823989099999999</v>
      </c>
      <c r="J105" s="21" t="s">
        <v>285</v>
      </c>
    </row>
    <row r="106" spans="1:10" x14ac:dyDescent="0.2">
      <c r="A106" s="2">
        <v>105</v>
      </c>
      <c r="B106" s="2" t="s">
        <v>82</v>
      </c>
      <c r="C106" s="2" t="str">
        <f t="shared" si="6"/>
        <v>VA</v>
      </c>
      <c r="D106" s="1" t="s">
        <v>203</v>
      </c>
      <c r="E106" s="1">
        <v>1</v>
      </c>
      <c r="F106" s="1">
        <v>1</v>
      </c>
      <c r="G106" s="1">
        <f t="shared" si="7"/>
        <v>0</v>
      </c>
      <c r="H106" s="1">
        <v>-78.476678100000001</v>
      </c>
      <c r="I106" s="1">
        <v>38.029305899999997</v>
      </c>
      <c r="J106" s="21" t="s">
        <v>285</v>
      </c>
    </row>
    <row r="107" spans="1:10" x14ac:dyDescent="0.2">
      <c r="A107" s="2">
        <v>106</v>
      </c>
      <c r="B107" s="26" t="s">
        <v>84</v>
      </c>
      <c r="C107" s="26" t="str">
        <f t="shared" si="6"/>
        <v>VA</v>
      </c>
      <c r="D107" s="18" t="s">
        <v>203</v>
      </c>
      <c r="E107" s="18">
        <v>1</v>
      </c>
      <c r="F107" s="18">
        <v>0</v>
      </c>
      <c r="G107" s="18">
        <f t="shared" si="7"/>
        <v>1</v>
      </c>
      <c r="H107" s="18">
        <v>-76.285872600000005</v>
      </c>
      <c r="I107" s="18">
        <v>36.850768899999998</v>
      </c>
      <c r="J107" s="27"/>
    </row>
    <row r="108" spans="1:10" x14ac:dyDescent="0.2">
      <c r="A108" s="26">
        <v>107</v>
      </c>
      <c r="B108" s="2" t="s">
        <v>83</v>
      </c>
      <c r="C108" s="2" t="str">
        <f t="shared" si="6"/>
        <v>VA</v>
      </c>
      <c r="D108" s="1" t="s">
        <v>203</v>
      </c>
      <c r="E108" s="1">
        <v>1</v>
      </c>
      <c r="F108" s="1">
        <v>1</v>
      </c>
      <c r="G108" s="1">
        <f t="shared" si="7"/>
        <v>0</v>
      </c>
      <c r="H108" s="1">
        <v>-77.436048099999994</v>
      </c>
      <c r="I108" s="1">
        <v>37.540724599999997</v>
      </c>
      <c r="J108" s="21" t="s">
        <v>283</v>
      </c>
    </row>
    <row r="109" spans="1:10" x14ac:dyDescent="0.2">
      <c r="A109" s="2">
        <v>108</v>
      </c>
      <c r="B109" s="2" t="s">
        <v>14</v>
      </c>
      <c r="C109" s="2" t="str">
        <f t="shared" si="6"/>
        <v>VT</v>
      </c>
      <c r="D109" s="1" t="s">
        <v>203</v>
      </c>
      <c r="E109" s="1">
        <v>1</v>
      </c>
      <c r="F109" s="1">
        <v>1</v>
      </c>
      <c r="G109" s="1">
        <f t="shared" si="7"/>
        <v>0</v>
      </c>
      <c r="H109" s="1">
        <v>-73.212072000000006</v>
      </c>
      <c r="I109" s="1">
        <v>44.475882499999997</v>
      </c>
      <c r="J109" s="21" t="s">
        <v>285</v>
      </c>
    </row>
    <row r="110" spans="1:10" x14ac:dyDescent="0.2">
      <c r="A110" s="2">
        <v>109</v>
      </c>
      <c r="B110" s="2" t="s">
        <v>15</v>
      </c>
      <c r="C110" s="2" t="str">
        <f t="shared" si="6"/>
        <v>VT</v>
      </c>
      <c r="D110" s="1" t="s">
        <v>203</v>
      </c>
      <c r="E110" s="1">
        <v>1</v>
      </c>
      <c r="F110" s="1">
        <v>1</v>
      </c>
      <c r="G110" s="1">
        <f t="shared" si="7"/>
        <v>0</v>
      </c>
      <c r="H110" s="1">
        <v>-72.575386899999998</v>
      </c>
      <c r="I110" s="1">
        <v>44.260059300000002</v>
      </c>
      <c r="J110" s="21" t="s">
        <v>285</v>
      </c>
    </row>
    <row r="111" spans="1:10" x14ac:dyDescent="0.2">
      <c r="A111" s="2">
        <v>110</v>
      </c>
      <c r="B111" s="2" t="s">
        <v>106</v>
      </c>
      <c r="C111" s="2" t="str">
        <f t="shared" ref="C111:C125" si="8">RIGHT(B111,2)</f>
        <v>OR</v>
      </c>
      <c r="D111" s="1" t="s">
        <v>138</v>
      </c>
      <c r="E111" s="1">
        <v>1</v>
      </c>
      <c r="F111" s="1">
        <v>0</v>
      </c>
      <c r="G111" s="1">
        <f t="shared" si="7"/>
        <v>1</v>
      </c>
      <c r="H111" s="1">
        <v>-122.6783853</v>
      </c>
      <c r="I111" s="1">
        <v>45.515231999999997</v>
      </c>
    </row>
    <row r="112" spans="1:10" x14ac:dyDescent="0.2">
      <c r="A112" s="2">
        <v>111</v>
      </c>
      <c r="B112" s="2" t="s">
        <v>105</v>
      </c>
      <c r="C112" s="2" t="str">
        <f t="shared" si="8"/>
        <v>OR</v>
      </c>
      <c r="D112" s="1" t="s">
        <v>138</v>
      </c>
      <c r="E112" s="1">
        <v>0</v>
      </c>
      <c r="F112" s="1">
        <v>0</v>
      </c>
      <c r="G112" s="1">
        <f t="shared" si="7"/>
        <v>2</v>
      </c>
      <c r="H112" s="1">
        <v>-123.03509630000001</v>
      </c>
      <c r="I112" s="1">
        <v>44.942897500000001</v>
      </c>
    </row>
    <row r="113" spans="1:12" x14ac:dyDescent="0.2">
      <c r="A113" s="2">
        <v>112</v>
      </c>
      <c r="B113" s="2" t="s">
        <v>109</v>
      </c>
      <c r="C113" s="2" t="str">
        <f t="shared" si="8"/>
        <v>WA</v>
      </c>
      <c r="D113" s="1" t="s">
        <v>138</v>
      </c>
      <c r="E113" s="1">
        <v>0</v>
      </c>
      <c r="F113" s="1">
        <v>0</v>
      </c>
      <c r="G113" s="1">
        <f t="shared" si="7"/>
        <v>2</v>
      </c>
      <c r="H113" s="1">
        <v>-122.90069509999999</v>
      </c>
      <c r="I113" s="1">
        <v>47.037874100000003</v>
      </c>
      <c r="J113" s="22"/>
    </row>
    <row r="114" spans="1:12" x14ac:dyDescent="0.2">
      <c r="A114" s="2">
        <v>113</v>
      </c>
      <c r="B114" s="2" t="s">
        <v>110</v>
      </c>
      <c r="C114" s="2" t="str">
        <f t="shared" si="8"/>
        <v>WA</v>
      </c>
      <c r="D114" s="1" t="s">
        <v>138</v>
      </c>
      <c r="E114" s="1">
        <v>1</v>
      </c>
      <c r="F114" s="1">
        <v>0</v>
      </c>
      <c r="G114" s="1">
        <f t="shared" si="7"/>
        <v>1</v>
      </c>
      <c r="H114" s="1">
        <v>-122.3320708</v>
      </c>
      <c r="I114" s="1">
        <v>47.606209499999999</v>
      </c>
    </row>
    <row r="115" spans="1:12" s="18" customFormat="1" x14ac:dyDescent="0.2">
      <c r="A115" s="2">
        <v>114</v>
      </c>
      <c r="B115" s="2" t="s">
        <v>113</v>
      </c>
      <c r="C115" s="2" t="str">
        <f t="shared" si="8"/>
        <v>WA</v>
      </c>
      <c r="D115" s="1" t="s">
        <v>138</v>
      </c>
      <c r="E115" s="1">
        <v>0</v>
      </c>
      <c r="F115" s="1">
        <v>0</v>
      </c>
      <c r="G115" s="1">
        <f t="shared" si="7"/>
        <v>2</v>
      </c>
      <c r="H115" s="1">
        <v>-117.42604660000001</v>
      </c>
      <c r="I115" s="1">
        <v>47.658780200000002</v>
      </c>
      <c r="J115" s="21"/>
      <c r="L115" s="1"/>
    </row>
    <row r="116" spans="1:12" x14ac:dyDescent="0.2">
      <c r="A116" s="2">
        <v>115</v>
      </c>
      <c r="B116" s="26" t="s">
        <v>123</v>
      </c>
      <c r="C116" s="26" t="str">
        <f t="shared" si="8"/>
        <v>PR</v>
      </c>
      <c r="D116" s="18" t="s">
        <v>218</v>
      </c>
      <c r="E116" s="18">
        <v>1</v>
      </c>
      <c r="F116" s="18">
        <v>0</v>
      </c>
      <c r="G116" s="18">
        <f t="shared" si="7"/>
        <v>1</v>
      </c>
      <c r="H116" s="18">
        <v>-66.105735499999994</v>
      </c>
      <c r="I116" s="18">
        <v>18.465539400000001</v>
      </c>
      <c r="J116" s="27"/>
    </row>
    <row r="117" spans="1:12" x14ac:dyDescent="0.2">
      <c r="A117" s="2">
        <v>116</v>
      </c>
      <c r="B117" s="2" t="s">
        <v>96</v>
      </c>
      <c r="C117" s="2" t="str">
        <f t="shared" si="8"/>
        <v>CO</v>
      </c>
      <c r="D117" s="1" t="s">
        <v>140</v>
      </c>
      <c r="E117" s="1">
        <v>0</v>
      </c>
      <c r="F117" s="1">
        <v>0</v>
      </c>
      <c r="G117" s="1">
        <f t="shared" si="7"/>
        <v>2</v>
      </c>
      <c r="H117" s="1">
        <v>-104.990251</v>
      </c>
      <c r="I117" s="1">
        <v>39.739235800000003</v>
      </c>
      <c r="J117" s="28"/>
    </row>
    <row r="118" spans="1:12" x14ac:dyDescent="0.2">
      <c r="A118" s="26">
        <v>117</v>
      </c>
      <c r="B118" s="2" t="s">
        <v>97</v>
      </c>
      <c r="C118" s="2" t="str">
        <f t="shared" si="8"/>
        <v>CO</v>
      </c>
      <c r="D118" s="1" t="s">
        <v>140</v>
      </c>
      <c r="E118" s="1">
        <v>0</v>
      </c>
      <c r="F118" s="1">
        <v>0</v>
      </c>
      <c r="G118" s="1">
        <f t="shared" si="7"/>
        <v>2</v>
      </c>
      <c r="H118" s="1">
        <v>-108.5506486</v>
      </c>
      <c r="I118" s="1">
        <v>39.0638705</v>
      </c>
      <c r="J118" s="28"/>
    </row>
    <row r="119" spans="1:12" x14ac:dyDescent="0.2">
      <c r="A119" s="2">
        <v>118</v>
      </c>
      <c r="B119" s="2" t="s">
        <v>98</v>
      </c>
      <c r="C119" s="2" t="str">
        <f t="shared" si="8"/>
        <v>ID</v>
      </c>
      <c r="D119" s="1" t="s">
        <v>140</v>
      </c>
      <c r="E119" s="1">
        <v>0</v>
      </c>
      <c r="F119" s="1">
        <v>0</v>
      </c>
      <c r="G119" s="1">
        <f t="shared" si="7"/>
        <v>2</v>
      </c>
      <c r="H119" s="1">
        <v>-116.2023137</v>
      </c>
      <c r="I119" s="1">
        <v>43.615018599999999</v>
      </c>
      <c r="J119" s="28"/>
    </row>
    <row r="120" spans="1:12" x14ac:dyDescent="0.2">
      <c r="A120" s="2">
        <v>119</v>
      </c>
      <c r="B120" s="2" t="s">
        <v>99</v>
      </c>
      <c r="C120" s="2" t="str">
        <f t="shared" si="8"/>
        <v>ID</v>
      </c>
      <c r="D120" s="1" t="s">
        <v>140</v>
      </c>
      <c r="E120" s="1">
        <v>0</v>
      </c>
      <c r="F120" s="1">
        <v>0</v>
      </c>
      <c r="G120" s="1">
        <f t="shared" si="7"/>
        <v>2</v>
      </c>
      <c r="H120" s="1">
        <v>-112.0407584</v>
      </c>
      <c r="I120" s="1">
        <v>43.492660700000002</v>
      </c>
      <c r="J120" s="28"/>
    </row>
    <row r="121" spans="1:12" x14ac:dyDescent="0.2">
      <c r="A121" s="2">
        <v>120</v>
      </c>
      <c r="B121" s="2" t="s">
        <v>100</v>
      </c>
      <c r="C121" s="2" t="str">
        <f t="shared" si="8"/>
        <v>MT</v>
      </c>
      <c r="D121" s="1" t="s">
        <v>140</v>
      </c>
      <c r="E121" s="1">
        <v>0</v>
      </c>
      <c r="F121" s="1">
        <v>0</v>
      </c>
      <c r="G121" s="1">
        <f t="shared" si="7"/>
        <v>2</v>
      </c>
      <c r="H121" s="1">
        <v>-108.5006904</v>
      </c>
      <c r="I121" s="1">
        <v>45.783285599999999</v>
      </c>
      <c r="J121" s="28"/>
    </row>
    <row r="122" spans="1:12" x14ac:dyDescent="0.2">
      <c r="A122" s="2">
        <v>121</v>
      </c>
      <c r="B122" s="2" t="s">
        <v>101</v>
      </c>
      <c r="C122" s="2" t="str">
        <f t="shared" si="8"/>
        <v>MT</v>
      </c>
      <c r="D122" s="1" t="s">
        <v>140</v>
      </c>
      <c r="E122" s="1">
        <v>0</v>
      </c>
      <c r="F122" s="1">
        <v>0</v>
      </c>
      <c r="G122" s="1">
        <f t="shared" si="7"/>
        <v>2</v>
      </c>
      <c r="H122" s="1">
        <v>-112.03910569999999</v>
      </c>
      <c r="I122" s="1">
        <v>46.589145199999997</v>
      </c>
      <c r="J122" s="28"/>
    </row>
    <row r="123" spans="1:12" x14ac:dyDescent="0.2">
      <c r="A123" s="2">
        <v>122</v>
      </c>
      <c r="B123" s="2" t="s">
        <v>108</v>
      </c>
      <c r="C123" s="2" t="str">
        <f t="shared" si="8"/>
        <v>UT</v>
      </c>
      <c r="D123" s="1" t="s">
        <v>140</v>
      </c>
      <c r="E123" s="1">
        <v>0</v>
      </c>
      <c r="F123" s="1">
        <v>0</v>
      </c>
      <c r="G123" s="1">
        <f t="shared" si="7"/>
        <v>2</v>
      </c>
      <c r="H123" s="1">
        <v>-111.89104740000001</v>
      </c>
      <c r="I123" s="1">
        <v>40.760779300000003</v>
      </c>
      <c r="J123" s="28"/>
    </row>
    <row r="124" spans="1:12" x14ac:dyDescent="0.2">
      <c r="A124" s="2">
        <v>123</v>
      </c>
      <c r="B124" s="2" t="s">
        <v>111</v>
      </c>
      <c r="C124" s="2" t="str">
        <f t="shared" si="8"/>
        <v>WY</v>
      </c>
      <c r="D124" s="1" t="s">
        <v>140</v>
      </c>
      <c r="E124" s="1">
        <v>0</v>
      </c>
      <c r="F124" s="1">
        <v>0</v>
      </c>
      <c r="G124" s="1">
        <f t="shared" si="7"/>
        <v>2</v>
      </c>
      <c r="H124" s="1">
        <v>-106.2980824</v>
      </c>
      <c r="I124" s="1">
        <v>42.848708999999999</v>
      </c>
      <c r="J124" s="28"/>
    </row>
    <row r="125" spans="1:12" x14ac:dyDescent="0.2">
      <c r="A125" s="2">
        <v>124</v>
      </c>
      <c r="B125" s="2" t="s">
        <v>112</v>
      </c>
      <c r="C125" s="2" t="str">
        <f t="shared" si="8"/>
        <v>WY</v>
      </c>
      <c r="D125" s="1" t="s">
        <v>140</v>
      </c>
      <c r="E125" s="1">
        <v>0</v>
      </c>
      <c r="F125" s="1">
        <v>0</v>
      </c>
      <c r="G125" s="1">
        <f t="shared" si="7"/>
        <v>2</v>
      </c>
      <c r="H125" s="1">
        <v>-104.8202462</v>
      </c>
      <c r="I125" s="1">
        <v>41.139981400000003</v>
      </c>
      <c r="J125" s="28"/>
    </row>
    <row r="126" spans="1:12" x14ac:dyDescent="0.2">
      <c r="A126" s="2"/>
    </row>
    <row r="127" spans="1:12" x14ac:dyDescent="0.2">
      <c r="A127" s="2"/>
    </row>
  </sheetData>
  <autoFilter ref="A1:J127" xr:uid="{E4038DB3-8426-7C4B-9410-FFCEAF90185D}">
    <sortState xmlns:xlrd2="http://schemas.microsoft.com/office/spreadsheetml/2017/richdata2" ref="A2:J127">
      <sortCondition ref="D1:D127"/>
    </sortState>
  </autoFilter>
  <sortState xmlns:xlrd2="http://schemas.microsoft.com/office/spreadsheetml/2017/richdata2" ref="A2:I127">
    <sortCondition ref="D2:D127"/>
    <sortCondition ref="C2:C127"/>
    <sortCondition ref="B2:B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F6" sqref="F6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230</v>
      </c>
      <c r="B1" s="1" t="s">
        <v>231</v>
      </c>
      <c r="C1" s="1" t="s">
        <v>228</v>
      </c>
      <c r="D1" s="1" t="s">
        <v>229</v>
      </c>
      <c r="E1" s="1" t="s">
        <v>237</v>
      </c>
      <c r="F1" s="1" t="s">
        <v>238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232</v>
      </c>
      <c r="L1" s="1" t="s">
        <v>239</v>
      </c>
      <c r="M1" s="1" t="s">
        <v>240</v>
      </c>
    </row>
    <row r="2" spans="1:13" x14ac:dyDescent="0.2">
      <c r="A2" s="1" t="s">
        <v>139</v>
      </c>
      <c r="B2" s="1" t="s">
        <v>263</v>
      </c>
      <c r="C2" s="1">
        <v>719</v>
      </c>
      <c r="D2" s="1">
        <f>IF(B2="None",0,2)+_xlfn.CEILING.MATH(C2/200,1)+K2</f>
        <v>6</v>
      </c>
      <c r="E2" s="1" t="s">
        <v>235</v>
      </c>
      <c r="F2" s="1" t="s">
        <v>269</v>
      </c>
      <c r="G2" s="1" t="s">
        <v>150</v>
      </c>
      <c r="H2" s="1" t="s">
        <v>247</v>
      </c>
      <c r="I2" s="1" t="s">
        <v>246</v>
      </c>
      <c r="J2" s="1" t="s">
        <v>246</v>
      </c>
      <c r="K2" s="1">
        <v>0</v>
      </c>
      <c r="L2" s="1">
        <v>6</v>
      </c>
      <c r="M2" s="1">
        <v>7.5</v>
      </c>
    </row>
    <row r="3" spans="1:13" x14ac:dyDescent="0.2">
      <c r="A3" s="1" t="s">
        <v>126</v>
      </c>
      <c r="B3" s="1" t="s">
        <v>226</v>
      </c>
      <c r="C3" s="1">
        <v>1056</v>
      </c>
      <c r="D3" s="1">
        <f t="shared" ref="D3:D16" si="0">IF(B3="None",0,2)+_xlfn.CEILING.MATH(C3/200,1)+K3</f>
        <v>10</v>
      </c>
      <c r="E3" s="1" t="s">
        <v>235</v>
      </c>
      <c r="F3" s="1" t="s">
        <v>269</v>
      </c>
      <c r="G3" s="1" t="s">
        <v>131</v>
      </c>
      <c r="H3" s="1" t="s">
        <v>245</v>
      </c>
      <c r="I3" s="1" t="s">
        <v>246</v>
      </c>
      <c r="J3" s="1" t="s">
        <v>246</v>
      </c>
      <c r="K3" s="1">
        <f>2</f>
        <v>2</v>
      </c>
      <c r="L3" s="1">
        <v>6</v>
      </c>
      <c r="M3" s="1">
        <v>7.5</v>
      </c>
    </row>
    <row r="4" spans="1:13" x14ac:dyDescent="0.2">
      <c r="A4" s="1" t="s">
        <v>130</v>
      </c>
      <c r="B4" s="1" t="s">
        <v>220</v>
      </c>
      <c r="C4" s="1">
        <v>1255</v>
      </c>
      <c r="D4" s="1">
        <f t="shared" si="0"/>
        <v>9</v>
      </c>
      <c r="E4" s="1" t="s">
        <v>272</v>
      </c>
      <c r="F4" s="1" t="s">
        <v>270</v>
      </c>
      <c r="G4" s="1" t="s">
        <v>301</v>
      </c>
      <c r="H4" s="1" t="s">
        <v>302</v>
      </c>
      <c r="I4" s="1" t="s">
        <v>246</v>
      </c>
      <c r="J4" s="1" t="s">
        <v>246</v>
      </c>
      <c r="K4" s="1">
        <v>0</v>
      </c>
      <c r="L4" s="1">
        <v>5.5</v>
      </c>
      <c r="M4" s="1">
        <v>9</v>
      </c>
    </row>
    <row r="5" spans="1:13" x14ac:dyDescent="0.2">
      <c r="A5" s="1" t="s">
        <v>140</v>
      </c>
      <c r="B5" s="1" t="s">
        <v>219</v>
      </c>
      <c r="C5" s="1">
        <v>2211</v>
      </c>
      <c r="D5" s="1">
        <f t="shared" si="0"/>
        <v>14</v>
      </c>
      <c r="E5" s="1" t="s">
        <v>266</v>
      </c>
      <c r="F5" s="1" t="s">
        <v>236</v>
      </c>
      <c r="G5" s="1" t="s">
        <v>210</v>
      </c>
      <c r="H5" s="1" t="s">
        <v>248</v>
      </c>
      <c r="I5" s="1" t="s">
        <v>246</v>
      </c>
      <c r="J5" s="1" t="s">
        <v>246</v>
      </c>
      <c r="K5" s="1">
        <v>0</v>
      </c>
      <c r="L5" s="1">
        <v>5</v>
      </c>
      <c r="M5" s="1">
        <v>9</v>
      </c>
    </row>
    <row r="6" spans="1:13" x14ac:dyDescent="0.2">
      <c r="A6" s="1" t="s">
        <v>138</v>
      </c>
      <c r="B6" s="1" t="s">
        <v>225</v>
      </c>
      <c r="C6" s="1">
        <v>897</v>
      </c>
      <c r="D6" s="1">
        <f t="shared" si="0"/>
        <v>7</v>
      </c>
      <c r="E6" s="1" t="s">
        <v>272</v>
      </c>
      <c r="F6" s="1" t="s">
        <v>270</v>
      </c>
      <c r="G6" s="1" t="s">
        <v>304</v>
      </c>
      <c r="H6" s="1" t="s">
        <v>303</v>
      </c>
      <c r="I6" s="1" t="s">
        <v>246</v>
      </c>
      <c r="J6" s="1" t="s">
        <v>246</v>
      </c>
      <c r="K6" s="1">
        <v>0</v>
      </c>
      <c r="L6" s="1">
        <v>5.5</v>
      </c>
      <c r="M6" s="1">
        <v>9.5</v>
      </c>
    </row>
    <row r="7" spans="1:13" x14ac:dyDescent="0.2">
      <c r="A7" s="1" t="s">
        <v>203</v>
      </c>
      <c r="B7" s="1" t="s">
        <v>262</v>
      </c>
      <c r="C7" s="1">
        <v>2403</v>
      </c>
      <c r="D7" s="1">
        <f t="shared" si="0"/>
        <v>14</v>
      </c>
      <c r="E7" s="1" t="s">
        <v>272</v>
      </c>
      <c r="F7" s="1" t="s">
        <v>270</v>
      </c>
      <c r="G7" s="1" t="s">
        <v>268</v>
      </c>
      <c r="H7" s="17" t="s">
        <v>249</v>
      </c>
      <c r="I7" s="17" t="s">
        <v>250</v>
      </c>
      <c r="J7" s="17" t="s">
        <v>251</v>
      </c>
      <c r="K7" s="1">
        <v>1</v>
      </c>
      <c r="L7" s="1">
        <v>5.5</v>
      </c>
      <c r="M7" s="1">
        <v>9.5</v>
      </c>
    </row>
    <row r="8" spans="1:13" x14ac:dyDescent="0.2">
      <c r="A8" s="1" t="s">
        <v>129</v>
      </c>
      <c r="B8" s="1" t="s">
        <v>262</v>
      </c>
      <c r="C8" s="1">
        <v>2652</v>
      </c>
      <c r="D8" s="1">
        <f t="shared" si="0"/>
        <v>14</v>
      </c>
      <c r="E8" s="1" t="s">
        <v>266</v>
      </c>
      <c r="F8" s="1" t="s">
        <v>270</v>
      </c>
      <c r="G8" s="1" t="s">
        <v>213</v>
      </c>
      <c r="H8" s="1" t="s">
        <v>277</v>
      </c>
      <c r="I8" s="1" t="s">
        <v>278</v>
      </c>
      <c r="J8" s="1" t="s">
        <v>246</v>
      </c>
      <c r="K8" s="1">
        <v>0</v>
      </c>
      <c r="L8" s="1">
        <v>5</v>
      </c>
      <c r="M8" s="1">
        <v>9.5</v>
      </c>
    </row>
    <row r="9" spans="1:13" x14ac:dyDescent="0.2">
      <c r="A9" s="1" t="s">
        <v>132</v>
      </c>
      <c r="B9" s="1" t="s">
        <v>222</v>
      </c>
      <c r="C9" s="1">
        <v>1963</v>
      </c>
      <c r="D9" s="1">
        <f t="shared" si="0"/>
        <v>12</v>
      </c>
      <c r="E9" s="1" t="s">
        <v>267</v>
      </c>
      <c r="F9" s="1" t="s">
        <v>234</v>
      </c>
      <c r="G9" s="1" t="s">
        <v>214</v>
      </c>
      <c r="K9" s="1">
        <v>0</v>
      </c>
      <c r="L9" s="1">
        <v>4</v>
      </c>
      <c r="M9" s="1">
        <v>10</v>
      </c>
    </row>
    <row r="10" spans="1:13" x14ac:dyDescent="0.2">
      <c r="A10" s="1" t="s">
        <v>127</v>
      </c>
      <c r="B10" s="1" t="s">
        <v>262</v>
      </c>
      <c r="C10" s="1">
        <v>2339</v>
      </c>
      <c r="D10" s="1">
        <f t="shared" si="0"/>
        <v>12</v>
      </c>
      <c r="E10" s="1" t="s">
        <v>267</v>
      </c>
      <c r="F10" s="1" t="s">
        <v>234</v>
      </c>
      <c r="G10" s="1" t="s">
        <v>211</v>
      </c>
      <c r="H10" s="1" t="s">
        <v>279</v>
      </c>
      <c r="I10" s="1" t="s">
        <v>280</v>
      </c>
      <c r="J10" s="1" t="s">
        <v>246</v>
      </c>
      <c r="K10" s="1">
        <v>0</v>
      </c>
      <c r="L10" s="1">
        <v>4</v>
      </c>
      <c r="M10" s="1">
        <v>10</v>
      </c>
    </row>
    <row r="11" spans="1:13" x14ac:dyDescent="0.2">
      <c r="A11" s="1" t="s">
        <v>136</v>
      </c>
      <c r="B11" s="1" t="s">
        <v>224</v>
      </c>
      <c r="C11" s="1">
        <f>2228+113</f>
        <v>2341</v>
      </c>
      <c r="D11" s="1">
        <f t="shared" si="0"/>
        <v>14</v>
      </c>
      <c r="E11" s="1" t="s">
        <v>275</v>
      </c>
      <c r="F11" s="1" t="s">
        <v>234</v>
      </c>
      <c r="G11" s="1" t="s">
        <v>215</v>
      </c>
      <c r="H11" s="1" t="s">
        <v>256</v>
      </c>
      <c r="I11" s="1" t="s">
        <v>257</v>
      </c>
      <c r="J11" s="1" t="s">
        <v>246</v>
      </c>
      <c r="K11" s="1">
        <v>0</v>
      </c>
      <c r="L11" s="1">
        <v>3.5</v>
      </c>
      <c r="M11" s="1">
        <v>10</v>
      </c>
    </row>
    <row r="12" spans="1:13" x14ac:dyDescent="0.2">
      <c r="A12" s="1" t="s">
        <v>137</v>
      </c>
      <c r="B12" s="1" t="s">
        <v>223</v>
      </c>
      <c r="C12" s="1">
        <f>971+490</f>
        <v>1461</v>
      </c>
      <c r="D12" s="1">
        <f t="shared" si="0"/>
        <v>10</v>
      </c>
      <c r="E12" s="1" t="s">
        <v>273</v>
      </c>
      <c r="F12" s="1" t="s">
        <v>274</v>
      </c>
      <c r="G12" s="1" t="s">
        <v>216</v>
      </c>
      <c r="H12" s="1" t="s">
        <v>254</v>
      </c>
      <c r="I12" s="1" t="s">
        <v>255</v>
      </c>
      <c r="J12" s="1" t="s">
        <v>246</v>
      </c>
      <c r="K12" s="1">
        <v>0</v>
      </c>
      <c r="L12" s="1">
        <v>4</v>
      </c>
      <c r="M12" s="1">
        <v>10.5</v>
      </c>
    </row>
    <row r="13" spans="1:13" x14ac:dyDescent="0.2">
      <c r="A13" s="1" t="s">
        <v>134</v>
      </c>
      <c r="B13" s="1" t="s">
        <v>221</v>
      </c>
      <c r="C13" s="1">
        <f>1448+783</f>
        <v>2231</v>
      </c>
      <c r="D13" s="1">
        <f t="shared" si="0"/>
        <v>14</v>
      </c>
      <c r="E13" s="1" t="s">
        <v>275</v>
      </c>
      <c r="F13" s="1" t="s">
        <v>265</v>
      </c>
      <c r="G13" s="1" t="s">
        <v>212</v>
      </c>
      <c r="H13" s="1" t="s">
        <v>258</v>
      </c>
      <c r="I13" s="1" t="s">
        <v>259</v>
      </c>
      <c r="J13" s="1" t="s">
        <v>246</v>
      </c>
      <c r="K13" s="1">
        <v>0</v>
      </c>
      <c r="L13" s="1">
        <v>3.5</v>
      </c>
      <c r="M13" s="1">
        <v>11</v>
      </c>
    </row>
    <row r="14" spans="1:13" x14ac:dyDescent="0.2">
      <c r="A14" s="1" t="s">
        <v>217</v>
      </c>
      <c r="B14" s="1" t="s">
        <v>264</v>
      </c>
      <c r="C14" s="1">
        <v>0</v>
      </c>
      <c r="D14" s="1">
        <f>IF(B14="None",0,2)+_xlfn.CEILING.MATH(C14/200,1)+K14</f>
        <v>4</v>
      </c>
      <c r="E14" s="1" t="s">
        <v>271</v>
      </c>
      <c r="F14" s="1" t="s">
        <v>233</v>
      </c>
      <c r="G14" s="1" t="s">
        <v>161</v>
      </c>
      <c r="H14" s="1" t="s">
        <v>253</v>
      </c>
      <c r="I14" s="1" t="s">
        <v>246</v>
      </c>
      <c r="K14" s="1">
        <v>2</v>
      </c>
      <c r="L14" s="1">
        <v>2</v>
      </c>
      <c r="M14" s="1">
        <v>12</v>
      </c>
    </row>
    <row r="15" spans="1:13" x14ac:dyDescent="0.2">
      <c r="A15" s="1" t="s">
        <v>218</v>
      </c>
      <c r="B15" s="1" t="s">
        <v>227</v>
      </c>
      <c r="C15" s="1">
        <v>0</v>
      </c>
      <c r="D15" s="1">
        <f>IF(B15="None",0,2)+_xlfn.CEILING.MATH(C15/200,1)+K15</f>
        <v>4</v>
      </c>
      <c r="E15" s="1" t="s">
        <v>271</v>
      </c>
      <c r="F15" s="1" t="s">
        <v>233</v>
      </c>
      <c r="G15" s="1" t="s">
        <v>189</v>
      </c>
      <c r="H15" s="1" t="s">
        <v>252</v>
      </c>
      <c r="I15" s="1" t="s">
        <v>246</v>
      </c>
      <c r="K15" s="1">
        <v>2</v>
      </c>
      <c r="L15" s="1">
        <v>2</v>
      </c>
      <c r="M15" s="1">
        <v>12</v>
      </c>
    </row>
    <row r="16" spans="1:13" x14ac:dyDescent="0.2">
      <c r="A16" s="1" t="s">
        <v>128</v>
      </c>
      <c r="B16" s="1" t="s">
        <v>209</v>
      </c>
      <c r="C16" s="1">
        <v>1396</v>
      </c>
      <c r="D16" s="1">
        <f t="shared" si="0"/>
        <v>9</v>
      </c>
      <c r="E16" s="1" t="s">
        <v>276</v>
      </c>
      <c r="F16" s="1" t="s">
        <v>233</v>
      </c>
      <c r="G16" s="1" t="s">
        <v>159</v>
      </c>
      <c r="H16" s="24" t="s">
        <v>296</v>
      </c>
      <c r="I16" s="1" t="s">
        <v>297</v>
      </c>
      <c r="J16" s="1" t="s">
        <v>246</v>
      </c>
      <c r="K16" s="1">
        <v>0</v>
      </c>
      <c r="L16" s="1">
        <v>1.5</v>
      </c>
      <c r="M16" s="1">
        <v>12</v>
      </c>
    </row>
  </sheetData>
  <sortState xmlns:xlrd2="http://schemas.microsoft.com/office/spreadsheetml/2017/richdata2" ref="A2:M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M6" sqref="M6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4" x14ac:dyDescent="0.2">
      <c r="A1" s="11" t="s">
        <v>145</v>
      </c>
      <c r="B1" t="s">
        <v>147</v>
      </c>
      <c r="C1" t="s">
        <v>148</v>
      </c>
      <c r="D1" t="s">
        <v>204</v>
      </c>
      <c r="F1" s="5"/>
      <c r="G1" s="5"/>
      <c r="K1" s="9" t="s">
        <v>207</v>
      </c>
      <c r="L1" s="9" t="s">
        <v>208</v>
      </c>
      <c r="M1" s="9"/>
    </row>
    <row r="2" spans="1:14" x14ac:dyDescent="0.2">
      <c r="A2" s="4" t="s">
        <v>139</v>
      </c>
      <c r="B2">
        <v>0</v>
      </c>
      <c r="C2">
        <v>0</v>
      </c>
      <c r="D2">
        <v>4</v>
      </c>
      <c r="F2" s="7"/>
      <c r="G2" s="7"/>
      <c r="H2" s="8"/>
      <c r="I2" s="8"/>
      <c r="K2" s="9">
        <f>GETPIVOTDATA("Sum of Visit",$A$1)</f>
        <v>68</v>
      </c>
      <c r="L2" s="9">
        <f>B75</f>
        <v>34</v>
      </c>
      <c r="M2" s="9"/>
    </row>
    <row r="3" spans="1:14" x14ac:dyDescent="0.2">
      <c r="A3" s="4" t="s">
        <v>137</v>
      </c>
      <c r="B3">
        <v>6</v>
      </c>
      <c r="C3">
        <v>3</v>
      </c>
      <c r="D3">
        <v>9</v>
      </c>
      <c r="F3" s="7"/>
      <c r="G3" s="7"/>
      <c r="H3" s="8"/>
      <c r="I3" s="8"/>
      <c r="K3" s="16">
        <f>K2/128</f>
        <v>0.53125</v>
      </c>
      <c r="L3" s="16">
        <f>L2/50</f>
        <v>0.68</v>
      </c>
      <c r="M3" s="10"/>
    </row>
    <row r="4" spans="1:14" x14ac:dyDescent="0.2">
      <c r="A4" s="4" t="s">
        <v>126</v>
      </c>
      <c r="B4">
        <v>0</v>
      </c>
      <c r="C4">
        <v>0</v>
      </c>
      <c r="D4">
        <v>8</v>
      </c>
      <c r="F4" s="7"/>
      <c r="G4" s="7"/>
      <c r="H4" s="8"/>
      <c r="I4" s="8"/>
      <c r="K4" s="9"/>
      <c r="L4" s="9"/>
    </row>
    <row r="5" spans="1:14" x14ac:dyDescent="0.2">
      <c r="A5" s="4" t="s">
        <v>128</v>
      </c>
      <c r="B5">
        <v>4</v>
      </c>
      <c r="C5">
        <v>0</v>
      </c>
      <c r="D5">
        <v>8</v>
      </c>
      <c r="F5" s="7"/>
      <c r="G5" s="7"/>
      <c r="H5" s="8"/>
      <c r="I5" s="8"/>
    </row>
    <row r="6" spans="1:14" x14ac:dyDescent="0.2">
      <c r="A6" s="13" t="s">
        <v>127</v>
      </c>
      <c r="B6" s="14">
        <v>7</v>
      </c>
      <c r="C6" s="14">
        <v>1</v>
      </c>
      <c r="D6" s="14">
        <v>16</v>
      </c>
      <c r="F6" s="7"/>
      <c r="G6" s="7"/>
      <c r="H6" s="8"/>
      <c r="I6" s="8"/>
    </row>
    <row r="7" spans="1:14" x14ac:dyDescent="0.2">
      <c r="A7" s="13" t="s">
        <v>129</v>
      </c>
      <c r="B7" s="14">
        <v>8</v>
      </c>
      <c r="C7" s="14">
        <v>6</v>
      </c>
      <c r="D7" s="14">
        <v>16</v>
      </c>
      <c r="F7" s="7"/>
      <c r="G7" s="7"/>
      <c r="H7" s="8"/>
      <c r="I7" s="8"/>
    </row>
    <row r="8" spans="1:14" x14ac:dyDescent="0.2">
      <c r="A8" s="13" t="s">
        <v>134</v>
      </c>
      <c r="B8" s="14">
        <v>7</v>
      </c>
      <c r="C8" s="14">
        <v>0</v>
      </c>
      <c r="D8" s="14">
        <v>17</v>
      </c>
      <c r="F8" s="7"/>
      <c r="G8" s="7"/>
      <c r="H8" s="8"/>
      <c r="I8" s="8"/>
    </row>
    <row r="9" spans="1:14" x14ac:dyDescent="0.2">
      <c r="A9" s="4" t="s">
        <v>130</v>
      </c>
      <c r="B9">
        <v>0</v>
      </c>
      <c r="C9">
        <v>0</v>
      </c>
      <c r="D9">
        <v>14</v>
      </c>
      <c r="F9" s="7"/>
      <c r="G9" s="7"/>
      <c r="H9" s="8"/>
      <c r="I9" s="8"/>
    </row>
    <row r="10" spans="1:14" x14ac:dyDescent="0.2">
      <c r="A10" s="4" t="s">
        <v>132</v>
      </c>
      <c r="B10">
        <v>8</v>
      </c>
      <c r="C10">
        <v>8</v>
      </c>
      <c r="D10">
        <v>8</v>
      </c>
      <c r="F10" s="7"/>
      <c r="G10" s="7"/>
      <c r="H10" s="8"/>
      <c r="I10" s="8"/>
    </row>
    <row r="11" spans="1:14" x14ac:dyDescent="0.2">
      <c r="A11" s="4" t="s">
        <v>136</v>
      </c>
      <c r="B11">
        <v>4</v>
      </c>
      <c r="C11">
        <v>1</v>
      </c>
      <c r="D11">
        <v>13</v>
      </c>
      <c r="F11" s="7"/>
      <c r="G11" s="7"/>
      <c r="H11" s="8"/>
      <c r="I11" s="8"/>
    </row>
    <row r="12" spans="1:14" x14ac:dyDescent="0.2">
      <c r="A12" s="4" t="s">
        <v>203</v>
      </c>
      <c r="B12">
        <v>21</v>
      </c>
      <c r="C12">
        <v>19</v>
      </c>
      <c r="D12">
        <v>6</v>
      </c>
      <c r="F12" s="7"/>
      <c r="G12" s="7"/>
      <c r="H12" s="8"/>
      <c r="I12" s="8"/>
    </row>
    <row r="13" spans="1:14" x14ac:dyDescent="0.2">
      <c r="A13" s="4" t="s">
        <v>138</v>
      </c>
      <c r="B13">
        <v>2</v>
      </c>
      <c r="C13">
        <v>0</v>
      </c>
      <c r="D13">
        <v>10</v>
      </c>
      <c r="F13" s="7"/>
      <c r="G13" s="7"/>
      <c r="H13" s="8"/>
      <c r="I13" s="8"/>
      <c r="M13" s="1" t="s">
        <v>207</v>
      </c>
      <c r="N13" s="1" t="s">
        <v>208</v>
      </c>
    </row>
    <row r="14" spans="1:14" x14ac:dyDescent="0.2">
      <c r="A14" s="4" t="s">
        <v>141</v>
      </c>
      <c r="B14">
        <v>1</v>
      </c>
      <c r="C14">
        <v>0</v>
      </c>
      <c r="D14">
        <v>3</v>
      </c>
      <c r="F14" s="7"/>
      <c r="G14" s="7"/>
      <c r="H14" s="8"/>
      <c r="I14" s="8"/>
      <c r="L14" s="1" t="s">
        <v>290</v>
      </c>
      <c r="M14" s="1">
        <v>40</v>
      </c>
      <c r="N14" s="1">
        <v>25</v>
      </c>
    </row>
    <row r="15" spans="1:14" x14ac:dyDescent="0.2">
      <c r="A15" s="13" t="s">
        <v>140</v>
      </c>
      <c r="B15" s="14">
        <v>0</v>
      </c>
      <c r="C15" s="14">
        <v>0</v>
      </c>
      <c r="D15" s="14">
        <v>18</v>
      </c>
      <c r="F15" s="7"/>
      <c r="G15" s="7"/>
      <c r="H15" s="8"/>
      <c r="I15" s="8"/>
      <c r="L15" s="1" t="s">
        <v>291</v>
      </c>
      <c r="M15" s="1">
        <f>M14+2</f>
        <v>42</v>
      </c>
      <c r="N15" s="1">
        <f>N14+0</f>
        <v>25</v>
      </c>
    </row>
    <row r="16" spans="1:14" x14ac:dyDescent="0.2">
      <c r="A16" s="4" t="s">
        <v>202</v>
      </c>
      <c r="B16"/>
      <c r="C16"/>
      <c r="D16"/>
      <c r="E16" s="5"/>
      <c r="G16" s="6"/>
      <c r="L16" s="1" t="s">
        <v>292</v>
      </c>
      <c r="M16" s="1">
        <f>M15+11</f>
        <v>53</v>
      </c>
      <c r="N16" s="1">
        <f>N15+2</f>
        <v>27</v>
      </c>
    </row>
    <row r="17" spans="1:14" x14ac:dyDescent="0.2">
      <c r="A17" s="4" t="s">
        <v>146</v>
      </c>
      <c r="B17">
        <v>68</v>
      </c>
      <c r="C17">
        <v>38</v>
      </c>
      <c r="D17">
        <v>150</v>
      </c>
      <c r="E17" s="12"/>
      <c r="L17" s="1" t="s">
        <v>293</v>
      </c>
      <c r="M17" s="1">
        <f>M16+6</f>
        <v>59</v>
      </c>
      <c r="N17" s="1">
        <f>N16+1</f>
        <v>28</v>
      </c>
    </row>
    <row r="19" spans="1:14" x14ac:dyDescent="0.2">
      <c r="A19" s="3" t="s">
        <v>145</v>
      </c>
      <c r="B19" t="s">
        <v>205</v>
      </c>
      <c r="C19" t="s">
        <v>206</v>
      </c>
      <c r="D19" s="15"/>
      <c r="L19" s="1" t="s">
        <v>295</v>
      </c>
      <c r="M19" s="1">
        <f>M17-M14</f>
        <v>19</v>
      </c>
      <c r="N19" s="1">
        <f>N17-N14</f>
        <v>3</v>
      </c>
    </row>
    <row r="20" spans="1:14" x14ac:dyDescent="0.2">
      <c r="A20" s="4" t="s">
        <v>150</v>
      </c>
      <c r="B20">
        <v>0</v>
      </c>
      <c r="C20">
        <v>0</v>
      </c>
      <c r="D20" s="15"/>
      <c r="L20" s="1" t="s">
        <v>294</v>
      </c>
      <c r="M20" s="23">
        <f>M19/M14</f>
        <v>0.47499999999999998</v>
      </c>
      <c r="N20" s="23">
        <f>N19/N14</f>
        <v>0.12</v>
      </c>
    </row>
    <row r="21" spans="1:14" x14ac:dyDescent="0.2">
      <c r="A21" s="4" t="s">
        <v>151</v>
      </c>
      <c r="B21">
        <v>1</v>
      </c>
      <c r="C21">
        <v>0</v>
      </c>
      <c r="D21" s="15"/>
    </row>
    <row r="22" spans="1:14" x14ac:dyDescent="0.2">
      <c r="A22" s="4" t="s">
        <v>152</v>
      </c>
      <c r="B22">
        <v>0</v>
      </c>
      <c r="C22">
        <v>0</v>
      </c>
      <c r="D22" s="15"/>
    </row>
    <row r="23" spans="1:14" x14ac:dyDescent="0.2">
      <c r="A23" s="4" t="s">
        <v>153</v>
      </c>
      <c r="B23">
        <v>1</v>
      </c>
      <c r="C23">
        <v>0</v>
      </c>
      <c r="D23" s="15"/>
    </row>
    <row r="24" spans="1:14" x14ac:dyDescent="0.2">
      <c r="A24" s="4" t="s">
        <v>154</v>
      </c>
      <c r="B24">
        <v>1</v>
      </c>
      <c r="C24">
        <v>1</v>
      </c>
      <c r="D24" s="15"/>
    </row>
    <row r="25" spans="1:14" x14ac:dyDescent="0.2">
      <c r="A25" s="4" t="s">
        <v>131</v>
      </c>
      <c r="B25">
        <v>0</v>
      </c>
      <c r="C25">
        <v>0</v>
      </c>
      <c r="D25" s="15"/>
    </row>
    <row r="26" spans="1:14" x14ac:dyDescent="0.2">
      <c r="A26" s="4" t="s">
        <v>155</v>
      </c>
      <c r="B26">
        <v>0</v>
      </c>
      <c r="C26">
        <v>0</v>
      </c>
      <c r="D26" s="15"/>
    </row>
    <row r="27" spans="1:14" x14ac:dyDescent="0.2">
      <c r="A27" s="4" t="s">
        <v>156</v>
      </c>
      <c r="B27">
        <v>1</v>
      </c>
      <c r="C27">
        <v>1</v>
      </c>
      <c r="D27" s="15"/>
    </row>
    <row r="28" spans="1:14" x14ac:dyDescent="0.2">
      <c r="A28" s="4" t="s">
        <v>157</v>
      </c>
      <c r="B28">
        <v>1</v>
      </c>
      <c r="C28">
        <v>1</v>
      </c>
      <c r="D28" s="15"/>
    </row>
    <row r="29" spans="1:14" x14ac:dyDescent="0.2">
      <c r="A29" s="4" t="s">
        <v>158</v>
      </c>
      <c r="B29">
        <v>0</v>
      </c>
      <c r="C29">
        <v>0</v>
      </c>
      <c r="D29" s="15"/>
    </row>
    <row r="30" spans="1:14" x14ac:dyDescent="0.2">
      <c r="A30" s="4" t="s">
        <v>159</v>
      </c>
      <c r="B30">
        <v>1</v>
      </c>
      <c r="C30">
        <v>0</v>
      </c>
      <c r="D30" s="15"/>
    </row>
    <row r="31" spans="1:14" x14ac:dyDescent="0.2">
      <c r="A31" s="4" t="s">
        <v>160</v>
      </c>
      <c r="B31">
        <v>1</v>
      </c>
      <c r="C31">
        <v>0</v>
      </c>
      <c r="D31" s="15"/>
    </row>
    <row r="32" spans="1:14" x14ac:dyDescent="0.2">
      <c r="A32" s="4" t="s">
        <v>161</v>
      </c>
      <c r="B32">
        <v>0</v>
      </c>
      <c r="C32">
        <v>0</v>
      </c>
      <c r="D32" s="15"/>
    </row>
    <row r="33" spans="1:4" x14ac:dyDescent="0.2">
      <c r="A33" s="4" t="s">
        <v>162</v>
      </c>
      <c r="B33">
        <v>1</v>
      </c>
      <c r="C33">
        <v>1</v>
      </c>
      <c r="D33" s="15"/>
    </row>
    <row r="34" spans="1:4" x14ac:dyDescent="0.2">
      <c r="A34" s="4" t="s">
        <v>163</v>
      </c>
      <c r="B34">
        <v>0</v>
      </c>
      <c r="C34">
        <v>0</v>
      </c>
      <c r="D34" s="15"/>
    </row>
    <row r="35" spans="1:4" x14ac:dyDescent="0.2">
      <c r="A35" s="4" t="s">
        <v>164</v>
      </c>
      <c r="B35">
        <v>1</v>
      </c>
      <c r="C35">
        <v>1</v>
      </c>
      <c r="D35" s="15"/>
    </row>
    <row r="36" spans="1:4" x14ac:dyDescent="0.2">
      <c r="A36" s="4" t="s">
        <v>165</v>
      </c>
      <c r="B36">
        <v>1</v>
      </c>
      <c r="C36">
        <v>1</v>
      </c>
      <c r="D36" s="15"/>
    </row>
    <row r="37" spans="1:4" x14ac:dyDescent="0.2">
      <c r="A37" s="4" t="s">
        <v>166</v>
      </c>
      <c r="B37">
        <v>1</v>
      </c>
      <c r="C37">
        <v>1</v>
      </c>
      <c r="D37" s="15"/>
    </row>
    <row r="38" spans="1:4" x14ac:dyDescent="0.2">
      <c r="A38" s="4" t="s">
        <v>167</v>
      </c>
      <c r="B38">
        <v>1</v>
      </c>
      <c r="C38">
        <v>1</v>
      </c>
      <c r="D38" s="15"/>
    </row>
    <row r="39" spans="1:4" x14ac:dyDescent="0.2">
      <c r="A39" s="4" t="s">
        <v>168</v>
      </c>
      <c r="B39">
        <v>1</v>
      </c>
      <c r="C39">
        <v>0</v>
      </c>
      <c r="D39" s="15"/>
    </row>
    <row r="40" spans="1:4" x14ac:dyDescent="0.2">
      <c r="A40" s="4" t="s">
        <v>169</v>
      </c>
      <c r="B40">
        <v>1</v>
      </c>
      <c r="C40">
        <v>1</v>
      </c>
      <c r="D40" s="15"/>
    </row>
    <row r="41" spans="1:4" x14ac:dyDescent="0.2">
      <c r="A41" s="4" t="s">
        <v>170</v>
      </c>
      <c r="B41">
        <v>1</v>
      </c>
      <c r="C41">
        <v>1</v>
      </c>
      <c r="D41" s="15"/>
    </row>
    <row r="42" spans="1:4" x14ac:dyDescent="0.2">
      <c r="A42" s="4" t="s">
        <v>171</v>
      </c>
      <c r="B42">
        <v>1</v>
      </c>
      <c r="C42">
        <v>1</v>
      </c>
      <c r="D42" s="15"/>
    </row>
    <row r="43" spans="1:4" x14ac:dyDescent="0.2">
      <c r="A43" s="4" t="s">
        <v>172</v>
      </c>
      <c r="B43">
        <v>0</v>
      </c>
      <c r="C43">
        <v>0</v>
      </c>
      <c r="D43" s="15"/>
    </row>
    <row r="44" spans="1:4" x14ac:dyDescent="0.2">
      <c r="A44" s="4" t="s">
        <v>173</v>
      </c>
      <c r="B44">
        <v>0</v>
      </c>
      <c r="C44">
        <v>0</v>
      </c>
      <c r="D44" s="15"/>
    </row>
    <row r="45" spans="1:4" x14ac:dyDescent="0.2">
      <c r="A45" s="4" t="s">
        <v>174</v>
      </c>
      <c r="B45">
        <v>1</v>
      </c>
      <c r="C45">
        <v>1</v>
      </c>
      <c r="D45" s="15"/>
    </row>
    <row r="46" spans="1:4" x14ac:dyDescent="0.2">
      <c r="A46" s="4" t="s">
        <v>175</v>
      </c>
      <c r="B46">
        <v>1</v>
      </c>
      <c r="C46">
        <v>0</v>
      </c>
      <c r="D46" s="15"/>
    </row>
    <row r="47" spans="1:4" x14ac:dyDescent="0.2">
      <c r="A47" s="4" t="s">
        <v>176</v>
      </c>
      <c r="B47">
        <v>0</v>
      </c>
      <c r="C47">
        <v>0</v>
      </c>
      <c r="D47" s="15"/>
    </row>
    <row r="48" spans="1:4" x14ac:dyDescent="0.2">
      <c r="A48" s="4" t="s">
        <v>177</v>
      </c>
      <c r="B48">
        <v>1</v>
      </c>
      <c r="C48">
        <v>1</v>
      </c>
      <c r="D48" s="15"/>
    </row>
    <row r="49" spans="1:4" x14ac:dyDescent="0.2">
      <c r="A49" s="4" t="s">
        <v>178</v>
      </c>
      <c r="B49">
        <v>0</v>
      </c>
      <c r="C49">
        <v>0</v>
      </c>
      <c r="D49" s="15"/>
    </row>
    <row r="50" spans="1:4" x14ac:dyDescent="0.2">
      <c r="A50" s="4" t="s">
        <v>179</v>
      </c>
      <c r="B50">
        <v>1</v>
      </c>
      <c r="C50">
        <v>1</v>
      </c>
      <c r="D50" s="15"/>
    </row>
    <row r="51" spans="1:4" x14ac:dyDescent="0.2">
      <c r="A51" s="4" t="s">
        <v>180</v>
      </c>
      <c r="B51">
        <v>1</v>
      </c>
      <c r="C51">
        <v>1</v>
      </c>
      <c r="D51" s="15"/>
    </row>
    <row r="52" spans="1:4" x14ac:dyDescent="0.2">
      <c r="A52" s="4" t="s">
        <v>181</v>
      </c>
      <c r="B52">
        <v>1</v>
      </c>
      <c r="C52">
        <v>1</v>
      </c>
      <c r="D52" s="15"/>
    </row>
    <row r="53" spans="1:4" x14ac:dyDescent="0.2">
      <c r="A53" s="4" t="s">
        <v>182</v>
      </c>
      <c r="B53">
        <v>1</v>
      </c>
      <c r="C53">
        <v>0</v>
      </c>
      <c r="D53" s="15"/>
    </row>
    <row r="54" spans="1:4" x14ac:dyDescent="0.2">
      <c r="A54" s="4" t="s">
        <v>183</v>
      </c>
      <c r="B54">
        <v>1</v>
      </c>
      <c r="C54">
        <v>1</v>
      </c>
      <c r="D54" s="15"/>
    </row>
    <row r="55" spans="1:4" x14ac:dyDescent="0.2">
      <c r="A55" s="4" t="s">
        <v>184</v>
      </c>
      <c r="B55">
        <v>1</v>
      </c>
      <c r="C55">
        <v>1</v>
      </c>
      <c r="D55" s="15"/>
    </row>
    <row r="56" spans="1:4" x14ac:dyDescent="0.2">
      <c r="A56" s="4" t="s">
        <v>185</v>
      </c>
      <c r="B56">
        <v>1</v>
      </c>
      <c r="C56">
        <v>1</v>
      </c>
      <c r="D56" s="15"/>
    </row>
    <row r="57" spans="1:4" x14ac:dyDescent="0.2">
      <c r="A57" s="4" t="s">
        <v>186</v>
      </c>
      <c r="B57">
        <v>0</v>
      </c>
      <c r="C57">
        <v>0</v>
      </c>
      <c r="D57" s="15"/>
    </row>
    <row r="58" spans="1:4" x14ac:dyDescent="0.2">
      <c r="A58" s="4" t="s">
        <v>187</v>
      </c>
      <c r="B58">
        <v>1</v>
      </c>
      <c r="C58">
        <v>0</v>
      </c>
      <c r="D58" s="15"/>
    </row>
    <row r="59" spans="1:4" x14ac:dyDescent="0.2">
      <c r="A59" s="4" t="s">
        <v>188</v>
      </c>
      <c r="B59">
        <v>1</v>
      </c>
      <c r="C59">
        <v>1</v>
      </c>
      <c r="D59" s="15"/>
    </row>
    <row r="60" spans="1:4" x14ac:dyDescent="0.2">
      <c r="A60" s="4" t="s">
        <v>189</v>
      </c>
      <c r="B60">
        <v>1</v>
      </c>
      <c r="C60">
        <v>0</v>
      </c>
      <c r="D60" s="15"/>
    </row>
    <row r="61" spans="1:4" x14ac:dyDescent="0.2">
      <c r="A61" s="4" t="s">
        <v>190</v>
      </c>
      <c r="B61">
        <v>1</v>
      </c>
      <c r="C61">
        <v>1</v>
      </c>
      <c r="D61" s="15"/>
    </row>
    <row r="62" spans="1:4" x14ac:dyDescent="0.2">
      <c r="A62" s="4" t="s">
        <v>191</v>
      </c>
      <c r="B62">
        <v>1</v>
      </c>
      <c r="C62">
        <v>0</v>
      </c>
      <c r="D62" s="15"/>
    </row>
    <row r="63" spans="1:4" x14ac:dyDescent="0.2">
      <c r="A63" s="4" t="s">
        <v>192</v>
      </c>
      <c r="B63">
        <v>0</v>
      </c>
      <c r="C63">
        <v>0</v>
      </c>
      <c r="D63" s="15"/>
    </row>
    <row r="64" spans="1:4" x14ac:dyDescent="0.2">
      <c r="A64" s="4" t="s">
        <v>193</v>
      </c>
      <c r="B64">
        <v>0</v>
      </c>
      <c r="C64">
        <v>0</v>
      </c>
      <c r="D64" s="15"/>
    </row>
    <row r="65" spans="1:4" x14ac:dyDescent="0.2">
      <c r="A65" s="4" t="s">
        <v>194</v>
      </c>
      <c r="B65">
        <v>1</v>
      </c>
      <c r="C65">
        <v>0</v>
      </c>
      <c r="D65" s="15"/>
    </row>
    <row r="66" spans="1:4" x14ac:dyDescent="0.2">
      <c r="A66" s="4" t="s">
        <v>195</v>
      </c>
      <c r="B66">
        <v>0</v>
      </c>
      <c r="C66">
        <v>0</v>
      </c>
      <c r="D66" s="15"/>
    </row>
    <row r="67" spans="1:4" x14ac:dyDescent="0.2">
      <c r="A67" s="4" t="s">
        <v>196</v>
      </c>
      <c r="B67">
        <v>1</v>
      </c>
      <c r="C67">
        <v>1</v>
      </c>
      <c r="D67" s="15"/>
    </row>
    <row r="68" spans="1:4" x14ac:dyDescent="0.2">
      <c r="A68" s="4" t="s">
        <v>197</v>
      </c>
      <c r="B68">
        <v>1</v>
      </c>
      <c r="C68">
        <v>1</v>
      </c>
      <c r="D68" s="15"/>
    </row>
    <row r="69" spans="1:4" x14ac:dyDescent="0.2">
      <c r="A69" s="4" t="s">
        <v>198</v>
      </c>
      <c r="B69">
        <v>1</v>
      </c>
      <c r="C69">
        <v>0</v>
      </c>
      <c r="D69" s="15"/>
    </row>
    <row r="70" spans="1:4" x14ac:dyDescent="0.2">
      <c r="A70" s="4" t="s">
        <v>199</v>
      </c>
      <c r="B70">
        <v>0</v>
      </c>
      <c r="C70">
        <v>0</v>
      </c>
      <c r="D70" s="15"/>
    </row>
    <row r="71" spans="1:4" x14ac:dyDescent="0.2">
      <c r="A71" s="4" t="s">
        <v>200</v>
      </c>
      <c r="B71">
        <v>1</v>
      </c>
      <c r="C71">
        <v>1</v>
      </c>
      <c r="D71" s="15"/>
    </row>
    <row r="72" spans="1:4" x14ac:dyDescent="0.2">
      <c r="A72" s="4" t="s">
        <v>201</v>
      </c>
      <c r="B72">
        <v>0</v>
      </c>
      <c r="C72">
        <v>0</v>
      </c>
      <c r="D72" s="15"/>
    </row>
    <row r="73" spans="1:4" x14ac:dyDescent="0.2">
      <c r="A73" s="4" t="s">
        <v>202</v>
      </c>
      <c r="B73"/>
      <c r="C73"/>
      <c r="D73" s="15"/>
    </row>
    <row r="74" spans="1:4" x14ac:dyDescent="0.2">
      <c r="A74" s="4" t="s">
        <v>146</v>
      </c>
      <c r="B74">
        <v>1</v>
      </c>
      <c r="C74">
        <v>1</v>
      </c>
      <c r="D74" s="15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I2"/>
  <sheetViews>
    <sheetView workbookViewId="0">
      <selection activeCell="C9" sqref="C9"/>
    </sheetView>
  </sheetViews>
  <sheetFormatPr baseColWidth="10" defaultRowHeight="16" x14ac:dyDescent="0.2"/>
  <sheetData>
    <row r="1" spans="1:9" x14ac:dyDescent="0.2">
      <c r="A1" s="2" t="s">
        <v>121</v>
      </c>
      <c r="B1" s="2" t="s">
        <v>131</v>
      </c>
      <c r="C1" s="1" t="s">
        <v>130</v>
      </c>
      <c r="D1" s="1">
        <v>0</v>
      </c>
      <c r="E1" s="1">
        <v>0</v>
      </c>
      <c r="F1" s="1">
        <f t="shared" ref="F1" si="0">((1-D1)-(1-E1))+((1-E1)*2)</f>
        <v>2</v>
      </c>
      <c r="G1" s="1">
        <v>-97.138374400000004</v>
      </c>
      <c r="H1" s="1">
        <v>49.895136000000001</v>
      </c>
      <c r="I1" s="21"/>
    </row>
    <row r="2" spans="1:9" x14ac:dyDescent="0.2">
      <c r="A2" s="2" t="s">
        <v>120</v>
      </c>
      <c r="B2" s="2" t="s">
        <v>131</v>
      </c>
      <c r="C2" s="1" t="s">
        <v>138</v>
      </c>
      <c r="D2" s="1">
        <v>0</v>
      </c>
      <c r="E2" s="1">
        <v>0</v>
      </c>
      <c r="F2" s="1">
        <f>((1-D2)-(1-E2))+((1-E2)*2)</f>
        <v>2</v>
      </c>
      <c r="G2" s="1">
        <v>-123.1207375</v>
      </c>
      <c r="H2" s="1">
        <v>49.282729099999997</v>
      </c>
      <c r="I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Routes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2023-03-26T12:25:14Z</dcterms:modified>
</cp:coreProperties>
</file>