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AB1B5089-0F6F-174D-BA8B-FA773A349136}" xr6:coauthVersionLast="47" xr6:coauthVersionMax="47" xr10:uidLastSave="{00000000-0000-0000-0000-000000000000}"/>
  <bookViews>
    <workbookView xWindow="-29980" yWindow="240" windowWidth="30720" windowHeight="18700" activeTab="1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C5" i="3"/>
  <c r="C11" i="3"/>
  <c r="C13" i="3"/>
  <c r="C12" i="3"/>
  <c r="C10" i="3"/>
  <c r="D5" i="3"/>
  <c r="K3" i="3"/>
  <c r="D3" i="3" s="1"/>
  <c r="D4" i="3"/>
  <c r="D13" i="3"/>
  <c r="D9" i="3"/>
  <c r="D12" i="3"/>
  <c r="D6" i="3"/>
  <c r="D10" i="3"/>
  <c r="D16" i="3"/>
  <c r="D8" i="3"/>
  <c r="K15" i="3"/>
  <c r="D15" i="3" s="1"/>
  <c r="K14" i="3"/>
  <c r="D14" i="3" s="1"/>
  <c r="D2" i="3"/>
  <c r="D7" i="3"/>
  <c r="D1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<sst xmlns="http://schemas.openxmlformats.org/spreadsheetml/2006/main" count="479" uniqueCount="286">
  <si>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</si>
  <si>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</si>
  <si>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</si>
  <si>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</si>
  <si>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</si>
  <si>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</si>
  <si>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</si>
  <si>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</si>
  <si>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</si>
  <si>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</si>
  <si>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</si>
  <si>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</si>
  <si>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</si>
  <si>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</si>
  <si>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</si>
  <si>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</si>
  <si>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</si>
  <si>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</si>
  <si>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</si>
  <si>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</si>
  <si>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</si>
  <si>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</si>
  <si>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</si>
  <si>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</si>
  <si>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</si>
  <si>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</si>
  <si>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</si>
  <si>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</si>
  <si>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</si>
  <si>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</si>
  <si>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</si>
  <si>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</si>
  <si>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</si>
  <si>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</si>
  <si>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</si>
  <si>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</si>
  <si>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</si>
  <si>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</si>
  <si>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</si>
  <si>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</si>
  <si>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</si>
  <si>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</si>
  <si>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</si>
  <si>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</si>
  <si>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</si>
  <si>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</si>
  <si>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</si>
  <si>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</si>
  <si>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</si>
  <si>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</si>
  <si>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</si>
  <si>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</si>
  <si>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</si>
  <si>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</si>
  <si>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</si>
  <si>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</si>
  <si>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</si>
  <si>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</si>
  <si>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</si>
  <si>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</si>
  <si>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</si>
  <si>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</si>
  <si>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</si>
  <si>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</si>
  <si>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</si>
  <si>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</si>
  <si>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</si>
  <si>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</si>
  <si>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</si>
  <si>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</si>
  <si>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</si>
  <si>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</si>
  <si>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</si>
  <si>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</si>
  <si>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</si>
  <si>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</si>
  <si>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</si>
  <si>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</si>
  <si>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</si>
  <si>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</si>
  <si>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</si>
  <si>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</si>
  <si>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</si>
  <si>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</si>
  <si>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</si>
  <si>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</si>
  <si>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</si>
  <si>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</si>
  <si>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</si>
  <si>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</si>
  <si>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</si>
  <si>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</si>
  <si>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</si>
  <si>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</si>
  <si>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</si>
  <si>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</si>
  <si>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</si>
  <si>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</si>
  <si>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</si>
  <si>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</si>
  <si>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</si>
  <si>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</si>
  <si>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</si>
  <si>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</si>
  <si>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</si>
  <si>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</si>
  <si>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</si>
  <si>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</si>
  <si>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</si>
  <si>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</si>
  <si>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</si>
  <si>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</si>
  <si>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</si>
  <si>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</si>
  <si>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</si>
  <si>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</si>
  <si>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</si>
  <si>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</si>
  <si>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</si>
  <si>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</si>
  <si>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</si>
  <si>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</si>
  <si>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</si>
  <si>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</si>
  <si>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</si>
  <si>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</si>
  <si>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</si>
  <si>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</si>
  <si>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</si>
  <si>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</si>
  <si>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</si>
  <si>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</si>
  <si>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</si>
  <si>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</si>
  <si>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</si>
  <si>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</si>
  <si>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</si>
  <si>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</si>
  <si>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</si>
  <si>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</si>
  <si>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</si>
  <si>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</si>
  <si>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</si>
  <si>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</si>
  <si>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</si>
  <si>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</si>
  <si>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</si>
  <si>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</si>
  <si>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</si>
  <si>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</si>
  <si>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</si>
  <si>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</si>
  <si>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</si>
  <si>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</si>
  <si>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</si>
  <si>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</si>
  <si>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</si>
  <si>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</si>
  <si>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</si>
  <si>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</si>
  <si>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</si>
  <si>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</si>
  <si>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</si>
  <si>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</si>
  <si>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</si>
  <si>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</si>
  <si>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</si>
  <si>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</si>
  <si>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</si>
  <si>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</si>
  <si>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</si>
  <si>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</si>
  <si>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</si>
  <si>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</si>
  <si>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</si>
  <si>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</si>
  <si>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</si>
  <si>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</si>
  <si>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</si>
  <si>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</si>
  <si>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</si>
  <si>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</si>
  <si>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</si>
  <si>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</si>
  <si>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</si>
  <si>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</si>
  <si>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</si>
  <si>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</si>
  <si>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</si>
  <si>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</si>
  <si>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</si>
  <si>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</si>
  <si>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</si>
  <si>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</si>
  <si>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</si>
  <si>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</si>
  <si>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</si>
  <si>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</si>
  <si>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</si>
  <si>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</si>
  <si>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</si>
  <si>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</si>
  <si>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</si>
  <si>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</si>
  <si>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</si>
  <si>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</si>
  <si>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</si>
  <si>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</si>
  <si>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</si>
  <si>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</si>
  <si>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</si>
  <si>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</si>
  <si>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</si>
  <si>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</si>
  <si>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</si>
  <si>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</si>
  <si>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</si>
  <si>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</si>
  <si>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</si>
  <si>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</si>
  <si>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</si>
  <si>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</si>
  <si>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</si>
  <si>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</si>
  <si>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</si>
  <si>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</si>
  <si>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</si>
  <si>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</si>
  <si>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</si>
  <si>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</si>
  <si>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</si>
  <si>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</si>
  <si>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</si>
  <si>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</si>
  <si>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</si>
  <si>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</si>
  <si>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</si>
  <si>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</si>
  <si>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</si>
  <si>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</si>
  <si>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</si>
  <si>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</si>
  <si>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</si>
  <si>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</si>
  <si>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</si>
  <si>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</si>
  <si>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</si>
  <si>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</si>
  <si>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</si>
  <si>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</si>
  <si>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</si>
  <si>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</si>
  <si>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</si>
  <si>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</si>
  <si>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</si>
  <si>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</si>
  <si>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</si>
  <si>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</si>
  <si>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</si>
  <si>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</si>
  <si>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</si>
  <si>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</si>
  <si>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</si>
  <si>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</si>
  <si>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</si>
  <si>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</si>
  <si>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</si>
  <si>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</si>
  <si>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</si>
  <si>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</si>
  <si>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</si>
  <si>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</si>
  <si>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https://www.google.com/maps/dir/Atlanta,+GA/Helen,+GA/Nashville,+TN/Knoxville,+TN/Charlotte,+NC/Greensboro,+NC/Raleigh,+NC/Columbia,+SC/Charleston,+SC/Savannah,+GA/@34.0640266,-87.1468938,6z/data=!3m1!4b1!4m65!4m64!1m5!1m1!1s0x88f5045d6993098d:0x66fede2f990b630b!2m2!1d-84.3879824!2d33.7489954!1m5!1m1!1s0x885f37d40b3a2aa1:0x8ed537fed96523a8!2m2!1d-83.7315675!2d34.7014839!1m5!1m1!1s0x8864ec3213eb903d:0x7d3fb9d0a1e9daa0!2m2!1d-86.7816016!2d36.1626638!1m5!1m1!1s0x885c162246ce42a9:0x7bea92dac4f534c5!2m2!1d-83.9207392!2d35.9606384!1m5!1m1!1s0x88541fc4fc381a81:0x884650e6bf43d164!2m2!1d-80.8431267!2d35.2270869!1m5!1m1!1s0x8853193f38c77b79:0x93b9c49478be12c8!2m2!1d-79.7919754!2d36.0726354!1m5!1m1!1s0x89ac5a2f9f51e0f7:0x6790b6528a11f0ad!2m2!1d-78.6381787!2d35.7795897!1m5!1m1!1s0x88f8a5697931d1e3:0xf32808f4b379fa96!2m2!1d-81.0348144!2d34.0007104!1m5!1m1!1s0x88fe7a42dca82477:0x35faf7e0aee1ec6b!2m2!1d-79.9310512!2d32.7764749!1m5!1m1!1s0x88fb75fc78f20659:0x4e0c6751036020bc!2m2!1d-81.091203!2d32.0808989!2m1!2b1!3e0!4e1</t>
  </si>
  <si>
    <t>https://www.google.com/maps/dir/Savannah,+GA/Montgomery,+AL/Birmingham,+AL/Atlanta,+GA/@32.8510822,-88.4506539,6z/data=!3m1!4b1!4m29!4m28!1m5!1m1!1s0x88fb75fc78f20659:0x4e0c6751036020bc!2m2!1d-81.091203!2d32.0808989!1m5!1m1!1s0x888e8194b0d481f9:0x8e1b511d354285ff!2m2!1d-86.3077368!2d32.3792233!1m5!1m1!1s0x888911df5885bfd3:0x25507409eaba54ce!2m2!1d-86.8103567!2d33.5185892!1m5!1m1!1s0x88f5045d6993098d:0x66fede2f990b630b!2m2!1d-84.3879824!2d33.7489954!2m1!2b1!3e0!4e1</t>
  </si>
  <si>
    <t>Northeast + MD, DE, VA</t>
  </si>
  <si>
    <t>None</t>
  </si>
  <si>
    <t>SEA &gt; ANC</t>
  </si>
  <si>
    <t>SFO &gt; HNL</t>
  </si>
  <si>
    <t>Jul</t>
  </si>
  <si>
    <t>old_order</t>
  </si>
  <si>
    <t>Nov</t>
  </si>
  <si>
    <t>May</t>
  </si>
  <si>
    <t>Feb</t>
  </si>
  <si>
    <t>Apr</t>
  </si>
  <si>
    <t>Jan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</si>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</sst>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workbookViewId="0">
      <pane ySplit="1" topLeftCell="A2" activePane="bottomLeft" state="frozen"/>
      <selection pane="bottomLeft" activeCell="F28" sqref="F28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270</v>
      </c>
      <c r="I1" s="1" t="s">
        <v>271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2">
        <v>27</v>
      </c>
      <c r="B28" s="2" t="s">
        <v>53</v>
      </c>
      <c r="C28" s="2" t="str">
        <f t="shared" si="1"/>
        <v>DE</v>
      </c>
      <c r="D28" s="1" t="s">
        <v>206</v>
      </c>
      <c r="E28" s="1">
        <v>1</v>
      </c>
      <c r="F28" s="1">
        <v>1</v>
      </c>
      <c r="G28" s="1">
        <f t="shared" si="0"/>
        <v>0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222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1</v>
      </c>
      <c r="G51" s="1">
        <f t="shared" si="0"/>
        <v>0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223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137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N16"/>
  <sheetViews>
    <sheetView tabSelected="1" workbookViewId="0">
      <selection activeCell="G13" sqref="G13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4" x14ac:dyDescent="0.2">
      <c r="A1" s="1" t="s">
        <v>235</v>
      </c>
      <c r="B1" s="1" t="s">
        <v>236</v>
      </c>
      <c r="C1" s="1" t="s">
        <v>233</v>
      </c>
      <c r="D1" s="1" t="s">
        <v>234</v>
      </c>
      <c r="E1" s="23" t="s">
        <v>242</v>
      </c>
      <c r="F1" s="23" t="s">
        <v>243</v>
      </c>
      <c r="G1" s="1" t="s">
        <v>246</v>
      </c>
      <c r="H1" s="23" t="s">
        <v>247</v>
      </c>
      <c r="I1" s="23" t="s">
        <v>248</v>
      </c>
      <c r="J1" s="23" t="s">
        <v>249</v>
      </c>
      <c r="K1" s="1" t="s">
        <v>237</v>
      </c>
      <c r="L1" s="1" t="s">
        <v>244</v>
      </c>
      <c r="M1" s="1" t="s">
        <v>245</v>
      </c>
      <c r="N1" s="1" t="s">
        <v>279</v>
      </c>
    </row>
    <row r="2" spans="1:14" x14ac:dyDescent="0.2">
      <c r="A2" s="1" t="s">
        <v>142</v>
      </c>
      <c r="B2" s="1" t="s">
        <v>276</v>
      </c>
      <c r="C2" s="1">
        <v>719</v>
      </c>
      <c r="D2" s="1">
        <f t="shared" ref="D2:D16" si="0">IF(B2="Drive",0,2)+_xlfn.CEILING.MATH(C2/200,1)+K2</f>
        <v>13</v>
      </c>
      <c r="E2" s="1" t="s">
        <v>278</v>
      </c>
      <c r="F2" s="1" t="s">
        <v>241</v>
      </c>
      <c r="G2" s="1" t="s">
        <v>153</v>
      </c>
      <c r="H2" s="23" t="s">
        <v>252</v>
      </c>
      <c r="I2" s="23" t="s">
        <v>251</v>
      </c>
      <c r="J2" s="23" t="s">
        <v>251</v>
      </c>
      <c r="K2" s="1">
        <f>(3*2)+3-2</f>
        <v>7</v>
      </c>
      <c r="L2" s="1">
        <v>7</v>
      </c>
      <c r="M2" s="1">
        <v>9</v>
      </c>
      <c r="N2" s="1">
        <v>2</v>
      </c>
    </row>
    <row r="3" spans="1:14" x14ac:dyDescent="0.2">
      <c r="A3" s="1" t="s">
        <v>129</v>
      </c>
      <c r="B3" s="1" t="s">
        <v>231</v>
      </c>
      <c r="C3" s="1">
        <v>1056</v>
      </c>
      <c r="D3" s="1">
        <f t="shared" si="0"/>
        <v>10</v>
      </c>
      <c r="E3" s="1" t="s">
        <v>278</v>
      </c>
      <c r="F3" s="1" t="s">
        <v>241</v>
      </c>
      <c r="G3" s="1" t="s">
        <v>134</v>
      </c>
      <c r="H3" s="23" t="s">
        <v>250</v>
      </c>
      <c r="I3" s="23" t="s">
        <v>251</v>
      </c>
      <c r="J3" s="23" t="s">
        <v>251</v>
      </c>
      <c r="K3" s="1">
        <f>2</f>
        <v>2</v>
      </c>
      <c r="L3" s="1">
        <v>7</v>
      </c>
      <c r="M3" s="1">
        <v>9</v>
      </c>
      <c r="N3" s="1">
        <v>1</v>
      </c>
    </row>
    <row r="4" spans="1:14" x14ac:dyDescent="0.2">
      <c r="A4" s="1" t="s">
        <v>133</v>
      </c>
      <c r="B4" s="1" t="s">
        <v>225</v>
      </c>
      <c r="C4" s="1">
        <v>1610</v>
      </c>
      <c r="D4" s="1">
        <f t="shared" si="0"/>
        <v>11</v>
      </c>
      <c r="E4" s="1" t="s">
        <v>278</v>
      </c>
      <c r="F4" s="1" t="s">
        <v>241</v>
      </c>
      <c r="G4" s="1" t="s">
        <v>214</v>
      </c>
      <c r="H4" s="23" t="s">
        <v>254</v>
      </c>
      <c r="I4" s="23" t="s">
        <v>251</v>
      </c>
      <c r="J4" s="23" t="s">
        <v>251</v>
      </c>
      <c r="K4" s="1">
        <v>0</v>
      </c>
      <c r="L4" s="1">
        <v>7</v>
      </c>
      <c r="M4" s="1">
        <v>9</v>
      </c>
      <c r="N4" s="1">
        <v>4</v>
      </c>
    </row>
    <row r="5" spans="1:14" x14ac:dyDescent="0.2">
      <c r="A5" s="1" t="s">
        <v>132</v>
      </c>
      <c r="B5" s="1" t="s">
        <v>275</v>
      </c>
      <c r="C5" s="1">
        <f>1097+1202+(237*2)</f>
        <v>2773</v>
      </c>
      <c r="D5" s="1">
        <f t="shared" si="0"/>
        <v>16</v>
      </c>
      <c r="E5" s="1" t="s">
        <v>240</v>
      </c>
      <c r="F5" s="1" t="s">
        <v>241</v>
      </c>
      <c r="G5" s="1" t="s">
        <v>217</v>
      </c>
      <c r="H5" s="23" t="s">
        <v>259</v>
      </c>
      <c r="I5" s="23" t="s">
        <v>260</v>
      </c>
      <c r="J5" s="23" t="s">
        <v>251</v>
      </c>
      <c r="K5" s="1">
        <v>0</v>
      </c>
      <c r="L5" s="1">
        <v>6</v>
      </c>
      <c r="M5" s="1">
        <v>9</v>
      </c>
      <c r="N5" s="1">
        <v>7</v>
      </c>
    </row>
    <row r="6" spans="1:14" x14ac:dyDescent="0.2">
      <c r="A6" s="1" t="s">
        <v>141</v>
      </c>
      <c r="B6" s="1" t="s">
        <v>230</v>
      </c>
      <c r="C6" s="1">
        <v>1955</v>
      </c>
      <c r="D6" s="1">
        <f t="shared" si="0"/>
        <v>12</v>
      </c>
      <c r="E6" s="1" t="s">
        <v>278</v>
      </c>
      <c r="F6" s="1" t="s">
        <v>239</v>
      </c>
      <c r="G6" s="1" t="s">
        <v>220</v>
      </c>
      <c r="H6" s="23" t="s">
        <v>255</v>
      </c>
      <c r="I6" s="23" t="s">
        <v>251</v>
      </c>
      <c r="J6" s="23" t="s">
        <v>251</v>
      </c>
      <c r="K6" s="1">
        <v>0</v>
      </c>
      <c r="L6" s="1">
        <v>7</v>
      </c>
      <c r="M6" s="1">
        <v>10</v>
      </c>
      <c r="N6" s="1">
        <v>5</v>
      </c>
    </row>
    <row r="7" spans="1:14" x14ac:dyDescent="0.2">
      <c r="A7" s="1" t="s">
        <v>143</v>
      </c>
      <c r="B7" s="1" t="s">
        <v>224</v>
      </c>
      <c r="C7" s="1">
        <v>2211</v>
      </c>
      <c r="D7" s="1">
        <f t="shared" si="0"/>
        <v>14</v>
      </c>
      <c r="E7" s="1" t="s">
        <v>240</v>
      </c>
      <c r="F7" s="1" t="s">
        <v>239</v>
      </c>
      <c r="G7" s="1" t="s">
        <v>213</v>
      </c>
      <c r="H7" s="23" t="s">
        <v>253</v>
      </c>
      <c r="I7" s="23" t="s">
        <v>251</v>
      </c>
      <c r="J7" s="23" t="s">
        <v>251</v>
      </c>
      <c r="K7" s="1">
        <v>0</v>
      </c>
      <c r="L7" s="1">
        <v>6</v>
      </c>
      <c r="M7" s="1">
        <v>10</v>
      </c>
      <c r="N7" s="1">
        <v>3</v>
      </c>
    </row>
    <row r="8" spans="1:14" x14ac:dyDescent="0.2">
      <c r="A8" s="1" t="s">
        <v>206</v>
      </c>
      <c r="B8" s="1" t="s">
        <v>275</v>
      </c>
      <c r="C8" s="1">
        <v>2403</v>
      </c>
      <c r="D8" s="1">
        <f t="shared" si="0"/>
        <v>16</v>
      </c>
      <c r="E8" s="1" t="s">
        <v>240</v>
      </c>
      <c r="F8" s="1" t="s">
        <v>239</v>
      </c>
      <c r="G8" s="1" t="s">
        <v>274</v>
      </c>
      <c r="H8" s="24" t="s">
        <v>256</v>
      </c>
      <c r="I8" s="24" t="s">
        <v>257</v>
      </c>
      <c r="J8" s="24" t="s">
        <v>258</v>
      </c>
      <c r="K8" s="1">
        <v>1</v>
      </c>
      <c r="L8" s="1">
        <v>6</v>
      </c>
      <c r="M8" s="1">
        <v>10</v>
      </c>
      <c r="N8" s="1">
        <v>6</v>
      </c>
    </row>
    <row r="9" spans="1:14" x14ac:dyDescent="0.2">
      <c r="A9" s="1" t="s">
        <v>135</v>
      </c>
      <c r="B9" s="1" t="s">
        <v>227</v>
      </c>
      <c r="C9" s="1">
        <v>1963</v>
      </c>
      <c r="D9" s="1">
        <f t="shared" si="0"/>
        <v>12</v>
      </c>
      <c r="E9" s="1" t="s">
        <v>240</v>
      </c>
      <c r="F9" s="1" t="s">
        <v>239</v>
      </c>
      <c r="G9" s="1" t="s">
        <v>218</v>
      </c>
      <c r="H9" s="23"/>
      <c r="I9" s="23"/>
      <c r="J9" s="23"/>
      <c r="K9" s="1">
        <v>0</v>
      </c>
      <c r="L9" s="1">
        <v>6</v>
      </c>
      <c r="M9" s="1">
        <v>10</v>
      </c>
      <c r="N9" s="1">
        <v>8</v>
      </c>
    </row>
    <row r="10" spans="1:14" x14ac:dyDescent="0.2">
      <c r="A10" s="1" t="s">
        <v>140</v>
      </c>
      <c r="B10" s="1" t="s">
        <v>228</v>
      </c>
      <c r="C10" s="1">
        <f>971+490</f>
        <v>1461</v>
      </c>
      <c r="D10" s="1">
        <f t="shared" si="0"/>
        <v>10</v>
      </c>
      <c r="E10" s="1" t="s">
        <v>281</v>
      </c>
      <c r="F10" s="1" t="s">
        <v>280</v>
      </c>
      <c r="G10" s="1" t="s">
        <v>221</v>
      </c>
      <c r="H10" s="23" t="s">
        <v>264</v>
      </c>
      <c r="I10" s="23" t="s">
        <v>265</v>
      </c>
      <c r="J10" s="23" t="s">
        <v>251</v>
      </c>
      <c r="K10" s="1">
        <v>0</v>
      </c>
      <c r="L10" s="1">
        <v>5</v>
      </c>
      <c r="M10" s="1">
        <v>11</v>
      </c>
      <c r="N10" s="1">
        <v>9</v>
      </c>
    </row>
    <row r="11" spans="1:14" x14ac:dyDescent="0.2">
      <c r="A11" s="1" t="s">
        <v>130</v>
      </c>
      <c r="B11" s="1" t="s">
        <v>275</v>
      </c>
      <c r="C11" s="1">
        <f>1951+(278*2)</f>
        <v>2507</v>
      </c>
      <c r="D11" s="1">
        <f t="shared" si="0"/>
        <v>15</v>
      </c>
      <c r="E11" s="1" t="s">
        <v>281</v>
      </c>
      <c r="F11" s="1" t="s">
        <v>280</v>
      </c>
      <c r="G11" s="1" t="s">
        <v>215</v>
      </c>
      <c r="H11" s="23" t="s">
        <v>272</v>
      </c>
      <c r="I11" s="23" t="s">
        <v>273</v>
      </c>
      <c r="J11" s="23" t="s">
        <v>251</v>
      </c>
      <c r="K11" s="1">
        <v>0</v>
      </c>
      <c r="L11" s="1">
        <v>5</v>
      </c>
      <c r="M11" s="1">
        <v>11</v>
      </c>
      <c r="N11" s="1">
        <v>11</v>
      </c>
    </row>
    <row r="12" spans="1:14" x14ac:dyDescent="0.2">
      <c r="A12" s="1" t="s">
        <v>139</v>
      </c>
      <c r="B12" s="1" t="s">
        <v>229</v>
      </c>
      <c r="C12" s="1">
        <f>2228+113</f>
        <v>2341</v>
      </c>
      <c r="D12" s="1">
        <f t="shared" si="0"/>
        <v>14</v>
      </c>
      <c r="E12" s="1" t="s">
        <v>283</v>
      </c>
      <c r="F12" s="1" t="s">
        <v>280</v>
      </c>
      <c r="G12" s="1" t="s">
        <v>219</v>
      </c>
      <c r="H12" s="23" t="s">
        <v>266</v>
      </c>
      <c r="I12" s="23" t="s">
        <v>267</v>
      </c>
      <c r="J12" s="23" t="s">
        <v>251</v>
      </c>
      <c r="K12" s="1">
        <v>0</v>
      </c>
      <c r="L12" s="1">
        <v>4</v>
      </c>
      <c r="M12" s="1">
        <v>11</v>
      </c>
      <c r="N12" s="1">
        <v>10</v>
      </c>
    </row>
    <row r="13" spans="1:14" x14ac:dyDescent="0.2">
      <c r="A13" s="1" t="s">
        <v>137</v>
      </c>
      <c r="B13" s="1" t="s">
        <v>226</v>
      </c>
      <c r="C13" s="1">
        <f>1448+783</f>
        <v>2231</v>
      </c>
      <c r="D13" s="1">
        <f t="shared" si="0"/>
        <v>14</v>
      </c>
      <c r="E13" s="1" t="s">
        <v>283</v>
      </c>
      <c r="F13" s="1" t="s">
        <v>238</v>
      </c>
      <c r="G13" s="1" t="s">
        <v>216</v>
      </c>
      <c r="H13" s="23" t="s">
        <v>268</v>
      </c>
      <c r="I13" s="23" t="s">
        <v>269</v>
      </c>
      <c r="J13" s="23" t="s">
        <v>251</v>
      </c>
      <c r="K13" s="1">
        <v>0</v>
      </c>
      <c r="L13" s="1">
        <v>4</v>
      </c>
      <c r="M13" s="1">
        <v>12</v>
      </c>
      <c r="N13" s="1">
        <v>12</v>
      </c>
    </row>
    <row r="14" spans="1:14" x14ac:dyDescent="0.2">
      <c r="A14" s="1" t="s">
        <v>222</v>
      </c>
      <c r="B14" s="1" t="s">
        <v>277</v>
      </c>
      <c r="C14" s="1">
        <v>0</v>
      </c>
      <c r="D14" s="1">
        <f t="shared" si="0"/>
        <v>9</v>
      </c>
      <c r="E14" s="1" t="s">
        <v>285</v>
      </c>
      <c r="F14" s="1" t="s">
        <v>284</v>
      </c>
      <c r="G14" s="1" t="s">
        <v>164</v>
      </c>
      <c r="H14" s="23" t="s">
        <v>262</v>
      </c>
      <c r="I14" s="23" t="s">
        <v>251</v>
      </c>
      <c r="J14" s="23"/>
      <c r="K14" s="1">
        <f>(3*2)+3-2</f>
        <v>7</v>
      </c>
      <c r="L14" s="1">
        <v>3</v>
      </c>
      <c r="M14" s="1">
        <v>13</v>
      </c>
      <c r="N14" s="1">
        <v>14</v>
      </c>
    </row>
    <row r="15" spans="1:14" x14ac:dyDescent="0.2">
      <c r="A15" s="1" t="s">
        <v>223</v>
      </c>
      <c r="B15" s="1" t="s">
        <v>232</v>
      </c>
      <c r="C15" s="1">
        <v>0</v>
      </c>
      <c r="D15" s="1">
        <f t="shared" si="0"/>
        <v>5</v>
      </c>
      <c r="E15" s="1" t="s">
        <v>285</v>
      </c>
      <c r="F15" s="1" t="s">
        <v>284</v>
      </c>
      <c r="G15" s="1" t="s">
        <v>192</v>
      </c>
      <c r="H15" s="23" t="s">
        <v>261</v>
      </c>
      <c r="I15" s="23" t="s">
        <v>251</v>
      </c>
      <c r="J15" s="23"/>
      <c r="K15" s="1">
        <f>(1*2)+3-2</f>
        <v>3</v>
      </c>
      <c r="L15" s="1">
        <v>3</v>
      </c>
      <c r="M15" s="1">
        <v>13</v>
      </c>
      <c r="N15" s="1">
        <v>15</v>
      </c>
    </row>
    <row r="16" spans="1:14" x14ac:dyDescent="0.2">
      <c r="A16" s="1" t="s">
        <v>131</v>
      </c>
      <c r="B16" s="1" t="s">
        <v>212</v>
      </c>
      <c r="C16" s="1">
        <v>1384</v>
      </c>
      <c r="D16" s="1">
        <f t="shared" si="0"/>
        <v>9</v>
      </c>
      <c r="E16" s="1" t="s">
        <v>282</v>
      </c>
      <c r="F16" s="1" t="s">
        <v>284</v>
      </c>
      <c r="G16" s="1" t="s">
        <v>162</v>
      </c>
      <c r="H16" s="23" t="s">
        <v>263</v>
      </c>
      <c r="I16" s="23" t="s">
        <v>251</v>
      </c>
      <c r="J16" s="23"/>
      <c r="K16" s="1">
        <v>0</v>
      </c>
      <c r="L16" s="1">
        <v>2</v>
      </c>
      <c r="M16" s="1">
        <v>13</v>
      </c>
      <c r="N16" s="1">
        <v>13</v>
      </c>
    </row>
  </sheetData>
  <sortState xmlns:xlrd2="http://schemas.microsoft.com/office/spreadsheetml/2017/richdata2" ref="A2:N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F10" sqref="F10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16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19" t="s">
        <v>137</v>
      </c>
      <c r="B8" s="20">
        <v>7</v>
      </c>
      <c r="C8" s="20">
        <v>0</v>
      </c>
      <c r="D8" s="20">
        <v>17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2022-04-05T14:35:19Z</dcterms:modified>
</cp:coreProperties>
</file>