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8/Documents/Coding/us_travels/A_Input/"/>
    </mc:Choice>
  </mc:AlternateContent>
  <xr:revisionPtr revIDLastSave="0" documentId="13_ncr:1_{2C6E7C40-AE34-AC4A-91D8-51A0144F2C81}" xr6:coauthVersionLast="47" xr6:coauthVersionMax="47" xr10:uidLastSave="{00000000-0000-0000-0000-000000000000}"/>
  <bookViews>
    <workbookView xWindow="13600" yWindow="2720" windowWidth="16980" windowHeight="18700" xr2:uid="{724935DA-9DBD-364F-92E1-C441C90E19CB}"/>
  </bookViews>
  <sheets>
    <sheet name="Cities" sheetId="1" r:id="rId1"/>
    <sheet name="Routes" sheetId="3" r:id="rId2"/>
    <sheet name="Analysis" sheetId="2" r:id="rId3"/>
    <sheet name="scratch" sheetId="4" r:id="rId4"/>
    <sheet name="Missing" sheetId="5" r:id="rId5"/>
    <sheet name="TODO" sheetId="6" r:id="rId6"/>
  </sheets>
  <definedNames>
    <definedName name="_xlnm._FilterDatabase" localSheetId="0" hidden="1">Cities!$A$1:$K$1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4" l="1"/>
  <c r="B14" i="4"/>
  <c r="F12" i="4"/>
  <c r="B12" i="4"/>
  <c r="K1" i="4"/>
  <c r="D1" i="4" s="1"/>
  <c r="F10" i="4"/>
  <c r="B10" i="4"/>
  <c r="F8" i="4"/>
  <c r="F7" i="4"/>
  <c r="F6" i="4"/>
  <c r="F5" i="4"/>
  <c r="F13" i="4"/>
  <c r="B13" i="4"/>
  <c r="F11" i="4"/>
  <c r="B11" i="4"/>
  <c r="L3" i="2"/>
  <c r="L2" i="2"/>
  <c r="F4" i="4"/>
  <c r="F3" i="4"/>
  <c r="D14" i="3"/>
  <c r="D13" i="3"/>
  <c r="K3" i="2"/>
  <c r="D3" i="3" l="1"/>
  <c r="D4" i="3"/>
  <c r="D5" i="3"/>
  <c r="D6" i="3"/>
  <c r="D7" i="3"/>
  <c r="D8" i="3"/>
  <c r="D9" i="3"/>
  <c r="D15" i="3"/>
  <c r="D2" i="3"/>
  <c r="C12" i="3"/>
  <c r="D12" i="3" s="1"/>
  <c r="D10" i="3"/>
  <c r="C11" i="3"/>
  <c r="D11" i="3" s="1"/>
  <c r="G3" i="1"/>
  <c r="G17" i="1"/>
  <c r="G18" i="1"/>
  <c r="G43" i="1"/>
  <c r="G44" i="1"/>
  <c r="G72" i="1"/>
  <c r="G73" i="1"/>
  <c r="G4" i="1"/>
  <c r="G5" i="1"/>
  <c r="G6" i="1"/>
  <c r="G7" i="1"/>
  <c r="G8" i="1"/>
  <c r="G9" i="1"/>
  <c r="G10" i="1"/>
  <c r="G108" i="1"/>
  <c r="G109" i="1"/>
  <c r="G80" i="1"/>
  <c r="G81" i="1"/>
  <c r="G82" i="1"/>
  <c r="G12" i="1"/>
  <c r="G102" i="1"/>
  <c r="G13" i="1"/>
  <c r="G14" i="1"/>
  <c r="G15" i="1"/>
  <c r="G16" i="1"/>
  <c r="G19" i="1"/>
  <c r="G20" i="1"/>
  <c r="G27" i="1"/>
  <c r="G60" i="1"/>
  <c r="G61" i="1"/>
  <c r="G110" i="1"/>
  <c r="G111" i="1"/>
  <c r="G28" i="1"/>
  <c r="G62" i="1"/>
  <c r="G29" i="1"/>
  <c r="G63" i="1"/>
  <c r="G64" i="1"/>
  <c r="G30" i="1"/>
  <c r="G31" i="1"/>
  <c r="G45" i="1"/>
  <c r="G46" i="1"/>
  <c r="G76" i="1"/>
  <c r="G83" i="1"/>
  <c r="G84" i="1"/>
  <c r="G85" i="1"/>
  <c r="G86" i="1"/>
  <c r="G87" i="1"/>
  <c r="G32" i="1"/>
  <c r="G33" i="1"/>
  <c r="G34" i="1"/>
  <c r="G54" i="1"/>
  <c r="G55" i="1"/>
  <c r="G65" i="1"/>
  <c r="G66" i="1"/>
  <c r="G67" i="1"/>
  <c r="G47" i="1"/>
  <c r="G48" i="1"/>
  <c r="G112" i="1"/>
  <c r="G113" i="1"/>
  <c r="G21" i="1"/>
  <c r="G22" i="1"/>
  <c r="G56" i="1"/>
  <c r="G57" i="1"/>
  <c r="G68" i="1"/>
  <c r="G69" i="1"/>
  <c r="G88" i="1"/>
  <c r="G89" i="1"/>
  <c r="G74" i="1"/>
  <c r="G75" i="1"/>
  <c r="G11" i="1"/>
  <c r="G77" i="1"/>
  <c r="G90" i="1"/>
  <c r="G91" i="1"/>
  <c r="G92" i="1"/>
  <c r="G93" i="1"/>
  <c r="G35" i="1"/>
  <c r="G36" i="1"/>
  <c r="G37" i="1"/>
  <c r="G70" i="1"/>
  <c r="G71" i="1"/>
  <c r="G103" i="1"/>
  <c r="G104" i="1"/>
  <c r="G94" i="1"/>
  <c r="G95" i="1"/>
  <c r="G38" i="1"/>
  <c r="G107" i="1"/>
  <c r="G96" i="1"/>
  <c r="G23" i="1"/>
  <c r="G24" i="1"/>
  <c r="G58" i="1"/>
  <c r="G59" i="1"/>
  <c r="G25" i="1"/>
  <c r="G49" i="1"/>
  <c r="G26" i="1"/>
  <c r="G50" i="1"/>
  <c r="G51" i="1"/>
  <c r="G78" i="1"/>
  <c r="G52" i="1"/>
  <c r="G53" i="1"/>
  <c r="G114" i="1"/>
  <c r="G79" i="1"/>
  <c r="G97" i="1"/>
  <c r="G98" i="1"/>
  <c r="G99" i="1"/>
  <c r="G100" i="1"/>
  <c r="G101" i="1"/>
  <c r="G105" i="1"/>
  <c r="G106" i="1"/>
  <c r="G39" i="1"/>
  <c r="G40" i="1"/>
  <c r="G41" i="1"/>
  <c r="G42" i="1"/>
  <c r="G115" i="1"/>
  <c r="G116" i="1"/>
  <c r="G2" i="1"/>
  <c r="C83" i="1"/>
  <c r="C86" i="1"/>
  <c r="C87" i="1"/>
  <c r="C89" i="1"/>
  <c r="C90" i="1"/>
  <c r="C91" i="1"/>
  <c r="C93" i="1"/>
  <c r="C92" i="1"/>
  <c r="C94" i="1"/>
  <c r="C38" i="1"/>
  <c r="C95" i="1"/>
  <c r="C96" i="1"/>
  <c r="C100" i="1"/>
  <c r="C101" i="1"/>
  <c r="C80" i="1"/>
  <c r="C88" i="1"/>
  <c r="C54" i="1"/>
  <c r="C60" i="1"/>
  <c r="C61" i="1"/>
  <c r="C29" i="1"/>
  <c r="C28" i="1"/>
  <c r="C62" i="1"/>
  <c r="C63" i="1"/>
  <c r="C64" i="1"/>
  <c r="C32" i="1"/>
  <c r="C33" i="1"/>
  <c r="C34" i="1"/>
  <c r="C66" i="1"/>
  <c r="C65" i="1"/>
  <c r="C67" i="1"/>
  <c r="C55" i="1"/>
  <c r="C56" i="1"/>
  <c r="C57" i="1"/>
  <c r="C69" i="1"/>
  <c r="C68" i="1"/>
  <c r="C37" i="1"/>
  <c r="C36" i="1"/>
  <c r="C35" i="1"/>
  <c r="C40" i="1"/>
  <c r="C39" i="1"/>
  <c r="C41" i="1"/>
  <c r="C59" i="1"/>
  <c r="C58" i="1"/>
  <c r="C25" i="1"/>
  <c r="C71" i="1"/>
  <c r="C47" i="1"/>
  <c r="C17" i="1"/>
  <c r="C18" i="1"/>
  <c r="C43" i="1"/>
  <c r="C44" i="1"/>
  <c r="C81" i="1"/>
  <c r="C82" i="1"/>
  <c r="C12" i="1"/>
  <c r="C13" i="1"/>
  <c r="C14" i="1"/>
  <c r="C15" i="1"/>
  <c r="C102" i="1"/>
  <c r="C16" i="1"/>
  <c r="C19" i="1"/>
  <c r="C20" i="1"/>
  <c r="C30" i="1"/>
  <c r="C31" i="1"/>
  <c r="C45" i="1"/>
  <c r="C46" i="1"/>
  <c r="C84" i="1"/>
  <c r="C85" i="1"/>
  <c r="C48" i="1"/>
  <c r="C22" i="1"/>
  <c r="C21" i="1"/>
  <c r="C70" i="1"/>
  <c r="C23" i="1"/>
  <c r="C24" i="1"/>
  <c r="C26" i="1"/>
  <c r="C49" i="1"/>
  <c r="C50" i="1"/>
  <c r="C51" i="1"/>
  <c r="C78" i="1"/>
  <c r="C52" i="1"/>
  <c r="C53" i="1"/>
  <c r="C97" i="1"/>
  <c r="C99" i="1"/>
  <c r="C98" i="1"/>
  <c r="C42" i="1"/>
  <c r="C72" i="1"/>
  <c r="C73" i="1"/>
  <c r="C5" i="1"/>
  <c r="C4" i="1"/>
  <c r="C7" i="1"/>
  <c r="C8" i="1"/>
  <c r="C9" i="1"/>
  <c r="C10" i="1"/>
  <c r="C6" i="1"/>
  <c r="C108" i="1"/>
  <c r="C109" i="1"/>
  <c r="C110" i="1"/>
  <c r="C111" i="1"/>
  <c r="C112" i="1"/>
  <c r="C113" i="1"/>
  <c r="C74" i="1"/>
  <c r="C75" i="1"/>
  <c r="C77" i="1"/>
  <c r="C11" i="1"/>
  <c r="C104" i="1"/>
  <c r="C103" i="1"/>
  <c r="C79" i="1"/>
  <c r="C114" i="1"/>
  <c r="C105" i="1"/>
  <c r="C106" i="1"/>
  <c r="C115" i="1"/>
  <c r="C116" i="1"/>
  <c r="C2" i="1"/>
  <c r="C3" i="1"/>
  <c r="C27" i="1"/>
  <c r="C107" i="1"/>
  <c r="C76" i="1"/>
  <c r="K2" i="2"/>
</calcChain>
</file>

<file path=xl/sharedStrings.xml><?xml version="1.0" encoding="utf-8"?>
<sst xmlns="http://schemas.openxmlformats.org/spreadsheetml/2006/main" count="666" uniqueCount="321">
  <si>
    <t>Num</t>
  </si>
  <si>
    <t>City</t>
  </si>
  <si>
    <t>State</t>
  </si>
  <si>
    <t>Boston MA</t>
  </si>
  <si>
    <t>Augusta ME</t>
  </si>
  <si>
    <t>Portland ME</t>
  </si>
  <si>
    <t>Trenton NJ</t>
  </si>
  <si>
    <t>Albany NY</t>
  </si>
  <si>
    <t>Buffalo NY</t>
  </si>
  <si>
    <t>Rochester NY</t>
  </si>
  <si>
    <t>Harrisburg PA</t>
  </si>
  <si>
    <t>Pittsburgh PA</t>
  </si>
  <si>
    <t>Philadelphia PA</t>
  </si>
  <si>
    <t>Providence RI</t>
  </si>
  <si>
    <t>Burlington VT</t>
  </si>
  <si>
    <t>Montpelier VT</t>
  </si>
  <si>
    <t>Hartford CT</t>
  </si>
  <si>
    <t>Concord NH</t>
  </si>
  <si>
    <t>Duluth MN</t>
  </si>
  <si>
    <t>Davenport IA</t>
  </si>
  <si>
    <t>Indianapolis IN</t>
  </si>
  <si>
    <t>Chicago IL</t>
  </si>
  <si>
    <t>Springfield IL</t>
  </si>
  <si>
    <t>Topeka KS</t>
  </si>
  <si>
    <t>Wichita KS</t>
  </si>
  <si>
    <t>Detroit MI</t>
  </si>
  <si>
    <t>Grand Rapids MI</t>
  </si>
  <si>
    <t>Lansing MI</t>
  </si>
  <si>
    <t>Kansas City MO</t>
  </si>
  <si>
    <t>Jefferson City MO</t>
  </si>
  <si>
    <t>St Louis MO</t>
  </si>
  <si>
    <t>Minneapolis MN</t>
  </si>
  <si>
    <t>Bismarck ND</t>
  </si>
  <si>
    <t>Fargo ND</t>
  </si>
  <si>
    <t>Omaha NE</t>
  </si>
  <si>
    <t>Lincoln NE</t>
  </si>
  <si>
    <t>Columbus OH</t>
  </si>
  <si>
    <t>Cleveland OH</t>
  </si>
  <si>
    <t>Cincinnati OH</t>
  </si>
  <si>
    <t>Madison WI</t>
  </si>
  <si>
    <t>Green Bay WI</t>
  </si>
  <si>
    <t>Milwaukee WI</t>
  </si>
  <si>
    <t>Sioux Falls SD</t>
  </si>
  <si>
    <t>Pierre SD</t>
  </si>
  <si>
    <t>Knoxville TN</t>
  </si>
  <si>
    <t>Tulsa OK</t>
  </si>
  <si>
    <t>Gulfport MS</t>
  </si>
  <si>
    <t>Birmingham AL</t>
  </si>
  <si>
    <t>Montgomery AL</t>
  </si>
  <si>
    <t>Fayetteville AR</t>
  </si>
  <si>
    <t>Washington DC</t>
  </si>
  <si>
    <t>Dover DE</t>
  </si>
  <si>
    <t>Jacksonville FL</t>
  </si>
  <si>
    <t>Miami FL</t>
  </si>
  <si>
    <t>Orlando FL</t>
  </si>
  <si>
    <t>Tallahassee FL</t>
  </si>
  <si>
    <t>Tampa FL</t>
  </si>
  <si>
    <t>Atlanta GA</t>
  </si>
  <si>
    <t>Savannah GA</t>
  </si>
  <si>
    <t>Frankfort KY</t>
  </si>
  <si>
    <t>Louisville KY</t>
  </si>
  <si>
    <t>Baton Rouge LA</t>
  </si>
  <si>
    <t>New Orleans LA</t>
  </si>
  <si>
    <t>Annapolis MD</t>
  </si>
  <si>
    <t>Baltimore MD</t>
  </si>
  <si>
    <t>Jackson MS</t>
  </si>
  <si>
    <t>Raleigh NC</t>
  </si>
  <si>
    <t>Charlotte NC</t>
  </si>
  <si>
    <t>Oklahoma City OK</t>
  </si>
  <si>
    <t>Charleston SC</t>
  </si>
  <si>
    <t>Columbia SC</t>
  </si>
  <si>
    <t>Nashville TN</t>
  </si>
  <si>
    <t>Memphis TN</t>
  </si>
  <si>
    <t>Austin TX</t>
  </si>
  <si>
    <t>Dallas TX</t>
  </si>
  <si>
    <t>El Paso TX</t>
  </si>
  <si>
    <t>Houston TX</t>
  </si>
  <si>
    <t>Lubbock TX</t>
  </si>
  <si>
    <t>McAllen TX</t>
  </si>
  <si>
    <t>San Antonio TX</t>
  </si>
  <si>
    <t>Charlottesville VA</t>
  </si>
  <si>
    <t>Richmond VA</t>
  </si>
  <si>
    <t>Norfolk VA</t>
  </si>
  <si>
    <t>Charleston WV</t>
  </si>
  <si>
    <t>Phoenix AZ</t>
  </si>
  <si>
    <t>Tucson AZ</t>
  </si>
  <si>
    <t>Los Angeles CA</t>
  </si>
  <si>
    <t>Fresno CA</t>
  </si>
  <si>
    <t>Sacramento CA</t>
  </si>
  <si>
    <t>San Diego CA</t>
  </si>
  <si>
    <t>San Francisco CA</t>
  </si>
  <si>
    <t>San Jose CA</t>
  </si>
  <si>
    <t>Riverside CA</t>
  </si>
  <si>
    <t>Santa Barbara CA</t>
  </si>
  <si>
    <t>Denver CO</t>
  </si>
  <si>
    <t>Grand Junction CO</t>
  </si>
  <si>
    <t>Boise ID</t>
  </si>
  <si>
    <t>Idaho Falls ID</t>
  </si>
  <si>
    <t>Billings MT</t>
  </si>
  <si>
    <t>Helena MT</t>
  </si>
  <si>
    <t>Albuquerque NM</t>
  </si>
  <si>
    <t>Las Vegas NV</t>
  </si>
  <si>
    <t>Carson City NV</t>
  </si>
  <si>
    <t>Salem OR</t>
  </si>
  <si>
    <t>Portland OR</t>
  </si>
  <si>
    <t>St George UT</t>
  </si>
  <si>
    <t>Salt Lake City UT</t>
  </si>
  <si>
    <t>Olympia WA</t>
  </si>
  <si>
    <t>Seattle WA</t>
  </si>
  <si>
    <t>Casper WY</t>
  </si>
  <si>
    <t>Cheyenne WY</t>
  </si>
  <si>
    <t>Spokane WA</t>
  </si>
  <si>
    <t>Anchorage AK</t>
  </si>
  <si>
    <t>Montreal CAN</t>
  </si>
  <si>
    <t>Ottawa CAN</t>
  </si>
  <si>
    <t>Quebec City CAN</t>
  </si>
  <si>
    <t>Toronto CAN</t>
  </si>
  <si>
    <t>Vancouver CAN</t>
  </si>
  <si>
    <t>Winnipeg CAN</t>
  </si>
  <si>
    <t>Honolulu HI</t>
  </si>
  <si>
    <t>San Juan PR</t>
  </si>
  <si>
    <t>Route</t>
  </si>
  <si>
    <t>New York NY</t>
  </si>
  <si>
    <t>East Canada</t>
  </si>
  <si>
    <t>Georgia Plus</t>
  </si>
  <si>
    <t>Florida State</t>
  </si>
  <si>
    <t>Indiana Plus</t>
  </si>
  <si>
    <t>Minnesota Plus</t>
  </si>
  <si>
    <t>CAN</t>
  </si>
  <si>
    <t>Missouri Plus</t>
  </si>
  <si>
    <t>Des Moines IA</t>
  </si>
  <si>
    <t>Louisiana Plus</t>
  </si>
  <si>
    <t>Little Rock AR</t>
  </si>
  <si>
    <t>New Mexico Plus</t>
  </si>
  <si>
    <t>California Plus</t>
  </si>
  <si>
    <t>Oregon Plus</t>
  </si>
  <si>
    <t>Alaska State</t>
  </si>
  <si>
    <t>Wyoming Plus</t>
  </si>
  <si>
    <t>Photo</t>
  </si>
  <si>
    <t>Visit</t>
  </si>
  <si>
    <t>Santa Fe NM</t>
  </si>
  <si>
    <t>Row Labels</t>
  </si>
  <si>
    <t>Grand Total</t>
  </si>
  <si>
    <t>Sum of Visit</t>
  </si>
  <si>
    <t>Sum of Photo</t>
  </si>
  <si>
    <t>Score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</si>
  <si>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</si>
  <si>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</si>
  <si>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</si>
  <si>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</si>
  <si>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</si>
  <si>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</si>
  <si>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</si>
  <si>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</si>
  <si>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</si>
  <si>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</si>
  <si>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</si>
  <si>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</si>
  <si>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</si>
  <si>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</si>
  <si>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</si>
  <si>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</si>
  <si>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</si>
  <si>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</si>
  <si>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</si>
  <si>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</si>
  <si>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</si>
  <si>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</si>
  <si>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</si>
  <si>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</si>
  <si>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</si>
  <si>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</si>
  <si>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</si>
  <si>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</si>
  <si>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</si>
  <si>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</si>
  <si>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</si>
  <si>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</si>
  <si>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</si>
  <si>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</si>
  <si>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</si>
  <si>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</si>
  <si>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</si>
  <si>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</si>
  <si>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</si>
  <si>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</si>
  <si>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</si>
  <si>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</si>
  <si>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</si>
  <si>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</si>
  <si>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</si>
  <si>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</si>
  <si>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</si>
  <si>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</si>
  <si>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</si>
  <si>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</si>
  <si>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</si>
  <si>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</si>
  <si>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(blank)</t>
  </si>
  <si>
    <t>Northeast Plus</t>
  </si>
  <si>
    <t>Max of Visit</t>
  </si>
  <si>
    <t>Max of Photo</t>
  </si>
  <si>
    <t>Cities</t>
  </si>
  <si>
    <t>States</t>
  </si>
  <si>
    <t>Autotrain</t>
  </si>
  <si>
    <t>CO, ID, MT, UT, WY</t>
  </si>
  <si>
    <t>AL, GA, NC, SC, TN</t>
  </si>
  <si>
    <t>AR, LA, MS, TN, TX</t>
  </si>
  <si>
    <t>IL, IN, KY, MI, OH, PA, WI, WV</t>
  </si>
  <si>
    <t>AR, IA, IL, KS, MO, NE, OK</t>
  </si>
  <si>
    <t>AZ, NM, NV, TX, UT</t>
  </si>
  <si>
    <t>CA, NV</t>
  </si>
  <si>
    <t>Hawaii State</t>
  </si>
  <si>
    <t>Puerto Rico</t>
  </si>
  <si>
    <t>DEN</t>
  </si>
  <si>
    <t>MSP</t>
  </si>
  <si>
    <t>DFW</t>
  </si>
  <si>
    <t>STL</t>
  </si>
  <si>
    <t>LAX</t>
  </si>
  <si>
    <t>LAS</t>
  </si>
  <si>
    <t>SEA</t>
  </si>
  <si>
    <t>YYZ</t>
  </si>
  <si>
    <t>SJU</t>
  </si>
  <si>
    <t>drive_mileage</t>
  </si>
  <si>
    <t>trip_days</t>
  </si>
  <si>
    <t>route</t>
  </si>
  <si>
    <t>pre_travel</t>
  </si>
  <si>
    <t>extra_days</t>
  </si>
  <si>
    <t>Dec</t>
  </si>
  <si>
    <t>Oct</t>
  </si>
  <si>
    <t>Jun</t>
  </si>
  <si>
    <t>Sep</t>
  </si>
  <si>
    <t>best_temp_1</t>
  </si>
  <si>
    <t>best_temp_2</t>
  </si>
  <si>
    <t>bt1</t>
  </si>
  <si>
    <t>bt2</t>
  </si>
  <si>
    <t>states_etc</t>
  </si>
  <si>
    <t>url1</t>
  </si>
  <si>
    <t>url2</t>
  </si>
  <si>
    <t>url3</t>
  </si>
  <si>
    <t>https://www.google.com/maps/dir/Toronto,+ON,+Canada/Ottawa,+ON,+Canada/Montreal,+QC,+Canada/Qu%C3%A9bec,+QC,+Canada/Montr%C3%A9al,+QC,+Canada/Toronto,+ON,+Canada/@45.1540678,-79.7807285,6z/data=!3m1!4b1!4m41!4m40!1m5!1m1!1s0x89d4cb90d7c63ba5:0x323555502ab4c477!2m2!1d-79.3831843!2d43.653226!1m5!1m1!1s0x4cce05b25f5113af:0x8a6a51e131dd15ed!2m2!1d-75.6971931!2d45.4215296!1m5!1m1!1s0x4cc91a541c64b70d:0x654e3138211fefef!2m2!1d-73.567256!2d45.5016889!1m5!1m1!1s0x4cb8968a05db8893:0x8fc52d63f0e83a03!2m2!1d-71.2079809!2d46.8138783!1m5!1m1!1s0x4cc91a541c64b70d:0x654e3138211fefef!2m2!1d-73.567256!2d45.5016889!1m5!1m1!1s0x89d4cb90d7c63ba5:0x323555502ab4c477!2m2!1d-79.3831843!2d43.653226!2m1!2b1!3e0!4e1</t>
  </si>
  <si>
    <t xml:space="preserve"> </t>
  </si>
  <si>
    <t>https://www.google.com/maps/dir/Anchorage,+AK/Fairbanks,+AK/Anchorage,+AK/@63.8441792,-152.4627417,6.14z/data=!4m22!4m21!1m5!1m1!1s0x56c8917604b33f41:0x257dba5aa78468e3!2m2!1d-149.9002778!2d61.2180556!1m5!1m1!1s0x5132454f67fd65a9:0xb3d805e009fef73a!2m2!1d-147.7163888!2d64.8377778!1m5!1m1!1s0x56c8917604b33f41:0x257dba5aa78468e3!2m2!1d-149.9002778!2d61.2180556!2m1!2b1!3e0</t>
  </si>
  <si>
    <t>https://www.google.com/maps/dir/Denver,+CO/Grand+Junction,+CO/Salt+Lake+City,+UT/Boise,+ID/Idaho+Falls,+ID/Helena,+MT/Billings,+MT/Casper,+WY/Cheyenne,+WY/Denver,+Colorado/@42.4201276,-119.4822548,5z/data=!3m1!4b1!4m65!4m64!1m5!1m1!1s0x876b80aa231f17cf:0x118ef4f8278a36d6!2m2!1d-104.990251!2d39.7392358!1m5!1m1!1s0x8746d6e322e77057:0xcc63f451cebf7c56!2m2!1d-108.5506486!2d39.0638705!1m5!1m1!1s0x87523d9488d131ed:0x5b53b7a0484d31ca!2m2!1d-111.8910474!2d40.7607793!1m5!1m1!1s0x54aef172e947b49d:0x9a5b989b36679d9b!2m2!1d-116.2023137!2d43.6150186!1m5!1m1!1s0x5354594e739512b5:0x2311c9fc094c49c9!2m2!1d-112.0407584!2d43.4926607!1m5!1m1!1s0x5343510fedc7db4d:0x214c1d71e3fdf714!2m2!1d-112.0391057!2d46.5891452!1m5!1m1!1s0x53486f8888fa9d97:0x373556d4f179b550!2m2!1d-108.5006904!2d45.7832856!1m5!1m1!1s0x87609365c85e7a63:0x69cefc3917343e53!2m2!1d-106.2980824!2d42.848709!1m5!1m1!1s0x876f38762e73ef93:0xb10a30418f972d2b!2m2!1d-104.8202462!2d41.1399814!1m5!1m1!1s0x876b80aa231f17cf:0x118ef4f8278a36d6!2m2!1d-104.990251!2d39.7392358!2m1!2b1!3e0!4e1</t>
  </si>
  <si>
    <t>https://www.google.com/maps/dir/Albany,+NY/Burlington,+VT/Montpelier,+VT/Concord,+NH/Augusta,+ME/Portland,+ME/Boston,+MA/Barnstable,+MA/Providence,+RI/Hartford,+CT/@41.8793352,-74.5474305,7z/data=!4m65!4m64!1m5!1m1!1s0x89de0a34cc4ffb4b:0xe1a16312a0e728c4!2m2!1d-73.7562317!2d42.6525793!1m5!1m1!1s0x4cca7a55b69b55e5:0xc35fe519720e498e!2m2!1d-73.212072!2d44.4758825!1m5!1m1!1s0x4cb5a78cc44dea05:0x4891e094ceb5836!2m2!1d-72.5753869!2d44.2600593!1m5!1m1!1s0x89e26a96154a8917:0x5a871a0a62528f1!2m2!1d-71.5375718!2d43.2081366!1m5!1m1!1s0x4cb200fdafacc49d:0x79a3488d64220b2d!2m2!1d-69.7794897!2d44.3106241!1m5!1m1!1s0x4cb29c72aab0ee2d:0x7e9db6b53372fa29!2m2!1d-70.2568189!2d43.6590993!1m5!1m1!1s0x89e3652d0d3d311b:0x787cbf240162e8a0!2m2!1d-71.0588801!2d42.3600825!1m5!1m1!1s0x89fb33b67f8ec5e5:0xea7648efbb136d73!2m2!1d-70.3002024!2d41.7003208!1m5!1m1!1s0x89e444e0437e735d:0x69df7c4d48b3b627!2m2!1d-71.4128343!2d41.8239891!1m5!1m1!1s0x89e65311f21151a5:0xcc8e4aa8e97d5999!2m2!1d-72.6733723!2d41.7658043!2m1!2b1!3e0!4e1</t>
  </si>
  <si>
    <t>https://www.google.com/maps/dir/Hartford,+CT/New+York,+NY/Trenton,+NJ/Philadelphia,+PA/Dover,+DE/Annapolis,+MD/Baltimore,+MD/Washington+D.C.,+DC/Richmond,+VA/Williamsburg,+VA/@39.5003974,-77.3244192,7z/data=!3m1!4b1!4m65!4m64!1m5!1m1!1s0x89e65311f21151a5:0xcc8e4aa8e97d5999!2m2!1d-72.6733723!2d41.7658043!1m5!1m1!1s0x89c24fa5d33f083b:0xc80b8f06e177fe62!2m2!1d-74.0059728!2d40.7127753!1m5!1m1!1s0x89c143482d3dbbb9:0xcf16567f895cd7bc!2m2!1d-74.759717!2d40.2205824!1m5!1m1!1s0x89c6b7d8d4b54beb:0x89f514d88c3e58c1!2m2!1d-75.1652215!2d39.9525839!1m5!1m1!1s0x89c7633375685ead:0xa9e2e447fb006cf0!2m2!1d-75.5243682!2d39.158168!1m5!1m1!1s0x89b7f66570672fd5:0x43f854fdd3a8274b!2m2!1d-76.4921829!2d38.9784453!1m5!1m1!1s0x89c803aed6f483b7:0x44896a84223e758!2m2!1d-76.6121893!2d39.2903848!1m5!1m1!1s0x89b7c6de5af6e45b:0xc2524522d4885d2a!2m2!1d-77.0368707!2d38.9071923!1m5!1m1!1s0x89b111095799c9ed:0xbfd83e6de2423cc5!2m2!1d-77.4360481!2d37.5407246!1m5!1m1!1s0x89b0890a4495aa1b:0xc14b30175e160eaa!2m2!1d-76.7074571!2d37.2707022!2m1!2b1!3e0!4e1</t>
  </si>
  <si>
    <t>https://www.google.com/maps/dir/Williamsburg,+VA/Norfolk,+VA/Charlottesville,+VA/Harrisburg,+PA/Buffalo,+NY/Rochester,+NY/Albany,+NY/@40.2169587,-81.2677638,5.7z/data=!4m47!4m46!1m5!1m1!1s0x89b0890a4495aa1b:0xc14b30175e160eaa!2m2!1d-76.7074571!2d37.2707022!1m5!1m1!1s0x89ba973a5322ca45:0xab99107fce7a1e0a!2m2!1d-76.2858726!2d36.8507689!1m5!1m1!1s0x89b3862dea50a48f:0x9086f096c38b74fc!2m2!1d-78.4766781!2d38.0293059!1m5!1m1!1s0x89c8c116b8079e97:0xbb6e42c8128d46d5!2m2!1d-76.8867008!2d40.2731911!1m5!1m1!1s0x89d3126152dfe5a1:0x982304a5181f8171!2m2!1d-78.8783689!2d42.8864468!1m5!1m1!1s0x89d6b3059614b353:0x5a001ffc4125e61e!2m2!1d-77.6088465!2d43.1565779!1m5!1m1!1s0x89de0a34cc4ffb4b:0xe1a16312a0e728c4!2m2!1d-73.7562317!2d42.6525793!2m1!2b1!3e0!4e1</t>
  </si>
  <si>
    <t>https://www.google.com/maps/dir/Washington+D.+C.,+DC/San+Juan,+Puerto+Rico/@28.406847,-80.5870322,5z/data=!3m1!4b1!4m14!4m13!1m5!1m1!1s0x89b7c6de5af6e45b:0xc2524522d4885d2a!2m2!1d-77.0368707!2d38.9071923!1m5!1m1!1s0x8c03686fe268196f:0xad6b7f0f5c935adc!2m2!1d-66.1057355!2d18.4655394!3e4</t>
  </si>
  <si>
    <t>https://www.google.com/maps/dir/Washington+D.+C.,+DC/Honolulu,+HI/@24.8112769,-154.8564566,3z/data=!3m1!4b1!4m14!4m13!1m5!1m1!1s0x89b7c6de5af6e45b:0xc2524522d4885d2a!2m2!1d-77.0368707!2d38.9071923!1m5!1m1!1s0x7c00183b8cc3464d:0x4b28f55ff3a7976c!2m2!1d-157.8583333!2d21.3069444!3e4</t>
  </si>
  <si>
    <t>https://www.google.com/maps/dir/Los+Angeles,+CA/Santa+Barbara,+CA/Solvang,+CA/San+Jose,+CA/San+Francisco,+CA/Sacramento,+CA/Reno,+NV/Virginia+City,+NV/Carson+City,+NV/Fresno,+CA/@36.7777641,-122.6363689,7z/data=!3m1!4b1!4m65!4m64!1m5!1m1!1s0x80c2c75ddc27da13:0xe22fdf6f254608f4!2m2!1d-118.2436849!2d34.0522342!1m5!1m1!1s0x80e914c76f2d83d5:0xc8d13a64d7ba7648!2m2!1d-119.6981901!2d34.4208305!1m5!1m1!1s0x80e954a0fc922285:0x2d0e281b060bc156!2m2!1d-120.1376481!2d34.5958201!1m5!1m1!1s0x808fcae48af93ff5:0xb99d8c0aca9f717b!2m2!1d-121.8863286!2d37.3382082!1m5!1m1!1s0x80859a6d00690021:0x4a501367f076adff!2m2!1d-122.4194155!2d37.7749295!1m5!1m1!1s0x809ac672b28397f9:0x921f6aaa74197fdb!2m2!1d-121.4943996!2d38.5815719!1m5!1m1!1s0x809940ae9292a09d:0x40c5c5ce7438f787!2m2!1d-119.8138027!2d39.5296329!1m5!1m1!1s0x80990faad3daafd1:0x29dad257dc576fa9!2m2!1d-119.6499793!2d39.3095135!1m5!1m1!1s0x80990aa1f8deb471:0xf79c6c82bde23828!2m2!1d-119.7674034!2d39.1637984!1m5!1m1!1s0x80945de1549e4e9d:0x7b12406449a3b811!2m2!1d-119.7871247!2d36.7377981!2m1!2b1!3e0!4e1</t>
  </si>
  <si>
    <t>https://www.google.com/maps/dir/Fresno,+CA/Riverside,+CA/San+Diego,+CA/Los+Angeles,+CA/@34.7127545,-120.6716835,7z/data=!3m1!4b1!4m29!4m28!1m5!1m1!1s0x80945de1549e4e9d:0x7b12406449a3b811!2m2!1d-119.7871247!2d36.7377981!1m5!1m1!1s0x80dca6df7ff47dbb:0xf7a1d705135e0ae8!2m2!1d-117.3754942!2d33.9806005!1m5!1m1!1s0x80d9530fad921e4b:0xd3a21fdfd15df79!2m2!1d-117.1610838!2d32.715738!1m5!1m1!1s0x80c2c75ddc27da13:0xe22fdf6f254608f4!2m2!1d-118.2436849!2d34.0522342!2m1!2b1!3e0!4e1</t>
  </si>
  <si>
    <t>https://www.google.com/maps/dir/Phoenix,+AZ/Sedona,+AZ/Las+Vegas,+NV/St.+George,+UT/Taos,+NM/Santa+Fe,+NM/Albuquerque,+NM/Lubbock,+TX/El+Paso,+TX/Tucson,+AZ/@34.1501088,-117.508012,5z/data=!3m1!4b1!4m65!4m64!1m5!1m1!1s0x872b12ed50a179cb:0x8c69c7f8354a1bac!2m2!1d-112.0740373!2d33.4483771!1m5!1m1!1s0x872da132f942b00d:0x5548c523fa6c8efd!2m2!1d-111.7609896!2d34.8697395!1m5!1m1!1s0x80beb782a4f57dd1:0x3accd5e6d5b379a3!2m2!1d-115.1398296!2d36.1699412!1m5!1m1!1s0x80ca44d0984939e5:0x531707f2f8a11c1e!2m2!1d-113.5684164!2d37.0965278!1m5!1m1!1s0x871764da7f11fcb1:0x90ea918361a9b782!2m2!1d-105.5733788!2d36.4072134!1m5!1m1!1s0x87185043e79852a9:0x8c902373fd88df40!2m2!1d-105.937799!2d35.6869752!1m5!1m1!1s0x87220addd309837b:0xc0d3f8ceb8d9f6fd!2m2!1d-106.650422!2d35.0843859!1m5!1m1!1s0x86fe12add37ddd39:0x1af0042922e84287!2m2!1d-101.8551665!2d33.5778631!1m5!1m1!1s0x86e73f8bc5fe3b69:0xe39184e3ab9d0222!2m2!1d-106.4850217!2d31.7618778!1m5!1m1!1s0x86d665410b2ced2b:0x73c32d384d16c715!2m2!1d-110.9747108!2d32.2226066!2m1!2b1!3e0!4e1</t>
  </si>
  <si>
    <t>https://www.google.com/maps/dir/Tucson,+AZ/Phoenix,+AZ/@32.6659365,-112.3105217,7.68z/data=!4m17!4m16!1m5!1m1!1s0x86d665410b2ced2b:0x73c32d384d16c715!2m2!1d-110.9747108!2d32.2226066!1m5!1m1!1s0x872b12ed50a179cb:0x8c69c7f8354a1bac!2m2!1d-112.0740373!2d33.4483771!2m1!2b1!3e0!4e1</t>
  </si>
  <si>
    <t>https://www.google.com/maps/dir/Dallas,+TX/Austin,+TX/San+Antonio,+TX/McAllen,+TX/Houston,+TX/Baton+Rouge,+LA/New+Orleans,+LA/Gulfport,+MS/Jackson,+MS/@29.4197283,-98.2903561,6z/data=!3m1!4b1!4m59!4m58!1m5!1m1!1s0x864c19f77b45974b:0xb9ec9ba4f647678f!2m2!1d-96.7969879!2d32.7766642!1m5!1m1!1s0x8644b599a0cc032f:0x5d9b464bd469d57a!2m2!1d-97.7430608!2d30.267153!1m5!1m1!1s0x865c58af04d00eaf:0x856e13b10a016bc!2m2!1d-98.4936282!2d29.4241219!1m5!1m1!1s0x866576324d9637df:0x2f1d39a9b52c0eb8!2m2!1d-98.2300124!2d26.2034071!1m5!1m1!1s0x8640b8b4488d8501:0xca0d02def365053b!2m2!1d-95.3698028!2d29.7604267!1m5!1m1!1s0x86243867325f74cb:0x2123f1db91579a1d!2m2!1d-91.1871466!2d30.4514677!1m5!1m1!1s0x8620a454b2118265:0xdb065be85e22d3b4!2m2!1d-90.0715323!2d29.9510658!1m5!1m1!1s0x889c166ee80114e5:0xc2614d446e819544!2m2!1d-89.0928155!2d30.3674198!1m5!1m1!1s0x86282b7f90741b21:0x713cde441f038a0!2m2!1d-90.1848103!2d32.2987573!2m1!2b1!3e0!4e1</t>
  </si>
  <si>
    <t>https://www.google.com/maps/dir/Jackson,+MS/Little+Rock,+AR/Fayetteville,+AR/Dallas,+TX/@32.5477822,-99.0081422,5.75z/data=!4m29!4m28!1m5!1m1!1s0x86282b7f90741b21:0x713cde441f038a0!2m2!1d-90.1848103!2d32.2987573!1m5!1m1!1s0x87d2a134a11f569b:0x3405f5100df35b17!2m2!1d-92.2895948!2d34.7464809!1m5!1m1!1s0x87c96f7b2fb53e9d:0x4519f069fcb4c8cf!2m2!1d-94.157853!2d36.0662419!1m5!1m1!1s0x864c19f77b45974b:0xb9ec9ba4f647678f!2m2!1d-96.7969879!2d32.7766642!2m1!2b1!3e0!4e1</t>
  </si>
  <si>
    <t>lon</t>
  </si>
  <si>
    <t>lat</t>
  </si>
  <si>
    <t>None</t>
  </si>
  <si>
    <t>SEA &gt; ANC</t>
  </si>
  <si>
    <t>SFO &gt; HNL</t>
  </si>
  <si>
    <t>Nov</t>
  </si>
  <si>
    <t>May</t>
  </si>
  <si>
    <t>Apr</t>
  </si>
  <si>
    <t>Northeast + DC, DE, MD, VA</t>
  </si>
  <si>
    <t>Jul-Aug</t>
  </si>
  <si>
    <t>Sep-Oct</t>
  </si>
  <si>
    <t>Jan-Mar</t>
  </si>
  <si>
    <t>May-Jun</t>
  </si>
  <si>
    <t>Feb-Jun</t>
  </si>
  <si>
    <t>Oct-Nov</t>
  </si>
  <si>
    <t>Mar-Apr</t>
  </si>
  <si>
    <t>Jan-Feb</t>
  </si>
  <si>
    <t>https://www.google.com/maps/dir/Arlington,+VA/Pittsburgh,+PA/Cleveland,+OH/Detroit,+MI/Frankenmuth,+MI/Lansing,+MI/Grand+Rapids,+MI/Chicago,+IL/Milwaukee,+WI/Green+Bay,+WI/@41.6170191,-87.0709756,6z/data=!3m1!4b1!4m64!4m63!1m5!1m1!1s0x89b7b69d7ba7a70f:0xf8cf6fc845f6b093!2m2!1d-77.1067698!2d38.8799697!1m5!1m1!1s0x8834f16f48068503:0x8df915a15aa21b34!2m2!1d-79.9958864!2d40.4406248!1m5!1m1!1s0x8830ef2ee3686b2d:0xed04cb55f7621842!2m2!1d-81.6943605!2d41.49932!1m5!1m1!1s0x8824ca0110cb1d75:0x5776864e35b9c4d2!2m2!1d-83.0457538!2d42.331427!1m5!1m1!1s0x8823f287285df793:0x8050516199bcb01f!2m2!1d-83.7380194!2d43.331691!1m5!1m1!1s0x8822c01c7f318c37:0x4378b62389029d9e!2m2!1d-84.5555347!2d42.732535!1m5!1m1!1s0x88185460bb502815:0xa593aacb1bd3a8d0!2m2!1d-85.6680863!2d42.9633599!1m5!1m1!1s0x880e2c3cd0f4cbed:0xafe0a6ad09c0c000!2m2!1d-87.6297982!2d41.8781136!1m5!1m1!1s0x880502d7578b47e7:0x445f1922b5417b84!2m2!1d-87.9064736!2d43.0389025!1m5!1m1!1s0x8802e2e809b380f3:0x6370045214dcf571!2m2!1d-88.0132958!2d44.5133188!2m1!2b1!3e0</t>
  </si>
  <si>
    <t>https://www.google.com/maps/dir/Green+Bay,+WI/Madison,+WI/Indianapolis,+IN/Louisville,+KY/Frankfort,+KY/Cincinnati,+OH/Columbus,+OH/Charleston,+WV/Pittsburgh,+PA/Arlington,+VA/@41.2514431,-87.7529857,6z/data=!3m1!4b1!4m64!4m63!1m5!1m1!1s0x8802e2e809b380f3:0x6370045214dcf571!2m2!1d-88.0132958!2d44.5133188!1m5!1m1!1s0x8806536d3a2019ff:0x4e0cfcb5ba484198!2m2!1d-89.4007501!2d43.0721661!1m5!1m1!1s0x886b50ffa7796a03:0xd68e9df640b9ea7c!2m2!1d-86.158068!2d39.768403!1m5!1m1!1s0x88690b1ab35bd511:0xd4d3b4282071fd32!2m2!1d-85.7584557!2d38.2526647!1m5!1m1!1s0x8842734c8b1953c9:0x536418a08867425c!2m2!1d-84.8732835!2d38.2009055!1m5!1m1!1s0x884051b1de3821f9:0x69fb7e8be4c09317!2m2!1d-84.5120196!2d39.1031182!1m5!1m1!1s0x883889c1b990de71:0xe43266f8cfb1b533!2m2!1d-82.9987942!2d39.9611755!1m5!1m1!1s0x884f2cce88145d39:0x7661a84704c91b0b!2m2!1d-81.6326234!2d38.3498195!1m5!1m1!1s0x8834f16f48068503:0x8df915a15aa21b34!2m2!1d-79.9958864!2d40.4406248!1m5!1m1!1s0x89b7b69d7ba7a70f:0xf8cf6fc845f6b093!2m2!1d-77.1067698!2d38.8799697!2m1!2b1!3e0</t>
  </si>
  <si>
    <t>https://www.google.com/maps/dir/Arlington,+VA/Greensboro,+NC/Charlotte,+NC/Knoxville,+TN/Nashville,+TN/Atlanta,+GA/Birmingham,+AL/Montgomery,+AL/Savannah,+GA/@35.1575205,-90.9666986,5z/data=!3m1!4b1!4m56!4m55!1m5!1m1!1s0x89b7b69d7ba7a70f:0xf8cf6fc845f6b093!2m2!1d-77.1067698!2d38.8799697!1m5!1m1!1s0x8853193f38c77b79:0x93b9c49478be12c8!2m2!1d-79.7919754!2d36.0726354!1m5!1m1!1s0x88541fc4fc381a81:0x884650e6bf43d164!2m2!1d-80.8431267!2d35.2270869!1m5!1m1!1s0x885c162246ce42a9:0x7bea92dac4f534c5!2m2!1d-83.9207392!2d35.9606384!1m5!1m1!1s0x8864ec3213eb903d:0x7d3fb9d0a1e9daa0!2m2!1d-86.7816016!2d36.1626638!1m5!1m1!1s0x88f5045d6993098d:0x66fede2f990b630b!2m2!1d-84.3879824!2d33.7489954!1m5!1m1!1s0x888911df5885bfd3:0x25507409eaba54ce!2m2!1d-86.8103567!2d33.5185892!1m5!1m1!1s0x888e8194b0d481f9:0x8e1b511d354285ff!2m2!1d-86.3077368!2d32.3792233!1m5!1m1!1s0x88fb75fc78f20659:0x4e0c6751036020bc!2m2!1d-81.091203!2d32.0808989!3e0</t>
  </si>
  <si>
    <t>https://www.google.com/maps/dir/Savannah,+GA/Charleston,+SC/Columbia,+SC/Raleigh,+NC/Arlington,+VA/@35.4655519,-81.3347427,7z/data=!3m1!4b1!4m32!4m31!1m5!1m1!1s0x88fb75fc78f20659:0x4e0c6751036020bc!2m2!1d-81.091203!2d32.0808989!1m5!1m1!1s0x88fe7a42dca82477:0x35faf7e0aee1ec6b!2m2!1d-79.9310512!2d32.7764749!1m5!1m1!1s0x88f8a5697931d1e3:0xf32808f4b379fa96!2m2!1d-81.0348144!2d34.0007104!1m5!1m1!1s0x89ac5a2f9f51e0f7:0x6790b6528a11f0ad!2m2!1d-78.6381787!2d35.7795897!1m5!1m1!1s0x89b7b69d7ba7a70f:0xf8cf6fc845f6b093!2m2!1d-77.1067698!2d38.8799697!3e0</t>
  </si>
  <si>
    <t>Photo_Date</t>
  </si>
  <si>
    <t>2021-06</t>
  </si>
  <si>
    <t>2021-10</t>
  </si>
  <si>
    <t>2022-03</t>
  </si>
  <si>
    <t>2021-05</t>
  </si>
  <si>
    <t>2022-04</t>
  </si>
  <si>
    <t>2021-08</t>
  </si>
  <si>
    <t>2021-11</t>
  </si>
  <si>
    <t>2021-00</t>
  </si>
  <si>
    <t>https://www.google.com/maps/dir/Sanford,+FL/Orlando,+FL/Miami,+FL/Key+West,+FL/Everglades+City,+FL/Tampa,+FL/Tarpon+Springs,+FL/Tallahassee,+FL/Jacksonville,+FL/St.+Augustine,+FL/@27.4662724,-86.6569807,6z/data=!3m1!4b1!4m64!4m63!1m5!1m1!1s0x88e7130dec2388f7:0xc3317e4e9680554c!2m2!1d-81.269453!2d28.8028612!1m5!1m1!1s0x88e773d8fecdbc77:0xac3b2063ca5bf9e!2m2!1d-81.3789269!2d28.5383832!1m5!1m1!1s0x88d9b0a20ec8c111:0xff96f271ddad4f65!2m2!1d-80.1917902!2d25.7616798!1m5!1m1!1s0x88d1b134ad952377:0x3fcee92f77463b5e!2m2!1d-81.7799871!2d24.5550593!1m5!1m1!1s0x88da5c605ba45fb1:0x92bcf49fb504533a!2m2!1d-81.3850695!2d25.8582443!1m5!1m1!1s0x88c2b782b3b9d1e1:0xa75f1389af96b463!2m2!1d-82.4571776!2d27.950575!1m5!1m1!1s0x88c28cfd6f0942df:0xf4297f0ce0bf24b7!2m2!1d-82.7567679!2d28.1461248!1m5!1m1!1s0x88ec8a5187124b53:0xebee077ad4fdb1f8!2m2!1d-84.2807329!2d30.4382559!1m5!1m1!1s0x88e5b716f1ceafeb:0xc4cd7d3896fcc7e2!2m2!1d-81.655651!2d30.3321838!1m5!1m1!1s0x88e6825775df7f4f:0xc2a183178b276027!2m2!1d-81.3124341!2d29.9012437!2m1!2b1!3e0</t>
  </si>
  <si>
    <t>https://www.google.com/maps/dir/St.+Augustine,+FL/Sanford,+FL/@29.3490527,-81.754888,9z/data=!3m1!4b1!4m16!4m15!1m5!1m1!1s0x88e6825775df7f4f:0xc2a183178b276027!2m2!1d-81.3124341!2d29.9012437!1m5!1m1!1s0x88e7130dec2388f7:0xc3317e4e9680554c!2m2!1d-81.269453!2d28.8028612!2m1!2b1!3e0</t>
  </si>
  <si>
    <t>2022-08</t>
  </si>
  <si>
    <t>2022-09</t>
  </si>
  <si>
    <t>Taos NM</t>
  </si>
  <si>
    <t>MN, ND, SD</t>
  </si>
  <si>
    <t>https://www.google.com/maps/dir/Duluth,+Minnesota/Minneapolis,+MN/Sioux+Falls,+SD/Pierre,+SD/Bismarck,+ND/Fargo,+ND/Duluth,+MN/@44.9724271,-105.4148687,5z/data=!3m1!4b1!4m44!4m43!1m5!1m1!1s0x52ae527e782e37ff:0x90fdbf76eb580c72!2m2!1d-92.1004852!2d46.7866719!1m5!1m1!1s0x52b333909377bbbd:0x939fc9842f7aee07!2m2!1d-93.2650108!2d44.977753!1m5!1m1!1s0x878eb498e0bdacd7:0xde95ff3aa8b2fccf!2m2!1d-96.731265!2d43.5460223!1m5!1m1!1s0x52d54a64b288f891:0x9e9950165931af92!2m2!1d-100.3537522!2d44.3667876!1m5!1m1!1s0x52d7831257d8e963:0xccaabd12f9bbca93!2m2!1d-100.7876931!2d46.8054947!1m5!1m1!1s0x52c8cb8d84677145:0x81aa30a52791aaca!2m2!1d-96.7898034!2d46.8771863!1m5!1m1!1s0x52ae527e782e37ff:0x90fdbf76eb580c72!2m2!1d-92.1004852!2d46.7866719!3e0</t>
  </si>
  <si>
    <t>https://www.google.com/maps/dir/Seattle,+WA/Olympia,+WA/Portland,+OR/Salem,+OR/Spokane,+WA/Seattle,+WA/@46.2205565,-124.7181307,6z/data=!3m1!4b1!4m38!4m37!1m5!1m1!1s0x5490102c93e83355:0x102565466944d59a!2m2!1d-122.3320708!2d47.6062095!1m5!1m1!1s0x5491c9c1ae285569:0x4f146197e2881b83!2m2!1d-122.9006951!2d47.0378741!1m5!1m1!1s0x54950b0b7da97427:0x1c36b9e6f6d18591!2m2!1d-122.6783853!2d45.515232!1m5!1m1!1s0x54bffefcbc4b9c63:0xf93429e08f0357c2!2m2!1d-123.0350963!2d44.9428975!1m5!1m1!1s0x549e185c30bbe7e5:0xddfcc9d60b84d9b1!2m2!1d-117.4260465!2d47.6587802!1m5!1m1!1s0x5490102c93e83355:0x102565466944d59a!2m2!1d-122.3320708!2d47.6062095!3e0</t>
  </si>
  <si>
    <t>OR, WA</t>
  </si>
  <si>
    <t>Winston-Salem NC</t>
  </si>
  <si>
    <t>2023-05</t>
  </si>
  <si>
    <t>capital</t>
  </si>
  <si>
    <t>Juneau AK</t>
  </si>
  <si>
    <t>category</t>
  </si>
  <si>
    <t>population</t>
  </si>
  <si>
    <t>capital, population</t>
  </si>
  <si>
    <t>population, state</t>
  </si>
  <si>
    <t>state</t>
  </si>
  <si>
    <t>capital, population, state</t>
  </si>
  <si>
    <t>capital, state</t>
  </si>
  <si>
    <t>Manchester NH</t>
  </si>
  <si>
    <t>State Largest</t>
  </si>
  <si>
    <t>Greenville SC</t>
  </si>
  <si>
    <t>Huntington WV</t>
  </si>
  <si>
    <t>2nd</t>
  </si>
  <si>
    <t>historical</t>
  </si>
  <si>
    <t>population, historical</t>
  </si>
  <si>
    <t>capital, historical</t>
  </si>
  <si>
    <t>capital, population, state, historical</t>
  </si>
  <si>
    <t>population, state, historical</t>
  </si>
  <si>
    <t>Mobile AL</t>
  </si>
  <si>
    <t>Historical</t>
  </si>
  <si>
    <t>Natchez MS</t>
  </si>
  <si>
    <t>Fix routes to match exclusions</t>
  </si>
  <si>
    <t>Fix route mileage to match new routes</t>
  </si>
  <si>
    <t>Astoria 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</si>
</sst>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8" tint="-0.499984740745262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rgb="FF262626"/>
      </left>
      <right style="thin">
        <color rgb="FF262626"/>
      </right>
      <top style="thin">
        <color rgb="FF262626"/>
      </top>
      <bottom style="thin">
        <color rgb="FF262626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164" fontId="2" fillId="2" borderId="1" xfId="1" applyNumberFormat="1" applyFont="1" applyFill="1" applyBorder="1"/>
    <xf numFmtId="164" fontId="2" fillId="2" borderId="1" xfId="0" applyNumberFormat="1" applyFont="1" applyFill="1" applyBorder="1"/>
    <xf numFmtId="1" fontId="2" fillId="2" borderId="1" xfId="1" applyNumberFormat="1" applyFont="1" applyFill="1" applyBorder="1"/>
    <xf numFmtId="1" fontId="2" fillId="2" borderId="1" xfId="0" applyNumberFormat="1" applyFont="1" applyFill="1" applyBorder="1"/>
    <xf numFmtId="0" fontId="2" fillId="2" borderId="1" xfId="0" applyFont="1" applyFill="1" applyBorder="1" applyAlignment="1">
      <alignment horizontal="right"/>
    </xf>
    <xf numFmtId="9" fontId="2" fillId="2" borderId="1" xfId="0" applyNumberFormat="1" applyFont="1" applyFill="1" applyBorder="1" applyAlignment="1">
      <alignment horizontal="right"/>
    </xf>
    <xf numFmtId="0" fontId="0" fillId="0" borderId="1" xfId="0" pivotButton="1" applyBorder="1"/>
    <xf numFmtId="0" fontId="2" fillId="2" borderId="3" xfId="0" applyFont="1" applyFill="1" applyBorder="1"/>
    <xf numFmtId="0" fontId="0" fillId="2" borderId="1" xfId="0" applyFill="1" applyBorder="1"/>
    <xf numFmtId="0" fontId="2" fillId="2" borderId="1" xfId="0" applyFont="1" applyFill="1" applyBorder="1" applyAlignment="1">
      <alignment vertical="top"/>
    </xf>
    <xf numFmtId="0" fontId="4" fillId="2" borderId="1" xfId="0" applyFont="1" applyFill="1" applyBorder="1"/>
    <xf numFmtId="0" fontId="3" fillId="3" borderId="1" xfId="0" applyFont="1" applyFill="1" applyBorder="1"/>
    <xf numFmtId="0" fontId="2" fillId="2" borderId="2" xfId="0" applyFont="1" applyFill="1" applyBorder="1"/>
    <xf numFmtId="49" fontId="2" fillId="2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9" fontId="2" fillId="2" borderId="1" xfId="2" applyFont="1" applyFill="1" applyBorder="1"/>
    <xf numFmtId="0" fontId="2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/>
    <xf numFmtId="49" fontId="7" fillId="6" borderId="1" xfId="0" applyNumberFormat="1" applyFont="1" applyFill="1" applyBorder="1" applyAlignment="1">
      <alignment horizontal="center"/>
    </xf>
    <xf numFmtId="0" fontId="0" fillId="2" borderId="0" xfId="0" applyFill="1"/>
    <xf numFmtId="0" fontId="8" fillId="0" borderId="0" xfId="0" applyFont="1" applyAlignment="1">
      <alignment horizontal="left"/>
    </xf>
    <xf numFmtId="1" fontId="2" fillId="2" borderId="1" xfId="2" applyNumberFormat="1" applyFont="1" applyFill="1" applyBorder="1" applyAlignment="1">
      <alignment horizontal="right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/>
    <xf numFmtId="49" fontId="2" fillId="7" borderId="1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left" vertical="center"/>
    </xf>
    <xf numFmtId="0" fontId="2" fillId="2" borderId="5" xfId="0" applyFont="1" applyFill="1" applyBorder="1"/>
    <xf numFmtId="0" fontId="8" fillId="0" borderId="0" xfId="0" applyFont="1"/>
    <xf numFmtId="0" fontId="10" fillId="2" borderId="1" xfId="0" applyFont="1" applyFill="1" applyBorder="1"/>
    <xf numFmtId="49" fontId="3" fillId="4" borderId="1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6">
    <dxf>
      <font>
        <color theme="1" tint="4.9989318521683403E-2"/>
      </font>
    </dxf>
    <dxf>
      <font>
        <color theme="1" tint="4.9989318521683403E-2"/>
      </font>
    </dxf>
    <dxf>
      <border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 style="thin">
          <color theme="1" tint="0.14999847407452621"/>
        </vertical>
        <horizontal style="thin">
          <color theme="1" tint="0.14999847407452621"/>
        </horizontal>
      </border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tes" refreshedDate="45066.955804166668" createdVersion="8" refreshedVersion="8" minRefreshableVersion="3" recordCount="118" xr:uid="{F63843EC-D363-8D4D-B8F1-7724B1359A65}">
  <cacheSource type="worksheet">
    <worksheetSource ref="A1:J1048576" sheet="Cities"/>
  </cacheSource>
  <cacheFields count="10">
    <cacheField name="Num" numFmtId="0">
      <sharedItems containsString="0" containsBlank="1" containsNumber="1" containsInteger="1" minValue="1" maxValue="115"/>
    </cacheField>
    <cacheField name="City" numFmtId="0">
      <sharedItems containsBlank="1"/>
    </cacheField>
    <cacheField name="State" numFmtId="0">
      <sharedItems containsBlank="1" count="54">
        <s v="AK"/>
        <s v="CA"/>
        <s v="NV"/>
        <s v="FL"/>
        <s v="AL"/>
        <s v="GA"/>
        <s v="NC"/>
        <s v="SC"/>
        <s v="TN"/>
        <s v="HI"/>
        <s v="IL"/>
        <s v="IN"/>
        <s v="KY"/>
        <s v="MI"/>
        <s v="OH"/>
        <s v="PA"/>
        <s v="WI"/>
        <s v="WV"/>
        <s v="AR"/>
        <s v="LA"/>
        <s v="MS"/>
        <s v="TX"/>
        <s v="MN"/>
        <s v="ND"/>
        <s v="SD"/>
        <s v="IA"/>
        <s v="KS"/>
        <s v="MO"/>
        <s v="NE"/>
        <s v="OK"/>
        <s v="AZ"/>
        <s v="NM"/>
        <s v="UT"/>
        <s v="CT"/>
        <s v="DC"/>
        <s v="DE"/>
        <s v="MA"/>
        <s v="MD"/>
        <s v="ME"/>
        <s v="NH"/>
        <s v="NJ"/>
        <s v="NY"/>
        <s v="RI"/>
        <s v="VA"/>
        <s v="VT"/>
        <s v="OR"/>
        <s v="WA"/>
        <s v="PR"/>
        <s v="CO"/>
        <s v="ID"/>
        <s v="MT"/>
        <s v="WY"/>
        <m/>
        <s v="CAN" u="1"/>
      </sharedItems>
    </cacheField>
    <cacheField name="Route" numFmtId="0">
      <sharedItems containsBlank="1"/>
    </cacheField>
    <cacheField name="Visit" numFmtId="0">
      <sharedItems containsString="0" containsBlank="1" containsNumber="1" containsInteger="1" minValue="0" maxValue="1"/>
    </cacheField>
    <cacheField name="Photo" numFmtId="0">
      <sharedItems containsString="0" containsBlank="1" containsNumber="1" containsInteger="1" minValue="0" maxValue="1"/>
    </cacheField>
    <cacheField name="Score" numFmtId="0">
      <sharedItems containsString="0" containsBlank="1" containsNumber="1" containsInteger="1" minValue="0" maxValue="2"/>
    </cacheField>
    <cacheField name="lon" numFmtId="0">
      <sharedItems containsString="0" containsBlank="1" containsNumber="1" minValue="-157.8583333" maxValue="-66.105735499999994"/>
    </cacheField>
    <cacheField name="lat" numFmtId="0">
      <sharedItems containsString="0" containsBlank="1" containsNumber="1" minValue="18.465539400000001" maxValue="61.2180556"/>
    </cacheField>
    <cacheField name="Photo_Date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tes" refreshedDate="45066.955842476855" createdVersion="7" refreshedVersion="8" minRefreshableVersion="3" recordCount="118" xr:uid="{EA2F0253-6C76-7441-B1BF-F3AA56816A8F}">
  <cacheSource type="worksheet">
    <worksheetSource ref="A1:F1048576" sheet="Cities"/>
  </cacheSource>
  <cacheFields count="6">
    <cacheField name="Num" numFmtId="0">
      <sharedItems containsString="0" containsBlank="1" containsNumber="1" containsInteger="1" minValue="1" maxValue="115"/>
    </cacheField>
    <cacheField name="City" numFmtId="0">
      <sharedItems containsBlank="1"/>
    </cacheField>
    <cacheField name="State" numFmtId="0">
      <sharedItems containsBlank="1"/>
    </cacheField>
    <cacheField name="Route" numFmtId="0">
      <sharedItems containsBlank="1" count="17">
        <s v="Alaska State"/>
        <s v="California Plus"/>
        <s v="Florida State"/>
        <s v="Georgia Plus"/>
        <s v="Hawaii State"/>
        <s v="Indiana Plus"/>
        <s v="Louisiana Plus"/>
        <s v="Minnesota Plus"/>
        <s v="Missouri Plus"/>
        <s v="New Mexico Plus"/>
        <s v="Northeast Plus"/>
        <s v="Oregon Plus"/>
        <s v="Puerto Rico"/>
        <s v="Wyoming Plus"/>
        <m/>
        <s v="East Canada" u="1"/>
        <s v="Other" u="1"/>
      </sharedItems>
    </cacheField>
    <cacheField name="Visit" numFmtId="0">
      <sharedItems containsString="0" containsBlank="1" containsNumber="1" containsInteger="1" minValue="0" maxValue="1"/>
    </cacheField>
    <cacheField name="Photo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n v="1"/>
    <s v="Anchorage AK"/>
    <x v="0"/>
    <s v="Alaska State"/>
    <n v="0"/>
    <n v="0"/>
    <n v="2"/>
    <n v="-149.9002778"/>
    <n v="61.2180556"/>
    <m/>
  </r>
  <r>
    <n v="2"/>
    <s v="Juneau AK"/>
    <x v="0"/>
    <s v="Alaska State"/>
    <n v="0"/>
    <n v="0"/>
    <n v="2"/>
    <n v="-134.42161300000001"/>
    <n v="58.301448999999998"/>
    <m/>
  </r>
  <r>
    <n v="3"/>
    <s v="Fresno CA"/>
    <x v="1"/>
    <s v="California Plus"/>
    <n v="0"/>
    <n v="0"/>
    <n v="2"/>
    <n v="-119.78712470000001"/>
    <n v="36.737798099999999"/>
    <m/>
  </r>
  <r>
    <n v="4"/>
    <s v="Los Angeles CA"/>
    <x v="1"/>
    <s v="California Plus"/>
    <n v="1"/>
    <n v="1"/>
    <n v="0"/>
    <n v="-118.24368490000001"/>
    <n v="34.052234200000001"/>
    <s v="2021-06"/>
  </r>
  <r>
    <n v="5"/>
    <s v="Riverside CA"/>
    <x v="1"/>
    <s v="California Plus"/>
    <n v="1"/>
    <n v="1"/>
    <n v="0"/>
    <n v="-117.37549420000001"/>
    <n v="33.980600500000001"/>
    <s v="2021-06"/>
  </r>
  <r>
    <n v="6"/>
    <s v="Sacramento CA"/>
    <x v="1"/>
    <s v="California Plus"/>
    <n v="1"/>
    <n v="0"/>
    <n v="1"/>
    <n v="-121.49439959999999"/>
    <n v="38.5815719"/>
    <m/>
  </r>
  <r>
    <n v="7"/>
    <s v="San Diego CA"/>
    <x v="1"/>
    <s v="California Plus"/>
    <n v="1"/>
    <n v="1"/>
    <n v="0"/>
    <n v="-117.1610838"/>
    <n v="32.715738000000002"/>
    <s v="2021-06"/>
  </r>
  <r>
    <n v="8"/>
    <s v="San Francisco CA"/>
    <x v="1"/>
    <s v="California Plus"/>
    <n v="1"/>
    <n v="0"/>
    <n v="1"/>
    <n v="-122.4194155"/>
    <n v="37.774929499999999"/>
    <m/>
  </r>
  <r>
    <n v="9"/>
    <s v="San Jose CA"/>
    <x v="1"/>
    <s v="California Plus"/>
    <n v="0"/>
    <n v="0"/>
    <n v="2"/>
    <n v="-121.8863286"/>
    <n v="37.338208199999997"/>
    <m/>
  </r>
  <r>
    <n v="10"/>
    <s v="Carson City NV"/>
    <x v="2"/>
    <s v="California Plus"/>
    <n v="0"/>
    <n v="0"/>
    <n v="2"/>
    <n v="-119.76740340000001"/>
    <n v="39.163798399999997"/>
    <m/>
  </r>
  <r>
    <n v="11"/>
    <s v="Jacksonville FL"/>
    <x v="3"/>
    <s v="Florida State"/>
    <n v="1"/>
    <n v="0"/>
    <n v="1"/>
    <n v="-81.655651000000006"/>
    <n v="30.332183799999999"/>
    <m/>
  </r>
  <r>
    <n v="12"/>
    <s v="Key West FL"/>
    <x v="3"/>
    <s v="Florida State"/>
    <n v="0"/>
    <n v="0"/>
    <n v="2"/>
    <n v="-81.7841722"/>
    <n v="24.555418299999999"/>
    <m/>
  </r>
  <r>
    <n v="13"/>
    <s v="Miami FL"/>
    <x v="3"/>
    <s v="Florida State"/>
    <n v="0"/>
    <n v="0"/>
    <n v="2"/>
    <n v="-80.1917902"/>
    <n v="25.7616798"/>
    <m/>
  </r>
  <r>
    <n v="14"/>
    <s v="Orlando FL"/>
    <x v="3"/>
    <s v="Florida State"/>
    <n v="1"/>
    <n v="0"/>
    <n v="1"/>
    <n v="-81.378926899999996"/>
    <n v="28.538383199999998"/>
    <m/>
  </r>
  <r>
    <n v="15"/>
    <s v="Tallahassee FL"/>
    <x v="3"/>
    <s v="Florida State"/>
    <n v="1"/>
    <n v="0"/>
    <n v="1"/>
    <n v="-84.280732900000004"/>
    <n v="30.438255900000001"/>
    <m/>
  </r>
  <r>
    <n v="16"/>
    <s v="Tampa FL"/>
    <x v="3"/>
    <s v="Florida State"/>
    <n v="1"/>
    <n v="0"/>
    <n v="1"/>
    <n v="-82.457177599999994"/>
    <n v="27.950575000000001"/>
    <m/>
  </r>
  <r>
    <n v="17"/>
    <s v="Birmingham AL"/>
    <x v="4"/>
    <s v="Georgia Plus"/>
    <n v="1"/>
    <n v="1"/>
    <n v="0"/>
    <n v="-86.8103567"/>
    <n v="33.518589200000001"/>
    <s v="2023-05"/>
  </r>
  <r>
    <n v="18"/>
    <s v="Montgomery AL"/>
    <x v="4"/>
    <s v="Georgia Plus"/>
    <n v="1"/>
    <n v="1"/>
    <n v="0"/>
    <n v="-86.307736800000001"/>
    <n v="32.3792233"/>
    <s v="2023-05"/>
  </r>
  <r>
    <n v="19"/>
    <s v="Atlanta GA"/>
    <x v="5"/>
    <s v="Georgia Plus"/>
    <n v="1"/>
    <n v="1"/>
    <n v="0"/>
    <n v="-84.387982399999999"/>
    <n v="33.748995399999998"/>
    <s v="2023-05"/>
  </r>
  <r>
    <n v="20"/>
    <s v="Savannah GA"/>
    <x v="5"/>
    <s v="Georgia Plus"/>
    <n v="1"/>
    <n v="1"/>
    <n v="0"/>
    <n v="-81.091202999999993"/>
    <n v="32.080898900000001"/>
    <s v="2023-05"/>
  </r>
  <r>
    <n v="21"/>
    <s v="Charlotte NC"/>
    <x v="6"/>
    <s v="Georgia Plus"/>
    <n v="1"/>
    <n v="1"/>
    <n v="0"/>
    <n v="-80.843126699999999"/>
    <n v="35.227086900000003"/>
    <s v="2023-05"/>
  </r>
  <r>
    <n v="22"/>
    <s v="Raleigh NC"/>
    <x v="6"/>
    <s v="Georgia Plus"/>
    <n v="1"/>
    <n v="1"/>
    <n v="0"/>
    <n v="-78.638178699999997"/>
    <n v="35.779589700000002"/>
    <s v="2021-06"/>
  </r>
  <r>
    <n v="23"/>
    <s v="Charleston SC"/>
    <x v="7"/>
    <s v="Georgia Plus"/>
    <n v="1"/>
    <n v="1"/>
    <n v="0"/>
    <n v="-79.931051199999999"/>
    <n v="32.776474899999997"/>
    <s v="2023-05"/>
  </r>
  <r>
    <n v="24"/>
    <s v="Columbia SC"/>
    <x v="7"/>
    <s v="Georgia Plus"/>
    <n v="1"/>
    <n v="1"/>
    <n v="0"/>
    <n v="-81.034814400000002"/>
    <n v="34.000710400000003"/>
    <s v="2023-05"/>
  </r>
  <r>
    <n v="25"/>
    <s v="Knoxville TN"/>
    <x v="8"/>
    <s v="Georgia Plus"/>
    <n v="1"/>
    <n v="1"/>
    <n v="0"/>
    <n v="-83.9207392"/>
    <n v="35.960638400000001"/>
    <s v="2023-05"/>
  </r>
  <r>
    <n v="26"/>
    <s v="Nashville TN"/>
    <x v="8"/>
    <s v="Georgia Plus"/>
    <n v="1"/>
    <n v="1"/>
    <n v="0"/>
    <n v="-86.781601600000002"/>
    <n v="36.162663799999997"/>
    <s v="2023-05"/>
  </r>
  <r>
    <n v="27"/>
    <s v="Honolulu HI"/>
    <x v="9"/>
    <s v="Hawaii State"/>
    <n v="0"/>
    <n v="0"/>
    <n v="2"/>
    <n v="-157.8583333"/>
    <n v="21.306944399999999"/>
    <m/>
  </r>
  <r>
    <n v="28"/>
    <s v="Chicago IL"/>
    <x v="10"/>
    <s v="Indiana Plus"/>
    <n v="1"/>
    <n v="1"/>
    <n v="0"/>
    <n v="-87.629798199999996"/>
    <n v="41.878113599999999"/>
    <s v="2022-08"/>
  </r>
  <r>
    <n v="29"/>
    <s v="Indianapolis IN"/>
    <x v="11"/>
    <s v="Indiana Plus"/>
    <n v="1"/>
    <n v="1"/>
    <n v="0"/>
    <n v="-86.158068"/>
    <n v="39.768402999999999"/>
    <s v="2021-10"/>
  </r>
  <r>
    <n v="30"/>
    <s v="Frankfort KY"/>
    <x v="12"/>
    <s v="Indiana Plus"/>
    <n v="1"/>
    <n v="1"/>
    <n v="0"/>
    <n v="-84.873283499999999"/>
    <n v="38.200905499999998"/>
    <s v="2021-10"/>
  </r>
  <r>
    <n v="31"/>
    <s v="Louisville KY"/>
    <x v="12"/>
    <s v="Indiana Plus"/>
    <n v="1"/>
    <n v="1"/>
    <n v="0"/>
    <n v="-85.758455699999999"/>
    <n v="38.252664699999997"/>
    <s v="2021-10"/>
  </r>
  <r>
    <n v="32"/>
    <s v="Detroit MI"/>
    <x v="13"/>
    <s v="Indiana Plus"/>
    <n v="1"/>
    <n v="1"/>
    <n v="0"/>
    <n v="-83.0457538"/>
    <n v="42.331426999999998"/>
    <s v="2022-08"/>
  </r>
  <r>
    <n v="33"/>
    <s v="Grand Rapids MI"/>
    <x v="13"/>
    <s v="Indiana Plus"/>
    <n v="1"/>
    <n v="1"/>
    <n v="0"/>
    <n v="-85.668086299999999"/>
    <n v="42.9633599"/>
    <s v="2022-08"/>
  </r>
  <r>
    <n v="34"/>
    <s v="Lansing MI"/>
    <x v="13"/>
    <s v="Indiana Plus"/>
    <n v="1"/>
    <n v="1"/>
    <n v="0"/>
    <n v="-84.555534699999995"/>
    <n v="42.732534999999999"/>
    <s v="2022-08"/>
  </r>
  <r>
    <n v="35"/>
    <s v="Cincinnati OH"/>
    <x v="14"/>
    <s v="Indiana Plus"/>
    <n v="1"/>
    <n v="1"/>
    <n v="0"/>
    <n v="-84.512019600000002"/>
    <n v="39.103118199999997"/>
    <s v="2021-10"/>
  </r>
  <r>
    <n v="36"/>
    <s v="Cleveland OH"/>
    <x v="14"/>
    <s v="Indiana Plus"/>
    <n v="1"/>
    <n v="1"/>
    <n v="0"/>
    <n v="-81.694360500000002"/>
    <n v="41.499319999999997"/>
    <s v="2022-08"/>
  </r>
  <r>
    <n v="37"/>
    <s v="Columbus OH"/>
    <x v="14"/>
    <s v="Indiana Plus"/>
    <n v="1"/>
    <n v="1"/>
    <n v="0"/>
    <n v="-82.998794200000006"/>
    <n v="39.961175500000003"/>
    <s v="2021-10"/>
  </r>
  <r>
    <n v="38"/>
    <s v="Pittsburgh PA"/>
    <x v="15"/>
    <s v="Indiana Plus"/>
    <n v="1"/>
    <n v="1"/>
    <n v="0"/>
    <n v="-79.995886400000003"/>
    <n v="40.440624800000002"/>
    <s v="2022-08"/>
  </r>
  <r>
    <n v="39"/>
    <s v="Green Bay WI"/>
    <x v="16"/>
    <s v="Indiana Plus"/>
    <n v="1"/>
    <n v="1"/>
    <n v="0"/>
    <n v="-88.013295799999995"/>
    <n v="44.5133188"/>
    <s v="2022-08"/>
  </r>
  <r>
    <n v="40"/>
    <s v="Madison WI"/>
    <x v="16"/>
    <s v="Indiana Plus"/>
    <n v="1"/>
    <n v="1"/>
    <n v="0"/>
    <n v="-89.401230200000001"/>
    <n v="43.073051700000001"/>
    <s v="2022-08"/>
  </r>
  <r>
    <n v="41"/>
    <s v="Milwaukee WI"/>
    <x v="16"/>
    <s v="Indiana Plus"/>
    <n v="1"/>
    <n v="1"/>
    <n v="0"/>
    <n v="-87.906473599999998"/>
    <n v="43.038902499999999"/>
    <s v="2022-08"/>
  </r>
  <r>
    <n v="42"/>
    <s v="Charleston WV"/>
    <x v="17"/>
    <s v="Indiana Plus"/>
    <n v="1"/>
    <n v="1"/>
    <n v="0"/>
    <n v="-81.6326234"/>
    <n v="38.349819500000002"/>
    <s v="2021-10"/>
  </r>
  <r>
    <n v="43"/>
    <s v="Fayetteville AR"/>
    <x v="18"/>
    <s v="Louisiana Plus"/>
    <n v="0"/>
    <n v="0"/>
    <n v="2"/>
    <n v="-94.157853000000003"/>
    <n v="36.066241900000001"/>
    <m/>
  </r>
  <r>
    <n v="44"/>
    <s v="Little Rock AR"/>
    <x v="18"/>
    <s v="Louisiana Plus"/>
    <n v="0"/>
    <n v="0"/>
    <n v="2"/>
    <n v="-92.289594800000003"/>
    <n v="34.746480900000002"/>
    <m/>
  </r>
  <r>
    <n v="45"/>
    <s v="Baton Rouge LA"/>
    <x v="19"/>
    <s v="Louisiana Plus"/>
    <n v="1"/>
    <n v="0"/>
    <n v="1"/>
    <n v="-91.187146600000005"/>
    <n v="30.451467699999998"/>
    <m/>
  </r>
  <r>
    <n v="46"/>
    <s v="New Orleans LA"/>
    <x v="19"/>
    <s v="Louisiana Plus"/>
    <n v="1"/>
    <n v="1"/>
    <n v="0"/>
    <n v="-90.071532300000001"/>
    <n v="29.951065799999999"/>
    <s v="2022-03"/>
  </r>
  <r>
    <n v="47"/>
    <s v="Gulfport MS"/>
    <x v="20"/>
    <s v="Louisiana Plus"/>
    <n v="0"/>
    <n v="0"/>
    <n v="2"/>
    <n v="-89.0928155"/>
    <n v="30.3674198"/>
    <m/>
  </r>
  <r>
    <n v="48"/>
    <s v="Jackson MS"/>
    <x v="20"/>
    <s v="Louisiana Plus"/>
    <n v="1"/>
    <n v="0"/>
    <n v="1"/>
    <n v="-90.184810299999995"/>
    <n v="32.298757299999998"/>
    <m/>
  </r>
  <r>
    <n v="49"/>
    <s v="Memphis TN"/>
    <x v="8"/>
    <s v="Louisiana Plus"/>
    <n v="0"/>
    <n v="0"/>
    <n v="2"/>
    <n v="-90.048980099999994"/>
    <n v="35.149534299999999"/>
    <m/>
  </r>
  <r>
    <n v="50"/>
    <s v="Austin TX"/>
    <x v="21"/>
    <s v="Louisiana Plus"/>
    <n v="1"/>
    <n v="0"/>
    <n v="1"/>
    <n v="-97.743060799999995"/>
    <n v="30.267153"/>
    <m/>
  </r>
  <r>
    <n v="51"/>
    <s v="Dallas TX"/>
    <x v="21"/>
    <s v="Louisiana Plus"/>
    <n v="1"/>
    <n v="0"/>
    <n v="1"/>
    <n v="-96.796987900000005"/>
    <n v="32.776664199999999"/>
    <m/>
  </r>
  <r>
    <n v="52"/>
    <s v="Houston TX"/>
    <x v="21"/>
    <s v="Louisiana Plus"/>
    <n v="1"/>
    <n v="0"/>
    <n v="1"/>
    <n v="-95.369802800000002"/>
    <n v="29.7604267"/>
    <m/>
  </r>
  <r>
    <n v="53"/>
    <s v="San Antonio TX"/>
    <x v="21"/>
    <s v="Louisiana Plus"/>
    <n v="1"/>
    <n v="0"/>
    <n v="1"/>
    <n v="-98.493628200000003"/>
    <n v="29.424121899999999"/>
    <m/>
  </r>
  <r>
    <n v="54"/>
    <s v="Duluth MN"/>
    <x v="22"/>
    <s v="Minnesota Plus"/>
    <n v="0"/>
    <n v="0"/>
    <n v="2"/>
    <n v="-92.100485199999994"/>
    <n v="46.786671900000002"/>
    <m/>
  </r>
  <r>
    <n v="55"/>
    <s v="Minneapolis MN"/>
    <x v="22"/>
    <s v="Minnesota Plus"/>
    <n v="0"/>
    <n v="0"/>
    <n v="2"/>
    <n v="-93.265010799999999"/>
    <n v="44.977753"/>
    <m/>
  </r>
  <r>
    <n v="56"/>
    <s v="Bismarck ND"/>
    <x v="23"/>
    <s v="Minnesota Plus"/>
    <n v="0"/>
    <n v="0"/>
    <n v="2"/>
    <n v="-100.7837392"/>
    <n v="46.808326800000003"/>
    <m/>
  </r>
  <r>
    <n v="57"/>
    <s v="Fargo ND"/>
    <x v="23"/>
    <s v="Minnesota Plus"/>
    <n v="0"/>
    <n v="0"/>
    <n v="2"/>
    <n v="-96.789803399999997"/>
    <n v="46.877186299999998"/>
    <m/>
  </r>
  <r>
    <n v="58"/>
    <s v="Pierre SD"/>
    <x v="24"/>
    <s v="Minnesota Plus"/>
    <n v="0"/>
    <n v="0"/>
    <n v="2"/>
    <n v="-100.3537522"/>
    <n v="44.366787600000002"/>
    <m/>
  </r>
  <r>
    <n v="59"/>
    <s v="Sioux Falls SD"/>
    <x v="24"/>
    <s v="Minnesota Plus"/>
    <n v="0"/>
    <n v="0"/>
    <n v="2"/>
    <n v="-96.731264999999993"/>
    <n v="43.546022299999997"/>
    <m/>
  </r>
  <r>
    <n v="60"/>
    <s v="Davenport IA"/>
    <x v="25"/>
    <s v="Missouri Plus"/>
    <n v="1"/>
    <n v="1"/>
    <n v="0"/>
    <n v="-90.577636699999999"/>
    <n v="41.523643700000001"/>
    <s v="2022-08"/>
  </r>
  <r>
    <n v="61"/>
    <s v="Des Moines IA"/>
    <x v="25"/>
    <s v="Missouri Plus"/>
    <n v="1"/>
    <n v="1"/>
    <n v="0"/>
    <n v="-93.6249593"/>
    <n v="41.586835299999997"/>
    <s v="2021-10"/>
  </r>
  <r>
    <n v="62"/>
    <s v="Springfield IL"/>
    <x v="10"/>
    <s v="Missouri Plus"/>
    <n v="1"/>
    <n v="1"/>
    <n v="0"/>
    <n v="-89.650148099999996"/>
    <n v="39.781721300000001"/>
    <s v="2021-10"/>
  </r>
  <r>
    <n v="63"/>
    <s v="Topeka KS"/>
    <x v="26"/>
    <s v="Missouri Plus"/>
    <n v="1"/>
    <n v="1"/>
    <n v="0"/>
    <n v="-95.675157600000006"/>
    <n v="39.047345100000001"/>
    <s v="2021-10"/>
  </r>
  <r>
    <n v="64"/>
    <s v="Wichita KS"/>
    <x v="26"/>
    <s v="Missouri Plus"/>
    <n v="0"/>
    <n v="0"/>
    <n v="2"/>
    <n v="-97.330053000000007"/>
    <n v="37.687176100000002"/>
    <m/>
  </r>
  <r>
    <n v="65"/>
    <s v="Jefferson City MO"/>
    <x v="27"/>
    <s v="Missouri Plus"/>
    <n v="1"/>
    <n v="1"/>
    <n v="0"/>
    <n v="-92.173516399999997"/>
    <n v="38.576701700000001"/>
    <s v="2021-10"/>
  </r>
  <r>
    <n v="66"/>
    <s v="Kansas City MO"/>
    <x v="27"/>
    <s v="Missouri Plus"/>
    <n v="1"/>
    <n v="1"/>
    <n v="0"/>
    <n v="-94.578566699999996"/>
    <n v="39.099726500000003"/>
    <s v="2021-10"/>
  </r>
  <r>
    <n v="67"/>
    <s v="St Louis MO"/>
    <x v="27"/>
    <s v="Missouri Plus"/>
    <n v="1"/>
    <n v="1"/>
    <n v="0"/>
    <n v="-90.199404200000004"/>
    <n v="38.627002500000003"/>
    <s v="2021-10"/>
  </r>
  <r>
    <n v="68"/>
    <s v="Lincoln NE"/>
    <x v="28"/>
    <s v="Missouri Plus"/>
    <n v="1"/>
    <n v="1"/>
    <n v="0"/>
    <n v="-96.702595500000001"/>
    <n v="40.813616000000003"/>
    <s v="2021-10"/>
  </r>
  <r>
    <n v="69"/>
    <s v="Omaha NE"/>
    <x v="28"/>
    <s v="Missouri Plus"/>
    <n v="1"/>
    <n v="1"/>
    <n v="0"/>
    <n v="-95.934503399999997"/>
    <n v="41.2565369"/>
    <s v="2021-10"/>
  </r>
  <r>
    <n v="70"/>
    <s v="Oklahoma City OK"/>
    <x v="29"/>
    <s v="Missouri Plus"/>
    <n v="0"/>
    <n v="0"/>
    <n v="2"/>
    <n v="-97.5164276"/>
    <n v="35.467560200000001"/>
    <m/>
  </r>
  <r>
    <n v="71"/>
    <s v="Tulsa OK"/>
    <x v="29"/>
    <s v="Missouri Plus"/>
    <n v="0"/>
    <n v="0"/>
    <n v="2"/>
    <n v="-95.992774999999995"/>
    <n v="36.153981600000002"/>
    <m/>
  </r>
  <r>
    <n v="72"/>
    <s v="Phoenix AZ"/>
    <x v="30"/>
    <s v="New Mexico Plus"/>
    <n v="1"/>
    <n v="0"/>
    <n v="1"/>
    <n v="-112.0740373"/>
    <n v="33.448377100000002"/>
    <m/>
  </r>
  <r>
    <n v="73"/>
    <s v="Tucson AZ"/>
    <x v="30"/>
    <s v="New Mexico Plus"/>
    <n v="0"/>
    <n v="0"/>
    <n v="2"/>
    <n v="-110.9747108"/>
    <n v="32.222606599999999"/>
    <m/>
  </r>
  <r>
    <n v="74"/>
    <s v="Albuquerque NM"/>
    <x v="31"/>
    <s v="New Mexico Plus"/>
    <n v="1"/>
    <n v="1"/>
    <n v="0"/>
    <n v="-106.65042200000001"/>
    <n v="35.084385900000001"/>
    <s v="2022-09"/>
  </r>
  <r>
    <n v="75"/>
    <s v="Santa Fe NM"/>
    <x v="31"/>
    <s v="New Mexico Plus"/>
    <n v="1"/>
    <n v="1"/>
    <n v="0"/>
    <n v="-105.937799"/>
    <n v="35.686975199999999"/>
    <s v="2022-09"/>
  </r>
  <r>
    <n v="76"/>
    <s v="Taos NM"/>
    <x v="31"/>
    <s v="New Mexico Plus"/>
    <n v="1"/>
    <n v="1"/>
    <n v="0"/>
    <n v="-105.576667"/>
    <n v="36.393889000000001"/>
    <s v="2022-09"/>
  </r>
  <r>
    <n v="77"/>
    <s v="Las Vegas NV"/>
    <x v="2"/>
    <s v="New Mexico Plus"/>
    <n v="1"/>
    <n v="1"/>
    <n v="0"/>
    <n v="-115.1398296"/>
    <n v="36.169941199999997"/>
    <s v="2021-06"/>
  </r>
  <r>
    <n v="78"/>
    <s v="El Paso TX"/>
    <x v="21"/>
    <s v="New Mexico Plus"/>
    <n v="1"/>
    <n v="0"/>
    <n v="1"/>
    <n v="-106.4850217"/>
    <n v="31.761877800000001"/>
    <m/>
  </r>
  <r>
    <n v="79"/>
    <s v="St George UT"/>
    <x v="32"/>
    <s v="New Mexico Plus"/>
    <n v="0"/>
    <n v="0"/>
    <n v="2"/>
    <n v="-113.5684164"/>
    <n v="37.096527799999997"/>
    <m/>
  </r>
  <r>
    <n v="80"/>
    <s v="Hartford CT"/>
    <x v="33"/>
    <s v="Northeast Plus"/>
    <n v="1"/>
    <n v="1"/>
    <n v="0"/>
    <n v="-72.673372299999997"/>
    <n v="41.765804299999999"/>
    <s v="2021-05"/>
  </r>
  <r>
    <n v="81"/>
    <s v="Washington DC"/>
    <x v="34"/>
    <s v="Northeast Plus"/>
    <n v="1"/>
    <n v="1"/>
    <n v="0"/>
    <n v="-77.036870699999994"/>
    <n v="38.907192299999998"/>
    <s v="2021-00"/>
  </r>
  <r>
    <n v="82"/>
    <s v="Dover DE"/>
    <x v="35"/>
    <s v="Northeast Plus"/>
    <n v="1"/>
    <n v="1"/>
    <n v="0"/>
    <n v="-75.524368199999998"/>
    <n v="39.158168000000003"/>
    <s v="2022-04"/>
  </r>
  <r>
    <n v="83"/>
    <s v="Boston MA"/>
    <x v="36"/>
    <s v="Northeast Plus"/>
    <n v="1"/>
    <n v="1"/>
    <n v="0"/>
    <n v="-71.058880099999996"/>
    <n v="42.360082499999997"/>
    <s v="2021-05"/>
  </r>
  <r>
    <n v="84"/>
    <s v="Annapolis MD"/>
    <x v="37"/>
    <s v="Northeast Plus"/>
    <n v="1"/>
    <n v="1"/>
    <n v="0"/>
    <n v="-76.492182900000003"/>
    <n v="38.978445299999997"/>
    <s v="2021-08"/>
  </r>
  <r>
    <n v="85"/>
    <s v="Baltimore MD"/>
    <x v="37"/>
    <s v="Northeast Plus"/>
    <n v="1"/>
    <n v="1"/>
    <n v="0"/>
    <n v="-76.612189299999997"/>
    <n v="39.290384799999998"/>
    <s v="2022-08"/>
  </r>
  <r>
    <n v="86"/>
    <s v="Augusta ME"/>
    <x v="38"/>
    <s v="Northeast Plus"/>
    <n v="1"/>
    <n v="1"/>
    <n v="0"/>
    <n v="-69.779489699999999"/>
    <n v="44.310624099999998"/>
    <s v="2021-05"/>
  </r>
  <r>
    <n v="87"/>
    <s v="Portland ME"/>
    <x v="38"/>
    <s v="Northeast Plus"/>
    <n v="1"/>
    <n v="1"/>
    <n v="0"/>
    <n v="-70.256818899999999"/>
    <n v="43.659099300000001"/>
    <s v="2021-05"/>
  </r>
  <r>
    <n v="88"/>
    <s v="Concord NH"/>
    <x v="39"/>
    <s v="Northeast Plus"/>
    <n v="1"/>
    <n v="1"/>
    <n v="0"/>
    <n v="-71.537571799999995"/>
    <n v="43.208136600000003"/>
    <s v="2021-05"/>
  </r>
  <r>
    <n v="89"/>
    <s v="Trenton NJ"/>
    <x v="40"/>
    <s v="Northeast Plus"/>
    <n v="1"/>
    <n v="1"/>
    <n v="0"/>
    <n v="-74.759716999999995"/>
    <n v="40.220582399999998"/>
    <s v="2021-05"/>
  </r>
  <r>
    <n v="90"/>
    <s v="Albany NY"/>
    <x v="41"/>
    <s v="Northeast Plus"/>
    <n v="1"/>
    <n v="1"/>
    <n v="0"/>
    <n v="-73.756231700000001"/>
    <n v="42.652579299999999"/>
    <s v="2021-05"/>
  </r>
  <r>
    <n v="91"/>
    <s v="Buffalo NY"/>
    <x v="41"/>
    <s v="Northeast Plus"/>
    <n v="1"/>
    <n v="1"/>
    <n v="0"/>
    <n v="-78.878368899999998"/>
    <n v="42.886446800000002"/>
    <s v="2021-05"/>
  </r>
  <r>
    <n v="92"/>
    <s v="New York NY"/>
    <x v="41"/>
    <s v="Northeast Plus"/>
    <n v="1"/>
    <n v="1"/>
    <n v="0"/>
    <n v="-74.005972799999995"/>
    <n v="40.712775299999997"/>
    <s v="2021-11"/>
  </r>
  <r>
    <n v="93"/>
    <s v="Rochester NY"/>
    <x v="41"/>
    <s v="Northeast Plus"/>
    <n v="1"/>
    <n v="1"/>
    <n v="0"/>
    <n v="-77.608846499999999"/>
    <n v="43.156577900000002"/>
    <s v="2021-05"/>
  </r>
  <r>
    <n v="94"/>
    <s v="Harrisburg PA"/>
    <x v="15"/>
    <s v="Northeast Plus"/>
    <n v="1"/>
    <n v="1"/>
    <n v="0"/>
    <n v="-76.8867008"/>
    <n v="40.273191099999998"/>
    <s v="2021-05"/>
  </r>
  <r>
    <n v="95"/>
    <s v="Philadelphia PA"/>
    <x v="15"/>
    <s v="Northeast Plus"/>
    <n v="1"/>
    <n v="1"/>
    <n v="0"/>
    <n v="-75.165221500000001"/>
    <n v="39.9525839"/>
    <s v="2021-05"/>
  </r>
  <r>
    <n v="96"/>
    <s v="Providence RI"/>
    <x v="42"/>
    <s v="Northeast Plus"/>
    <n v="1"/>
    <n v="1"/>
    <n v="0"/>
    <n v="-71.4128343"/>
    <n v="41.823989099999999"/>
    <s v="2021-05"/>
  </r>
  <r>
    <n v="97"/>
    <s v="Charlottesville VA"/>
    <x v="43"/>
    <s v="Northeast Plus"/>
    <n v="1"/>
    <n v="1"/>
    <n v="0"/>
    <n v="-78.476678100000001"/>
    <n v="38.029305899999997"/>
    <s v="2021-05"/>
  </r>
  <r>
    <n v="98"/>
    <s v="Norfolk VA"/>
    <x v="43"/>
    <s v="Northeast Plus"/>
    <n v="1"/>
    <n v="1"/>
    <n v="0"/>
    <n v="-76.285872600000005"/>
    <n v="36.850768899999998"/>
    <s v="2023-05"/>
  </r>
  <r>
    <n v="99"/>
    <s v="Richmond VA"/>
    <x v="43"/>
    <s v="Northeast Plus"/>
    <n v="1"/>
    <n v="1"/>
    <n v="0"/>
    <n v="-77.436048099999994"/>
    <n v="37.540724599999997"/>
    <s v="2021-10"/>
  </r>
  <r>
    <n v="100"/>
    <s v="Burlington VT"/>
    <x v="44"/>
    <s v="Northeast Plus"/>
    <n v="1"/>
    <n v="1"/>
    <n v="0"/>
    <n v="-73.212072000000006"/>
    <n v="44.475882499999997"/>
    <s v="2021-05"/>
  </r>
  <r>
    <n v="101"/>
    <s v="Montpelier VT"/>
    <x v="44"/>
    <s v="Northeast Plus"/>
    <n v="1"/>
    <n v="1"/>
    <n v="0"/>
    <n v="-72.575386899999998"/>
    <n v="44.260059300000002"/>
    <s v="2021-05"/>
  </r>
  <r>
    <n v="102"/>
    <s v="Portland OR"/>
    <x v="45"/>
    <s v="Oregon Plus"/>
    <n v="1"/>
    <n v="0"/>
    <n v="1"/>
    <n v="-122.6783853"/>
    <n v="45.515231999999997"/>
    <m/>
  </r>
  <r>
    <n v="103"/>
    <s v="Salem OR"/>
    <x v="45"/>
    <s v="Oregon Plus"/>
    <n v="0"/>
    <n v="0"/>
    <n v="2"/>
    <n v="-123.03509630000001"/>
    <n v="44.942897500000001"/>
    <m/>
  </r>
  <r>
    <n v="104"/>
    <s v="Olympia WA"/>
    <x v="46"/>
    <s v="Oregon Plus"/>
    <n v="0"/>
    <n v="0"/>
    <n v="2"/>
    <n v="-122.90069509999999"/>
    <n v="47.037874100000003"/>
    <m/>
  </r>
  <r>
    <n v="105"/>
    <s v="Seattle WA"/>
    <x v="46"/>
    <s v="Oregon Plus"/>
    <n v="1"/>
    <n v="0"/>
    <n v="1"/>
    <n v="-122.3320708"/>
    <n v="47.606209499999999"/>
    <m/>
  </r>
  <r>
    <n v="106"/>
    <s v="San Juan PR"/>
    <x v="47"/>
    <s v="Puerto Rico"/>
    <n v="1"/>
    <n v="0"/>
    <n v="1"/>
    <n v="-66.105735499999994"/>
    <n v="18.465539400000001"/>
    <m/>
  </r>
  <r>
    <n v="107"/>
    <s v="Denver CO"/>
    <x v="48"/>
    <s v="Wyoming Plus"/>
    <n v="0"/>
    <n v="0"/>
    <n v="2"/>
    <n v="-104.990251"/>
    <n v="39.739235800000003"/>
    <m/>
  </r>
  <r>
    <n v="108"/>
    <s v="Grand Junction CO"/>
    <x v="48"/>
    <s v="Wyoming Plus"/>
    <n v="0"/>
    <n v="0"/>
    <n v="2"/>
    <n v="-108.5506486"/>
    <n v="39.0638705"/>
    <m/>
  </r>
  <r>
    <n v="109"/>
    <s v="Boise ID"/>
    <x v="49"/>
    <s v="Wyoming Plus"/>
    <n v="0"/>
    <n v="0"/>
    <n v="2"/>
    <n v="-116.2023137"/>
    <n v="43.615018599999999"/>
    <m/>
  </r>
  <r>
    <n v="110"/>
    <s v="Idaho Falls ID"/>
    <x v="49"/>
    <s v="Wyoming Plus"/>
    <n v="0"/>
    <n v="0"/>
    <n v="2"/>
    <n v="-112.0407584"/>
    <n v="43.492660700000002"/>
    <m/>
  </r>
  <r>
    <n v="111"/>
    <s v="Billings MT"/>
    <x v="50"/>
    <s v="Wyoming Plus"/>
    <n v="0"/>
    <n v="0"/>
    <n v="2"/>
    <n v="-108.5006904"/>
    <n v="45.783285599999999"/>
    <m/>
  </r>
  <r>
    <n v="112"/>
    <s v="Helena MT"/>
    <x v="50"/>
    <s v="Wyoming Plus"/>
    <n v="0"/>
    <n v="0"/>
    <n v="2"/>
    <n v="-112.03910569999999"/>
    <n v="46.589145199999997"/>
    <m/>
  </r>
  <r>
    <n v="113"/>
    <s v="Salt Lake City UT"/>
    <x v="32"/>
    <s v="Wyoming Plus"/>
    <n v="0"/>
    <n v="0"/>
    <n v="2"/>
    <n v="-111.89104740000001"/>
    <n v="40.760779300000003"/>
    <m/>
  </r>
  <r>
    <n v="114"/>
    <s v="Casper WY"/>
    <x v="51"/>
    <s v="Wyoming Plus"/>
    <n v="0"/>
    <n v="0"/>
    <n v="2"/>
    <n v="-106.2980824"/>
    <n v="42.848708999999999"/>
    <m/>
  </r>
  <r>
    <n v="115"/>
    <s v="Cheyenne WY"/>
    <x v="51"/>
    <s v="Wyoming Plus"/>
    <n v="0"/>
    <n v="0"/>
    <n v="2"/>
    <n v="-104.8202462"/>
    <n v="41.139981400000003"/>
    <m/>
  </r>
  <r>
    <m/>
    <m/>
    <x v="52"/>
    <m/>
    <m/>
    <m/>
    <m/>
    <m/>
    <m/>
    <m/>
  </r>
  <r>
    <m/>
    <m/>
    <x v="52"/>
    <m/>
    <m/>
    <m/>
    <m/>
    <m/>
    <m/>
    <m/>
  </r>
  <r>
    <m/>
    <m/>
    <x v="52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n v="1"/>
    <s v="Anchorage AK"/>
    <s v="AK"/>
    <x v="0"/>
    <n v="0"/>
    <n v="0"/>
  </r>
  <r>
    <n v="2"/>
    <s v="Juneau AK"/>
    <s v="AK"/>
    <x v="0"/>
    <n v="0"/>
    <n v="0"/>
  </r>
  <r>
    <n v="3"/>
    <s v="Fresno CA"/>
    <s v="CA"/>
    <x v="1"/>
    <n v="0"/>
    <n v="0"/>
  </r>
  <r>
    <n v="4"/>
    <s v="Los Angeles CA"/>
    <s v="CA"/>
    <x v="1"/>
    <n v="1"/>
    <n v="1"/>
  </r>
  <r>
    <n v="5"/>
    <s v="Riverside CA"/>
    <s v="CA"/>
    <x v="1"/>
    <n v="1"/>
    <n v="1"/>
  </r>
  <r>
    <n v="6"/>
    <s v="Sacramento CA"/>
    <s v="CA"/>
    <x v="1"/>
    <n v="1"/>
    <n v="0"/>
  </r>
  <r>
    <n v="7"/>
    <s v="San Diego CA"/>
    <s v="CA"/>
    <x v="1"/>
    <n v="1"/>
    <n v="1"/>
  </r>
  <r>
    <n v="8"/>
    <s v="San Francisco CA"/>
    <s v="CA"/>
    <x v="1"/>
    <n v="1"/>
    <n v="0"/>
  </r>
  <r>
    <n v="9"/>
    <s v="San Jose CA"/>
    <s v="CA"/>
    <x v="1"/>
    <n v="0"/>
    <n v="0"/>
  </r>
  <r>
    <n v="10"/>
    <s v="Carson City NV"/>
    <s v="NV"/>
    <x v="1"/>
    <n v="0"/>
    <n v="0"/>
  </r>
  <r>
    <n v="11"/>
    <s v="Jacksonville FL"/>
    <s v="FL"/>
    <x v="2"/>
    <n v="1"/>
    <n v="0"/>
  </r>
  <r>
    <n v="12"/>
    <s v="Key West FL"/>
    <s v="FL"/>
    <x v="2"/>
    <n v="0"/>
    <n v="0"/>
  </r>
  <r>
    <n v="13"/>
    <s v="Miami FL"/>
    <s v="FL"/>
    <x v="2"/>
    <n v="0"/>
    <n v="0"/>
  </r>
  <r>
    <n v="14"/>
    <s v="Orlando FL"/>
    <s v="FL"/>
    <x v="2"/>
    <n v="1"/>
    <n v="0"/>
  </r>
  <r>
    <n v="15"/>
    <s v="Tallahassee FL"/>
    <s v="FL"/>
    <x v="2"/>
    <n v="1"/>
    <n v="0"/>
  </r>
  <r>
    <n v="16"/>
    <s v="Tampa FL"/>
    <s v="FL"/>
    <x v="2"/>
    <n v="1"/>
    <n v="0"/>
  </r>
  <r>
    <n v="17"/>
    <s v="Birmingham AL"/>
    <s v="AL"/>
    <x v="3"/>
    <n v="1"/>
    <n v="1"/>
  </r>
  <r>
    <n v="18"/>
    <s v="Montgomery AL"/>
    <s v="AL"/>
    <x v="3"/>
    <n v="1"/>
    <n v="1"/>
  </r>
  <r>
    <n v="19"/>
    <s v="Atlanta GA"/>
    <s v="GA"/>
    <x v="3"/>
    <n v="1"/>
    <n v="1"/>
  </r>
  <r>
    <n v="20"/>
    <s v="Savannah GA"/>
    <s v="GA"/>
    <x v="3"/>
    <n v="1"/>
    <n v="1"/>
  </r>
  <r>
    <n v="21"/>
    <s v="Charlotte NC"/>
    <s v="NC"/>
    <x v="3"/>
    <n v="1"/>
    <n v="1"/>
  </r>
  <r>
    <n v="22"/>
    <s v="Raleigh NC"/>
    <s v="NC"/>
    <x v="3"/>
    <n v="1"/>
    <n v="1"/>
  </r>
  <r>
    <n v="23"/>
    <s v="Charleston SC"/>
    <s v="SC"/>
    <x v="3"/>
    <n v="1"/>
    <n v="1"/>
  </r>
  <r>
    <n v="24"/>
    <s v="Columbia SC"/>
    <s v="SC"/>
    <x v="3"/>
    <n v="1"/>
    <n v="1"/>
  </r>
  <r>
    <n v="25"/>
    <s v="Knoxville TN"/>
    <s v="TN"/>
    <x v="3"/>
    <n v="1"/>
    <n v="1"/>
  </r>
  <r>
    <n v="26"/>
    <s v="Nashville TN"/>
    <s v="TN"/>
    <x v="3"/>
    <n v="1"/>
    <n v="1"/>
  </r>
  <r>
    <n v="27"/>
    <s v="Honolulu HI"/>
    <s v="HI"/>
    <x v="4"/>
    <n v="0"/>
    <n v="0"/>
  </r>
  <r>
    <n v="28"/>
    <s v="Chicago IL"/>
    <s v="IL"/>
    <x v="5"/>
    <n v="1"/>
    <n v="1"/>
  </r>
  <r>
    <n v="29"/>
    <s v="Indianapolis IN"/>
    <s v="IN"/>
    <x v="5"/>
    <n v="1"/>
    <n v="1"/>
  </r>
  <r>
    <n v="30"/>
    <s v="Frankfort KY"/>
    <s v="KY"/>
    <x v="5"/>
    <n v="1"/>
    <n v="1"/>
  </r>
  <r>
    <n v="31"/>
    <s v="Louisville KY"/>
    <s v="KY"/>
    <x v="5"/>
    <n v="1"/>
    <n v="1"/>
  </r>
  <r>
    <n v="32"/>
    <s v="Detroit MI"/>
    <s v="MI"/>
    <x v="5"/>
    <n v="1"/>
    <n v="1"/>
  </r>
  <r>
    <n v="33"/>
    <s v="Grand Rapids MI"/>
    <s v="MI"/>
    <x v="5"/>
    <n v="1"/>
    <n v="1"/>
  </r>
  <r>
    <n v="34"/>
    <s v="Lansing MI"/>
    <s v="MI"/>
    <x v="5"/>
    <n v="1"/>
    <n v="1"/>
  </r>
  <r>
    <n v="35"/>
    <s v="Cincinnati OH"/>
    <s v="OH"/>
    <x v="5"/>
    <n v="1"/>
    <n v="1"/>
  </r>
  <r>
    <n v="36"/>
    <s v="Cleveland OH"/>
    <s v="OH"/>
    <x v="5"/>
    <n v="1"/>
    <n v="1"/>
  </r>
  <r>
    <n v="37"/>
    <s v="Columbus OH"/>
    <s v="OH"/>
    <x v="5"/>
    <n v="1"/>
    <n v="1"/>
  </r>
  <r>
    <n v="38"/>
    <s v="Pittsburgh PA"/>
    <s v="PA"/>
    <x v="5"/>
    <n v="1"/>
    <n v="1"/>
  </r>
  <r>
    <n v="39"/>
    <s v="Green Bay WI"/>
    <s v="WI"/>
    <x v="5"/>
    <n v="1"/>
    <n v="1"/>
  </r>
  <r>
    <n v="40"/>
    <s v="Madison WI"/>
    <s v="WI"/>
    <x v="5"/>
    <n v="1"/>
    <n v="1"/>
  </r>
  <r>
    <n v="41"/>
    <s v="Milwaukee WI"/>
    <s v="WI"/>
    <x v="5"/>
    <n v="1"/>
    <n v="1"/>
  </r>
  <r>
    <n v="42"/>
    <s v="Charleston WV"/>
    <s v="WV"/>
    <x v="5"/>
    <n v="1"/>
    <n v="1"/>
  </r>
  <r>
    <n v="43"/>
    <s v="Fayetteville AR"/>
    <s v="AR"/>
    <x v="6"/>
    <n v="0"/>
    <n v="0"/>
  </r>
  <r>
    <n v="44"/>
    <s v="Little Rock AR"/>
    <s v="AR"/>
    <x v="6"/>
    <n v="0"/>
    <n v="0"/>
  </r>
  <r>
    <n v="45"/>
    <s v="Baton Rouge LA"/>
    <s v="LA"/>
    <x v="6"/>
    <n v="1"/>
    <n v="0"/>
  </r>
  <r>
    <n v="46"/>
    <s v="New Orleans LA"/>
    <s v="LA"/>
    <x v="6"/>
    <n v="1"/>
    <n v="1"/>
  </r>
  <r>
    <n v="47"/>
    <s v="Gulfport MS"/>
    <s v="MS"/>
    <x v="6"/>
    <n v="0"/>
    <n v="0"/>
  </r>
  <r>
    <n v="48"/>
    <s v="Jackson MS"/>
    <s v="MS"/>
    <x v="6"/>
    <n v="1"/>
    <n v="0"/>
  </r>
  <r>
    <n v="49"/>
    <s v="Memphis TN"/>
    <s v="TN"/>
    <x v="6"/>
    <n v="0"/>
    <n v="0"/>
  </r>
  <r>
    <n v="50"/>
    <s v="Austin TX"/>
    <s v="TX"/>
    <x v="6"/>
    <n v="1"/>
    <n v="0"/>
  </r>
  <r>
    <n v="51"/>
    <s v="Dallas TX"/>
    <s v="TX"/>
    <x v="6"/>
    <n v="1"/>
    <n v="0"/>
  </r>
  <r>
    <n v="52"/>
    <s v="Houston TX"/>
    <s v="TX"/>
    <x v="6"/>
    <n v="1"/>
    <n v="0"/>
  </r>
  <r>
    <n v="53"/>
    <s v="San Antonio TX"/>
    <s v="TX"/>
    <x v="6"/>
    <n v="1"/>
    <n v="0"/>
  </r>
  <r>
    <n v="54"/>
    <s v="Duluth MN"/>
    <s v="MN"/>
    <x v="7"/>
    <n v="0"/>
    <n v="0"/>
  </r>
  <r>
    <n v="55"/>
    <s v="Minneapolis MN"/>
    <s v="MN"/>
    <x v="7"/>
    <n v="0"/>
    <n v="0"/>
  </r>
  <r>
    <n v="56"/>
    <s v="Bismarck ND"/>
    <s v="ND"/>
    <x v="7"/>
    <n v="0"/>
    <n v="0"/>
  </r>
  <r>
    <n v="57"/>
    <s v="Fargo ND"/>
    <s v="ND"/>
    <x v="7"/>
    <n v="0"/>
    <n v="0"/>
  </r>
  <r>
    <n v="58"/>
    <s v="Pierre SD"/>
    <s v="SD"/>
    <x v="7"/>
    <n v="0"/>
    <n v="0"/>
  </r>
  <r>
    <n v="59"/>
    <s v="Sioux Falls SD"/>
    <s v="SD"/>
    <x v="7"/>
    <n v="0"/>
    <n v="0"/>
  </r>
  <r>
    <n v="60"/>
    <s v="Davenport IA"/>
    <s v="IA"/>
    <x v="8"/>
    <n v="1"/>
    <n v="1"/>
  </r>
  <r>
    <n v="61"/>
    <s v="Des Moines IA"/>
    <s v="IA"/>
    <x v="8"/>
    <n v="1"/>
    <n v="1"/>
  </r>
  <r>
    <n v="62"/>
    <s v="Springfield IL"/>
    <s v="IL"/>
    <x v="8"/>
    <n v="1"/>
    <n v="1"/>
  </r>
  <r>
    <n v="63"/>
    <s v="Topeka KS"/>
    <s v="KS"/>
    <x v="8"/>
    <n v="1"/>
    <n v="1"/>
  </r>
  <r>
    <n v="64"/>
    <s v="Wichita KS"/>
    <s v="KS"/>
    <x v="8"/>
    <n v="0"/>
    <n v="0"/>
  </r>
  <r>
    <n v="65"/>
    <s v="Jefferson City MO"/>
    <s v="MO"/>
    <x v="8"/>
    <n v="1"/>
    <n v="1"/>
  </r>
  <r>
    <n v="66"/>
    <s v="Kansas City MO"/>
    <s v="MO"/>
    <x v="8"/>
    <n v="1"/>
    <n v="1"/>
  </r>
  <r>
    <n v="67"/>
    <s v="St Louis MO"/>
    <s v="MO"/>
    <x v="8"/>
    <n v="1"/>
    <n v="1"/>
  </r>
  <r>
    <n v="68"/>
    <s v="Lincoln NE"/>
    <s v="NE"/>
    <x v="8"/>
    <n v="1"/>
    <n v="1"/>
  </r>
  <r>
    <n v="69"/>
    <s v="Omaha NE"/>
    <s v="NE"/>
    <x v="8"/>
    <n v="1"/>
    <n v="1"/>
  </r>
  <r>
    <n v="70"/>
    <s v="Oklahoma City OK"/>
    <s v="OK"/>
    <x v="8"/>
    <n v="0"/>
    <n v="0"/>
  </r>
  <r>
    <n v="71"/>
    <s v="Tulsa OK"/>
    <s v="OK"/>
    <x v="8"/>
    <n v="0"/>
    <n v="0"/>
  </r>
  <r>
    <n v="72"/>
    <s v="Phoenix AZ"/>
    <s v="AZ"/>
    <x v="9"/>
    <n v="1"/>
    <n v="0"/>
  </r>
  <r>
    <n v="73"/>
    <s v="Tucson AZ"/>
    <s v="AZ"/>
    <x v="9"/>
    <n v="0"/>
    <n v="0"/>
  </r>
  <r>
    <n v="74"/>
    <s v="Albuquerque NM"/>
    <s v="NM"/>
    <x v="9"/>
    <n v="1"/>
    <n v="1"/>
  </r>
  <r>
    <n v="75"/>
    <s v="Santa Fe NM"/>
    <s v="NM"/>
    <x v="9"/>
    <n v="1"/>
    <n v="1"/>
  </r>
  <r>
    <n v="76"/>
    <s v="Taos NM"/>
    <s v="NM"/>
    <x v="9"/>
    <n v="1"/>
    <n v="1"/>
  </r>
  <r>
    <n v="77"/>
    <s v="Las Vegas NV"/>
    <s v="NV"/>
    <x v="9"/>
    <n v="1"/>
    <n v="1"/>
  </r>
  <r>
    <n v="78"/>
    <s v="El Paso TX"/>
    <s v="TX"/>
    <x v="9"/>
    <n v="1"/>
    <n v="0"/>
  </r>
  <r>
    <n v="79"/>
    <s v="St George UT"/>
    <s v="UT"/>
    <x v="9"/>
    <n v="0"/>
    <n v="0"/>
  </r>
  <r>
    <n v="80"/>
    <s v="Hartford CT"/>
    <s v="CT"/>
    <x v="10"/>
    <n v="1"/>
    <n v="1"/>
  </r>
  <r>
    <n v="81"/>
    <s v="Washington DC"/>
    <s v="DC"/>
    <x v="10"/>
    <n v="1"/>
    <n v="1"/>
  </r>
  <r>
    <n v="82"/>
    <s v="Dover DE"/>
    <s v="DE"/>
    <x v="10"/>
    <n v="1"/>
    <n v="1"/>
  </r>
  <r>
    <n v="83"/>
    <s v="Boston MA"/>
    <s v="MA"/>
    <x v="10"/>
    <n v="1"/>
    <n v="1"/>
  </r>
  <r>
    <n v="84"/>
    <s v="Annapolis MD"/>
    <s v="MD"/>
    <x v="10"/>
    <n v="1"/>
    <n v="1"/>
  </r>
  <r>
    <n v="85"/>
    <s v="Baltimore MD"/>
    <s v="MD"/>
    <x v="10"/>
    <n v="1"/>
    <n v="1"/>
  </r>
  <r>
    <n v="86"/>
    <s v="Augusta ME"/>
    <s v="ME"/>
    <x v="10"/>
    <n v="1"/>
    <n v="1"/>
  </r>
  <r>
    <n v="87"/>
    <s v="Portland ME"/>
    <s v="ME"/>
    <x v="10"/>
    <n v="1"/>
    <n v="1"/>
  </r>
  <r>
    <n v="88"/>
    <s v="Concord NH"/>
    <s v="NH"/>
    <x v="10"/>
    <n v="1"/>
    <n v="1"/>
  </r>
  <r>
    <n v="89"/>
    <s v="Trenton NJ"/>
    <s v="NJ"/>
    <x v="10"/>
    <n v="1"/>
    <n v="1"/>
  </r>
  <r>
    <n v="90"/>
    <s v="Albany NY"/>
    <s v="NY"/>
    <x v="10"/>
    <n v="1"/>
    <n v="1"/>
  </r>
  <r>
    <n v="91"/>
    <s v="Buffalo NY"/>
    <s v="NY"/>
    <x v="10"/>
    <n v="1"/>
    <n v="1"/>
  </r>
  <r>
    <n v="92"/>
    <s v="New York NY"/>
    <s v="NY"/>
    <x v="10"/>
    <n v="1"/>
    <n v="1"/>
  </r>
  <r>
    <n v="93"/>
    <s v="Rochester NY"/>
    <s v="NY"/>
    <x v="10"/>
    <n v="1"/>
    <n v="1"/>
  </r>
  <r>
    <n v="94"/>
    <s v="Harrisburg PA"/>
    <s v="PA"/>
    <x v="10"/>
    <n v="1"/>
    <n v="1"/>
  </r>
  <r>
    <n v="95"/>
    <s v="Philadelphia PA"/>
    <s v="PA"/>
    <x v="10"/>
    <n v="1"/>
    <n v="1"/>
  </r>
  <r>
    <n v="96"/>
    <s v="Providence RI"/>
    <s v="RI"/>
    <x v="10"/>
    <n v="1"/>
    <n v="1"/>
  </r>
  <r>
    <n v="97"/>
    <s v="Charlottesville VA"/>
    <s v="VA"/>
    <x v="10"/>
    <n v="1"/>
    <n v="1"/>
  </r>
  <r>
    <n v="98"/>
    <s v="Norfolk VA"/>
    <s v="VA"/>
    <x v="10"/>
    <n v="1"/>
    <n v="1"/>
  </r>
  <r>
    <n v="99"/>
    <s v="Richmond VA"/>
    <s v="VA"/>
    <x v="10"/>
    <n v="1"/>
    <n v="1"/>
  </r>
  <r>
    <n v="100"/>
    <s v="Burlington VT"/>
    <s v="VT"/>
    <x v="10"/>
    <n v="1"/>
    <n v="1"/>
  </r>
  <r>
    <n v="101"/>
    <s v="Montpelier VT"/>
    <s v="VT"/>
    <x v="10"/>
    <n v="1"/>
    <n v="1"/>
  </r>
  <r>
    <n v="102"/>
    <s v="Portland OR"/>
    <s v="OR"/>
    <x v="11"/>
    <n v="1"/>
    <n v="0"/>
  </r>
  <r>
    <n v="103"/>
    <s v="Salem OR"/>
    <s v="OR"/>
    <x v="11"/>
    <n v="0"/>
    <n v="0"/>
  </r>
  <r>
    <n v="104"/>
    <s v="Olympia WA"/>
    <s v="WA"/>
    <x v="11"/>
    <n v="0"/>
    <n v="0"/>
  </r>
  <r>
    <n v="105"/>
    <s v="Seattle WA"/>
    <s v="WA"/>
    <x v="11"/>
    <n v="1"/>
    <n v="0"/>
  </r>
  <r>
    <n v="106"/>
    <s v="San Juan PR"/>
    <s v="PR"/>
    <x v="12"/>
    <n v="1"/>
    <n v="0"/>
  </r>
  <r>
    <n v="107"/>
    <s v="Denver CO"/>
    <s v="CO"/>
    <x v="13"/>
    <n v="0"/>
    <n v="0"/>
  </r>
  <r>
    <n v="108"/>
    <s v="Grand Junction CO"/>
    <s v="CO"/>
    <x v="13"/>
    <n v="0"/>
    <n v="0"/>
  </r>
  <r>
    <n v="109"/>
    <s v="Boise ID"/>
    <s v="ID"/>
    <x v="13"/>
    <n v="0"/>
    <n v="0"/>
  </r>
  <r>
    <n v="110"/>
    <s v="Idaho Falls ID"/>
    <s v="ID"/>
    <x v="13"/>
    <n v="0"/>
    <n v="0"/>
  </r>
  <r>
    <n v="111"/>
    <s v="Billings MT"/>
    <s v="MT"/>
    <x v="13"/>
    <n v="0"/>
    <n v="0"/>
  </r>
  <r>
    <n v="112"/>
    <s v="Helena MT"/>
    <s v="MT"/>
    <x v="13"/>
    <n v="0"/>
    <n v="0"/>
  </r>
  <r>
    <n v="113"/>
    <s v="Salt Lake City UT"/>
    <s v="UT"/>
    <x v="13"/>
    <n v="0"/>
    <n v="0"/>
  </r>
  <r>
    <n v="114"/>
    <s v="Casper WY"/>
    <s v="WY"/>
    <x v="13"/>
    <n v="0"/>
    <n v="0"/>
  </r>
  <r>
    <n v="115"/>
    <s v="Cheyenne WY"/>
    <s v="WY"/>
    <x v="13"/>
    <n v="0"/>
    <n v="0"/>
  </r>
  <r>
    <m/>
    <m/>
    <m/>
    <x v="14"/>
    <m/>
    <m/>
  </r>
  <r>
    <m/>
    <m/>
    <m/>
    <x v="14"/>
    <m/>
    <m/>
  </r>
  <r>
    <m/>
    <m/>
    <m/>
    <x v="1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7A4137-60C9-F84F-8E12-E06B21833754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1:C17" firstHeaderRow="0" firstDataRow="1" firstDataCol="1"/>
  <pivotFields count="6">
    <pivotField showAll="0"/>
    <pivotField showAll="0"/>
    <pivotField showAll="0"/>
    <pivotField axis="axisRow" showAll="0">
      <items count="18">
        <item x="0"/>
        <item x="1"/>
        <item m="1" x="15"/>
        <item x="2"/>
        <item x="3"/>
        <item x="5"/>
        <item x="6"/>
        <item x="7"/>
        <item x="8"/>
        <item x="9"/>
        <item x="10"/>
        <item x="11"/>
        <item m="1" x="16"/>
        <item x="13"/>
        <item x="14"/>
        <item x="4"/>
        <item x="12"/>
        <item t="default"/>
      </items>
    </pivotField>
    <pivotField dataField="1" showAll="0"/>
    <pivotField dataField="1" showAll="0"/>
  </pivotFields>
  <rowFields count="1">
    <field x="3"/>
  </rowFields>
  <rowItems count="16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Visit" fld="4" baseField="0" baseItem="0"/>
    <dataField name="Sum of Photo" fld="5" baseField="0" baseItem="0"/>
  </dataFields>
  <formats count="3">
    <format dxfId="2">
      <pivotArea field="3" type="button" dataOnly="0" labelOnly="1" outline="0" axis="axisRow" fieldPosition="0"/>
    </format>
    <format dxfId="1">
      <pivotArea collapsedLevelsAreSubtotals="1" fieldPosition="0">
        <references count="1">
          <reference field="3" count="0"/>
        </references>
      </pivotArea>
    </format>
    <format dxfId="0">
      <pivotArea dataOnly="0" labelOnly="1" fieldPosition="0">
        <references count="1">
          <reference field="3" count="0"/>
        </references>
      </pivotArea>
    </format>
  </formats>
  <pivotTableStyleInfo name="PivotStyleDark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91C0A1-B11D-BE42-B53D-AF4B1C5766E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0:C74" firstHeaderRow="0" firstDataRow="1" firstDataCol="1"/>
  <pivotFields count="10">
    <pivotField showAll="0"/>
    <pivotField showAll="0"/>
    <pivotField axis="axisRow" showAll="0">
      <items count="55">
        <item x="0"/>
        <item x="4"/>
        <item x="18"/>
        <item x="30"/>
        <item x="1"/>
        <item m="1" x="53"/>
        <item x="48"/>
        <item x="33"/>
        <item x="34"/>
        <item x="35"/>
        <item x="3"/>
        <item x="5"/>
        <item x="9"/>
        <item x="25"/>
        <item x="49"/>
        <item x="10"/>
        <item x="11"/>
        <item x="26"/>
        <item x="12"/>
        <item x="19"/>
        <item x="36"/>
        <item x="37"/>
        <item x="38"/>
        <item x="13"/>
        <item x="22"/>
        <item x="27"/>
        <item x="20"/>
        <item x="50"/>
        <item x="6"/>
        <item x="23"/>
        <item x="28"/>
        <item x="39"/>
        <item x="40"/>
        <item x="31"/>
        <item x="2"/>
        <item x="41"/>
        <item x="14"/>
        <item x="29"/>
        <item x="45"/>
        <item x="15"/>
        <item x="47"/>
        <item x="42"/>
        <item x="7"/>
        <item x="24"/>
        <item x="8"/>
        <item x="21"/>
        <item x="32"/>
        <item x="43"/>
        <item x="44"/>
        <item x="46"/>
        <item x="16"/>
        <item x="17"/>
        <item x="51"/>
        <item x="52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</pivotFields>
  <rowFields count="1">
    <field x="2"/>
  </rowFields>
  <rowItems count="54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Photo" fld="5" subtotal="max" baseField="0" baseItem="0"/>
    <dataField name="Max of Visit" fld="4" subtotal="max" baseField="0" baseItem="0"/>
  </dataFields>
  <formats count="3">
    <format dxfId="5">
      <pivotArea collapsedLevelsAreSubtotals="1" fieldPosition="0">
        <references count="1">
          <reference field="2" count="0"/>
        </references>
      </pivotArea>
    </format>
    <format dxfId="4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">
      <pivotArea dataOnly="0" labelOnly="1" fieldPosition="0">
        <references count="1">
          <reference field="2" count="4">
            <x v="50"/>
            <x v="51"/>
            <x v="52"/>
            <x v="53"/>
          </reference>
        </references>
      </pivotArea>
    </format>
  </formats>
  <pivotTableStyleInfo name="PivotStyleDark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38DB3-8426-7C4B-9410-FFCEAF90185D}">
  <dimension ref="A1:K118"/>
  <sheetViews>
    <sheetView tabSelected="1" workbookViewId="0">
      <pane ySplit="1" topLeftCell="A2" activePane="bottomLeft" state="frozen"/>
      <selection pane="bottomLeft" activeCell="D20" sqref="D20"/>
    </sheetView>
  </sheetViews>
  <sheetFormatPr baseColWidth="10" defaultRowHeight="16" x14ac:dyDescent="0.2"/>
  <cols>
    <col min="1" max="1" width="5.1640625" style="1" bestFit="1" customWidth="1"/>
    <col min="2" max="2" width="16.83203125" style="1" bestFit="1" customWidth="1"/>
    <col min="3" max="3" width="5.5" style="1" bestFit="1" customWidth="1"/>
    <col min="4" max="4" width="15.1640625" style="1" bestFit="1" customWidth="1"/>
    <col min="5" max="5" width="6.83203125" style="1" customWidth="1"/>
    <col min="6" max="6" width="8.33203125" style="1" customWidth="1"/>
    <col min="7" max="7" width="5.6640625" style="1" bestFit="1" customWidth="1"/>
    <col min="8" max="9" width="10.83203125" style="1"/>
    <col min="10" max="10" width="10.83203125" style="18"/>
    <col min="11" max="11" width="30.5" style="36" bestFit="1" customWidth="1"/>
    <col min="12" max="16384" width="10.83203125" style="1"/>
  </cols>
  <sheetData>
    <row r="1" spans="1:11" x14ac:dyDescent="0.2">
      <c r="A1" s="2" t="s">
        <v>0</v>
      </c>
      <c r="B1" s="2" t="s">
        <v>1</v>
      </c>
      <c r="C1" s="2" t="s">
        <v>2</v>
      </c>
      <c r="D1" s="1" t="s">
        <v>121</v>
      </c>
      <c r="E1" s="1" t="s">
        <v>139</v>
      </c>
      <c r="F1" s="1" t="s">
        <v>138</v>
      </c>
      <c r="G1" s="1" t="s">
        <v>145</v>
      </c>
      <c r="H1" s="1" t="s">
        <v>255</v>
      </c>
      <c r="I1" s="1" t="s">
        <v>256</v>
      </c>
      <c r="J1" s="18" t="s">
        <v>276</v>
      </c>
      <c r="K1" s="36" t="s">
        <v>298</v>
      </c>
    </row>
    <row r="2" spans="1:11" x14ac:dyDescent="0.2">
      <c r="A2" s="2">
        <v>1</v>
      </c>
      <c r="B2" s="2" t="s">
        <v>112</v>
      </c>
      <c r="C2" s="2" t="str">
        <f>RIGHT(B2,2)</f>
        <v>AK</v>
      </c>
      <c r="D2" s="1" t="s">
        <v>136</v>
      </c>
      <c r="E2" s="1">
        <v>0</v>
      </c>
      <c r="F2" s="1">
        <v>0</v>
      </c>
      <c r="G2" s="1">
        <f>((1-E2)-(1-F2))+((1-F2)*2)</f>
        <v>2</v>
      </c>
      <c r="H2" s="1">
        <v>-149.9002778</v>
      </c>
      <c r="I2" s="1">
        <v>61.2180556</v>
      </c>
      <c r="K2" s="36" t="s">
        <v>302</v>
      </c>
    </row>
    <row r="3" spans="1:11" x14ac:dyDescent="0.2">
      <c r="A3" s="2">
        <v>2</v>
      </c>
      <c r="B3" s="2" t="s">
        <v>297</v>
      </c>
      <c r="C3" s="2" t="str">
        <f>RIGHT(B3,2)</f>
        <v>AK</v>
      </c>
      <c r="D3" s="1" t="s">
        <v>136</v>
      </c>
      <c r="E3" s="1">
        <v>0</v>
      </c>
      <c r="F3" s="1">
        <v>0</v>
      </c>
      <c r="G3" s="1">
        <f>((1-E3)-(1-F3))+((1-F3)*2)</f>
        <v>2</v>
      </c>
      <c r="H3" s="1">
        <v>-134.42161300000001</v>
      </c>
      <c r="I3" s="1">
        <v>58.301448999999998</v>
      </c>
      <c r="K3" s="36" t="s">
        <v>296</v>
      </c>
    </row>
    <row r="4" spans="1:11" x14ac:dyDescent="0.2">
      <c r="A4" s="2">
        <v>3</v>
      </c>
      <c r="B4" s="26" t="s">
        <v>87</v>
      </c>
      <c r="C4" s="26" t="str">
        <f>RIGHT(B4,2)</f>
        <v>CA</v>
      </c>
      <c r="D4" s="27" t="s">
        <v>134</v>
      </c>
      <c r="E4" s="27">
        <v>0</v>
      </c>
      <c r="F4" s="27">
        <v>0</v>
      </c>
      <c r="G4" s="27">
        <f>((1-E4)-(1-F4))+((1-F4)*2)</f>
        <v>2</v>
      </c>
      <c r="H4" s="27">
        <v>-119.78712470000001</v>
      </c>
      <c r="I4" s="27">
        <v>36.737798099999999</v>
      </c>
      <c r="J4" s="28"/>
      <c r="K4" s="36" t="s">
        <v>299</v>
      </c>
    </row>
    <row r="5" spans="1:11" x14ac:dyDescent="0.2">
      <c r="A5" s="2">
        <v>4</v>
      </c>
      <c r="B5" s="2" t="s">
        <v>86</v>
      </c>
      <c r="C5" s="2" t="str">
        <f>RIGHT(B5,2)</f>
        <v>CA</v>
      </c>
      <c r="D5" s="1" t="s">
        <v>134</v>
      </c>
      <c r="E5" s="1">
        <v>1</v>
      </c>
      <c r="F5" s="1">
        <v>1</v>
      </c>
      <c r="G5" s="1">
        <f>((1-E5)-(1-F5))+((1-F5)*2)</f>
        <v>0</v>
      </c>
      <c r="H5" s="1">
        <v>-118.24368490000001</v>
      </c>
      <c r="I5" s="1">
        <v>34.052234200000001</v>
      </c>
      <c r="J5" s="18" t="s">
        <v>277</v>
      </c>
      <c r="K5" s="36" t="s">
        <v>301</v>
      </c>
    </row>
    <row r="6" spans="1:11" x14ac:dyDescent="0.2">
      <c r="A6" s="2">
        <v>5</v>
      </c>
      <c r="B6" s="2" t="s">
        <v>92</v>
      </c>
      <c r="C6" s="2" t="str">
        <f>RIGHT(B6,2)</f>
        <v>CA</v>
      </c>
      <c r="D6" s="1" t="s">
        <v>134</v>
      </c>
      <c r="E6" s="1">
        <v>1</v>
      </c>
      <c r="F6" s="1">
        <v>1</v>
      </c>
      <c r="G6" s="1">
        <f>((1-E6)-(1-F6))+((1-F6)*2)</f>
        <v>0</v>
      </c>
      <c r="H6" s="1">
        <v>-117.37549420000001</v>
      </c>
      <c r="I6" s="1">
        <v>33.980600500000001</v>
      </c>
      <c r="J6" s="18" t="s">
        <v>277</v>
      </c>
      <c r="K6" s="36" t="s">
        <v>299</v>
      </c>
    </row>
    <row r="7" spans="1:11" x14ac:dyDescent="0.2">
      <c r="A7" s="2">
        <v>6</v>
      </c>
      <c r="B7" s="26" t="s">
        <v>88</v>
      </c>
      <c r="C7" s="26" t="str">
        <f>RIGHT(B7,2)</f>
        <v>CA</v>
      </c>
      <c r="D7" s="27" t="s">
        <v>134</v>
      </c>
      <c r="E7" s="27">
        <v>1</v>
      </c>
      <c r="F7" s="27">
        <v>0</v>
      </c>
      <c r="G7" s="27">
        <f>((1-E7)-(1-F7))+((1-F7)*2)</f>
        <v>1</v>
      </c>
      <c r="H7" s="27">
        <v>-121.49439959999999</v>
      </c>
      <c r="I7" s="27">
        <v>38.5815719</v>
      </c>
      <c r="J7" s="28"/>
      <c r="K7" s="36" t="s">
        <v>300</v>
      </c>
    </row>
    <row r="8" spans="1:11" x14ac:dyDescent="0.2">
      <c r="A8" s="2">
        <v>7</v>
      </c>
      <c r="B8" s="2" t="s">
        <v>89</v>
      </c>
      <c r="C8" s="2" t="str">
        <f>RIGHT(B8,2)</f>
        <v>CA</v>
      </c>
      <c r="D8" s="1" t="s">
        <v>134</v>
      </c>
      <c r="E8" s="1">
        <v>1</v>
      </c>
      <c r="F8" s="1">
        <v>1</v>
      </c>
      <c r="G8" s="1">
        <f>((1-E8)-(1-F8))+((1-F8)*2)</f>
        <v>0</v>
      </c>
      <c r="H8" s="1">
        <v>-117.1610838</v>
      </c>
      <c r="I8" s="1">
        <v>32.715738000000002</v>
      </c>
      <c r="J8" s="18" t="s">
        <v>277</v>
      </c>
      <c r="K8" s="36" t="s">
        <v>311</v>
      </c>
    </row>
    <row r="9" spans="1:11" x14ac:dyDescent="0.2">
      <c r="A9" s="2">
        <v>8</v>
      </c>
      <c r="B9" s="26" t="s">
        <v>90</v>
      </c>
      <c r="C9" s="26" t="str">
        <f>RIGHT(B9,2)</f>
        <v>CA</v>
      </c>
      <c r="D9" s="27" t="s">
        <v>134</v>
      </c>
      <c r="E9" s="27">
        <v>1</v>
      </c>
      <c r="F9" s="27">
        <v>0</v>
      </c>
      <c r="G9" s="27">
        <f>((1-E9)-(1-F9))+((1-F9)*2)</f>
        <v>1</v>
      </c>
      <c r="H9" s="27">
        <v>-122.4194155</v>
      </c>
      <c r="I9" s="27">
        <v>37.774929499999999</v>
      </c>
      <c r="J9" s="28"/>
      <c r="K9" s="36" t="s">
        <v>299</v>
      </c>
    </row>
    <row r="10" spans="1:11" x14ac:dyDescent="0.2">
      <c r="A10" s="2">
        <v>9</v>
      </c>
      <c r="B10" s="26" t="s">
        <v>91</v>
      </c>
      <c r="C10" s="26" t="str">
        <f>RIGHT(B10,2)</f>
        <v>CA</v>
      </c>
      <c r="D10" s="27" t="s">
        <v>134</v>
      </c>
      <c r="E10" s="27">
        <v>0</v>
      </c>
      <c r="F10" s="27">
        <v>0</v>
      </c>
      <c r="G10" s="27">
        <f>((1-E10)-(1-F10))+((1-F10)*2)</f>
        <v>2</v>
      </c>
      <c r="H10" s="27">
        <v>-121.8863286</v>
      </c>
      <c r="I10" s="27">
        <v>37.338208199999997</v>
      </c>
      <c r="J10" s="28"/>
      <c r="K10" s="36" t="s">
        <v>299</v>
      </c>
    </row>
    <row r="11" spans="1:11" x14ac:dyDescent="0.2">
      <c r="A11" s="2">
        <v>10</v>
      </c>
      <c r="B11" s="26" t="s">
        <v>102</v>
      </c>
      <c r="C11" s="26" t="str">
        <f>RIGHT(B11,2)</f>
        <v>NV</v>
      </c>
      <c r="D11" s="27" t="s">
        <v>134</v>
      </c>
      <c r="E11" s="27">
        <v>0</v>
      </c>
      <c r="F11" s="27">
        <v>0</v>
      </c>
      <c r="G11" s="27">
        <f>((1-E11)-(1-F11))+((1-F11)*2)</f>
        <v>2</v>
      </c>
      <c r="H11" s="27">
        <v>-119.76740340000001</v>
      </c>
      <c r="I11" s="27">
        <v>39.163798399999997</v>
      </c>
      <c r="J11" s="28"/>
      <c r="K11" s="36" t="s">
        <v>296</v>
      </c>
    </row>
    <row r="12" spans="1:11" x14ac:dyDescent="0.2">
      <c r="A12" s="2">
        <v>11</v>
      </c>
      <c r="B12" s="32" t="s">
        <v>52</v>
      </c>
      <c r="C12" s="32" t="str">
        <f>RIGHT(B12,2)</f>
        <v>FL</v>
      </c>
      <c r="D12" s="33" t="s">
        <v>125</v>
      </c>
      <c r="E12" s="33">
        <v>1</v>
      </c>
      <c r="F12" s="33">
        <v>0</v>
      </c>
      <c r="G12" s="33">
        <f>((1-E12)-(1-F12))+((1-F12)*2)</f>
        <v>1</v>
      </c>
      <c r="H12" s="33">
        <v>-81.655651000000006</v>
      </c>
      <c r="I12" s="33">
        <v>30.332183799999999</v>
      </c>
      <c r="J12" s="34"/>
      <c r="K12" s="36" t="s">
        <v>311</v>
      </c>
    </row>
    <row r="13" spans="1:11" x14ac:dyDescent="0.2">
      <c r="A13" s="2">
        <v>12</v>
      </c>
      <c r="B13" s="32" t="s">
        <v>53</v>
      </c>
      <c r="C13" s="32" t="str">
        <f>RIGHT(B13,2)</f>
        <v>FL</v>
      </c>
      <c r="D13" s="33" t="s">
        <v>125</v>
      </c>
      <c r="E13" s="33">
        <v>0</v>
      </c>
      <c r="F13" s="33">
        <v>0</v>
      </c>
      <c r="G13" s="33">
        <f>((1-E13)-(1-F13))+((1-F13)*2)</f>
        <v>2</v>
      </c>
      <c r="H13" s="33">
        <v>-80.1917902</v>
      </c>
      <c r="I13" s="33">
        <v>25.7616798</v>
      </c>
      <c r="J13" s="34"/>
      <c r="K13" s="43" t="s">
        <v>301</v>
      </c>
    </row>
    <row r="14" spans="1:11" x14ac:dyDescent="0.2">
      <c r="A14" s="2">
        <v>13</v>
      </c>
      <c r="B14" s="32" t="s">
        <v>54</v>
      </c>
      <c r="C14" s="32" t="str">
        <f>RIGHT(B14,2)</f>
        <v>FL</v>
      </c>
      <c r="D14" s="33" t="s">
        <v>125</v>
      </c>
      <c r="E14" s="33">
        <v>1</v>
      </c>
      <c r="F14" s="33">
        <v>0</v>
      </c>
      <c r="G14" s="33">
        <f>((1-E14)-(1-F14))+((1-F14)*2)</f>
        <v>1</v>
      </c>
      <c r="H14" s="33">
        <v>-81.378926899999996</v>
      </c>
      <c r="I14" s="33">
        <v>28.538383199999998</v>
      </c>
      <c r="J14" s="34"/>
      <c r="K14" s="44" t="s">
        <v>299</v>
      </c>
    </row>
    <row r="15" spans="1:11" x14ac:dyDescent="0.2">
      <c r="A15" s="2">
        <v>14</v>
      </c>
      <c r="B15" s="32" t="s">
        <v>55</v>
      </c>
      <c r="C15" s="32" t="str">
        <f>RIGHT(B15,2)</f>
        <v>FL</v>
      </c>
      <c r="D15" s="33" t="s">
        <v>125</v>
      </c>
      <c r="E15" s="33">
        <v>1</v>
      </c>
      <c r="F15" s="33">
        <v>0</v>
      </c>
      <c r="G15" s="33">
        <f>((1-E15)-(1-F15))+((1-F15)*2)</f>
        <v>1</v>
      </c>
      <c r="H15" s="33">
        <v>-84.280732900000004</v>
      </c>
      <c r="I15" s="33">
        <v>30.438255900000001</v>
      </c>
      <c r="J15" s="34"/>
      <c r="K15" s="36" t="s">
        <v>296</v>
      </c>
    </row>
    <row r="16" spans="1:11" x14ac:dyDescent="0.2">
      <c r="A16" s="2">
        <v>15</v>
      </c>
      <c r="B16" s="32" t="s">
        <v>56</v>
      </c>
      <c r="C16" s="32" t="str">
        <f>RIGHT(B16,2)</f>
        <v>FL</v>
      </c>
      <c r="D16" s="33" t="s">
        <v>125</v>
      </c>
      <c r="E16" s="33">
        <v>1</v>
      </c>
      <c r="F16" s="33">
        <v>0</v>
      </c>
      <c r="G16" s="33">
        <f>((1-E16)-(1-F16))+((1-F16)*2)</f>
        <v>1</v>
      </c>
      <c r="H16" s="33">
        <v>-82.457177599999994</v>
      </c>
      <c r="I16" s="33">
        <v>27.950575000000001</v>
      </c>
      <c r="J16" s="34"/>
      <c r="K16" s="36" t="s">
        <v>299</v>
      </c>
    </row>
    <row r="17" spans="1:11" x14ac:dyDescent="0.2">
      <c r="A17" s="2">
        <v>16</v>
      </c>
      <c r="B17" s="2" t="s">
        <v>47</v>
      </c>
      <c r="C17" s="2" t="str">
        <f>RIGHT(B17,2)</f>
        <v>AL</v>
      </c>
      <c r="D17" s="1" t="s">
        <v>124</v>
      </c>
      <c r="E17" s="1">
        <v>1</v>
      </c>
      <c r="F17" s="1">
        <v>1</v>
      </c>
      <c r="G17" s="1">
        <f>((1-E17)-(1-F17))+((1-F17)*2)</f>
        <v>0</v>
      </c>
      <c r="H17" s="1">
        <v>-86.8103567</v>
      </c>
      <c r="I17" s="1">
        <v>33.518589200000001</v>
      </c>
      <c r="J17" s="18" t="s">
        <v>295</v>
      </c>
      <c r="K17" s="36" t="s">
        <v>301</v>
      </c>
    </row>
    <row r="18" spans="1:11" x14ac:dyDescent="0.2">
      <c r="A18" s="2">
        <v>17</v>
      </c>
      <c r="B18" s="2" t="s">
        <v>48</v>
      </c>
      <c r="C18" s="2" t="str">
        <f>RIGHT(B18,2)</f>
        <v>AL</v>
      </c>
      <c r="D18" s="1" t="s">
        <v>124</v>
      </c>
      <c r="E18" s="1">
        <v>1</v>
      </c>
      <c r="F18" s="1">
        <v>1</v>
      </c>
      <c r="G18" s="1">
        <f>((1-E18)-(1-F18))+((1-F18)*2)</f>
        <v>0</v>
      </c>
      <c r="H18" s="1">
        <v>-86.307736800000001</v>
      </c>
      <c r="I18" s="1">
        <v>32.3792233</v>
      </c>
      <c r="J18" s="18" t="s">
        <v>295</v>
      </c>
      <c r="K18" s="36" t="s">
        <v>296</v>
      </c>
    </row>
    <row r="19" spans="1:11" x14ac:dyDescent="0.2">
      <c r="A19" s="2">
        <v>18</v>
      </c>
      <c r="B19" s="2" t="s">
        <v>57</v>
      </c>
      <c r="C19" s="2" t="str">
        <f>RIGHT(B19,2)</f>
        <v>GA</v>
      </c>
      <c r="D19" s="1" t="s">
        <v>124</v>
      </c>
      <c r="E19" s="1">
        <v>1</v>
      </c>
      <c r="F19" s="1">
        <v>1</v>
      </c>
      <c r="G19" s="1">
        <f>((1-E19)-(1-F19))+((1-F19)*2)</f>
        <v>0</v>
      </c>
      <c r="H19" s="1">
        <v>-84.387982399999999</v>
      </c>
      <c r="I19" s="1">
        <v>33.748995399999998</v>
      </c>
      <c r="J19" s="18" t="s">
        <v>295</v>
      </c>
      <c r="K19" s="36" t="s">
        <v>303</v>
      </c>
    </row>
    <row r="20" spans="1:11" x14ac:dyDescent="0.2">
      <c r="A20" s="2">
        <v>19</v>
      </c>
      <c r="B20" s="2" t="s">
        <v>58</v>
      </c>
      <c r="C20" s="2" t="str">
        <f>RIGHT(B20,2)</f>
        <v>GA</v>
      </c>
      <c r="D20" s="1" t="s">
        <v>124</v>
      </c>
      <c r="E20" s="1">
        <v>1</v>
      </c>
      <c r="F20" s="1">
        <v>1</v>
      </c>
      <c r="G20" s="1">
        <f>((1-E20)-(1-F20))+((1-F20)*2)</f>
        <v>0</v>
      </c>
      <c r="H20" s="1">
        <v>-81.091202999999993</v>
      </c>
      <c r="I20" s="1">
        <v>32.080898900000001</v>
      </c>
      <c r="J20" s="18" t="s">
        <v>295</v>
      </c>
      <c r="K20" s="36" t="s">
        <v>310</v>
      </c>
    </row>
    <row r="21" spans="1:11" x14ac:dyDescent="0.2">
      <c r="A21" s="2">
        <v>20</v>
      </c>
      <c r="B21" s="2" t="s">
        <v>67</v>
      </c>
      <c r="C21" s="2" t="str">
        <f>RIGHT(B21,2)</f>
        <v>NC</v>
      </c>
      <c r="D21" s="1" t="s">
        <v>124</v>
      </c>
      <c r="E21" s="1">
        <v>1</v>
      </c>
      <c r="F21" s="1">
        <v>1</v>
      </c>
      <c r="G21" s="1">
        <f>((1-E21)-(1-F21))+((1-F21)*2)</f>
        <v>0</v>
      </c>
      <c r="H21" s="1">
        <v>-80.843126699999999</v>
      </c>
      <c r="I21" s="1">
        <v>35.227086900000003</v>
      </c>
      <c r="J21" s="18" t="s">
        <v>295</v>
      </c>
      <c r="K21" s="36" t="s">
        <v>301</v>
      </c>
    </row>
    <row r="22" spans="1:11" x14ac:dyDescent="0.2">
      <c r="A22" s="2">
        <v>21</v>
      </c>
      <c r="B22" s="2" t="s">
        <v>66</v>
      </c>
      <c r="C22" s="2" t="str">
        <f>RIGHT(B22,2)</f>
        <v>NC</v>
      </c>
      <c r="D22" s="1" t="s">
        <v>124</v>
      </c>
      <c r="E22" s="1">
        <v>1</v>
      </c>
      <c r="F22" s="1">
        <v>1</v>
      </c>
      <c r="G22" s="1">
        <f>((1-E22)-(1-F22))+((1-F22)*2)</f>
        <v>0</v>
      </c>
      <c r="H22" s="1">
        <v>-78.638178699999997</v>
      </c>
      <c r="I22" s="1">
        <v>35.779589700000002</v>
      </c>
      <c r="J22" s="18" t="s">
        <v>277</v>
      </c>
      <c r="K22" s="36" t="s">
        <v>300</v>
      </c>
    </row>
    <row r="23" spans="1:11" x14ac:dyDescent="0.2">
      <c r="A23" s="2">
        <v>22</v>
      </c>
      <c r="B23" s="2" t="s">
        <v>69</v>
      </c>
      <c r="C23" s="2" t="str">
        <f>RIGHT(B23,2)</f>
        <v>SC</v>
      </c>
      <c r="D23" s="1" t="s">
        <v>124</v>
      </c>
      <c r="E23" s="1">
        <v>1</v>
      </c>
      <c r="F23" s="1">
        <v>1</v>
      </c>
      <c r="G23" s="1">
        <f>((1-E23)-(1-F23))+((1-F23)*2)</f>
        <v>0</v>
      </c>
      <c r="H23" s="1">
        <v>-79.931051199999999</v>
      </c>
      <c r="I23" s="1">
        <v>32.776474899999997</v>
      </c>
      <c r="J23" s="18" t="s">
        <v>295</v>
      </c>
      <c r="K23" s="36" t="s">
        <v>310</v>
      </c>
    </row>
    <row r="24" spans="1:11" x14ac:dyDescent="0.2">
      <c r="A24" s="2">
        <v>23</v>
      </c>
      <c r="B24" s="2" t="s">
        <v>70</v>
      </c>
      <c r="C24" s="2" t="str">
        <f>RIGHT(B24,2)</f>
        <v>SC</v>
      </c>
      <c r="D24" s="1" t="s">
        <v>124</v>
      </c>
      <c r="E24" s="1">
        <v>1</v>
      </c>
      <c r="F24" s="1">
        <v>1</v>
      </c>
      <c r="G24" s="1">
        <f>((1-E24)-(1-F24))+((1-F24)*2)</f>
        <v>0</v>
      </c>
      <c r="H24" s="1">
        <v>-81.034814400000002</v>
      </c>
      <c r="I24" s="1">
        <v>34.000710400000003</v>
      </c>
      <c r="J24" s="18" t="s">
        <v>295</v>
      </c>
      <c r="K24" s="36" t="s">
        <v>296</v>
      </c>
    </row>
    <row r="25" spans="1:11" x14ac:dyDescent="0.2">
      <c r="A25" s="2">
        <v>24</v>
      </c>
      <c r="B25" s="37" t="s">
        <v>44</v>
      </c>
      <c r="C25" s="2" t="str">
        <f>RIGHT(B25,2)</f>
        <v>TN</v>
      </c>
      <c r="D25" s="1" t="s">
        <v>124</v>
      </c>
      <c r="E25" s="1">
        <v>1</v>
      </c>
      <c r="F25" s="1">
        <v>1</v>
      </c>
      <c r="G25" s="1">
        <f>((1-E25)-(1-F25))+((1-F25)*2)</f>
        <v>0</v>
      </c>
      <c r="H25" s="1">
        <v>-83.9207392</v>
      </c>
      <c r="I25" s="1">
        <v>35.960638400000001</v>
      </c>
      <c r="J25" s="18" t="s">
        <v>295</v>
      </c>
    </row>
    <row r="26" spans="1:11" x14ac:dyDescent="0.2">
      <c r="A26" s="2">
        <v>25</v>
      </c>
      <c r="B26" s="2" t="s">
        <v>71</v>
      </c>
      <c r="C26" s="2" t="str">
        <f>RIGHT(B26,2)</f>
        <v>TN</v>
      </c>
      <c r="D26" s="1" t="s">
        <v>124</v>
      </c>
      <c r="E26" s="1">
        <v>1</v>
      </c>
      <c r="F26" s="1">
        <v>1</v>
      </c>
      <c r="G26" s="1">
        <f>((1-E26)-(1-F26))+((1-F26)*2)</f>
        <v>0</v>
      </c>
      <c r="H26" s="1">
        <v>-86.781601600000002</v>
      </c>
      <c r="I26" s="1">
        <v>36.162663799999997</v>
      </c>
      <c r="J26" s="18" t="s">
        <v>295</v>
      </c>
      <c r="K26" s="36" t="s">
        <v>303</v>
      </c>
    </row>
    <row r="27" spans="1:11" x14ac:dyDescent="0.2">
      <c r="A27" s="2">
        <v>26</v>
      </c>
      <c r="B27" s="2" t="s">
        <v>119</v>
      </c>
      <c r="C27" s="2" t="str">
        <f>RIGHT(B27,2)</f>
        <v>HI</v>
      </c>
      <c r="D27" s="1" t="s">
        <v>212</v>
      </c>
      <c r="E27" s="1">
        <v>0</v>
      </c>
      <c r="F27" s="1">
        <v>0</v>
      </c>
      <c r="G27" s="1">
        <f>((1-E27)-(1-F27))+((1-F27)*2)</f>
        <v>2</v>
      </c>
      <c r="H27" s="1">
        <v>-157.8583333</v>
      </c>
      <c r="I27" s="1">
        <v>21.306944399999999</v>
      </c>
      <c r="K27" s="36" t="s">
        <v>304</v>
      </c>
    </row>
    <row r="28" spans="1:11" x14ac:dyDescent="0.2">
      <c r="A28" s="2">
        <v>27</v>
      </c>
      <c r="B28" s="2" t="s">
        <v>21</v>
      </c>
      <c r="C28" s="2" t="str">
        <f>RIGHT(B28,2)</f>
        <v>IL</v>
      </c>
      <c r="D28" s="1" t="s">
        <v>126</v>
      </c>
      <c r="E28" s="1">
        <v>1</v>
      </c>
      <c r="F28" s="1">
        <v>1</v>
      </c>
      <c r="G28" s="1">
        <f>((1-E28)-(1-F28))+((1-F28)*2)</f>
        <v>0</v>
      </c>
      <c r="H28" s="1">
        <v>-87.629798199999996</v>
      </c>
      <c r="I28" s="1">
        <v>41.878113599999999</v>
      </c>
      <c r="J28" s="18" t="s">
        <v>287</v>
      </c>
      <c r="K28" s="36" t="s">
        <v>301</v>
      </c>
    </row>
    <row r="29" spans="1:11" x14ac:dyDescent="0.2">
      <c r="A29" s="2">
        <v>28</v>
      </c>
      <c r="B29" s="2" t="s">
        <v>20</v>
      </c>
      <c r="C29" s="2" t="str">
        <f>RIGHT(B29,2)</f>
        <v>IN</v>
      </c>
      <c r="D29" s="1" t="s">
        <v>126</v>
      </c>
      <c r="E29" s="1">
        <v>1</v>
      </c>
      <c r="F29" s="1">
        <v>1</v>
      </c>
      <c r="G29" s="1">
        <f>((1-E29)-(1-F29))+((1-F29)*2)</f>
        <v>0</v>
      </c>
      <c r="H29" s="1">
        <v>-86.158068</v>
      </c>
      <c r="I29" s="1">
        <v>39.768402999999999</v>
      </c>
      <c r="J29" s="18" t="s">
        <v>278</v>
      </c>
      <c r="K29" s="36" t="s">
        <v>303</v>
      </c>
    </row>
    <row r="30" spans="1:11" x14ac:dyDescent="0.2">
      <c r="A30" s="2">
        <v>29</v>
      </c>
      <c r="B30" s="2" t="s">
        <v>59</v>
      </c>
      <c r="C30" s="2" t="str">
        <f>RIGHT(B30,2)</f>
        <v>KY</v>
      </c>
      <c r="D30" s="1" t="s">
        <v>126</v>
      </c>
      <c r="E30" s="1">
        <v>1</v>
      </c>
      <c r="F30" s="1">
        <v>1</v>
      </c>
      <c r="G30" s="1">
        <f>((1-E30)-(1-F30))+((1-F30)*2)</f>
        <v>0</v>
      </c>
      <c r="H30" s="1">
        <v>-84.873283499999999</v>
      </c>
      <c r="I30" s="1">
        <v>38.200905499999998</v>
      </c>
      <c r="J30" s="18" t="s">
        <v>278</v>
      </c>
      <c r="K30" s="36" t="s">
        <v>296</v>
      </c>
    </row>
    <row r="31" spans="1:11" x14ac:dyDescent="0.2">
      <c r="A31" s="2">
        <v>30</v>
      </c>
      <c r="B31" s="2" t="s">
        <v>60</v>
      </c>
      <c r="C31" s="2" t="str">
        <f>RIGHT(B31,2)</f>
        <v>KY</v>
      </c>
      <c r="D31" s="1" t="s">
        <v>126</v>
      </c>
      <c r="E31" s="1">
        <v>1</v>
      </c>
      <c r="F31" s="1">
        <v>1</v>
      </c>
      <c r="G31" s="1">
        <f>((1-E31)-(1-F31))+((1-F31)*2)</f>
        <v>0</v>
      </c>
      <c r="H31" s="1">
        <v>-85.758455699999999</v>
      </c>
      <c r="I31" s="1">
        <v>38.252664699999997</v>
      </c>
      <c r="J31" s="18" t="s">
        <v>278</v>
      </c>
      <c r="K31" s="36" t="s">
        <v>301</v>
      </c>
    </row>
    <row r="32" spans="1:11" x14ac:dyDescent="0.2">
      <c r="A32" s="2">
        <v>31</v>
      </c>
      <c r="B32" s="2" t="s">
        <v>25</v>
      </c>
      <c r="C32" s="2" t="str">
        <f>RIGHT(B32,2)</f>
        <v>MI</v>
      </c>
      <c r="D32" s="1" t="s">
        <v>126</v>
      </c>
      <c r="E32" s="1">
        <v>1</v>
      </c>
      <c r="F32" s="1">
        <v>1</v>
      </c>
      <c r="G32" s="1">
        <f>((1-E32)-(1-F32))+((1-F32)*2)</f>
        <v>0</v>
      </c>
      <c r="H32" s="1">
        <v>-83.0457538</v>
      </c>
      <c r="I32" s="1">
        <v>42.331426999999998</v>
      </c>
      <c r="J32" s="18" t="s">
        <v>287</v>
      </c>
      <c r="K32" s="36" t="s">
        <v>301</v>
      </c>
    </row>
    <row r="33" spans="1:11" x14ac:dyDescent="0.2">
      <c r="A33" s="2">
        <v>32</v>
      </c>
      <c r="B33" s="2" t="s">
        <v>26</v>
      </c>
      <c r="C33" s="2" t="str">
        <f>RIGHT(B33,2)</f>
        <v>MI</v>
      </c>
      <c r="D33" s="1" t="s">
        <v>126</v>
      </c>
      <c r="E33" s="1">
        <v>1</v>
      </c>
      <c r="F33" s="1">
        <v>1</v>
      </c>
      <c r="G33" s="1">
        <f>((1-E33)-(1-F33))+((1-F33)*2)</f>
        <v>0</v>
      </c>
      <c r="H33" s="1">
        <v>-85.668086299999999</v>
      </c>
      <c r="I33" s="1">
        <v>42.9633599</v>
      </c>
      <c r="J33" s="18" t="s">
        <v>287</v>
      </c>
      <c r="K33" s="36" t="s">
        <v>299</v>
      </c>
    </row>
    <row r="34" spans="1:11" x14ac:dyDescent="0.2">
      <c r="A34" s="2">
        <v>33</v>
      </c>
      <c r="B34" s="2" t="s">
        <v>27</v>
      </c>
      <c r="C34" s="2" t="str">
        <f>RIGHT(B34,2)</f>
        <v>MI</v>
      </c>
      <c r="D34" s="1" t="s">
        <v>126</v>
      </c>
      <c r="E34" s="1">
        <v>1</v>
      </c>
      <c r="F34" s="1">
        <v>1</v>
      </c>
      <c r="G34" s="1">
        <f>((1-E34)-(1-F34))+((1-F34)*2)</f>
        <v>0</v>
      </c>
      <c r="H34" s="1">
        <v>-84.555534699999995</v>
      </c>
      <c r="I34" s="1">
        <v>42.732534999999999</v>
      </c>
      <c r="J34" s="18" t="s">
        <v>287</v>
      </c>
      <c r="K34" s="36" t="s">
        <v>296</v>
      </c>
    </row>
    <row r="35" spans="1:11" x14ac:dyDescent="0.2">
      <c r="A35" s="2">
        <v>34</v>
      </c>
      <c r="B35" s="2" t="s">
        <v>38</v>
      </c>
      <c r="C35" s="2" t="str">
        <f>RIGHT(B35,2)</f>
        <v>OH</v>
      </c>
      <c r="D35" s="1" t="s">
        <v>126</v>
      </c>
      <c r="E35" s="1">
        <v>1</v>
      </c>
      <c r="F35" s="1">
        <v>1</v>
      </c>
      <c r="G35" s="1">
        <f>((1-E35)-(1-F35))+((1-F35)*2)</f>
        <v>0</v>
      </c>
      <c r="H35" s="1">
        <v>-84.512019600000002</v>
      </c>
      <c r="I35" s="1">
        <v>39.103118199999997</v>
      </c>
      <c r="J35" s="18" t="s">
        <v>278</v>
      </c>
      <c r="K35" s="36" t="s">
        <v>299</v>
      </c>
    </row>
    <row r="36" spans="1:11" x14ac:dyDescent="0.2">
      <c r="A36" s="2">
        <v>35</v>
      </c>
      <c r="B36" s="2" t="s">
        <v>37</v>
      </c>
      <c r="C36" s="2" t="str">
        <f>RIGHT(B36,2)</f>
        <v>OH</v>
      </c>
      <c r="D36" s="1" t="s">
        <v>126</v>
      </c>
      <c r="E36" s="1">
        <v>1</v>
      </c>
      <c r="F36" s="1">
        <v>1</v>
      </c>
      <c r="G36" s="1">
        <f>((1-E36)-(1-F36))+((1-F36)*2)</f>
        <v>0</v>
      </c>
      <c r="H36" s="1">
        <v>-81.694360500000002</v>
      </c>
      <c r="I36" s="1">
        <v>41.499319999999997</v>
      </c>
      <c r="J36" s="18" t="s">
        <v>287</v>
      </c>
      <c r="K36" s="36" t="s">
        <v>301</v>
      </c>
    </row>
    <row r="37" spans="1:11" x14ac:dyDescent="0.2">
      <c r="A37" s="2">
        <v>36</v>
      </c>
      <c r="B37" s="2" t="s">
        <v>36</v>
      </c>
      <c r="C37" s="2" t="str">
        <f>RIGHT(B37,2)</f>
        <v>OH</v>
      </c>
      <c r="D37" s="1" t="s">
        <v>126</v>
      </c>
      <c r="E37" s="1">
        <v>1</v>
      </c>
      <c r="F37" s="1">
        <v>1</v>
      </c>
      <c r="G37" s="1">
        <f>((1-E37)-(1-F37))+((1-F37)*2)</f>
        <v>0</v>
      </c>
      <c r="H37" s="1">
        <v>-82.998794200000006</v>
      </c>
      <c r="I37" s="1">
        <v>39.961175500000003</v>
      </c>
      <c r="J37" s="18" t="s">
        <v>278</v>
      </c>
      <c r="K37" s="36" t="s">
        <v>300</v>
      </c>
    </row>
    <row r="38" spans="1:11" x14ac:dyDescent="0.2">
      <c r="A38" s="2">
        <v>37</v>
      </c>
      <c r="B38" s="2" t="s">
        <v>11</v>
      </c>
      <c r="C38" s="2" t="str">
        <f>RIGHT(B38,2)</f>
        <v>PA</v>
      </c>
      <c r="D38" s="1" t="s">
        <v>126</v>
      </c>
      <c r="E38" s="1">
        <v>1</v>
      </c>
      <c r="F38" s="1">
        <v>1</v>
      </c>
      <c r="G38" s="1">
        <f>((1-E38)-(1-F38))+((1-F38)*2)</f>
        <v>0</v>
      </c>
      <c r="H38" s="1">
        <v>-79.995886400000003</v>
      </c>
      <c r="I38" s="1">
        <v>40.440624800000002</v>
      </c>
      <c r="J38" s="18" t="s">
        <v>287</v>
      </c>
      <c r="K38" s="36" t="s">
        <v>299</v>
      </c>
    </row>
    <row r="39" spans="1:11" x14ac:dyDescent="0.2">
      <c r="A39" s="2">
        <v>38</v>
      </c>
      <c r="B39" s="2" t="s">
        <v>40</v>
      </c>
      <c r="C39" s="2" t="str">
        <f>RIGHT(B39,2)</f>
        <v>WI</v>
      </c>
      <c r="D39" s="17" t="s">
        <v>126</v>
      </c>
      <c r="E39" s="1">
        <v>1</v>
      </c>
      <c r="F39" s="1">
        <v>1</v>
      </c>
      <c r="G39" s="1">
        <f>((1-E39)-(1-F39))+((1-F39)*2)</f>
        <v>0</v>
      </c>
      <c r="H39" s="1">
        <v>-88.013295799999995</v>
      </c>
      <c r="I39" s="1">
        <v>44.5133188</v>
      </c>
      <c r="J39" s="18" t="s">
        <v>287</v>
      </c>
      <c r="K39" s="36" t="s">
        <v>310</v>
      </c>
    </row>
    <row r="40" spans="1:11" x14ac:dyDescent="0.2">
      <c r="A40" s="2">
        <v>39</v>
      </c>
      <c r="B40" s="2" t="s">
        <v>39</v>
      </c>
      <c r="C40" s="2" t="str">
        <f>RIGHT(B40,2)</f>
        <v>WI</v>
      </c>
      <c r="D40" s="17" t="s">
        <v>126</v>
      </c>
      <c r="E40" s="1">
        <v>1</v>
      </c>
      <c r="F40" s="1">
        <v>1</v>
      </c>
      <c r="G40" s="1">
        <f>((1-E40)-(1-F40))+((1-F40)*2)</f>
        <v>0</v>
      </c>
      <c r="H40" s="1">
        <v>-89.401230200000001</v>
      </c>
      <c r="I40" s="1">
        <v>43.073051700000001</v>
      </c>
      <c r="J40" s="18" t="s">
        <v>287</v>
      </c>
      <c r="K40" s="36" t="s">
        <v>296</v>
      </c>
    </row>
    <row r="41" spans="1:11" x14ac:dyDescent="0.2">
      <c r="A41" s="2">
        <v>40</v>
      </c>
      <c r="B41" s="2" t="s">
        <v>41</v>
      </c>
      <c r="C41" s="2" t="str">
        <f>RIGHT(B41,2)</f>
        <v>WI</v>
      </c>
      <c r="D41" s="1" t="s">
        <v>126</v>
      </c>
      <c r="E41" s="1">
        <v>1</v>
      </c>
      <c r="F41" s="1">
        <v>1</v>
      </c>
      <c r="G41" s="1">
        <f>((1-E41)-(1-F41))+((1-F41)*2)</f>
        <v>0</v>
      </c>
      <c r="H41" s="1">
        <v>-87.906473599999998</v>
      </c>
      <c r="I41" s="1">
        <v>43.038902499999999</v>
      </c>
      <c r="J41" s="18" t="s">
        <v>287</v>
      </c>
      <c r="K41" s="36" t="s">
        <v>301</v>
      </c>
    </row>
    <row r="42" spans="1:11" x14ac:dyDescent="0.2">
      <c r="A42" s="2">
        <v>41</v>
      </c>
      <c r="B42" s="2" t="s">
        <v>83</v>
      </c>
      <c r="C42" s="2" t="str">
        <f>RIGHT(B42,2)</f>
        <v>WV</v>
      </c>
      <c r="D42" s="1" t="s">
        <v>126</v>
      </c>
      <c r="E42" s="1">
        <v>1</v>
      </c>
      <c r="F42" s="1">
        <v>1</v>
      </c>
      <c r="G42" s="1">
        <f>((1-E42)-(1-F42))+((1-F42)*2)</f>
        <v>0</v>
      </c>
      <c r="H42" s="1">
        <v>-81.6326234</v>
      </c>
      <c r="I42" s="1">
        <v>38.349819500000002</v>
      </c>
      <c r="J42" s="18" t="s">
        <v>278</v>
      </c>
      <c r="K42" s="36" t="s">
        <v>296</v>
      </c>
    </row>
    <row r="43" spans="1:11" x14ac:dyDescent="0.2">
      <c r="A43" s="2">
        <v>42</v>
      </c>
      <c r="B43" s="2" t="s">
        <v>49</v>
      </c>
      <c r="C43" s="2" t="str">
        <f>RIGHT(B43,2)</f>
        <v>AR</v>
      </c>
      <c r="D43" s="1" t="s">
        <v>131</v>
      </c>
      <c r="E43" s="1">
        <v>0</v>
      </c>
      <c r="F43" s="1">
        <v>0</v>
      </c>
      <c r="G43" s="1">
        <f>((1-E43)-(1-F43))+((1-F43)*2)</f>
        <v>2</v>
      </c>
      <c r="H43" s="1">
        <v>-94.157853000000003</v>
      </c>
      <c r="I43" s="1">
        <v>36.066241900000001</v>
      </c>
      <c r="K43" s="36" t="s">
        <v>309</v>
      </c>
    </row>
    <row r="44" spans="1:11" x14ac:dyDescent="0.2">
      <c r="A44" s="2">
        <v>43</v>
      </c>
      <c r="B44" s="2" t="s">
        <v>132</v>
      </c>
      <c r="C44" s="2" t="str">
        <f>RIGHT(B44,2)</f>
        <v>AR</v>
      </c>
      <c r="D44" s="1" t="s">
        <v>131</v>
      </c>
      <c r="E44" s="1">
        <v>0</v>
      </c>
      <c r="F44" s="1">
        <v>0</v>
      </c>
      <c r="G44" s="1">
        <f>((1-E44)-(1-F44))+((1-F44)*2)</f>
        <v>2</v>
      </c>
      <c r="H44" s="1">
        <v>-92.289594800000003</v>
      </c>
      <c r="I44" s="1">
        <v>34.746480900000002</v>
      </c>
      <c r="K44" s="36" t="s">
        <v>296</v>
      </c>
    </row>
    <row r="45" spans="1:11" x14ac:dyDescent="0.2">
      <c r="A45" s="2">
        <v>44</v>
      </c>
      <c r="B45" s="2" t="s">
        <v>61</v>
      </c>
      <c r="C45" s="2" t="str">
        <f>RIGHT(B45,2)</f>
        <v>LA</v>
      </c>
      <c r="D45" s="1" t="s">
        <v>131</v>
      </c>
      <c r="E45" s="1">
        <v>1</v>
      </c>
      <c r="F45" s="1">
        <v>0</v>
      </c>
      <c r="G45" s="1">
        <f>((1-E45)-(1-F45))+((1-F45)*2)</f>
        <v>1</v>
      </c>
      <c r="H45" s="1">
        <v>-91.187146600000005</v>
      </c>
      <c r="I45" s="1">
        <v>30.451467699999998</v>
      </c>
      <c r="K45" s="36" t="s">
        <v>296</v>
      </c>
    </row>
    <row r="46" spans="1:11" x14ac:dyDescent="0.2">
      <c r="A46" s="2">
        <v>45</v>
      </c>
      <c r="B46" s="2" t="s">
        <v>62</v>
      </c>
      <c r="C46" s="2" t="str">
        <f>RIGHT(B46,2)</f>
        <v>LA</v>
      </c>
      <c r="D46" s="1" t="s">
        <v>131</v>
      </c>
      <c r="E46" s="1">
        <v>1</v>
      </c>
      <c r="F46" s="1">
        <v>1</v>
      </c>
      <c r="G46" s="1">
        <f>((1-E46)-(1-F46))+((1-F46)*2)</f>
        <v>0</v>
      </c>
      <c r="H46" s="1">
        <v>-90.071532300000001</v>
      </c>
      <c r="I46" s="1">
        <v>29.951065799999999</v>
      </c>
      <c r="J46" s="18" t="s">
        <v>279</v>
      </c>
      <c r="K46" s="36" t="s">
        <v>301</v>
      </c>
    </row>
    <row r="47" spans="1:11" x14ac:dyDescent="0.2">
      <c r="A47" s="2">
        <v>46</v>
      </c>
      <c r="B47" s="2" t="s">
        <v>46</v>
      </c>
      <c r="C47" s="2" t="str">
        <f>RIGHT(B47,2)</f>
        <v>MS</v>
      </c>
      <c r="D47" s="1" t="s">
        <v>131</v>
      </c>
      <c r="E47" s="1">
        <v>0</v>
      </c>
      <c r="F47" s="1">
        <v>0</v>
      </c>
      <c r="G47" s="1">
        <f>((1-E47)-(1-F47))+((1-F47)*2)</f>
        <v>2</v>
      </c>
      <c r="H47" s="1">
        <v>-89.0928155</v>
      </c>
      <c r="I47" s="1">
        <v>30.3674198</v>
      </c>
      <c r="J47" s="19"/>
      <c r="K47" s="36" t="s">
        <v>309</v>
      </c>
    </row>
    <row r="48" spans="1:11" s="15" customFormat="1" x14ac:dyDescent="0.2">
      <c r="A48" s="2">
        <v>47</v>
      </c>
      <c r="B48" s="2" t="s">
        <v>65</v>
      </c>
      <c r="C48" s="2" t="str">
        <f>RIGHT(B48,2)</f>
        <v>MS</v>
      </c>
      <c r="D48" s="1" t="s">
        <v>131</v>
      </c>
      <c r="E48" s="1">
        <v>1</v>
      </c>
      <c r="F48" s="1">
        <v>0</v>
      </c>
      <c r="G48" s="1">
        <f>((1-E48)-(1-F48))+((1-F48)*2)</f>
        <v>1</v>
      </c>
      <c r="H48" s="1">
        <v>-90.184810299999995</v>
      </c>
      <c r="I48" s="1">
        <v>32.298757299999998</v>
      </c>
      <c r="J48" s="18"/>
      <c r="K48" s="36" t="s">
        <v>304</v>
      </c>
    </row>
    <row r="49" spans="1:11" x14ac:dyDescent="0.2">
      <c r="A49" s="2">
        <v>48</v>
      </c>
      <c r="B49" s="2" t="s">
        <v>72</v>
      </c>
      <c r="C49" s="2" t="str">
        <f>RIGHT(B49,2)</f>
        <v>TN</v>
      </c>
      <c r="D49" s="1" t="s">
        <v>131</v>
      </c>
      <c r="E49" s="1">
        <v>0</v>
      </c>
      <c r="F49" s="1">
        <v>0</v>
      </c>
      <c r="G49" s="1">
        <f>((1-E49)-(1-F49))+((1-F49)*2)</f>
        <v>2</v>
      </c>
      <c r="H49" s="1">
        <v>-90.048980099999994</v>
      </c>
      <c r="I49" s="1">
        <v>35.149534299999999</v>
      </c>
      <c r="K49" s="36" t="s">
        <v>299</v>
      </c>
    </row>
    <row r="50" spans="1:11" x14ac:dyDescent="0.2">
      <c r="A50" s="2">
        <v>49</v>
      </c>
      <c r="B50" s="2" t="s">
        <v>73</v>
      </c>
      <c r="C50" s="2" t="str">
        <f>RIGHT(B50,2)</f>
        <v>TX</v>
      </c>
      <c r="D50" s="1" t="s">
        <v>131</v>
      </c>
      <c r="E50" s="1">
        <v>1</v>
      </c>
      <c r="F50" s="1">
        <v>0</v>
      </c>
      <c r="G50" s="1">
        <f>((1-E50)-(1-F50))+((1-F50)*2)</f>
        <v>1</v>
      </c>
      <c r="H50" s="1">
        <v>-97.743060799999995</v>
      </c>
      <c r="I50" s="1">
        <v>30.267153</v>
      </c>
      <c r="K50" s="36" t="s">
        <v>300</v>
      </c>
    </row>
    <row r="51" spans="1:11" x14ac:dyDescent="0.2">
      <c r="A51" s="2">
        <v>50</v>
      </c>
      <c r="B51" s="2" t="s">
        <v>74</v>
      </c>
      <c r="C51" s="2" t="str">
        <f>RIGHT(B51,2)</f>
        <v>TX</v>
      </c>
      <c r="D51" s="1" t="s">
        <v>131</v>
      </c>
      <c r="E51" s="1">
        <v>1</v>
      </c>
      <c r="F51" s="1">
        <v>0</v>
      </c>
      <c r="G51" s="1">
        <f>((1-E51)-(1-F51))+((1-F51)*2)</f>
        <v>1</v>
      </c>
      <c r="H51" s="1">
        <v>-96.796987900000005</v>
      </c>
      <c r="I51" s="1">
        <v>32.776664199999999</v>
      </c>
      <c r="K51" s="36" t="s">
        <v>301</v>
      </c>
    </row>
    <row r="52" spans="1:11" x14ac:dyDescent="0.2">
      <c r="A52" s="2">
        <v>51</v>
      </c>
      <c r="B52" s="2" t="s">
        <v>76</v>
      </c>
      <c r="C52" s="2" t="str">
        <f>RIGHT(B52,2)</f>
        <v>TX</v>
      </c>
      <c r="D52" s="1" t="s">
        <v>131</v>
      </c>
      <c r="E52" s="1">
        <v>1</v>
      </c>
      <c r="F52" s="1">
        <v>0</v>
      </c>
      <c r="G52" s="1">
        <f>((1-E52)-(1-F52))+((1-F52)*2)</f>
        <v>1</v>
      </c>
      <c r="H52" s="1">
        <v>-95.369802800000002</v>
      </c>
      <c r="I52" s="1">
        <v>29.7604267</v>
      </c>
      <c r="K52" s="36" t="s">
        <v>299</v>
      </c>
    </row>
    <row r="53" spans="1:11" x14ac:dyDescent="0.2">
      <c r="A53" s="2">
        <v>52</v>
      </c>
      <c r="B53" s="2" t="s">
        <v>79</v>
      </c>
      <c r="C53" s="2" t="str">
        <f>RIGHT(B53,2)</f>
        <v>TX</v>
      </c>
      <c r="D53" s="1" t="s">
        <v>131</v>
      </c>
      <c r="E53" s="1">
        <v>1</v>
      </c>
      <c r="F53" s="1">
        <v>0</v>
      </c>
      <c r="G53" s="1">
        <f>((1-E53)-(1-F53))+((1-F53)*2)</f>
        <v>1</v>
      </c>
      <c r="H53" s="1">
        <v>-98.493628200000003</v>
      </c>
      <c r="I53" s="1">
        <v>29.424121899999999</v>
      </c>
      <c r="K53" s="36" t="s">
        <v>299</v>
      </c>
    </row>
    <row r="54" spans="1:11" x14ac:dyDescent="0.2">
      <c r="A54" s="2">
        <v>53</v>
      </c>
      <c r="B54" s="2" t="s">
        <v>18</v>
      </c>
      <c r="C54" s="2" t="str">
        <f>RIGHT(B54,2)</f>
        <v>MN</v>
      </c>
      <c r="D54" s="1" t="s">
        <v>127</v>
      </c>
      <c r="E54" s="1">
        <v>0</v>
      </c>
      <c r="F54" s="1">
        <v>0</v>
      </c>
      <c r="G54" s="1">
        <f>((1-E54)-(1-F54))+((1-F54)*2)</f>
        <v>2</v>
      </c>
      <c r="H54" s="1">
        <v>-92.100485199999994</v>
      </c>
      <c r="I54" s="1">
        <v>46.786671900000002</v>
      </c>
      <c r="K54" s="36" t="s">
        <v>309</v>
      </c>
    </row>
    <row r="55" spans="1:11" x14ac:dyDescent="0.2">
      <c r="A55" s="2">
        <v>54</v>
      </c>
      <c r="B55" s="2" t="s">
        <v>31</v>
      </c>
      <c r="C55" s="2" t="str">
        <f>RIGHT(B55,2)</f>
        <v>MN</v>
      </c>
      <c r="D55" s="1" t="s">
        <v>127</v>
      </c>
      <c r="E55" s="1">
        <v>0</v>
      </c>
      <c r="F55" s="1">
        <v>0</v>
      </c>
      <c r="G55" s="1">
        <f>((1-E55)-(1-F55))+((1-F55)*2)</f>
        <v>2</v>
      </c>
      <c r="H55" s="1">
        <v>-93.265010799999999</v>
      </c>
      <c r="I55" s="1">
        <v>44.977753</v>
      </c>
      <c r="K55" s="36" t="s">
        <v>303</v>
      </c>
    </row>
    <row r="56" spans="1:11" x14ac:dyDescent="0.2">
      <c r="A56" s="2">
        <v>55</v>
      </c>
      <c r="B56" s="2" t="s">
        <v>32</v>
      </c>
      <c r="C56" s="2" t="str">
        <f>RIGHT(B56,2)</f>
        <v>ND</v>
      </c>
      <c r="D56" s="1" t="s">
        <v>127</v>
      </c>
      <c r="E56" s="1">
        <v>0</v>
      </c>
      <c r="F56" s="1">
        <v>0</v>
      </c>
      <c r="G56" s="1">
        <f>((1-E56)-(1-F56))+((1-F56)*2)</f>
        <v>2</v>
      </c>
      <c r="H56" s="1">
        <v>-100.7837392</v>
      </c>
      <c r="I56" s="1">
        <v>46.808326800000003</v>
      </c>
      <c r="K56" s="36" t="s">
        <v>296</v>
      </c>
    </row>
    <row r="57" spans="1:11" x14ac:dyDescent="0.2">
      <c r="A57" s="2">
        <v>56</v>
      </c>
      <c r="B57" s="2" t="s">
        <v>33</v>
      </c>
      <c r="C57" s="2" t="str">
        <f>RIGHT(B57,2)</f>
        <v>ND</v>
      </c>
      <c r="D57" s="1" t="s">
        <v>127</v>
      </c>
      <c r="E57" s="1">
        <v>0</v>
      </c>
      <c r="F57" s="1">
        <v>0</v>
      </c>
      <c r="G57" s="1">
        <f>((1-E57)-(1-F57))+((1-F57)*2)</f>
        <v>2</v>
      </c>
      <c r="H57" s="1">
        <v>-96.789803399999997</v>
      </c>
      <c r="I57" s="1">
        <v>46.877186299999998</v>
      </c>
      <c r="K57" s="36" t="s">
        <v>302</v>
      </c>
    </row>
    <row r="58" spans="1:11" x14ac:dyDescent="0.2">
      <c r="A58" s="2">
        <v>57</v>
      </c>
      <c r="B58" s="2" t="s">
        <v>43</v>
      </c>
      <c r="C58" s="2" t="str">
        <f>RIGHT(B58,2)</f>
        <v>SD</v>
      </c>
      <c r="D58" s="1" t="s">
        <v>127</v>
      </c>
      <c r="E58" s="1">
        <v>0</v>
      </c>
      <c r="F58" s="1">
        <v>0</v>
      </c>
      <c r="G58" s="1">
        <f>((1-E58)-(1-F58))+((1-F58)*2)</f>
        <v>2</v>
      </c>
      <c r="H58" s="1">
        <v>-100.3537522</v>
      </c>
      <c r="I58" s="1">
        <v>44.366787600000002</v>
      </c>
      <c r="K58" s="36" t="s">
        <v>296</v>
      </c>
    </row>
    <row r="59" spans="1:11" x14ac:dyDescent="0.2">
      <c r="A59" s="2">
        <v>58</v>
      </c>
      <c r="B59" s="2" t="s">
        <v>42</v>
      </c>
      <c r="C59" s="2" t="str">
        <f>RIGHT(B59,2)</f>
        <v>SD</v>
      </c>
      <c r="D59" s="1" t="s">
        <v>127</v>
      </c>
      <c r="E59" s="1">
        <v>0</v>
      </c>
      <c r="F59" s="1">
        <v>0</v>
      </c>
      <c r="G59" s="1">
        <f>((1-E59)-(1-F59))+((1-F59)*2)</f>
        <v>2</v>
      </c>
      <c r="H59" s="1">
        <v>-96.731264999999993</v>
      </c>
      <c r="I59" s="1">
        <v>43.546022299999997</v>
      </c>
      <c r="K59" s="36" t="s">
        <v>302</v>
      </c>
    </row>
    <row r="60" spans="1:11" x14ac:dyDescent="0.2">
      <c r="A60" s="2">
        <v>59</v>
      </c>
      <c r="B60" s="2" t="s">
        <v>19</v>
      </c>
      <c r="C60" s="2" t="str">
        <f>RIGHT(B60,2)</f>
        <v>IA</v>
      </c>
      <c r="D60" s="1" t="s">
        <v>129</v>
      </c>
      <c r="E60" s="1">
        <v>1</v>
      </c>
      <c r="F60" s="1">
        <v>1</v>
      </c>
      <c r="G60" s="1">
        <f>((1-E60)-(1-F60))+((1-F60)*2)</f>
        <v>0</v>
      </c>
      <c r="H60" s="1">
        <v>-90.577636699999999</v>
      </c>
      <c r="I60" s="1">
        <v>41.523643700000001</v>
      </c>
      <c r="J60" s="41" t="s">
        <v>287</v>
      </c>
      <c r="K60" s="36" t="s">
        <v>309</v>
      </c>
    </row>
    <row r="61" spans="1:11" x14ac:dyDescent="0.2">
      <c r="A61" s="2">
        <v>60</v>
      </c>
      <c r="B61" s="2" t="s">
        <v>130</v>
      </c>
      <c r="C61" s="2" t="str">
        <f>RIGHT(B61,2)</f>
        <v>IA</v>
      </c>
      <c r="D61" s="1" t="s">
        <v>129</v>
      </c>
      <c r="E61" s="1">
        <v>1</v>
      </c>
      <c r="F61" s="1">
        <v>1</v>
      </c>
      <c r="G61" s="1">
        <f>((1-E61)-(1-F61))+((1-F61)*2)</f>
        <v>0</v>
      </c>
      <c r="H61" s="1">
        <v>-93.6249593</v>
      </c>
      <c r="I61" s="1">
        <v>41.586835299999997</v>
      </c>
      <c r="J61" s="42" t="s">
        <v>278</v>
      </c>
      <c r="K61" s="36" t="s">
        <v>304</v>
      </c>
    </row>
    <row r="62" spans="1:11" x14ac:dyDescent="0.2">
      <c r="A62" s="2">
        <v>61</v>
      </c>
      <c r="B62" s="2" t="s">
        <v>22</v>
      </c>
      <c r="C62" s="2" t="str">
        <f>RIGHT(B62,2)</f>
        <v>IL</v>
      </c>
      <c r="D62" s="1" t="s">
        <v>129</v>
      </c>
      <c r="E62" s="1">
        <v>1</v>
      </c>
      <c r="F62" s="1">
        <v>1</v>
      </c>
      <c r="G62" s="1">
        <f>((1-E62)-(1-F62))+((1-F62)*2)</f>
        <v>0</v>
      </c>
      <c r="H62" s="1">
        <v>-89.650148099999996</v>
      </c>
      <c r="I62" s="1">
        <v>39.781721300000001</v>
      </c>
      <c r="J62" s="18" t="s">
        <v>278</v>
      </c>
      <c r="K62" s="36" t="s">
        <v>296</v>
      </c>
    </row>
    <row r="63" spans="1:11" x14ac:dyDescent="0.2">
      <c r="A63" s="2">
        <v>62</v>
      </c>
      <c r="B63" s="2" t="s">
        <v>23</v>
      </c>
      <c r="C63" s="2" t="str">
        <f>RIGHT(B63,2)</f>
        <v>KS</v>
      </c>
      <c r="D63" s="16" t="s">
        <v>129</v>
      </c>
      <c r="E63" s="1">
        <v>1</v>
      </c>
      <c r="F63" s="1">
        <v>1</v>
      </c>
      <c r="G63" s="1">
        <f>((1-E63)-(1-F63))+((1-F63)*2)</f>
        <v>0</v>
      </c>
      <c r="H63" s="1">
        <v>-95.675157600000006</v>
      </c>
      <c r="I63" s="1">
        <v>39.047345100000001</v>
      </c>
      <c r="J63" s="18" t="s">
        <v>278</v>
      </c>
      <c r="K63" s="36" t="s">
        <v>296</v>
      </c>
    </row>
    <row r="64" spans="1:11" x14ac:dyDescent="0.2">
      <c r="A64" s="2">
        <v>63</v>
      </c>
      <c r="B64" s="2" t="s">
        <v>24</v>
      </c>
      <c r="C64" s="2" t="str">
        <f>RIGHT(B64,2)</f>
        <v>KS</v>
      </c>
      <c r="D64" s="16" t="s">
        <v>129</v>
      </c>
      <c r="E64" s="1">
        <v>0</v>
      </c>
      <c r="F64" s="1">
        <v>0</v>
      </c>
      <c r="G64" s="1">
        <f>((1-E64)-(1-F64))+((1-F64)*2)</f>
        <v>2</v>
      </c>
      <c r="H64" s="1">
        <v>-97.330053000000007</v>
      </c>
      <c r="I64" s="1">
        <v>37.687176100000002</v>
      </c>
      <c r="K64" s="36" t="s">
        <v>309</v>
      </c>
    </row>
    <row r="65" spans="1:11" x14ac:dyDescent="0.2">
      <c r="A65" s="2">
        <v>64</v>
      </c>
      <c r="B65" s="2" t="s">
        <v>29</v>
      </c>
      <c r="C65" s="2" t="str">
        <f>RIGHT(B65,2)</f>
        <v>MO</v>
      </c>
      <c r="D65" s="1" t="s">
        <v>129</v>
      </c>
      <c r="E65" s="1">
        <v>1</v>
      </c>
      <c r="F65" s="1">
        <v>1</v>
      </c>
      <c r="G65" s="1">
        <f>((1-E65)-(1-F65))+((1-F65)*2)</f>
        <v>0</v>
      </c>
      <c r="H65" s="1">
        <v>-92.173516399999997</v>
      </c>
      <c r="I65" s="1">
        <v>38.576701700000001</v>
      </c>
      <c r="J65" s="18" t="s">
        <v>278</v>
      </c>
      <c r="K65" s="36" t="s">
        <v>296</v>
      </c>
    </row>
    <row r="66" spans="1:11" x14ac:dyDescent="0.2">
      <c r="A66" s="2">
        <v>65</v>
      </c>
      <c r="B66" s="2" t="s">
        <v>28</v>
      </c>
      <c r="C66" s="2" t="str">
        <f>RIGHT(B66,2)</f>
        <v>MO</v>
      </c>
      <c r="D66" s="17" t="s">
        <v>129</v>
      </c>
      <c r="E66" s="1">
        <v>1</v>
      </c>
      <c r="F66" s="1">
        <v>1</v>
      </c>
      <c r="G66" s="1">
        <f>((1-E66)-(1-F66))+((1-F66)*2)</f>
        <v>0</v>
      </c>
      <c r="H66" s="1">
        <v>-94.578566699999996</v>
      </c>
      <c r="I66" s="1">
        <v>39.099726500000003</v>
      </c>
      <c r="J66" s="18" t="s">
        <v>278</v>
      </c>
      <c r="K66" s="36" t="s">
        <v>299</v>
      </c>
    </row>
    <row r="67" spans="1:11" x14ac:dyDescent="0.2">
      <c r="A67" s="2">
        <v>66</v>
      </c>
      <c r="B67" s="2" t="s">
        <v>30</v>
      </c>
      <c r="C67" s="2" t="str">
        <f>RIGHT(B67,2)</f>
        <v>MO</v>
      </c>
      <c r="D67" s="17" t="s">
        <v>129</v>
      </c>
      <c r="E67" s="1">
        <v>1</v>
      </c>
      <c r="F67" s="1">
        <v>1</v>
      </c>
      <c r="G67" s="1">
        <f>((1-E67)-(1-F67))+((1-F67)*2)</f>
        <v>0</v>
      </c>
      <c r="H67" s="1">
        <v>-90.199404200000004</v>
      </c>
      <c r="I67" s="1">
        <v>38.627002500000003</v>
      </c>
      <c r="J67" s="18" t="s">
        <v>278</v>
      </c>
      <c r="K67" s="36" t="s">
        <v>301</v>
      </c>
    </row>
    <row r="68" spans="1:11" x14ac:dyDescent="0.2">
      <c r="A68" s="2">
        <v>67</v>
      </c>
      <c r="B68" s="2" t="s">
        <v>35</v>
      </c>
      <c r="C68" s="2" t="str">
        <f>RIGHT(B68,2)</f>
        <v>NE</v>
      </c>
      <c r="D68" s="16" t="s">
        <v>129</v>
      </c>
      <c r="E68" s="1">
        <v>1</v>
      </c>
      <c r="F68" s="1">
        <v>1</v>
      </c>
      <c r="G68" s="1">
        <f>((1-E68)-(1-F68))+((1-F68)*2)</f>
        <v>0</v>
      </c>
      <c r="H68" s="1">
        <v>-96.702595500000001</v>
      </c>
      <c r="I68" s="1">
        <v>40.813616000000003</v>
      </c>
      <c r="J68" s="18" t="s">
        <v>278</v>
      </c>
      <c r="K68" s="36" t="s">
        <v>296</v>
      </c>
    </row>
    <row r="69" spans="1:11" x14ac:dyDescent="0.2">
      <c r="A69" s="2">
        <v>68</v>
      </c>
      <c r="B69" s="2" t="s">
        <v>34</v>
      </c>
      <c r="C69" s="2" t="str">
        <f>RIGHT(B69,2)</f>
        <v>NE</v>
      </c>
      <c r="D69" s="16" t="s">
        <v>129</v>
      </c>
      <c r="E69" s="1">
        <v>1</v>
      </c>
      <c r="F69" s="1">
        <v>1</v>
      </c>
      <c r="G69" s="1">
        <f>((1-E69)-(1-F69))+((1-F69)*2)</f>
        <v>0</v>
      </c>
      <c r="H69" s="1">
        <v>-95.934503399999997</v>
      </c>
      <c r="I69" s="1">
        <v>41.2565369</v>
      </c>
      <c r="J69" s="18" t="s">
        <v>278</v>
      </c>
      <c r="K69" s="36" t="s">
        <v>302</v>
      </c>
    </row>
    <row r="70" spans="1:11" x14ac:dyDescent="0.2">
      <c r="A70" s="2">
        <v>69</v>
      </c>
      <c r="B70" s="2" t="s">
        <v>68</v>
      </c>
      <c r="C70" s="2" t="str">
        <f>RIGHT(B70,2)</f>
        <v>OK</v>
      </c>
      <c r="D70" s="16" t="s">
        <v>129</v>
      </c>
      <c r="E70" s="1">
        <v>0</v>
      </c>
      <c r="F70" s="1">
        <v>0</v>
      </c>
      <c r="G70" s="1">
        <f>((1-E70)-(1-F70))+((1-F70)*2)</f>
        <v>2</v>
      </c>
      <c r="H70" s="1">
        <v>-97.5164276</v>
      </c>
      <c r="I70" s="1">
        <v>35.467560200000001</v>
      </c>
      <c r="K70" s="36" t="s">
        <v>303</v>
      </c>
    </row>
    <row r="71" spans="1:11" x14ac:dyDescent="0.2">
      <c r="A71" s="2">
        <v>70</v>
      </c>
      <c r="B71" s="2" t="s">
        <v>45</v>
      </c>
      <c r="C71" s="2" t="str">
        <f>RIGHT(B71,2)</f>
        <v>OK</v>
      </c>
      <c r="D71" s="16" t="s">
        <v>129</v>
      </c>
      <c r="E71" s="1">
        <v>0</v>
      </c>
      <c r="F71" s="1">
        <v>0</v>
      </c>
      <c r="G71" s="1">
        <f>((1-E71)-(1-F71))+((1-F71)*2)</f>
        <v>2</v>
      </c>
      <c r="H71" s="1">
        <v>-95.992774999999995</v>
      </c>
      <c r="I71" s="1">
        <v>36.153981600000002</v>
      </c>
      <c r="K71" s="36" t="s">
        <v>299</v>
      </c>
    </row>
    <row r="72" spans="1:11" x14ac:dyDescent="0.2">
      <c r="A72" s="2">
        <v>71</v>
      </c>
      <c r="B72" s="2" t="s">
        <v>84</v>
      </c>
      <c r="C72" s="2" t="str">
        <f>RIGHT(B72,2)</f>
        <v>AZ</v>
      </c>
      <c r="D72" s="1" t="s">
        <v>133</v>
      </c>
      <c r="E72" s="1">
        <v>1</v>
      </c>
      <c r="F72" s="1">
        <v>0</v>
      </c>
      <c r="G72" s="1">
        <f>((1-E72)-(1-F72))+((1-F72)*2)</f>
        <v>1</v>
      </c>
      <c r="H72" s="1">
        <v>-112.0740373</v>
      </c>
      <c r="I72" s="1">
        <v>33.448377100000002</v>
      </c>
      <c r="K72" s="36" t="s">
        <v>300</v>
      </c>
    </row>
    <row r="73" spans="1:11" x14ac:dyDescent="0.2">
      <c r="A73" s="2">
        <v>72</v>
      </c>
      <c r="B73" s="2" t="s">
        <v>85</v>
      </c>
      <c r="C73" s="2" t="str">
        <f>RIGHT(B73,2)</f>
        <v>AZ</v>
      </c>
      <c r="D73" s="1" t="s">
        <v>133</v>
      </c>
      <c r="E73" s="1">
        <v>0</v>
      </c>
      <c r="F73" s="1">
        <v>0</v>
      </c>
      <c r="G73" s="1">
        <f>((1-E73)-(1-F73))+((1-F73)*2)</f>
        <v>2</v>
      </c>
      <c r="H73" s="1">
        <v>-110.9747108</v>
      </c>
      <c r="I73" s="1">
        <v>32.222606599999999</v>
      </c>
      <c r="K73" s="36" t="s">
        <v>311</v>
      </c>
    </row>
    <row r="74" spans="1:11" x14ac:dyDescent="0.2">
      <c r="A74" s="2">
        <v>73</v>
      </c>
      <c r="B74" s="2" t="s">
        <v>100</v>
      </c>
      <c r="C74" s="2" t="str">
        <f>RIGHT(B74,2)</f>
        <v>NM</v>
      </c>
      <c r="D74" s="1" t="s">
        <v>133</v>
      </c>
      <c r="E74" s="1">
        <v>1</v>
      </c>
      <c r="F74" s="1">
        <v>1</v>
      </c>
      <c r="G74" s="1">
        <f>((1-E74)-(1-F74))+((1-F74)*2)</f>
        <v>0</v>
      </c>
      <c r="H74" s="1">
        <v>-106.65042200000001</v>
      </c>
      <c r="I74" s="1">
        <v>35.084385900000001</v>
      </c>
      <c r="J74" s="18" t="s">
        <v>288</v>
      </c>
      <c r="K74" s="36" t="s">
        <v>302</v>
      </c>
    </row>
    <row r="75" spans="1:11" x14ac:dyDescent="0.2">
      <c r="A75" s="2">
        <v>74</v>
      </c>
      <c r="B75" s="2" t="s">
        <v>140</v>
      </c>
      <c r="C75" s="2" t="str">
        <f>RIGHT(B75,2)</f>
        <v>NM</v>
      </c>
      <c r="D75" s="1" t="s">
        <v>133</v>
      </c>
      <c r="E75" s="1">
        <v>1</v>
      </c>
      <c r="F75" s="1">
        <v>1</v>
      </c>
      <c r="G75" s="1">
        <f>((1-E75)-(1-F75))+((1-F75)*2)</f>
        <v>0</v>
      </c>
      <c r="H75" s="1">
        <v>-105.937799</v>
      </c>
      <c r="I75" s="1">
        <v>35.686975199999999</v>
      </c>
      <c r="J75" s="18" t="s">
        <v>288</v>
      </c>
      <c r="K75" s="36" t="s">
        <v>312</v>
      </c>
    </row>
    <row r="76" spans="1:11" x14ac:dyDescent="0.2">
      <c r="A76" s="2">
        <v>75</v>
      </c>
      <c r="B76" s="2" t="s">
        <v>289</v>
      </c>
      <c r="C76" s="2" t="str">
        <f>RIGHT(B76,2)</f>
        <v>NM</v>
      </c>
      <c r="D76" s="1" t="s">
        <v>133</v>
      </c>
      <c r="E76" s="1">
        <v>1</v>
      </c>
      <c r="F76" s="1">
        <v>1</v>
      </c>
      <c r="G76" s="1">
        <f>((1-E76)-(1-F76))+((1-F76)*2)</f>
        <v>0</v>
      </c>
      <c r="H76" s="1">
        <v>-105.576667</v>
      </c>
      <c r="I76" s="1">
        <v>36.393889000000001</v>
      </c>
      <c r="J76" s="18" t="s">
        <v>288</v>
      </c>
      <c r="K76" s="36" t="s">
        <v>310</v>
      </c>
    </row>
    <row r="77" spans="1:11" x14ac:dyDescent="0.2">
      <c r="A77" s="2">
        <v>76</v>
      </c>
      <c r="B77" s="2" t="s">
        <v>101</v>
      </c>
      <c r="C77" s="2" t="str">
        <f>RIGHT(B77,2)</f>
        <v>NV</v>
      </c>
      <c r="D77" s="1" t="s">
        <v>133</v>
      </c>
      <c r="E77" s="1">
        <v>1</v>
      </c>
      <c r="F77" s="1">
        <v>1</v>
      </c>
      <c r="G77" s="1">
        <f>((1-E77)-(1-F77))+((1-F77)*2)</f>
        <v>0</v>
      </c>
      <c r="H77" s="1">
        <v>-115.1398296</v>
      </c>
      <c r="I77" s="1">
        <v>36.169941199999997</v>
      </c>
      <c r="J77" s="18" t="s">
        <v>277</v>
      </c>
      <c r="K77" s="36" t="s">
        <v>301</v>
      </c>
    </row>
    <row r="78" spans="1:11" x14ac:dyDescent="0.2">
      <c r="A78" s="2">
        <v>77</v>
      </c>
      <c r="B78" s="37" t="s">
        <v>75</v>
      </c>
      <c r="C78" s="2" t="str">
        <f>RIGHT(B78,2)</f>
        <v>TX</v>
      </c>
      <c r="D78" s="1" t="s">
        <v>133</v>
      </c>
      <c r="E78" s="1">
        <v>1</v>
      </c>
      <c r="F78" s="1">
        <v>0</v>
      </c>
      <c r="G78" s="1">
        <f>((1-E78)-(1-F78))+((1-F78)*2)</f>
        <v>1</v>
      </c>
      <c r="H78" s="1">
        <v>-106.4850217</v>
      </c>
      <c r="I78" s="1">
        <v>31.761877800000001</v>
      </c>
    </row>
    <row r="79" spans="1:11" x14ac:dyDescent="0.2">
      <c r="A79" s="2">
        <v>78</v>
      </c>
      <c r="B79" s="2" t="s">
        <v>105</v>
      </c>
      <c r="C79" s="2" t="str">
        <f>RIGHT(B79,2)</f>
        <v>UT</v>
      </c>
      <c r="D79" s="1" t="s">
        <v>133</v>
      </c>
      <c r="E79" s="1">
        <v>0</v>
      </c>
      <c r="F79" s="1">
        <v>0</v>
      </c>
      <c r="G79" s="1">
        <f>((1-E79)-(1-F79))+((1-F79)*2)</f>
        <v>2</v>
      </c>
      <c r="H79" s="1">
        <v>-113.5684164</v>
      </c>
      <c r="I79" s="1">
        <v>37.096527799999997</v>
      </c>
      <c r="K79" s="36" t="s">
        <v>309</v>
      </c>
    </row>
    <row r="80" spans="1:11" x14ac:dyDescent="0.2">
      <c r="A80" s="2">
        <v>79</v>
      </c>
      <c r="B80" s="2" t="s">
        <v>16</v>
      </c>
      <c r="C80" s="2" t="str">
        <f>RIGHT(B80,2)</f>
        <v>CT</v>
      </c>
      <c r="D80" s="1" t="s">
        <v>199</v>
      </c>
      <c r="E80" s="1">
        <v>1</v>
      </c>
      <c r="F80" s="1">
        <v>1</v>
      </c>
      <c r="G80" s="1">
        <f>((1-E80)-(1-F80))+((1-F80)*2)</f>
        <v>0</v>
      </c>
      <c r="H80" s="1">
        <v>-72.673372299999997</v>
      </c>
      <c r="I80" s="1">
        <v>41.765804299999999</v>
      </c>
      <c r="J80" s="18" t="s">
        <v>280</v>
      </c>
      <c r="K80" s="36" t="s">
        <v>303</v>
      </c>
    </row>
    <row r="81" spans="1:11" x14ac:dyDescent="0.2">
      <c r="A81" s="2">
        <v>80</v>
      </c>
      <c r="B81" s="2" t="s">
        <v>50</v>
      </c>
      <c r="C81" s="2" t="str">
        <f>RIGHT(B81,2)</f>
        <v>DC</v>
      </c>
      <c r="D81" s="17" t="s">
        <v>199</v>
      </c>
      <c r="E81" s="1">
        <v>1</v>
      </c>
      <c r="F81" s="1">
        <v>1</v>
      </c>
      <c r="G81" s="1">
        <f>((1-E81)-(1-F81))+((1-F81)*2)</f>
        <v>0</v>
      </c>
      <c r="H81" s="1">
        <v>-77.036870699999994</v>
      </c>
      <c r="I81" s="1">
        <v>38.907192299999998</v>
      </c>
      <c r="J81" s="18" t="s">
        <v>284</v>
      </c>
      <c r="K81" s="36" t="s">
        <v>303</v>
      </c>
    </row>
    <row r="82" spans="1:11" x14ac:dyDescent="0.2">
      <c r="A82" s="2">
        <v>81</v>
      </c>
      <c r="B82" s="2" t="s">
        <v>51</v>
      </c>
      <c r="C82" s="2" t="str">
        <f>RIGHT(B82,2)</f>
        <v>DE</v>
      </c>
      <c r="D82" s="17" t="s">
        <v>199</v>
      </c>
      <c r="E82" s="1">
        <v>1</v>
      </c>
      <c r="F82" s="1">
        <v>1</v>
      </c>
      <c r="G82" s="1">
        <f>((1-E82)-(1-F82))+((1-F82)*2)</f>
        <v>0</v>
      </c>
      <c r="H82" s="1">
        <v>-75.524368199999998</v>
      </c>
      <c r="I82" s="1">
        <v>39.158168000000003</v>
      </c>
      <c r="J82" s="18" t="s">
        <v>281</v>
      </c>
      <c r="K82" s="36" t="s">
        <v>296</v>
      </c>
    </row>
    <row r="83" spans="1:11" x14ac:dyDescent="0.2">
      <c r="A83" s="2">
        <v>82</v>
      </c>
      <c r="B83" s="2" t="s">
        <v>3</v>
      </c>
      <c r="C83" s="2" t="str">
        <f>RIGHT(B83,2)</f>
        <v>MA</v>
      </c>
      <c r="D83" s="1" t="s">
        <v>199</v>
      </c>
      <c r="E83" s="1">
        <v>1</v>
      </c>
      <c r="F83" s="1">
        <v>1</v>
      </c>
      <c r="G83" s="1">
        <f>((1-E83)-(1-F83))+((1-F83)*2)</f>
        <v>0</v>
      </c>
      <c r="H83" s="1">
        <v>-71.058880099999996</v>
      </c>
      <c r="I83" s="1">
        <v>42.360082499999997</v>
      </c>
      <c r="J83" s="18" t="s">
        <v>280</v>
      </c>
      <c r="K83" s="36" t="s">
        <v>303</v>
      </c>
    </row>
    <row r="84" spans="1:11" x14ac:dyDescent="0.2">
      <c r="A84" s="2">
        <v>83</v>
      </c>
      <c r="B84" s="2" t="s">
        <v>63</v>
      </c>
      <c r="C84" s="2" t="str">
        <f>RIGHT(B84,2)</f>
        <v>MD</v>
      </c>
      <c r="D84" s="1" t="s">
        <v>199</v>
      </c>
      <c r="E84" s="1">
        <v>1</v>
      </c>
      <c r="F84" s="1">
        <v>1</v>
      </c>
      <c r="G84" s="1">
        <f>((1-E84)-(1-F84))+((1-F84)*2)</f>
        <v>0</v>
      </c>
      <c r="H84" s="1">
        <v>-76.492182900000003</v>
      </c>
      <c r="I84" s="1">
        <v>38.978445299999997</v>
      </c>
      <c r="J84" s="18" t="s">
        <v>282</v>
      </c>
      <c r="K84" s="36" t="s">
        <v>312</v>
      </c>
    </row>
    <row r="85" spans="1:11" x14ac:dyDescent="0.2">
      <c r="A85" s="2">
        <v>84</v>
      </c>
      <c r="B85" s="2" t="s">
        <v>64</v>
      </c>
      <c r="C85" s="2" t="str">
        <f>RIGHT(B85,2)</f>
        <v>MD</v>
      </c>
      <c r="D85" s="1" t="s">
        <v>199</v>
      </c>
      <c r="E85" s="1">
        <v>1</v>
      </c>
      <c r="F85" s="1">
        <v>1</v>
      </c>
      <c r="G85" s="1">
        <f>((1-E85)-(1-F85))+((1-F85)*2)</f>
        <v>0</v>
      </c>
      <c r="H85" s="1">
        <v>-76.612189299999997</v>
      </c>
      <c r="I85" s="1">
        <v>39.290384799999998</v>
      </c>
      <c r="J85" s="18" t="s">
        <v>287</v>
      </c>
      <c r="K85" s="36" t="s">
        <v>301</v>
      </c>
    </row>
    <row r="86" spans="1:11" x14ac:dyDescent="0.2">
      <c r="A86" s="2">
        <v>85</v>
      </c>
      <c r="B86" s="2" t="s">
        <v>4</v>
      </c>
      <c r="C86" s="2" t="str">
        <f>RIGHT(B86,2)</f>
        <v>ME</v>
      </c>
      <c r="D86" s="1" t="s">
        <v>199</v>
      </c>
      <c r="E86" s="1">
        <v>1</v>
      </c>
      <c r="F86" s="1">
        <v>1</v>
      </c>
      <c r="G86" s="1">
        <f>((1-E86)-(1-F86))+((1-F86)*2)</f>
        <v>0</v>
      </c>
      <c r="H86" s="1">
        <v>-69.779489699999999</v>
      </c>
      <c r="I86" s="1">
        <v>44.310624099999998</v>
      </c>
      <c r="J86" s="18" t="s">
        <v>280</v>
      </c>
      <c r="K86" s="36" t="s">
        <v>296</v>
      </c>
    </row>
    <row r="87" spans="1:11" x14ac:dyDescent="0.2">
      <c r="A87" s="2">
        <v>86</v>
      </c>
      <c r="B87" s="2" t="s">
        <v>5</v>
      </c>
      <c r="C87" s="2" t="str">
        <f>RIGHT(B87,2)</f>
        <v>ME</v>
      </c>
      <c r="D87" s="1" t="s">
        <v>199</v>
      </c>
      <c r="E87" s="1">
        <v>1</v>
      </c>
      <c r="F87" s="1">
        <v>1</v>
      </c>
      <c r="G87" s="1">
        <f>((1-E87)-(1-F87))+((1-F87)*2)</f>
        <v>0</v>
      </c>
      <c r="H87" s="1">
        <v>-70.256818899999999</v>
      </c>
      <c r="I87" s="1">
        <v>43.659099300000001</v>
      </c>
      <c r="J87" s="18" t="s">
        <v>280</v>
      </c>
      <c r="K87" s="36" t="s">
        <v>302</v>
      </c>
    </row>
    <row r="88" spans="1:11" x14ac:dyDescent="0.2">
      <c r="A88" s="2">
        <v>87</v>
      </c>
      <c r="B88" s="2" t="s">
        <v>17</v>
      </c>
      <c r="C88" s="2" t="str">
        <f>RIGHT(B88,2)</f>
        <v>NH</v>
      </c>
      <c r="D88" s="1" t="s">
        <v>199</v>
      </c>
      <c r="E88" s="1">
        <v>1</v>
      </c>
      <c r="F88" s="1">
        <v>1</v>
      </c>
      <c r="G88" s="1">
        <f>((1-E88)-(1-F88))+((1-F88)*2)</f>
        <v>0</v>
      </c>
      <c r="H88" s="1">
        <v>-71.537571799999995</v>
      </c>
      <c r="I88" s="1">
        <v>43.208136600000003</v>
      </c>
      <c r="J88" s="18" t="s">
        <v>280</v>
      </c>
      <c r="K88" s="36" t="s">
        <v>296</v>
      </c>
    </row>
    <row r="89" spans="1:11" x14ac:dyDescent="0.2">
      <c r="A89" s="2">
        <v>88</v>
      </c>
      <c r="B89" s="2" t="s">
        <v>6</v>
      </c>
      <c r="C89" s="2" t="str">
        <f>RIGHT(B89,2)</f>
        <v>NJ</v>
      </c>
      <c r="D89" s="1" t="s">
        <v>199</v>
      </c>
      <c r="E89" s="1">
        <v>1</v>
      </c>
      <c r="F89" s="1">
        <v>1</v>
      </c>
      <c r="G89" s="1">
        <f>((1-E89)-(1-F89))+((1-F89)*2)</f>
        <v>0</v>
      </c>
      <c r="H89" s="1">
        <v>-74.759716999999995</v>
      </c>
      <c r="I89" s="1">
        <v>40.220582399999998</v>
      </c>
      <c r="J89" s="18" t="s">
        <v>280</v>
      </c>
      <c r="K89" s="36" t="s">
        <v>296</v>
      </c>
    </row>
    <row r="90" spans="1:11" x14ac:dyDescent="0.2">
      <c r="A90" s="2">
        <v>89</v>
      </c>
      <c r="B90" s="2" t="s">
        <v>7</v>
      </c>
      <c r="C90" s="2" t="str">
        <f>RIGHT(B90,2)</f>
        <v>NY</v>
      </c>
      <c r="D90" s="1" t="s">
        <v>199</v>
      </c>
      <c r="E90" s="1">
        <v>1</v>
      </c>
      <c r="F90" s="1">
        <v>1</v>
      </c>
      <c r="G90" s="1">
        <f>((1-E90)-(1-F90))+((1-F90)*2)</f>
        <v>0</v>
      </c>
      <c r="H90" s="1">
        <v>-73.756231700000001</v>
      </c>
      <c r="I90" s="1">
        <v>42.652579299999999</v>
      </c>
      <c r="J90" s="18" t="s">
        <v>280</v>
      </c>
      <c r="K90" s="36" t="s">
        <v>312</v>
      </c>
    </row>
    <row r="91" spans="1:11" x14ac:dyDescent="0.2">
      <c r="A91" s="2">
        <v>90</v>
      </c>
      <c r="B91" s="2" t="s">
        <v>8</v>
      </c>
      <c r="C91" s="2" t="str">
        <f>RIGHT(B91,2)</f>
        <v>NY</v>
      </c>
      <c r="D91" s="1" t="s">
        <v>199</v>
      </c>
      <c r="E91" s="1">
        <v>1</v>
      </c>
      <c r="F91" s="1">
        <v>1</v>
      </c>
      <c r="G91" s="1">
        <f>((1-E91)-(1-F91))+((1-F91)*2)</f>
        <v>0</v>
      </c>
      <c r="H91" s="1">
        <v>-78.878368899999998</v>
      </c>
      <c r="I91" s="1">
        <v>42.886446800000002</v>
      </c>
      <c r="J91" s="18" t="s">
        <v>280</v>
      </c>
      <c r="K91" s="36" t="s">
        <v>299</v>
      </c>
    </row>
    <row r="92" spans="1:11" x14ac:dyDescent="0.2">
      <c r="A92" s="2">
        <v>91</v>
      </c>
      <c r="B92" s="2" t="s">
        <v>122</v>
      </c>
      <c r="C92" s="2" t="str">
        <f>RIGHT(B92,2)</f>
        <v>NY</v>
      </c>
      <c r="D92" s="1" t="s">
        <v>199</v>
      </c>
      <c r="E92" s="1">
        <v>1</v>
      </c>
      <c r="F92" s="1">
        <v>1</v>
      </c>
      <c r="G92" s="1">
        <f>((1-E92)-(1-F92))+((1-F92)*2)</f>
        <v>0</v>
      </c>
      <c r="H92" s="1">
        <v>-74.005972799999995</v>
      </c>
      <c r="I92" s="1">
        <v>40.712775299999997</v>
      </c>
      <c r="J92" s="18" t="s">
        <v>283</v>
      </c>
      <c r="K92" s="36" t="s">
        <v>301</v>
      </c>
    </row>
    <row r="93" spans="1:11" x14ac:dyDescent="0.2">
      <c r="A93" s="2">
        <v>92</v>
      </c>
      <c r="B93" s="2" t="s">
        <v>9</v>
      </c>
      <c r="C93" s="2" t="str">
        <f>RIGHT(B93,2)</f>
        <v>NY</v>
      </c>
      <c r="D93" s="1" t="s">
        <v>199</v>
      </c>
      <c r="E93" s="1">
        <v>1</v>
      </c>
      <c r="F93" s="1">
        <v>1</v>
      </c>
      <c r="G93" s="1">
        <f>((1-E93)-(1-F93))+((1-F93)*2)</f>
        <v>0</v>
      </c>
      <c r="H93" s="1">
        <v>-77.608846499999999</v>
      </c>
      <c r="I93" s="1">
        <v>43.156577900000002</v>
      </c>
      <c r="J93" s="18" t="s">
        <v>280</v>
      </c>
      <c r="K93" s="36" t="s">
        <v>299</v>
      </c>
    </row>
    <row r="94" spans="1:11" x14ac:dyDescent="0.2">
      <c r="A94" s="2">
        <v>93</v>
      </c>
      <c r="B94" s="2" t="s">
        <v>10</v>
      </c>
      <c r="C94" s="2" t="str">
        <f>RIGHT(B94,2)</f>
        <v>PA</v>
      </c>
      <c r="D94" s="1" t="s">
        <v>199</v>
      </c>
      <c r="E94" s="1">
        <v>1</v>
      </c>
      <c r="F94" s="1">
        <v>1</v>
      </c>
      <c r="G94" s="1">
        <f>((1-E94)-(1-F94))+((1-F94)*2)</f>
        <v>0</v>
      </c>
      <c r="H94" s="1">
        <v>-76.8867008</v>
      </c>
      <c r="I94" s="1">
        <v>40.273191099999998</v>
      </c>
      <c r="J94" s="18" t="s">
        <v>280</v>
      </c>
      <c r="K94" s="36" t="s">
        <v>296</v>
      </c>
    </row>
    <row r="95" spans="1:11" x14ac:dyDescent="0.2">
      <c r="A95" s="2">
        <v>94</v>
      </c>
      <c r="B95" s="2" t="s">
        <v>12</v>
      </c>
      <c r="C95" s="2" t="str">
        <f>RIGHT(B95,2)</f>
        <v>PA</v>
      </c>
      <c r="D95" s="1" t="s">
        <v>199</v>
      </c>
      <c r="E95" s="1">
        <v>1</v>
      </c>
      <c r="F95" s="1">
        <v>1</v>
      </c>
      <c r="G95" s="1">
        <f>((1-E95)-(1-F95))+((1-F95)*2)</f>
        <v>0</v>
      </c>
      <c r="H95" s="1">
        <v>-75.165221500000001</v>
      </c>
      <c r="I95" s="1">
        <v>39.9525839</v>
      </c>
      <c r="J95" s="18" t="s">
        <v>280</v>
      </c>
      <c r="K95" s="36" t="s">
        <v>314</v>
      </c>
    </row>
    <row r="96" spans="1:11" x14ac:dyDescent="0.2">
      <c r="A96" s="2">
        <v>95</v>
      </c>
      <c r="B96" s="2" t="s">
        <v>13</v>
      </c>
      <c r="C96" s="2" t="str">
        <f>RIGHT(B96,2)</f>
        <v>RI</v>
      </c>
      <c r="D96" s="1" t="s">
        <v>199</v>
      </c>
      <c r="E96" s="1">
        <v>1</v>
      </c>
      <c r="F96" s="1">
        <v>1</v>
      </c>
      <c r="G96" s="1">
        <f>((1-E96)-(1-F96))+((1-F96)*2)</f>
        <v>0</v>
      </c>
      <c r="H96" s="1">
        <v>-71.4128343</v>
      </c>
      <c r="I96" s="1">
        <v>41.823989099999999</v>
      </c>
      <c r="J96" s="18" t="s">
        <v>280</v>
      </c>
      <c r="K96" s="36" t="s">
        <v>313</v>
      </c>
    </row>
    <row r="97" spans="1:11" x14ac:dyDescent="0.2">
      <c r="A97" s="2">
        <v>96</v>
      </c>
      <c r="B97" s="2" t="s">
        <v>80</v>
      </c>
      <c r="C97" s="2" t="str">
        <f>RIGHT(B97,2)</f>
        <v>VA</v>
      </c>
      <c r="D97" s="1" t="s">
        <v>199</v>
      </c>
      <c r="E97" s="1">
        <v>1</v>
      </c>
      <c r="F97" s="1">
        <v>1</v>
      </c>
      <c r="G97" s="1">
        <f>((1-E97)-(1-F97))+((1-F97)*2)</f>
        <v>0</v>
      </c>
      <c r="H97" s="1">
        <v>-78.476678100000001</v>
      </c>
      <c r="I97" s="1">
        <v>38.029305899999997</v>
      </c>
      <c r="J97" s="18" t="s">
        <v>280</v>
      </c>
      <c r="K97" s="36" t="s">
        <v>310</v>
      </c>
    </row>
    <row r="98" spans="1:11" x14ac:dyDescent="0.2">
      <c r="A98" s="2">
        <v>97</v>
      </c>
      <c r="B98" s="2" t="s">
        <v>82</v>
      </c>
      <c r="C98" s="2" t="str">
        <f>RIGHT(B98,2)</f>
        <v>VA</v>
      </c>
      <c r="D98" s="1" t="s">
        <v>199</v>
      </c>
      <c r="E98" s="1">
        <v>1</v>
      </c>
      <c r="F98" s="1">
        <v>1</v>
      </c>
      <c r="G98" s="1">
        <f>((1-E98)-(1-F98))+((1-F98)*2)</f>
        <v>0</v>
      </c>
      <c r="H98" s="1">
        <v>-76.285872600000005</v>
      </c>
      <c r="I98" s="1">
        <v>36.850768899999998</v>
      </c>
      <c r="J98" s="18" t="s">
        <v>295</v>
      </c>
      <c r="K98" s="36" t="s">
        <v>311</v>
      </c>
    </row>
    <row r="99" spans="1:11" x14ac:dyDescent="0.2">
      <c r="A99" s="2">
        <v>98</v>
      </c>
      <c r="B99" s="2" t="s">
        <v>81</v>
      </c>
      <c r="C99" s="2" t="str">
        <f>RIGHT(B99,2)</f>
        <v>VA</v>
      </c>
      <c r="D99" s="1" t="s">
        <v>199</v>
      </c>
      <c r="E99" s="1">
        <v>1</v>
      </c>
      <c r="F99" s="1">
        <v>1</v>
      </c>
      <c r="G99" s="1">
        <f>((1-E99)-(1-F99))+((1-F99)*2)</f>
        <v>0</v>
      </c>
      <c r="H99" s="1">
        <v>-77.436048099999994</v>
      </c>
      <c r="I99" s="1">
        <v>37.540724599999997</v>
      </c>
      <c r="J99" s="18" t="s">
        <v>278</v>
      </c>
      <c r="K99" s="36" t="s">
        <v>300</v>
      </c>
    </row>
    <row r="100" spans="1:11" x14ac:dyDescent="0.2">
      <c r="A100" s="2">
        <v>99</v>
      </c>
      <c r="B100" s="2" t="s">
        <v>14</v>
      </c>
      <c r="C100" s="2" t="str">
        <f>RIGHT(B100,2)</f>
        <v>VT</v>
      </c>
      <c r="D100" s="1" t="s">
        <v>199</v>
      </c>
      <c r="E100" s="1">
        <v>1</v>
      </c>
      <c r="F100" s="1">
        <v>1</v>
      </c>
      <c r="G100" s="1">
        <f>((1-E100)-(1-F100))+((1-F100)*2)</f>
        <v>0</v>
      </c>
      <c r="H100" s="1">
        <v>-73.212072000000006</v>
      </c>
      <c r="I100" s="1">
        <v>44.475882499999997</v>
      </c>
      <c r="J100" s="18" t="s">
        <v>280</v>
      </c>
      <c r="K100" s="36" t="s">
        <v>302</v>
      </c>
    </row>
    <row r="101" spans="1:11" x14ac:dyDescent="0.2">
      <c r="A101" s="2">
        <v>100</v>
      </c>
      <c r="B101" s="2" t="s">
        <v>15</v>
      </c>
      <c r="C101" s="2" t="str">
        <f>RIGHT(B101,2)</f>
        <v>VT</v>
      </c>
      <c r="D101" s="1" t="s">
        <v>199</v>
      </c>
      <c r="E101" s="1">
        <v>1</v>
      </c>
      <c r="F101" s="1">
        <v>1</v>
      </c>
      <c r="G101" s="1">
        <f>((1-E101)-(1-F101))+((1-F101)*2)</f>
        <v>0</v>
      </c>
      <c r="H101" s="1">
        <v>-72.575386899999998</v>
      </c>
      <c r="I101" s="1">
        <v>44.260059300000002</v>
      </c>
      <c r="J101" s="18" t="s">
        <v>280</v>
      </c>
      <c r="K101" s="36" t="s">
        <v>296</v>
      </c>
    </row>
    <row r="102" spans="1:11" x14ac:dyDescent="0.2">
      <c r="A102" s="2">
        <v>101</v>
      </c>
      <c r="B102" s="2" t="s">
        <v>320</v>
      </c>
      <c r="C102" s="2" t="str">
        <f>RIGHT(B102,2)</f>
        <v>OR</v>
      </c>
      <c r="D102" s="1" t="s">
        <v>135</v>
      </c>
      <c r="E102" s="1">
        <v>0</v>
      </c>
      <c r="F102" s="1">
        <v>0</v>
      </c>
      <c r="G102" s="1">
        <f>((1-E102)-(1-F102))+((1-F102)*2)</f>
        <v>2</v>
      </c>
      <c r="H102" s="1">
        <v>-123.821111</v>
      </c>
      <c r="I102" s="1">
        <v>46.188889000000003</v>
      </c>
      <c r="K102" s="36" t="s">
        <v>310</v>
      </c>
    </row>
    <row r="103" spans="1:11" x14ac:dyDescent="0.2">
      <c r="A103" s="2">
        <v>102</v>
      </c>
      <c r="B103" s="2" t="s">
        <v>104</v>
      </c>
      <c r="C103" s="2" t="str">
        <f>RIGHT(B103,2)</f>
        <v>OR</v>
      </c>
      <c r="D103" s="1" t="s">
        <v>135</v>
      </c>
      <c r="E103" s="1">
        <v>1</v>
      </c>
      <c r="F103" s="1">
        <v>0</v>
      </c>
      <c r="G103" s="1">
        <f>((1-E103)-(1-F103))+((1-F103)*2)</f>
        <v>1</v>
      </c>
      <c r="H103" s="1">
        <v>-122.6783853</v>
      </c>
      <c r="I103" s="1">
        <v>45.515231999999997</v>
      </c>
      <c r="K103" s="36" t="s">
        <v>301</v>
      </c>
    </row>
    <row r="104" spans="1:11" x14ac:dyDescent="0.2">
      <c r="A104" s="2">
        <v>103</v>
      </c>
      <c r="B104" s="2" t="s">
        <v>103</v>
      </c>
      <c r="C104" s="2" t="str">
        <f>RIGHT(B104,2)</f>
        <v>OR</v>
      </c>
      <c r="D104" s="1" t="s">
        <v>135</v>
      </c>
      <c r="E104" s="1">
        <v>0</v>
      </c>
      <c r="F104" s="1">
        <v>0</v>
      </c>
      <c r="G104" s="1">
        <f>((1-E104)-(1-F104))+((1-F104)*2)</f>
        <v>2</v>
      </c>
      <c r="H104" s="1">
        <v>-123.03509630000001</v>
      </c>
      <c r="I104" s="1">
        <v>44.942897500000001</v>
      </c>
      <c r="K104" s="36" t="s">
        <v>296</v>
      </c>
    </row>
    <row r="105" spans="1:11" x14ac:dyDescent="0.2">
      <c r="A105" s="2">
        <v>104</v>
      </c>
      <c r="B105" s="2" t="s">
        <v>107</v>
      </c>
      <c r="C105" s="2" t="str">
        <f>RIGHT(B105,2)</f>
        <v>WA</v>
      </c>
      <c r="D105" s="1" t="s">
        <v>135</v>
      </c>
      <c r="E105" s="1">
        <v>0</v>
      </c>
      <c r="F105" s="1">
        <v>0</v>
      </c>
      <c r="G105" s="1">
        <f>((1-E105)-(1-F105))+((1-F105)*2)</f>
        <v>2</v>
      </c>
      <c r="H105" s="1">
        <v>-122.90069509999999</v>
      </c>
      <c r="I105" s="1">
        <v>47.037874100000003</v>
      </c>
      <c r="J105" s="19"/>
      <c r="K105" s="36" t="s">
        <v>296</v>
      </c>
    </row>
    <row r="106" spans="1:11" x14ac:dyDescent="0.2">
      <c r="A106" s="2">
        <v>105</v>
      </c>
      <c r="B106" s="2" t="s">
        <v>108</v>
      </c>
      <c r="C106" s="2" t="str">
        <f>RIGHT(B106,2)</f>
        <v>WA</v>
      </c>
      <c r="D106" s="1" t="s">
        <v>135</v>
      </c>
      <c r="E106" s="1">
        <v>1</v>
      </c>
      <c r="F106" s="1">
        <v>0</v>
      </c>
      <c r="G106" s="1">
        <f>((1-E106)-(1-F106))+((1-F106)*2)</f>
        <v>1</v>
      </c>
      <c r="H106" s="1">
        <v>-122.3320708</v>
      </c>
      <c r="I106" s="1">
        <v>47.606209499999999</v>
      </c>
      <c r="K106" s="36" t="s">
        <v>301</v>
      </c>
    </row>
    <row r="107" spans="1:11" s="15" customFormat="1" x14ac:dyDescent="0.2">
      <c r="A107" s="2">
        <v>106</v>
      </c>
      <c r="B107" s="22" t="s">
        <v>120</v>
      </c>
      <c r="C107" s="22" t="str">
        <f>RIGHT(B107,2)</f>
        <v>PR</v>
      </c>
      <c r="D107" s="15" t="s">
        <v>213</v>
      </c>
      <c r="E107" s="15">
        <v>1</v>
      </c>
      <c r="F107" s="15">
        <v>0</v>
      </c>
      <c r="G107" s="15">
        <f>((1-E107)-(1-F107))+((1-F107)*2)</f>
        <v>1</v>
      </c>
      <c r="H107" s="15">
        <v>-66.105735499999994</v>
      </c>
      <c r="I107" s="15">
        <v>18.465539400000001</v>
      </c>
      <c r="J107" s="24"/>
      <c r="K107" s="36" t="s">
        <v>303</v>
      </c>
    </row>
    <row r="108" spans="1:11" x14ac:dyDescent="0.2">
      <c r="A108" s="2">
        <v>107</v>
      </c>
      <c r="B108" s="2" t="s">
        <v>94</v>
      </c>
      <c r="C108" s="2" t="str">
        <f>RIGHT(B108,2)</f>
        <v>CO</v>
      </c>
      <c r="D108" s="1" t="s">
        <v>137</v>
      </c>
      <c r="E108" s="1">
        <v>0</v>
      </c>
      <c r="F108" s="1">
        <v>0</v>
      </c>
      <c r="G108" s="1">
        <f>((1-E108)-(1-F108))+((1-F108)*2)</f>
        <v>2</v>
      </c>
      <c r="H108" s="1">
        <v>-104.990251</v>
      </c>
      <c r="I108" s="1">
        <v>39.739235800000003</v>
      </c>
      <c r="J108" s="23"/>
      <c r="K108" s="36" t="s">
        <v>303</v>
      </c>
    </row>
    <row r="109" spans="1:11" x14ac:dyDescent="0.2">
      <c r="A109" s="2">
        <v>108</v>
      </c>
      <c r="B109" s="2" t="s">
        <v>95</v>
      </c>
      <c r="C109" s="2" t="str">
        <f>RIGHT(B109,2)</f>
        <v>CO</v>
      </c>
      <c r="D109" s="1" t="s">
        <v>137</v>
      </c>
      <c r="E109" s="1">
        <v>0</v>
      </c>
      <c r="F109" s="1">
        <v>0</v>
      </c>
      <c r="G109" s="1">
        <f>((1-E109)-(1-F109))+((1-F109)*2)</f>
        <v>2</v>
      </c>
      <c r="H109" s="1">
        <v>-108.5506486</v>
      </c>
      <c r="I109" s="1">
        <v>39.0638705</v>
      </c>
      <c r="J109" s="23"/>
      <c r="K109" s="36" t="s">
        <v>309</v>
      </c>
    </row>
    <row r="110" spans="1:11" x14ac:dyDescent="0.2">
      <c r="A110" s="2">
        <v>109</v>
      </c>
      <c r="B110" s="2" t="s">
        <v>96</v>
      </c>
      <c r="C110" s="2" t="str">
        <f>RIGHT(B110,2)</f>
        <v>ID</v>
      </c>
      <c r="D110" s="1" t="s">
        <v>137</v>
      </c>
      <c r="E110" s="1">
        <v>0</v>
      </c>
      <c r="F110" s="1">
        <v>0</v>
      </c>
      <c r="G110" s="1">
        <f>((1-E110)-(1-F110))+((1-F110)*2)</f>
        <v>2</v>
      </c>
      <c r="H110" s="1">
        <v>-116.2023137</v>
      </c>
      <c r="I110" s="1">
        <v>43.615018599999999</v>
      </c>
      <c r="J110" s="23"/>
      <c r="K110" s="36" t="s">
        <v>304</v>
      </c>
    </row>
    <row r="111" spans="1:11" x14ac:dyDescent="0.2">
      <c r="A111" s="2">
        <v>110</v>
      </c>
      <c r="B111" s="2" t="s">
        <v>97</v>
      </c>
      <c r="C111" s="2" t="str">
        <f>RIGHT(B111,2)</f>
        <v>ID</v>
      </c>
      <c r="D111" s="1" t="s">
        <v>137</v>
      </c>
      <c r="E111" s="1">
        <v>0</v>
      </c>
      <c r="F111" s="1">
        <v>0</v>
      </c>
      <c r="G111" s="1">
        <f>((1-E111)-(1-F111))+((1-F111)*2)</f>
        <v>2</v>
      </c>
      <c r="H111" s="1">
        <v>-112.0407584</v>
      </c>
      <c r="I111" s="1">
        <v>43.492660700000002</v>
      </c>
      <c r="J111" s="23"/>
      <c r="K111" s="36" t="s">
        <v>309</v>
      </c>
    </row>
    <row r="112" spans="1:11" x14ac:dyDescent="0.2">
      <c r="A112" s="2">
        <v>111</v>
      </c>
      <c r="B112" s="2" t="s">
        <v>98</v>
      </c>
      <c r="C112" s="2" t="str">
        <f>RIGHT(B112,2)</f>
        <v>MT</v>
      </c>
      <c r="D112" s="1" t="s">
        <v>137</v>
      </c>
      <c r="E112" s="1">
        <v>0</v>
      </c>
      <c r="F112" s="1">
        <v>0</v>
      </c>
      <c r="G112" s="1">
        <f>((1-E112)-(1-F112))+((1-F112)*2)</f>
        <v>2</v>
      </c>
      <c r="H112" s="1">
        <v>-108.5006904</v>
      </c>
      <c r="I112" s="1">
        <v>45.783285599999999</v>
      </c>
      <c r="J112" s="23"/>
      <c r="K112" s="36" t="s">
        <v>302</v>
      </c>
    </row>
    <row r="113" spans="1:11" x14ac:dyDescent="0.2">
      <c r="A113" s="2">
        <v>112</v>
      </c>
      <c r="B113" s="2" t="s">
        <v>99</v>
      </c>
      <c r="C113" s="2" t="str">
        <f>RIGHT(B113,2)</f>
        <v>MT</v>
      </c>
      <c r="D113" s="1" t="s">
        <v>137</v>
      </c>
      <c r="E113" s="1">
        <v>0</v>
      </c>
      <c r="F113" s="1">
        <v>0</v>
      </c>
      <c r="G113" s="1">
        <f>((1-E113)-(1-F113))+((1-F113)*2)</f>
        <v>2</v>
      </c>
      <c r="H113" s="1">
        <v>-112.03910569999999</v>
      </c>
      <c r="I113" s="1">
        <v>46.589145199999997</v>
      </c>
      <c r="J113" s="23"/>
      <c r="K113" s="36" t="s">
        <v>296</v>
      </c>
    </row>
    <row r="114" spans="1:11" x14ac:dyDescent="0.2">
      <c r="A114" s="2">
        <v>113</v>
      </c>
      <c r="B114" s="2" t="s">
        <v>106</v>
      </c>
      <c r="C114" s="2" t="str">
        <f>RIGHT(B114,2)</f>
        <v>UT</v>
      </c>
      <c r="D114" s="1" t="s">
        <v>137</v>
      </c>
      <c r="E114" s="1">
        <v>0</v>
      </c>
      <c r="F114" s="1">
        <v>0</v>
      </c>
      <c r="G114" s="1">
        <f>((1-E114)-(1-F114))+((1-F114)*2)</f>
        <v>2</v>
      </c>
      <c r="H114" s="1">
        <v>-111.89104740000001</v>
      </c>
      <c r="I114" s="1">
        <v>40.760779300000003</v>
      </c>
      <c r="J114" s="23"/>
      <c r="K114" s="36" t="s">
        <v>303</v>
      </c>
    </row>
    <row r="115" spans="1:11" x14ac:dyDescent="0.2">
      <c r="A115" s="2">
        <v>114</v>
      </c>
      <c r="B115" s="2" t="s">
        <v>109</v>
      </c>
      <c r="C115" s="2" t="str">
        <f>RIGHT(B115,2)</f>
        <v>WY</v>
      </c>
      <c r="D115" s="1" t="s">
        <v>137</v>
      </c>
      <c r="E115" s="1">
        <v>0</v>
      </c>
      <c r="F115" s="1">
        <v>0</v>
      </c>
      <c r="G115" s="1">
        <f>((1-E115)-(1-F115))+((1-F115)*2)</f>
        <v>2</v>
      </c>
      <c r="H115" s="1">
        <v>-106.2980824</v>
      </c>
      <c r="I115" s="1">
        <v>42.848708999999999</v>
      </c>
      <c r="J115" s="23"/>
      <c r="K115" s="36" t="s">
        <v>309</v>
      </c>
    </row>
    <row r="116" spans="1:11" x14ac:dyDescent="0.2">
      <c r="A116" s="2">
        <v>115</v>
      </c>
      <c r="B116" s="2" t="s">
        <v>110</v>
      </c>
      <c r="C116" s="2" t="str">
        <f>RIGHT(B116,2)</f>
        <v>WY</v>
      </c>
      <c r="D116" s="1" t="s">
        <v>137</v>
      </c>
      <c r="E116" s="1">
        <v>0</v>
      </c>
      <c r="F116" s="1">
        <v>0</v>
      </c>
      <c r="G116" s="1">
        <f>((1-E116)-(1-F116))+((1-F116)*2)</f>
        <v>2</v>
      </c>
      <c r="H116" s="1">
        <v>-104.8202462</v>
      </c>
      <c r="I116" s="1">
        <v>41.139981400000003</v>
      </c>
      <c r="J116" s="23"/>
      <c r="K116" s="36" t="s">
        <v>304</v>
      </c>
    </row>
    <row r="117" spans="1:11" x14ac:dyDescent="0.2">
      <c r="A117" s="2"/>
    </row>
    <row r="118" spans="1:11" x14ac:dyDescent="0.2">
      <c r="A118" s="2"/>
    </row>
  </sheetData>
  <autoFilter ref="A1:K1" xr:uid="{E4038DB3-8426-7C4B-9410-FFCEAF90185D}">
    <sortState xmlns:xlrd2="http://schemas.microsoft.com/office/spreadsheetml/2017/richdata2" ref="A2:K116">
      <sortCondition ref="D1:D116"/>
    </sortState>
  </autoFilter>
  <sortState xmlns:xlrd2="http://schemas.microsoft.com/office/spreadsheetml/2017/richdata2" ref="A2:I118">
    <sortCondition ref="D2:D118"/>
    <sortCondition ref="C2:C118"/>
    <sortCondition ref="B2:B1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FB04-418B-8B42-963F-59DBC5B62716}">
  <dimension ref="A1:M15"/>
  <sheetViews>
    <sheetView workbookViewId="0">
      <selection activeCell="D29" sqref="D29"/>
    </sheetView>
  </sheetViews>
  <sheetFormatPr baseColWidth="10" defaultRowHeight="16" x14ac:dyDescent="0.2"/>
  <cols>
    <col min="1" max="1" width="15.1640625" style="1" bestFit="1" customWidth="1"/>
    <col min="2" max="2" width="9.83203125" style="1" bestFit="1" customWidth="1"/>
    <col min="3" max="3" width="12.83203125" style="1" bestFit="1" customWidth="1"/>
    <col min="4" max="4" width="8.6640625" style="1" bestFit="1" customWidth="1"/>
    <col min="5" max="6" width="12" style="1" bestFit="1" customWidth="1"/>
    <col min="7" max="7" width="26.6640625" style="1" bestFit="1" customWidth="1"/>
    <col min="8" max="10" width="4.33203125" style="1" bestFit="1" customWidth="1"/>
    <col min="11" max="11" width="4.5" style="1" bestFit="1" customWidth="1"/>
    <col min="12" max="12" width="5.1640625" style="1" bestFit="1" customWidth="1"/>
    <col min="13" max="13" width="3.83203125" style="1" bestFit="1" customWidth="1"/>
    <col min="14" max="14" width="9" style="1" bestFit="1" customWidth="1"/>
    <col min="15" max="16384" width="10.83203125" style="1"/>
  </cols>
  <sheetData>
    <row r="1" spans="1:13" x14ac:dyDescent="0.2">
      <c r="A1" s="1" t="s">
        <v>225</v>
      </c>
      <c r="B1" s="1" t="s">
        <v>226</v>
      </c>
      <c r="C1" s="1" t="s">
        <v>223</v>
      </c>
      <c r="D1" s="1" t="s">
        <v>224</v>
      </c>
      <c r="E1" s="1" t="s">
        <v>232</v>
      </c>
      <c r="F1" s="1" t="s">
        <v>233</v>
      </c>
      <c r="G1" s="1" t="s">
        <v>236</v>
      </c>
      <c r="H1" s="1" t="s">
        <v>237</v>
      </c>
      <c r="I1" s="1" t="s">
        <v>238</v>
      </c>
      <c r="J1" s="1" t="s">
        <v>239</v>
      </c>
      <c r="K1" s="1" t="s">
        <v>227</v>
      </c>
      <c r="L1" s="1" t="s">
        <v>234</v>
      </c>
      <c r="M1" s="1" t="s">
        <v>235</v>
      </c>
    </row>
    <row r="2" spans="1:13" x14ac:dyDescent="0.2">
      <c r="A2" s="1" t="s">
        <v>136</v>
      </c>
      <c r="B2" s="1" t="s">
        <v>258</v>
      </c>
      <c r="C2" s="1">
        <v>719</v>
      </c>
      <c r="D2" s="1">
        <f t="shared" ref="D2:D15" si="0">IF(B2="None",0,2)+_xlfn.CEILING.MATH(C2/200,1)+K2</f>
        <v>6</v>
      </c>
      <c r="E2" s="1" t="s">
        <v>230</v>
      </c>
      <c r="F2" s="1" t="s">
        <v>264</v>
      </c>
      <c r="G2" s="1" t="s">
        <v>146</v>
      </c>
      <c r="H2" s="1" t="s">
        <v>242</v>
      </c>
      <c r="I2" s="1" t="s">
        <v>241</v>
      </c>
      <c r="J2" s="1" t="s">
        <v>241</v>
      </c>
      <c r="K2" s="1">
        <v>0</v>
      </c>
      <c r="L2" s="1">
        <v>6</v>
      </c>
      <c r="M2" s="1">
        <v>7.5</v>
      </c>
    </row>
    <row r="3" spans="1:13" x14ac:dyDescent="0.2">
      <c r="A3" s="1" t="s">
        <v>127</v>
      </c>
      <c r="B3" s="1" t="s">
        <v>215</v>
      </c>
      <c r="C3" s="1">
        <v>1255</v>
      </c>
      <c r="D3" s="1">
        <f t="shared" si="0"/>
        <v>9</v>
      </c>
      <c r="E3" s="1" t="s">
        <v>267</v>
      </c>
      <c r="F3" s="1" t="s">
        <v>265</v>
      </c>
      <c r="G3" s="1" t="s">
        <v>290</v>
      </c>
      <c r="H3" s="1" t="s">
        <v>291</v>
      </c>
      <c r="I3" s="1" t="s">
        <v>241</v>
      </c>
      <c r="J3" s="1" t="s">
        <v>241</v>
      </c>
      <c r="K3" s="1">
        <v>0</v>
      </c>
      <c r="L3" s="1">
        <v>5.5</v>
      </c>
      <c r="M3" s="1">
        <v>9</v>
      </c>
    </row>
    <row r="4" spans="1:13" x14ac:dyDescent="0.2">
      <c r="A4" s="1" t="s">
        <v>137</v>
      </c>
      <c r="B4" s="1" t="s">
        <v>214</v>
      </c>
      <c r="C4" s="1">
        <v>2211</v>
      </c>
      <c r="D4" s="1">
        <f t="shared" si="0"/>
        <v>14</v>
      </c>
      <c r="E4" s="1" t="s">
        <v>261</v>
      </c>
      <c r="F4" s="1" t="s">
        <v>231</v>
      </c>
      <c r="G4" s="1" t="s">
        <v>205</v>
      </c>
      <c r="H4" s="1" t="s">
        <v>243</v>
      </c>
      <c r="I4" s="1" t="s">
        <v>241</v>
      </c>
      <c r="J4" s="1" t="s">
        <v>241</v>
      </c>
      <c r="K4" s="1">
        <v>0</v>
      </c>
      <c r="L4" s="1">
        <v>5</v>
      </c>
      <c r="M4" s="1">
        <v>9</v>
      </c>
    </row>
    <row r="5" spans="1:13" x14ac:dyDescent="0.2">
      <c r="A5" s="1" t="s">
        <v>135</v>
      </c>
      <c r="B5" s="1" t="s">
        <v>220</v>
      </c>
      <c r="C5" s="1">
        <v>762</v>
      </c>
      <c r="D5" s="1">
        <f t="shared" si="0"/>
        <v>6</v>
      </c>
      <c r="E5" s="1" t="s">
        <v>267</v>
      </c>
      <c r="F5" s="1" t="s">
        <v>265</v>
      </c>
      <c r="G5" s="1" t="s">
        <v>293</v>
      </c>
      <c r="H5" s="1" t="s">
        <v>292</v>
      </c>
      <c r="I5" s="1" t="s">
        <v>241</v>
      </c>
      <c r="J5" s="1" t="s">
        <v>241</v>
      </c>
      <c r="K5" s="1">
        <v>0</v>
      </c>
      <c r="L5" s="1">
        <v>5.5</v>
      </c>
      <c r="M5" s="1">
        <v>9.5</v>
      </c>
    </row>
    <row r="6" spans="1:13" x14ac:dyDescent="0.2">
      <c r="A6" s="1" t="s">
        <v>199</v>
      </c>
      <c r="B6" s="1" t="s">
        <v>257</v>
      </c>
      <c r="C6" s="1">
        <v>2403</v>
      </c>
      <c r="D6" s="1">
        <f t="shared" si="0"/>
        <v>14</v>
      </c>
      <c r="E6" s="1" t="s">
        <v>267</v>
      </c>
      <c r="F6" s="1" t="s">
        <v>265</v>
      </c>
      <c r="G6" s="1" t="s">
        <v>263</v>
      </c>
      <c r="H6" s="14" t="s">
        <v>244</v>
      </c>
      <c r="I6" s="14" t="s">
        <v>245</v>
      </c>
      <c r="J6" s="14" t="s">
        <v>246</v>
      </c>
      <c r="K6" s="1">
        <v>1</v>
      </c>
      <c r="L6" s="1">
        <v>5.5</v>
      </c>
      <c r="M6" s="1">
        <v>9.5</v>
      </c>
    </row>
    <row r="7" spans="1:13" x14ac:dyDescent="0.2">
      <c r="A7" s="1" t="s">
        <v>126</v>
      </c>
      <c r="B7" s="1" t="s">
        <v>257</v>
      </c>
      <c r="C7" s="1">
        <v>2652</v>
      </c>
      <c r="D7" s="1">
        <f t="shared" si="0"/>
        <v>14</v>
      </c>
      <c r="E7" s="1" t="s">
        <v>261</v>
      </c>
      <c r="F7" s="1" t="s">
        <v>265</v>
      </c>
      <c r="G7" s="1" t="s">
        <v>208</v>
      </c>
      <c r="H7" s="1" t="s">
        <v>272</v>
      </c>
      <c r="I7" s="1" t="s">
        <v>273</v>
      </c>
      <c r="J7" s="1" t="s">
        <v>241</v>
      </c>
      <c r="K7" s="1">
        <v>0</v>
      </c>
      <c r="L7" s="1">
        <v>5</v>
      </c>
      <c r="M7" s="1">
        <v>9.5</v>
      </c>
    </row>
    <row r="8" spans="1:13" x14ac:dyDescent="0.2">
      <c r="A8" s="1" t="s">
        <v>129</v>
      </c>
      <c r="B8" s="1" t="s">
        <v>217</v>
      </c>
      <c r="C8" s="1">
        <v>1963</v>
      </c>
      <c r="D8" s="1">
        <f t="shared" si="0"/>
        <v>12</v>
      </c>
      <c r="E8" s="1" t="s">
        <v>262</v>
      </c>
      <c r="F8" s="1" t="s">
        <v>229</v>
      </c>
      <c r="G8" s="1" t="s">
        <v>209</v>
      </c>
      <c r="K8" s="1">
        <v>0</v>
      </c>
      <c r="L8" s="1">
        <v>4</v>
      </c>
      <c r="M8" s="1">
        <v>10</v>
      </c>
    </row>
    <row r="9" spans="1:13" x14ac:dyDescent="0.2">
      <c r="A9" s="1" t="s">
        <v>124</v>
      </c>
      <c r="B9" s="1" t="s">
        <v>257</v>
      </c>
      <c r="C9" s="1">
        <v>2339</v>
      </c>
      <c r="D9" s="1">
        <f t="shared" si="0"/>
        <v>12</v>
      </c>
      <c r="E9" s="1" t="s">
        <v>262</v>
      </c>
      <c r="F9" s="1" t="s">
        <v>229</v>
      </c>
      <c r="G9" s="1" t="s">
        <v>206</v>
      </c>
      <c r="H9" s="1" t="s">
        <v>274</v>
      </c>
      <c r="I9" s="1" t="s">
        <v>275</v>
      </c>
      <c r="J9" s="1" t="s">
        <v>241</v>
      </c>
      <c r="K9" s="1">
        <v>0</v>
      </c>
      <c r="L9" s="1">
        <v>4</v>
      </c>
      <c r="M9" s="1">
        <v>10</v>
      </c>
    </row>
    <row r="10" spans="1:13" x14ac:dyDescent="0.2">
      <c r="A10" s="1" t="s">
        <v>133</v>
      </c>
      <c r="B10" s="1" t="s">
        <v>219</v>
      </c>
      <c r="C10" s="1">
        <v>1842</v>
      </c>
      <c r="D10" s="1">
        <f t="shared" si="0"/>
        <v>12</v>
      </c>
      <c r="E10" s="1" t="s">
        <v>270</v>
      </c>
      <c r="F10" s="1" t="s">
        <v>229</v>
      </c>
      <c r="G10" s="1" t="s">
        <v>210</v>
      </c>
      <c r="H10" s="1" t="s">
        <v>251</v>
      </c>
      <c r="I10" s="1" t="s">
        <v>252</v>
      </c>
      <c r="J10" s="1" t="s">
        <v>241</v>
      </c>
      <c r="K10" s="1">
        <v>0</v>
      </c>
      <c r="L10" s="1">
        <v>3.5</v>
      </c>
      <c r="M10" s="1">
        <v>10</v>
      </c>
    </row>
    <row r="11" spans="1:13" x14ac:dyDescent="0.2">
      <c r="A11" s="1" t="s">
        <v>134</v>
      </c>
      <c r="B11" s="1" t="s">
        <v>218</v>
      </c>
      <c r="C11" s="1">
        <f>971+490</f>
        <v>1461</v>
      </c>
      <c r="D11" s="1">
        <f t="shared" si="0"/>
        <v>10</v>
      </c>
      <c r="E11" s="1" t="s">
        <v>268</v>
      </c>
      <c r="F11" s="1" t="s">
        <v>269</v>
      </c>
      <c r="G11" s="1" t="s">
        <v>211</v>
      </c>
      <c r="H11" s="1" t="s">
        <v>249</v>
      </c>
      <c r="I11" s="1" t="s">
        <v>250</v>
      </c>
      <c r="J11" s="1" t="s">
        <v>241</v>
      </c>
      <c r="K11" s="1">
        <v>0</v>
      </c>
      <c r="L11" s="1">
        <v>4</v>
      </c>
      <c r="M11" s="1">
        <v>10.5</v>
      </c>
    </row>
    <row r="12" spans="1:13" x14ac:dyDescent="0.2">
      <c r="A12" s="1" t="s">
        <v>131</v>
      </c>
      <c r="B12" s="1" t="s">
        <v>216</v>
      </c>
      <c r="C12" s="1">
        <f>1448+783</f>
        <v>2231</v>
      </c>
      <c r="D12" s="1">
        <f t="shared" si="0"/>
        <v>14</v>
      </c>
      <c r="E12" s="1" t="s">
        <v>270</v>
      </c>
      <c r="F12" s="1" t="s">
        <v>260</v>
      </c>
      <c r="G12" s="1" t="s">
        <v>207</v>
      </c>
      <c r="H12" s="1" t="s">
        <v>253</v>
      </c>
      <c r="I12" s="1" t="s">
        <v>254</v>
      </c>
      <c r="J12" s="1" t="s">
        <v>241</v>
      </c>
      <c r="K12" s="1">
        <v>0</v>
      </c>
      <c r="L12" s="1">
        <v>3.5</v>
      </c>
      <c r="M12" s="1">
        <v>11</v>
      </c>
    </row>
    <row r="13" spans="1:13" x14ac:dyDescent="0.2">
      <c r="A13" s="1" t="s">
        <v>212</v>
      </c>
      <c r="B13" s="1" t="s">
        <v>259</v>
      </c>
      <c r="C13" s="1">
        <v>0</v>
      </c>
      <c r="D13" s="1">
        <f t="shared" si="0"/>
        <v>4</v>
      </c>
      <c r="E13" s="1" t="s">
        <v>266</v>
      </c>
      <c r="F13" s="1" t="s">
        <v>228</v>
      </c>
      <c r="G13" s="1" t="s">
        <v>157</v>
      </c>
      <c r="H13" s="1" t="s">
        <v>248</v>
      </c>
      <c r="I13" s="1" t="s">
        <v>241</v>
      </c>
      <c r="K13" s="1">
        <v>2</v>
      </c>
      <c r="L13" s="1">
        <v>2</v>
      </c>
      <c r="M13" s="1">
        <v>12</v>
      </c>
    </row>
    <row r="14" spans="1:13" x14ac:dyDescent="0.2">
      <c r="A14" s="1" t="s">
        <v>213</v>
      </c>
      <c r="B14" s="1" t="s">
        <v>222</v>
      </c>
      <c r="C14" s="1">
        <v>0</v>
      </c>
      <c r="D14" s="1">
        <f t="shared" si="0"/>
        <v>4</v>
      </c>
      <c r="E14" s="1" t="s">
        <v>266</v>
      </c>
      <c r="F14" s="1" t="s">
        <v>228</v>
      </c>
      <c r="G14" s="1" t="s">
        <v>185</v>
      </c>
      <c r="H14" s="1" t="s">
        <v>247</v>
      </c>
      <c r="I14" s="1" t="s">
        <v>241</v>
      </c>
      <c r="K14" s="1">
        <v>2</v>
      </c>
      <c r="L14" s="1">
        <v>2</v>
      </c>
      <c r="M14" s="1">
        <v>12</v>
      </c>
    </row>
    <row r="15" spans="1:13" x14ac:dyDescent="0.2">
      <c r="A15" s="1" t="s">
        <v>125</v>
      </c>
      <c r="B15" s="1" t="s">
        <v>204</v>
      </c>
      <c r="C15" s="1">
        <v>1108</v>
      </c>
      <c r="D15" s="1">
        <f t="shared" si="0"/>
        <v>8</v>
      </c>
      <c r="E15" s="1" t="s">
        <v>271</v>
      </c>
      <c r="F15" s="1" t="s">
        <v>228</v>
      </c>
      <c r="G15" s="1" t="s">
        <v>155</v>
      </c>
      <c r="H15" s="21" t="s">
        <v>285</v>
      </c>
      <c r="I15" s="1" t="s">
        <v>286</v>
      </c>
      <c r="J15" s="1" t="s">
        <v>241</v>
      </c>
      <c r="K15" s="1">
        <v>0</v>
      </c>
      <c r="L15" s="1">
        <v>1.5</v>
      </c>
      <c r="M15" s="1">
        <v>12</v>
      </c>
    </row>
  </sheetData>
  <sortState xmlns:xlrd2="http://schemas.microsoft.com/office/spreadsheetml/2017/richdata2" ref="A2:M15">
    <sortCondition ref="M2:M15"/>
    <sortCondition descending="1" ref="L2:L1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B0898-0BB8-CE48-8A78-B23E3CEFACCF}">
  <dimension ref="A1:N75"/>
  <sheetViews>
    <sheetView workbookViewId="0">
      <selection activeCell="F19" sqref="F19"/>
    </sheetView>
  </sheetViews>
  <sheetFormatPr baseColWidth="10" defaultRowHeight="16" x14ac:dyDescent="0.2"/>
  <cols>
    <col min="1" max="1" width="15.1640625" style="1" bestFit="1" customWidth="1"/>
    <col min="2" max="2" width="11.1640625" style="1" bestFit="1" customWidth="1"/>
    <col min="3" max="3" width="12.1640625" style="1" bestFit="1" customWidth="1"/>
    <col min="4" max="4" width="12" style="1" bestFit="1" customWidth="1"/>
    <col min="5" max="5" width="3.6640625" style="1" bestFit="1" customWidth="1"/>
    <col min="6" max="7" width="3.5" style="1" bestFit="1" customWidth="1"/>
    <col min="8" max="9" width="3.33203125" style="1" bestFit="1" customWidth="1"/>
    <col min="10" max="10" width="5.6640625" style="1" bestFit="1" customWidth="1"/>
    <col min="11" max="16384" width="10.83203125" style="1"/>
  </cols>
  <sheetData>
    <row r="1" spans="1:13" x14ac:dyDescent="0.2">
      <c r="A1" s="11" t="s">
        <v>141</v>
      </c>
      <c r="B1" t="s">
        <v>143</v>
      </c>
      <c r="C1" t="s">
        <v>144</v>
      </c>
      <c r="D1" s="29"/>
      <c r="F1" s="5"/>
      <c r="G1" s="5"/>
      <c r="K1" s="9" t="s">
        <v>202</v>
      </c>
      <c r="L1" s="9" t="s">
        <v>203</v>
      </c>
      <c r="M1" s="9"/>
    </row>
    <row r="2" spans="1:13" x14ac:dyDescent="0.2">
      <c r="A2" s="30" t="s">
        <v>136</v>
      </c>
      <c r="B2" s="39">
        <v>0</v>
      </c>
      <c r="C2" s="39">
        <v>0</v>
      </c>
      <c r="D2" s="29"/>
      <c r="F2" s="7"/>
      <c r="G2" s="7"/>
      <c r="H2" s="8"/>
      <c r="I2" s="8"/>
      <c r="J2" s="1" t="s">
        <v>139</v>
      </c>
      <c r="K2" s="9">
        <f>GETPIVOTDATA("Sum of Visit",$A$1)</f>
        <v>81</v>
      </c>
      <c r="L2" s="9">
        <f>SUM(C21:C74)</f>
        <v>41</v>
      </c>
      <c r="M2" s="9"/>
    </row>
    <row r="3" spans="1:13" x14ac:dyDescent="0.2">
      <c r="A3" s="30" t="s">
        <v>134</v>
      </c>
      <c r="B3" s="39">
        <v>5</v>
      </c>
      <c r="C3" s="39">
        <v>3</v>
      </c>
      <c r="D3" s="29"/>
      <c r="F3" s="7"/>
      <c r="G3" s="7"/>
      <c r="H3" s="8"/>
      <c r="I3" s="8"/>
      <c r="J3" s="1" t="s">
        <v>138</v>
      </c>
      <c r="K3" s="31">
        <f>GETPIVOTDATA("Sum of Photo",$A$1)</f>
        <v>64</v>
      </c>
      <c r="L3" s="31">
        <f>SUM(B21:B74)</f>
        <v>34</v>
      </c>
      <c r="M3" s="10"/>
    </row>
    <row r="4" spans="1:13" x14ac:dyDescent="0.2">
      <c r="A4" s="30" t="s">
        <v>125</v>
      </c>
      <c r="B4" s="39">
        <v>4</v>
      </c>
      <c r="C4" s="39">
        <v>0</v>
      </c>
      <c r="D4" s="29"/>
      <c r="F4" s="7"/>
      <c r="G4" s="7"/>
      <c r="H4" s="8"/>
      <c r="I4" s="8"/>
      <c r="K4" s="9"/>
      <c r="L4" s="9"/>
    </row>
    <row r="5" spans="1:13" x14ac:dyDescent="0.2">
      <c r="A5" s="30" t="s">
        <v>124</v>
      </c>
      <c r="B5" s="39">
        <v>10</v>
      </c>
      <c r="C5" s="39">
        <v>10</v>
      </c>
      <c r="D5" s="29"/>
      <c r="F5" s="7"/>
      <c r="G5" s="7"/>
      <c r="H5" s="8"/>
      <c r="I5" s="8"/>
    </row>
    <row r="6" spans="1:13" x14ac:dyDescent="0.2">
      <c r="A6" s="30" t="s">
        <v>126</v>
      </c>
      <c r="B6" s="39">
        <v>15</v>
      </c>
      <c r="C6" s="39">
        <v>15</v>
      </c>
      <c r="D6" s="29"/>
      <c r="F6" s="7"/>
      <c r="G6" s="7"/>
      <c r="H6" s="8"/>
      <c r="I6" s="8"/>
    </row>
    <row r="7" spans="1:13" x14ac:dyDescent="0.2">
      <c r="A7" s="30" t="s">
        <v>131</v>
      </c>
      <c r="B7" s="39">
        <v>7</v>
      </c>
      <c r="C7" s="39">
        <v>1</v>
      </c>
      <c r="D7" s="29"/>
      <c r="F7" s="7"/>
      <c r="G7" s="7"/>
      <c r="H7" s="8"/>
      <c r="I7" s="8"/>
    </row>
    <row r="8" spans="1:13" x14ac:dyDescent="0.2">
      <c r="A8" s="30" t="s">
        <v>127</v>
      </c>
      <c r="B8" s="39">
        <v>0</v>
      </c>
      <c r="C8" s="39">
        <v>0</v>
      </c>
      <c r="D8" s="29"/>
      <c r="F8" s="7"/>
      <c r="G8" s="7"/>
      <c r="H8" s="8"/>
      <c r="I8" s="8"/>
    </row>
    <row r="9" spans="1:13" x14ac:dyDescent="0.2">
      <c r="A9" s="30" t="s">
        <v>129</v>
      </c>
      <c r="B9" s="39">
        <v>9</v>
      </c>
      <c r="C9" s="39">
        <v>9</v>
      </c>
      <c r="D9" s="29"/>
      <c r="F9" s="7"/>
      <c r="G9" s="7"/>
      <c r="H9" s="8"/>
      <c r="I9" s="8"/>
    </row>
    <row r="10" spans="1:13" x14ac:dyDescent="0.2">
      <c r="A10" s="30" t="s">
        <v>133</v>
      </c>
      <c r="B10" s="39">
        <v>6</v>
      </c>
      <c r="C10" s="39">
        <v>4</v>
      </c>
      <c r="D10" s="29"/>
      <c r="F10" s="7"/>
      <c r="G10" s="7"/>
      <c r="H10" s="8"/>
      <c r="I10" s="8"/>
    </row>
    <row r="11" spans="1:13" x14ac:dyDescent="0.2">
      <c r="A11" s="30" t="s">
        <v>199</v>
      </c>
      <c r="B11" s="39">
        <v>22</v>
      </c>
      <c r="C11" s="39">
        <v>22</v>
      </c>
      <c r="D11" s="29"/>
      <c r="F11" s="7"/>
      <c r="G11" s="7"/>
      <c r="H11" s="8"/>
      <c r="I11" s="8"/>
    </row>
    <row r="12" spans="1:13" x14ac:dyDescent="0.2">
      <c r="A12" s="30" t="s">
        <v>135</v>
      </c>
      <c r="B12" s="39">
        <v>2</v>
      </c>
      <c r="C12" s="39">
        <v>0</v>
      </c>
      <c r="D12" s="29"/>
      <c r="F12" s="7"/>
      <c r="G12" s="7"/>
      <c r="H12" s="8"/>
      <c r="I12" s="8"/>
    </row>
    <row r="13" spans="1:13" x14ac:dyDescent="0.2">
      <c r="A13" s="30" t="s">
        <v>137</v>
      </c>
      <c r="B13" s="39">
        <v>0</v>
      </c>
      <c r="C13" s="39">
        <v>0</v>
      </c>
      <c r="D13" s="29"/>
      <c r="F13" s="7"/>
      <c r="G13" s="7"/>
      <c r="H13" s="8"/>
      <c r="I13" s="8"/>
    </row>
    <row r="14" spans="1:13" x14ac:dyDescent="0.2">
      <c r="A14" s="30" t="s">
        <v>198</v>
      </c>
      <c r="B14" s="39"/>
      <c r="C14" s="39"/>
      <c r="D14" s="29"/>
      <c r="F14" s="7"/>
      <c r="G14" s="7"/>
      <c r="H14" s="8"/>
      <c r="I14" s="8"/>
    </row>
    <row r="15" spans="1:13" x14ac:dyDescent="0.2">
      <c r="A15" s="30" t="s">
        <v>212</v>
      </c>
      <c r="B15" s="39">
        <v>0</v>
      </c>
      <c r="C15" s="39">
        <v>0</v>
      </c>
      <c r="D15" s="29"/>
      <c r="F15" s="7"/>
      <c r="G15" s="7"/>
      <c r="H15" s="8"/>
      <c r="I15" s="8"/>
    </row>
    <row r="16" spans="1:13" x14ac:dyDescent="0.2">
      <c r="A16" s="30" t="s">
        <v>213</v>
      </c>
      <c r="B16" s="39">
        <v>1</v>
      </c>
      <c r="C16" s="39">
        <v>0</v>
      </c>
      <c r="D16" s="29"/>
      <c r="E16" s="5"/>
      <c r="G16" s="6"/>
    </row>
    <row r="17" spans="1:14" x14ac:dyDescent="0.2">
      <c r="A17" s="4" t="s">
        <v>142</v>
      </c>
      <c r="B17">
        <v>81</v>
      </c>
      <c r="C17">
        <v>64</v>
      </c>
      <c r="D17" s="29"/>
      <c r="E17" s="12"/>
    </row>
    <row r="18" spans="1:14" x14ac:dyDescent="0.2">
      <c r="A18" s="29"/>
      <c r="B18" s="29"/>
      <c r="C18" s="29"/>
    </row>
    <row r="19" spans="1:14" x14ac:dyDescent="0.2">
      <c r="A19" s="29"/>
      <c r="B19" s="29"/>
      <c r="C19" s="29"/>
      <c r="D19" s="13"/>
    </row>
    <row r="20" spans="1:14" x14ac:dyDescent="0.2">
      <c r="A20" s="3" t="s">
        <v>141</v>
      </c>
      <c r="B20" t="s">
        <v>201</v>
      </c>
      <c r="C20" t="s">
        <v>200</v>
      </c>
      <c r="D20" s="13"/>
      <c r="M20" s="20"/>
      <c r="N20" s="20"/>
    </row>
    <row r="21" spans="1:14" x14ac:dyDescent="0.2">
      <c r="A21" s="30" t="s">
        <v>146</v>
      </c>
      <c r="B21" s="39">
        <v>0</v>
      </c>
      <c r="C21" s="39">
        <v>0</v>
      </c>
      <c r="D21" s="13"/>
    </row>
    <row r="22" spans="1:14" x14ac:dyDescent="0.2">
      <c r="A22" s="30" t="s">
        <v>147</v>
      </c>
      <c r="B22" s="39">
        <v>1</v>
      </c>
      <c r="C22" s="39">
        <v>1</v>
      </c>
      <c r="D22" s="13"/>
    </row>
    <row r="23" spans="1:14" x14ac:dyDescent="0.2">
      <c r="A23" s="30" t="s">
        <v>148</v>
      </c>
      <c r="B23" s="39">
        <v>0</v>
      </c>
      <c r="C23" s="39">
        <v>0</v>
      </c>
      <c r="D23" s="13"/>
    </row>
    <row r="24" spans="1:14" x14ac:dyDescent="0.2">
      <c r="A24" s="30" t="s">
        <v>149</v>
      </c>
      <c r="B24" s="39">
        <v>0</v>
      </c>
      <c r="C24" s="39">
        <v>1</v>
      </c>
      <c r="D24" s="13"/>
    </row>
    <row r="25" spans="1:14" x14ac:dyDescent="0.2">
      <c r="A25" s="30" t="s">
        <v>150</v>
      </c>
      <c r="B25" s="39">
        <v>1</v>
      </c>
      <c r="C25" s="39">
        <v>1</v>
      </c>
      <c r="D25" s="13"/>
    </row>
    <row r="26" spans="1:14" x14ac:dyDescent="0.2">
      <c r="A26" s="30" t="s">
        <v>151</v>
      </c>
      <c r="B26" s="39">
        <v>0</v>
      </c>
      <c r="C26" s="39">
        <v>0</v>
      </c>
      <c r="D26" s="13"/>
    </row>
    <row r="27" spans="1:14" x14ac:dyDescent="0.2">
      <c r="A27" s="30" t="s">
        <v>152</v>
      </c>
      <c r="B27" s="39">
        <v>1</v>
      </c>
      <c r="C27" s="39">
        <v>1</v>
      </c>
      <c r="D27" s="13"/>
    </row>
    <row r="28" spans="1:14" x14ac:dyDescent="0.2">
      <c r="A28" s="30" t="s">
        <v>153</v>
      </c>
      <c r="B28" s="39">
        <v>1</v>
      </c>
      <c r="C28" s="39">
        <v>1</v>
      </c>
      <c r="D28" s="13"/>
    </row>
    <row r="29" spans="1:14" x14ac:dyDescent="0.2">
      <c r="A29" s="30" t="s">
        <v>154</v>
      </c>
      <c r="B29" s="39">
        <v>1</v>
      </c>
      <c r="C29" s="39">
        <v>1</v>
      </c>
      <c r="D29" s="13"/>
    </row>
    <row r="30" spans="1:14" x14ac:dyDescent="0.2">
      <c r="A30" s="30" t="s">
        <v>155</v>
      </c>
      <c r="B30" s="39">
        <v>0</v>
      </c>
      <c r="C30" s="39">
        <v>1</v>
      </c>
      <c r="D30" s="13"/>
    </row>
    <row r="31" spans="1:14" x14ac:dyDescent="0.2">
      <c r="A31" s="30" t="s">
        <v>156</v>
      </c>
      <c r="B31" s="39">
        <v>1</v>
      </c>
      <c r="C31" s="39">
        <v>1</v>
      </c>
      <c r="D31" s="13"/>
    </row>
    <row r="32" spans="1:14" x14ac:dyDescent="0.2">
      <c r="A32" s="30" t="s">
        <v>157</v>
      </c>
      <c r="B32" s="39">
        <v>0</v>
      </c>
      <c r="C32" s="39">
        <v>0</v>
      </c>
      <c r="D32" s="13"/>
    </row>
    <row r="33" spans="1:4" x14ac:dyDescent="0.2">
      <c r="A33" s="30" t="s">
        <v>158</v>
      </c>
      <c r="B33" s="39">
        <v>1</v>
      </c>
      <c r="C33" s="39">
        <v>1</v>
      </c>
      <c r="D33" s="13"/>
    </row>
    <row r="34" spans="1:4" x14ac:dyDescent="0.2">
      <c r="A34" s="30" t="s">
        <v>159</v>
      </c>
      <c r="B34" s="39">
        <v>0</v>
      </c>
      <c r="C34" s="39">
        <v>0</v>
      </c>
      <c r="D34" s="13"/>
    </row>
    <row r="35" spans="1:4" x14ac:dyDescent="0.2">
      <c r="A35" s="30" t="s">
        <v>160</v>
      </c>
      <c r="B35" s="39">
        <v>1</v>
      </c>
      <c r="C35" s="39">
        <v>1</v>
      </c>
      <c r="D35" s="13"/>
    </row>
    <row r="36" spans="1:4" x14ac:dyDescent="0.2">
      <c r="A36" s="30" t="s">
        <v>161</v>
      </c>
      <c r="B36" s="39">
        <v>1</v>
      </c>
      <c r="C36" s="39">
        <v>1</v>
      </c>
      <c r="D36" s="13"/>
    </row>
    <row r="37" spans="1:4" x14ac:dyDescent="0.2">
      <c r="A37" s="30" t="s">
        <v>162</v>
      </c>
      <c r="B37" s="39">
        <v>1</v>
      </c>
      <c r="C37" s="39">
        <v>1</v>
      </c>
      <c r="D37" s="13"/>
    </row>
    <row r="38" spans="1:4" x14ac:dyDescent="0.2">
      <c r="A38" s="30" t="s">
        <v>163</v>
      </c>
      <c r="B38" s="39">
        <v>1</v>
      </c>
      <c r="C38" s="39">
        <v>1</v>
      </c>
      <c r="D38" s="13"/>
    </row>
    <row r="39" spans="1:4" x14ac:dyDescent="0.2">
      <c r="A39" s="30" t="s">
        <v>164</v>
      </c>
      <c r="B39" s="39">
        <v>1</v>
      </c>
      <c r="C39" s="39">
        <v>1</v>
      </c>
      <c r="D39" s="13"/>
    </row>
    <row r="40" spans="1:4" x14ac:dyDescent="0.2">
      <c r="A40" s="30" t="s">
        <v>165</v>
      </c>
      <c r="B40" s="39">
        <v>1</v>
      </c>
      <c r="C40" s="39">
        <v>1</v>
      </c>
      <c r="D40" s="13"/>
    </row>
    <row r="41" spans="1:4" x14ac:dyDescent="0.2">
      <c r="A41" s="30" t="s">
        <v>166</v>
      </c>
      <c r="B41" s="39">
        <v>1</v>
      </c>
      <c r="C41" s="39">
        <v>1</v>
      </c>
      <c r="D41" s="13"/>
    </row>
    <row r="42" spans="1:4" x14ac:dyDescent="0.2">
      <c r="A42" s="30" t="s">
        <v>167</v>
      </c>
      <c r="B42" s="39">
        <v>1</v>
      </c>
      <c r="C42" s="39">
        <v>1</v>
      </c>
      <c r="D42" s="13"/>
    </row>
    <row r="43" spans="1:4" x14ac:dyDescent="0.2">
      <c r="A43" s="30" t="s">
        <v>168</v>
      </c>
      <c r="B43" s="39">
        <v>1</v>
      </c>
      <c r="C43" s="39">
        <v>1</v>
      </c>
      <c r="D43" s="13"/>
    </row>
    <row r="44" spans="1:4" x14ac:dyDescent="0.2">
      <c r="A44" s="30" t="s">
        <v>169</v>
      </c>
      <c r="B44" s="39">
        <v>0</v>
      </c>
      <c r="C44" s="39">
        <v>0</v>
      </c>
      <c r="D44" s="13"/>
    </row>
    <row r="45" spans="1:4" x14ac:dyDescent="0.2">
      <c r="A45" s="30" t="s">
        <v>170</v>
      </c>
      <c r="B45" s="39">
        <v>1</v>
      </c>
      <c r="C45" s="39">
        <v>1</v>
      </c>
      <c r="D45" s="13"/>
    </row>
    <row r="46" spans="1:4" x14ac:dyDescent="0.2">
      <c r="A46" s="30" t="s">
        <v>171</v>
      </c>
      <c r="B46" s="39">
        <v>0</v>
      </c>
      <c r="C46" s="39">
        <v>1</v>
      </c>
      <c r="D46" s="13"/>
    </row>
    <row r="47" spans="1:4" x14ac:dyDescent="0.2">
      <c r="A47" s="30" t="s">
        <v>172</v>
      </c>
      <c r="B47" s="39">
        <v>0</v>
      </c>
      <c r="C47" s="39">
        <v>0</v>
      </c>
      <c r="D47" s="13"/>
    </row>
    <row r="48" spans="1:4" x14ac:dyDescent="0.2">
      <c r="A48" s="30" t="s">
        <v>173</v>
      </c>
      <c r="B48" s="39">
        <v>1</v>
      </c>
      <c r="C48" s="39">
        <v>1</v>
      </c>
      <c r="D48" s="13"/>
    </row>
    <row r="49" spans="1:4" x14ac:dyDescent="0.2">
      <c r="A49" s="30" t="s">
        <v>174</v>
      </c>
      <c r="B49" s="39">
        <v>0</v>
      </c>
      <c r="C49" s="39">
        <v>0</v>
      </c>
      <c r="D49" s="13"/>
    </row>
    <row r="50" spans="1:4" x14ac:dyDescent="0.2">
      <c r="A50" s="30" t="s">
        <v>175</v>
      </c>
      <c r="B50" s="39">
        <v>1</v>
      </c>
      <c r="C50" s="39">
        <v>1</v>
      </c>
      <c r="D50" s="13"/>
    </row>
    <row r="51" spans="1:4" x14ac:dyDescent="0.2">
      <c r="A51" s="30" t="s">
        <v>176</v>
      </c>
      <c r="B51" s="39">
        <v>1</v>
      </c>
      <c r="C51" s="39">
        <v>1</v>
      </c>
      <c r="D51" s="13"/>
    </row>
    <row r="52" spans="1:4" x14ac:dyDescent="0.2">
      <c r="A52" s="30" t="s">
        <v>177</v>
      </c>
      <c r="B52" s="39">
        <v>1</v>
      </c>
      <c r="C52" s="39">
        <v>1</v>
      </c>
      <c r="D52" s="13"/>
    </row>
    <row r="53" spans="1:4" x14ac:dyDescent="0.2">
      <c r="A53" s="30" t="s">
        <v>178</v>
      </c>
      <c r="B53" s="39">
        <v>1</v>
      </c>
      <c r="C53" s="39">
        <v>1</v>
      </c>
      <c r="D53" s="13"/>
    </row>
    <row r="54" spans="1:4" x14ac:dyDescent="0.2">
      <c r="A54" s="30" t="s">
        <v>179</v>
      </c>
      <c r="B54" s="39">
        <v>1</v>
      </c>
      <c r="C54" s="39">
        <v>1</v>
      </c>
      <c r="D54" s="13"/>
    </row>
    <row r="55" spans="1:4" x14ac:dyDescent="0.2">
      <c r="A55" s="30" t="s">
        <v>180</v>
      </c>
      <c r="B55" s="39">
        <v>1</v>
      </c>
      <c r="C55" s="39">
        <v>1</v>
      </c>
      <c r="D55" s="13"/>
    </row>
    <row r="56" spans="1:4" x14ac:dyDescent="0.2">
      <c r="A56" s="30" t="s">
        <v>181</v>
      </c>
      <c r="B56" s="39">
        <v>1</v>
      </c>
      <c r="C56" s="39">
        <v>1</v>
      </c>
      <c r="D56" s="13"/>
    </row>
    <row r="57" spans="1:4" x14ac:dyDescent="0.2">
      <c r="A57" s="30" t="s">
        <v>182</v>
      </c>
      <c r="B57" s="39">
        <v>0</v>
      </c>
      <c r="C57" s="39">
        <v>0</v>
      </c>
      <c r="D57" s="13"/>
    </row>
    <row r="58" spans="1:4" x14ac:dyDescent="0.2">
      <c r="A58" s="30" t="s">
        <v>183</v>
      </c>
      <c r="B58" s="39">
        <v>0</v>
      </c>
      <c r="C58" s="39">
        <v>1</v>
      </c>
      <c r="D58" s="13"/>
    </row>
    <row r="59" spans="1:4" x14ac:dyDescent="0.2">
      <c r="A59" s="30" t="s">
        <v>184</v>
      </c>
      <c r="B59" s="39">
        <v>1</v>
      </c>
      <c r="C59" s="39">
        <v>1</v>
      </c>
      <c r="D59" s="13"/>
    </row>
    <row r="60" spans="1:4" x14ac:dyDescent="0.2">
      <c r="A60" s="30" t="s">
        <v>185</v>
      </c>
      <c r="B60" s="39">
        <v>0</v>
      </c>
      <c r="C60" s="39">
        <v>1</v>
      </c>
      <c r="D60" s="13"/>
    </row>
    <row r="61" spans="1:4" x14ac:dyDescent="0.2">
      <c r="A61" s="30" t="s">
        <v>186</v>
      </c>
      <c r="B61" s="39">
        <v>1</v>
      </c>
      <c r="C61" s="39">
        <v>1</v>
      </c>
      <c r="D61" s="13"/>
    </row>
    <row r="62" spans="1:4" x14ac:dyDescent="0.2">
      <c r="A62" s="30" t="s">
        <v>187</v>
      </c>
      <c r="B62" s="39">
        <v>1</v>
      </c>
      <c r="C62" s="39">
        <v>1</v>
      </c>
      <c r="D62" s="13"/>
    </row>
    <row r="63" spans="1:4" x14ac:dyDescent="0.2">
      <c r="A63" s="30" t="s">
        <v>188</v>
      </c>
      <c r="B63" s="39">
        <v>0</v>
      </c>
      <c r="C63" s="39">
        <v>0</v>
      </c>
      <c r="D63" s="13"/>
    </row>
    <row r="64" spans="1:4" x14ac:dyDescent="0.2">
      <c r="A64" s="30" t="s">
        <v>189</v>
      </c>
      <c r="B64" s="39">
        <v>1</v>
      </c>
      <c r="C64" s="39">
        <v>1</v>
      </c>
      <c r="D64" s="13"/>
    </row>
    <row r="65" spans="1:4" x14ac:dyDescent="0.2">
      <c r="A65" s="30" t="s">
        <v>190</v>
      </c>
      <c r="B65" s="39">
        <v>0</v>
      </c>
      <c r="C65" s="39">
        <v>1</v>
      </c>
      <c r="D65" s="13"/>
    </row>
    <row r="66" spans="1:4" x14ac:dyDescent="0.2">
      <c r="A66" s="30" t="s">
        <v>191</v>
      </c>
      <c r="B66" s="39">
        <v>0</v>
      </c>
      <c r="C66" s="39">
        <v>0</v>
      </c>
      <c r="D66" s="13"/>
    </row>
    <row r="67" spans="1:4" x14ac:dyDescent="0.2">
      <c r="A67" s="30" t="s">
        <v>192</v>
      </c>
      <c r="B67" s="39">
        <v>1</v>
      </c>
      <c r="C67" s="39">
        <v>1</v>
      </c>
      <c r="D67" s="13"/>
    </row>
    <row r="68" spans="1:4" x14ac:dyDescent="0.2">
      <c r="A68" s="30" t="s">
        <v>193</v>
      </c>
      <c r="B68" s="39">
        <v>1</v>
      </c>
      <c r="C68" s="39">
        <v>1</v>
      </c>
      <c r="D68" s="13"/>
    </row>
    <row r="69" spans="1:4" x14ac:dyDescent="0.2">
      <c r="A69" s="30" t="s">
        <v>194</v>
      </c>
      <c r="B69" s="39">
        <v>0</v>
      </c>
      <c r="C69" s="39">
        <v>1</v>
      </c>
      <c r="D69" s="13"/>
    </row>
    <row r="70" spans="1:4" x14ac:dyDescent="0.2">
      <c r="A70" s="30" t="s">
        <v>195</v>
      </c>
      <c r="B70" s="39">
        <v>1</v>
      </c>
      <c r="C70" s="39">
        <v>1</v>
      </c>
      <c r="D70" s="13"/>
    </row>
    <row r="71" spans="1:4" x14ac:dyDescent="0.2">
      <c r="A71" s="30" t="s">
        <v>196</v>
      </c>
      <c r="B71" s="39">
        <v>1</v>
      </c>
      <c r="C71" s="39">
        <v>1</v>
      </c>
      <c r="D71" s="13"/>
    </row>
    <row r="72" spans="1:4" x14ac:dyDescent="0.2">
      <c r="A72" s="30" t="s">
        <v>197</v>
      </c>
      <c r="B72" s="39">
        <v>0</v>
      </c>
      <c r="C72" s="39">
        <v>0</v>
      </c>
      <c r="D72" s="13"/>
    </row>
    <row r="73" spans="1:4" x14ac:dyDescent="0.2">
      <c r="A73" s="30" t="s">
        <v>198</v>
      </c>
      <c r="B73" s="39"/>
      <c r="C73" s="39"/>
      <c r="D73" s="13"/>
    </row>
    <row r="74" spans="1:4" x14ac:dyDescent="0.2">
      <c r="A74" s="4" t="s">
        <v>142</v>
      </c>
      <c r="B74">
        <v>1</v>
      </c>
      <c r="C74">
        <v>1</v>
      </c>
      <c r="D74" s="13"/>
    </row>
    <row r="75" spans="1:4" x14ac:dyDescent="0.2">
      <c r="A75" s="35"/>
      <c r="B75" s="35"/>
      <c r="C75" s="3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B13DC-0E22-5540-A84A-EF51CCCABDEE}">
  <dimension ref="A1:M18"/>
  <sheetViews>
    <sheetView workbookViewId="0">
      <selection activeCell="C18" sqref="C18"/>
    </sheetView>
  </sheetViews>
  <sheetFormatPr baseColWidth="10" defaultRowHeight="16" x14ac:dyDescent="0.2"/>
  <cols>
    <col min="1" max="1" width="16.83203125" style="29" bestFit="1" customWidth="1"/>
    <col min="2" max="2" width="4.6640625" style="29" bestFit="1" customWidth="1"/>
    <col min="3" max="3" width="15.1640625" style="29" bestFit="1" customWidth="1"/>
    <col min="4" max="16384" width="10.83203125" style="29"/>
  </cols>
  <sheetData>
    <row r="1" spans="1:13" s="1" customFormat="1" x14ac:dyDescent="0.2">
      <c r="A1" s="1" t="s">
        <v>123</v>
      </c>
      <c r="B1" s="1" t="s">
        <v>221</v>
      </c>
      <c r="C1" s="1">
        <v>1056</v>
      </c>
      <c r="D1" s="1">
        <f>IF(B1="None",0,2)+_xlfn.CEILING.MATH(C1/200,1)+K1</f>
        <v>10</v>
      </c>
      <c r="E1" s="1" t="s">
        <v>230</v>
      </c>
      <c r="F1" s="1" t="s">
        <v>264</v>
      </c>
      <c r="G1" s="1" t="s">
        <v>128</v>
      </c>
      <c r="H1" s="1" t="s">
        <v>240</v>
      </c>
      <c r="I1" s="1" t="s">
        <v>241</v>
      </c>
      <c r="J1" s="1" t="s">
        <v>241</v>
      </c>
      <c r="K1" s="1">
        <f>2</f>
        <v>2</v>
      </c>
      <c r="L1" s="1">
        <v>6</v>
      </c>
      <c r="M1" s="1">
        <v>7.5</v>
      </c>
    </row>
    <row r="3" spans="1:13" x14ac:dyDescent="0.2">
      <c r="A3" s="2" t="s">
        <v>118</v>
      </c>
      <c r="B3" s="2" t="s">
        <v>128</v>
      </c>
      <c r="C3" s="1" t="s">
        <v>127</v>
      </c>
      <c r="D3" s="1">
        <v>0</v>
      </c>
      <c r="E3" s="1">
        <v>0</v>
      </c>
      <c r="F3" s="1">
        <f t="shared" ref="F3" si="0">((1-D3)-(1-E3))+((1-E3)*2)</f>
        <v>2</v>
      </c>
      <c r="G3" s="1">
        <v>-97.138374400000004</v>
      </c>
      <c r="H3" s="1">
        <v>49.895136000000001</v>
      </c>
    </row>
    <row r="4" spans="1:13" x14ac:dyDescent="0.2">
      <c r="A4" s="2" t="s">
        <v>117</v>
      </c>
      <c r="B4" s="2" t="s">
        <v>128</v>
      </c>
      <c r="C4" s="1" t="s">
        <v>135</v>
      </c>
      <c r="D4" s="1">
        <v>0</v>
      </c>
      <c r="E4" s="1">
        <v>0</v>
      </c>
      <c r="F4" s="1">
        <f>((1-D4)-(1-E4))+((1-E4)*2)</f>
        <v>2</v>
      </c>
      <c r="G4" s="1">
        <v>-123.1207375</v>
      </c>
      <c r="H4" s="1">
        <v>49.282729099999997</v>
      </c>
    </row>
    <row r="5" spans="1:13" x14ac:dyDescent="0.2">
      <c r="A5" s="2" t="s">
        <v>113</v>
      </c>
      <c r="B5" s="2" t="s">
        <v>128</v>
      </c>
      <c r="C5" s="1" t="s">
        <v>123</v>
      </c>
      <c r="D5" s="1">
        <v>0</v>
      </c>
      <c r="E5" s="1">
        <v>0</v>
      </c>
      <c r="F5" s="1">
        <f>((1-D5)-(1-E5))+((1-E5)*2)</f>
        <v>2</v>
      </c>
      <c r="G5" s="1">
        <v>-73.554167000000007</v>
      </c>
      <c r="H5" s="1">
        <v>45.508889000000003</v>
      </c>
    </row>
    <row r="6" spans="1:13" x14ac:dyDescent="0.2">
      <c r="A6" s="2" t="s">
        <v>114</v>
      </c>
      <c r="B6" s="2" t="s">
        <v>128</v>
      </c>
      <c r="C6" s="1" t="s">
        <v>123</v>
      </c>
      <c r="D6" s="1">
        <v>0</v>
      </c>
      <c r="E6" s="1">
        <v>0</v>
      </c>
      <c r="F6" s="1">
        <f>((1-D6)-(1-E6))+((1-E6)*2)</f>
        <v>2</v>
      </c>
      <c r="G6" s="1">
        <v>-75.697193100000007</v>
      </c>
      <c r="H6" s="1">
        <v>45.4215296</v>
      </c>
      <c r="J6" s="18"/>
    </row>
    <row r="7" spans="1:13" x14ac:dyDescent="0.2">
      <c r="A7" s="2" t="s">
        <v>115</v>
      </c>
      <c r="B7" s="2" t="s">
        <v>128</v>
      </c>
      <c r="C7" s="1" t="s">
        <v>123</v>
      </c>
      <c r="D7" s="1">
        <v>0</v>
      </c>
      <c r="E7" s="1">
        <v>0</v>
      </c>
      <c r="F7" s="1">
        <f>((1-D7)-(1-E7))+((1-E7)*2)</f>
        <v>2</v>
      </c>
      <c r="G7" s="1">
        <v>-71.207980899999995</v>
      </c>
      <c r="H7" s="1">
        <v>46.813878299999999</v>
      </c>
      <c r="J7" s="18"/>
    </row>
    <row r="8" spans="1:13" x14ac:dyDescent="0.2">
      <c r="A8" s="2" t="s">
        <v>116</v>
      </c>
      <c r="B8" s="2" t="s">
        <v>128</v>
      </c>
      <c r="C8" s="1" t="s">
        <v>123</v>
      </c>
      <c r="D8" s="1">
        <v>0</v>
      </c>
      <c r="E8" s="1">
        <v>0</v>
      </c>
      <c r="F8" s="1">
        <f>((1-D8)-(1-E8))+((1-E8)*2)</f>
        <v>2</v>
      </c>
      <c r="G8" s="1">
        <v>-79.383184299999996</v>
      </c>
      <c r="H8" s="1">
        <v>43.653225999999997</v>
      </c>
      <c r="J8" s="18"/>
    </row>
    <row r="9" spans="1:13" s="1" customFormat="1" x14ac:dyDescent="0.2">
      <c r="A9" s="2"/>
      <c r="J9" s="18"/>
    </row>
    <row r="10" spans="1:13" s="1" customFormat="1" x14ac:dyDescent="0.2">
      <c r="A10" s="37" t="s">
        <v>78</v>
      </c>
      <c r="B10" s="37" t="str">
        <f>RIGHT(A10,2)</f>
        <v>TX</v>
      </c>
      <c r="C10" s="40" t="s">
        <v>131</v>
      </c>
      <c r="D10" s="40">
        <v>0</v>
      </c>
      <c r="E10" s="40">
        <v>0</v>
      </c>
      <c r="F10" s="40">
        <f>((1-D10)-(1-E10))+((1-E10)*2)</f>
        <v>2</v>
      </c>
      <c r="G10" s="40">
        <v>-98.230012400000007</v>
      </c>
      <c r="H10" s="40">
        <v>26.2034071</v>
      </c>
    </row>
    <row r="11" spans="1:13" s="1" customFormat="1" x14ac:dyDescent="0.2">
      <c r="A11" s="37" t="s">
        <v>294</v>
      </c>
      <c r="B11" s="37" t="str">
        <f>RIGHT(A11,2)</f>
        <v>NC</v>
      </c>
      <c r="C11" s="40" t="s">
        <v>124</v>
      </c>
      <c r="D11" s="40">
        <v>1</v>
      </c>
      <c r="E11" s="40">
        <v>1</v>
      </c>
      <c r="F11" s="40">
        <f>((1-D11)-(1-E11))+((1-E11)*2)</f>
        <v>0</v>
      </c>
      <c r="G11" s="40">
        <v>-80.260491999999999</v>
      </c>
      <c r="H11" s="40">
        <v>36.102764000000001</v>
      </c>
    </row>
    <row r="12" spans="1:13" s="1" customFormat="1" x14ac:dyDescent="0.2">
      <c r="A12" s="37" t="s">
        <v>77</v>
      </c>
      <c r="B12" s="37" t="str">
        <f>RIGHT(A12,2)</f>
        <v>TX</v>
      </c>
      <c r="C12" s="40" t="s">
        <v>133</v>
      </c>
      <c r="D12" s="40">
        <v>0</v>
      </c>
      <c r="E12" s="40">
        <v>0</v>
      </c>
      <c r="F12" s="40">
        <f>((1-D12)-(1-E12))+((1-E12)*2)</f>
        <v>2</v>
      </c>
      <c r="G12" s="40">
        <v>-101.8551665</v>
      </c>
      <c r="H12" s="40">
        <v>33.577863100000002</v>
      </c>
    </row>
    <row r="13" spans="1:13" s="1" customFormat="1" x14ac:dyDescent="0.2">
      <c r="A13" s="37" t="s">
        <v>93</v>
      </c>
      <c r="B13" s="37" t="str">
        <f>RIGHT(A13,2)</f>
        <v>CA</v>
      </c>
      <c r="C13" s="40" t="s">
        <v>134</v>
      </c>
      <c r="D13" s="40">
        <v>1</v>
      </c>
      <c r="E13" s="40">
        <v>0</v>
      </c>
      <c r="F13" s="40">
        <f>((1-D13)-(1-E13))+((1-E13)*2)</f>
        <v>1</v>
      </c>
      <c r="G13" s="40">
        <v>-119.69819010000001</v>
      </c>
      <c r="H13" s="40">
        <v>34.420830500000001</v>
      </c>
    </row>
    <row r="14" spans="1:13" s="1" customFormat="1" x14ac:dyDescent="0.2">
      <c r="A14" s="37" t="s">
        <v>111</v>
      </c>
      <c r="B14" s="37" t="str">
        <f>RIGHT(A14,2)</f>
        <v>WA</v>
      </c>
      <c r="C14" s="40" t="s">
        <v>135</v>
      </c>
      <c r="D14" s="40">
        <v>0</v>
      </c>
      <c r="E14" s="40">
        <v>0</v>
      </c>
      <c r="F14" s="40">
        <f>((1-D14)-(1-E14))+((1-E14)*2)</f>
        <v>2</v>
      </c>
      <c r="G14" s="40">
        <v>-117.42604660000001</v>
      </c>
      <c r="H14" s="40">
        <v>47.658780200000002</v>
      </c>
      <c r="J14" s="18"/>
      <c r="K14" s="36"/>
    </row>
    <row r="15" spans="1:13" s="1" customFormat="1" x14ac:dyDescent="0.2">
      <c r="A15" s="2"/>
      <c r="J15" s="18"/>
    </row>
    <row r="16" spans="1:13" x14ac:dyDescent="0.2">
      <c r="A16" s="25"/>
      <c r="J16" s="18"/>
    </row>
    <row r="17" spans="1:11" s="1" customFormat="1" x14ac:dyDescent="0.2">
      <c r="A17" s="2"/>
      <c r="J17" s="18"/>
      <c r="K17" s="36"/>
    </row>
    <row r="18" spans="1:11" x14ac:dyDescent="0.2">
      <c r="A18" s="2"/>
      <c r="J18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1A0C0-6E66-7E42-82A7-C6E8AFEE3CB9}">
  <dimension ref="A1:B5"/>
  <sheetViews>
    <sheetView workbookViewId="0">
      <selection activeCell="A9" sqref="A9"/>
    </sheetView>
  </sheetViews>
  <sheetFormatPr baseColWidth="10" defaultRowHeight="16" x14ac:dyDescent="0.2"/>
  <cols>
    <col min="1" max="1" width="13.83203125" style="38" bestFit="1" customWidth="1"/>
    <col min="2" max="2" width="12" style="38" bestFit="1" customWidth="1"/>
    <col min="3" max="16384" width="10.83203125" style="38"/>
  </cols>
  <sheetData>
    <row r="1" spans="1:2" x14ac:dyDescent="0.2">
      <c r="A1" s="38" t="s">
        <v>305</v>
      </c>
      <c r="B1" s="38" t="s">
        <v>306</v>
      </c>
    </row>
    <row r="2" spans="1:2" x14ac:dyDescent="0.2">
      <c r="A2" s="38" t="s">
        <v>307</v>
      </c>
      <c r="B2" s="38" t="s">
        <v>306</v>
      </c>
    </row>
    <row r="3" spans="1:2" x14ac:dyDescent="0.2">
      <c r="A3" s="38" t="s">
        <v>308</v>
      </c>
      <c r="B3" s="38" t="s">
        <v>306</v>
      </c>
    </row>
    <row r="4" spans="1:2" x14ac:dyDescent="0.2">
      <c r="A4" s="38" t="s">
        <v>315</v>
      </c>
      <c r="B4" s="38" t="s">
        <v>316</v>
      </c>
    </row>
    <row r="5" spans="1:2" x14ac:dyDescent="0.2">
      <c r="A5" s="38" t="s">
        <v>317</v>
      </c>
      <c r="B5" s="38" t="s">
        <v>316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9E7A-38A4-3146-98D7-C334A7886F17}">
  <dimension ref="A1:A2"/>
  <sheetViews>
    <sheetView workbookViewId="0">
      <selection activeCell="D43" sqref="D43"/>
    </sheetView>
  </sheetViews>
  <sheetFormatPr baseColWidth="10" defaultRowHeight="16" x14ac:dyDescent="0.2"/>
  <sheetData>
    <row r="1" spans="1:1" x14ac:dyDescent="0.2">
      <c r="A1" t="s">
        <v>318</v>
      </c>
    </row>
    <row r="2" spans="1:1" x14ac:dyDescent="0.2">
      <c r="A2" t="s">
        <v>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Cities</vt:lpstr>
      <vt:lpstr>Routes</vt:lpstr>
      <vt:lpstr>Analysis</vt:lpstr>
      <vt:lpstr>scratch</vt:lpstr>
      <vt:lpstr>Missing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Notes</dc:creator>
  <cp:lastModifiedBy>Notes</cp:lastModifiedBy>
  <dcterms:created xsi:type="dcterms:W3CDTF">2022-02-07T23:03:39Z</dcterms:created>
  <dcterms:modified xsi:type="dcterms:W3CDTF">2023-05-21T12:56:26Z</dcterms:modified>
</cp:coreProperties>
</file>