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444674d51d8e8a/Desktop/Columbia Boot Camp/Module 1 Challenge/"/>
    </mc:Choice>
  </mc:AlternateContent>
  <xr:revisionPtr revIDLastSave="34" documentId="8_{F69647A7-7E21-43F6-8784-EB2FC214F856}" xr6:coauthVersionLast="46" xr6:coauthVersionMax="46" xr10:uidLastSave="{BF7C6D8B-3FFC-4553-9A31-16BF9F09A633}"/>
  <bookViews>
    <workbookView xWindow="28680" yWindow="-120" windowWidth="29040" windowHeight="15840" tabRatio="886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4" i="11"/>
  <c r="B12" i="11"/>
  <c r="B11" i="11"/>
  <c r="B10" i="11"/>
  <c r="B9" i="11"/>
  <c r="B8" i="11"/>
  <c r="B7" i="11"/>
  <c r="B6" i="11"/>
  <c r="B13" i="11"/>
  <c r="B5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7" i="10"/>
  <c r="F16" i="10"/>
  <c r="F15" i="10"/>
  <c r="F14" i="10"/>
  <c r="F13" i="10"/>
  <c r="F12" i="10"/>
  <c r="F11" i="10"/>
  <c r="F10" i="10"/>
  <c r="F9" i="10"/>
  <c r="F8" i="10"/>
  <c r="F7" i="10"/>
  <c r="F6" i="10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<sst xmlns="http://schemas.openxmlformats.org/spreadsheetml/2006/main" count="32975" uniqueCount="8400">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</sst>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of Theater Projects Based on Launch Date</a:t>
            </a:r>
            <a:endParaRPr lang="en-US"/>
          </a:p>
        </c:rich>
      </c:tx>
      <c:layout>
        <c:manualLayout>
          <c:xMode val="edge"/>
          <c:yMode val="edge"/>
          <c:x val="0.23649782016089968"/>
          <c:y val="5.84850534162063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7-4A6E-9103-50C929576CF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7-4A6E-9103-50C929576CF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7-4A6E-9103-50C929576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913632"/>
        <c:axId val="271914048"/>
      </c:lineChart>
      <c:catAx>
        <c:axId val="27191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Started</a:t>
                </a:r>
              </a:p>
            </c:rich>
          </c:tx>
          <c:layout>
            <c:manualLayout>
              <c:xMode val="edge"/>
              <c:yMode val="edge"/>
              <c:x val="0.44589382901323099"/>
              <c:y val="0.88610495097978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14048"/>
        <c:crosses val="autoZero"/>
        <c:auto val="1"/>
        <c:lblAlgn val="ctr"/>
        <c:lblOffset val="100"/>
        <c:noMultiLvlLbl val="0"/>
      </c:catAx>
      <c:valAx>
        <c:axId val="2719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475271411338963E-2"/>
              <c:y val="0.383480813356636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1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B6-4F23-B923-41D78C8D266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B6-4F23-B923-41D78C8D266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B6-4F23-B923-41D78C8D2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877104"/>
        <c:axId val="3758800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8B6-4F23-B923-41D78C8D26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8B6-4F23-B923-41D78C8D26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8B6-4F23-B923-41D78C8D26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8B6-4F23-B923-41D78C8D266E}"/>
                  </c:ext>
                </c:extLst>
              </c15:ser>
            </c15:filteredLineSeries>
          </c:ext>
        </c:extLst>
      </c:lineChart>
      <c:catAx>
        <c:axId val="37587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80016"/>
        <c:crosses val="autoZero"/>
        <c:auto val="1"/>
        <c:lblAlgn val="ctr"/>
        <c:lblOffset val="100"/>
        <c:noMultiLvlLbl val="0"/>
      </c:catAx>
      <c:valAx>
        <c:axId val="37588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7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285749</xdr:colOff>
      <xdr:row>3</xdr:row>
      <xdr:rowOff>147637</xdr:rowOff>
    </xdr:from>
    <xdr:to>
      <xdr:col>23</xdr:col>
      <xdr:colOff>257174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2C33E-4ABA-44BB-963C-90356A204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14</xdr:row>
      <xdr:rowOff>4762</xdr:rowOff>
    </xdr:from>
    <xdr:to>
      <xdr:col>7</xdr:col>
      <xdr:colOff>1133475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1F232-16FC-4803-8332-775A32BB6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zzu" refreshedDate="44303.592268171298" createdVersion="7" refreshedVersion="7" minRefreshableVersion="3" recordCount="4114" xr:uid="{4CD75F13-3C3C-44DE-957C-D4D440C825F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6A51F-1630-418C-A95B-0849962DFC6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BC12E-6444-449D-BC63-061A87F1636C}">
  <sheetPr codeName="Sheet1"/>
  <dimension ref="A1:F18"/>
  <sheetViews>
    <sheetView workbookViewId="0">
      <selection activeCell="H23" sqref="H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  <c r="F5" s="15"/>
    </row>
    <row r="6" spans="1:6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  <c r="F6" s="15">
        <f>GETPIVOTDATA("outcomes",$A$4,"outcomes","successful","Date Created Conversion",1)/GETPIVOTDATA("outcomes",$A$4,"Date Created Conversion",1)</f>
        <v>0.58333333333333337</v>
      </c>
    </row>
    <row r="7" spans="1:6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  <c r="F7" s="15">
        <f>GETPIVOTDATA("outcomes",$A$4,"outcomes","successful","Date Created Conversion",2)/GETPIVOTDATA("outcomes",$A$4,"Date Created Conversion",2)</f>
        <v>0.62831858407079644</v>
      </c>
    </row>
    <row r="8" spans="1:6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  <c r="F8" s="15">
        <f>GETPIVOTDATA("outcomes",$A$4,"outcomes","successful","Date Created Conversion",3)/GETPIVOTDATA("outcomes",$A$4,"Date Created Conversion",3)</f>
        <v>0.60869565217391308</v>
      </c>
    </row>
    <row r="9" spans="1:6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  <c r="F9" s="15">
        <f>GETPIVOTDATA("outcomes",$A$4,"outcomes","successful","Date Created Conversion",4)/GETPIVOTDATA("outcomes",$A$4,"Date Created Conversion",4)</f>
        <v>0.62831858407079644</v>
      </c>
    </row>
    <row r="10" spans="1:6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  <c r="F10" s="15">
        <f>GETPIVOTDATA("outcomes",$A$4,"outcomes","successful","Date Created Conversion",5)/GETPIVOTDATA("outcomes",$A$4,"Date Created Conversion",5)</f>
        <v>0.66867469879518071</v>
      </c>
    </row>
    <row r="11" spans="1:6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  <c r="F11" s="15">
        <f>GETPIVOTDATA("outcomes",$A$4,"outcomes","successful","Date Created Conversion",6)/GETPIVOTDATA("outcomes",$A$4,"Date Created Conversion",6)</f>
        <v>0.65359477124183007</v>
      </c>
    </row>
    <row r="12" spans="1:6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  <c r="F12" s="15">
        <f>GETPIVOTDATA("outcomes",$A$4,"outcomes","successful","Date Created Conversion",7)/GETPIVOTDATA("outcomes",$A$4,"Date Created Conversion",7)</f>
        <v>0.63043478260869568</v>
      </c>
    </row>
    <row r="13" spans="1:6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  <c r="F13" s="15">
        <f>GETPIVOTDATA("outcomes",$A$4,"outcomes","successful","Date Created Conversion",8)/GETPIVOTDATA("outcomes",$A$4,"Date Created Conversion",8)</f>
        <v>0.58536585365853655</v>
      </c>
    </row>
    <row r="14" spans="1:6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  <c r="F14" s="15">
        <f>GETPIVOTDATA("outcomes",$A$4,"outcomes","successful","Date Created Conversion",9)/GETPIVOTDATA("outcomes",$A$4,"Date Created Conversion",9)</f>
        <v>0.60824742268041232</v>
      </c>
    </row>
    <row r="15" spans="1:6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  <c r="F15" s="15">
        <f>GETPIVOTDATA("outcomes",$A$4,"outcomes","successful","Date Created Conversion",10)/GETPIVOTDATA("outcomes",$A$4,"Date Created Conversion",10)</f>
        <v>0.56521739130434778</v>
      </c>
    </row>
    <row r="16" spans="1:6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  <c r="F16" s="15">
        <f>GETPIVOTDATA("outcomes",$A$4,"outcomes","successful","Date Created Conversion",11)/GETPIVOTDATA("outcomes",$A$4,"Date Created Conversion",11)</f>
        <v>0.61363636363636365</v>
      </c>
    </row>
    <row r="17" spans="1:6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  <c r="F17" s="15">
        <f>GETPIVOTDATA("outcomes",$A$4,"outcomes","successful","Date Created Conversion",12)/GETPIVOTDATA("outcomes",$A$4,"Date Created Conversion",12)</f>
        <v>0.49333333333333335</v>
      </c>
    </row>
    <row r="18" spans="1:6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  <c r="F18" s="15"/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051D-C1B0-4B4C-8EC3-F8A76EA16C70}">
  <sheetPr codeName="Sheet2"/>
  <dimension ref="A1:H13"/>
  <sheetViews>
    <sheetView workbookViewId="0">
      <selection activeCell="L7" sqref="L7:L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8389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8390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8391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8392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8393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COUNTIFS(Kickstarter!D:D,"&gt;=20000",Kickstarter!F:F,"canceled",Kickstarter!R:R,"plays",Kickstarter!D:D,"&lt;=24999")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8394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8395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COUNTIFS(Kickstarter!D:D,"&gt;=30000",Kickstarter!F:F,"canceled",Kickstarter!R:R,"plays",Kickstarter!D:D,"&lt;=34999")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8396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8397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8398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zoomScale="80" zoomScaleNormal="80" workbookViewId="0">
      <pane ySplit="1" topLeftCell="A2" activePane="bottomLeft" state="frozen"/>
      <selection pane="bottomLeft" activeCell="B2" sqref="B2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3.85546875" style="8" bestFit="1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bestFit="1" customWidth="1"/>
    <col min="16" max="16" width="16.7109375" bestFit="1" customWidth="1"/>
    <col min="17" max="17" width="41.140625" customWidth="1"/>
    <col min="18" max="18" width="18.5703125" bestFit="1" customWidth="1"/>
    <col min="19" max="19" width="21.7109375" customWidth="1"/>
    <col min="20" max="20" width="22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3">
        <f t="shared" si="7"/>
        <v>41835.821226851855</v>
      </c>
      <c r="T67" s="13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3">
        <f t="shared" si="12"/>
        <v>41882.937303240738</v>
      </c>
      <c r="T131" s="13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3">
        <f t="shared" si="17"/>
        <v>41911.934791666667</v>
      </c>
      <c r="T195" s="13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3">
        <f t="shared" si="22"/>
        <v>42479.626875000002</v>
      </c>
      <c r="T259" s="13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3">
        <f t="shared" si="27"/>
        <v>42647.446597222224</v>
      </c>
      <c r="T323" s="13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3">
        <f t="shared" si="32"/>
        <v>41934.584502314814</v>
      </c>
      <c r="T387" s="13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3">
        <f t="shared" si="37"/>
        <v>41534.568113425928</v>
      </c>
      <c r="T451" s="13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3">
        <f t="shared" si="42"/>
        <v>42552.653993055559</v>
      </c>
      <c r="T515" s="13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ref="U578:U641" si="49"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3">
        <f t="shared" si="47"/>
        <v>42450.589143518519</v>
      </c>
      <c r="T579" s="13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3">
        <f t="shared" si="52"/>
        <v>42199.57</v>
      </c>
      <c r="T643" s="13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3">
        <f t="shared" si="57"/>
        <v>42726.491643518515</v>
      </c>
      <c r="T707" s="13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3">
        <f t="shared" si="62"/>
        <v>41604.996458333335</v>
      </c>
      <c r="T771" s="13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3">
        <f t="shared" si="67"/>
        <v>41718.878182870372</v>
      </c>
      <c r="T835" s="13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3">
        <f t="shared" si="72"/>
        <v>41211.688750000001</v>
      </c>
      <c r="T899" s="13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3">
        <f t="shared" si="77"/>
        <v>42740.693692129629</v>
      </c>
      <c r="T963" s="13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3">
        <f t="shared" si="82"/>
        <v>42049.833761574075</v>
      </c>
      <c r="T1027" s="13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3">
        <f t="shared" si="87"/>
        <v>42151.189525462964</v>
      </c>
      <c r="T1091" s="13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3">
        <f t="shared" si="92"/>
        <v>42143.714178240742</v>
      </c>
      <c r="T1155" s="13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3">
        <f t="shared" si="97"/>
        <v>42535.809490740736</v>
      </c>
      <c r="T1219" s="13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3">
        <f t="shared" si="102"/>
        <v>41463.743472222224</v>
      </c>
      <c r="T1283" s="13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3">
        <f t="shared" si="107"/>
        <v>41799.814340277779</v>
      </c>
      <c r="T1347" s="13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3">
        <f t="shared" si="112"/>
        <v>41945.133506944447</v>
      </c>
      <c r="T1411" s="13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3">
        <f t="shared" si="117"/>
        <v>40939.979618055557</v>
      </c>
      <c r="T1475" s="13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3">
        <f t="shared" si="122"/>
        <v>42552.315127314811</v>
      </c>
      <c r="T1539" s="13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3">
        <f t="shared" si="127"/>
        <v>40638.092974537038</v>
      </c>
      <c r="T1603" s="13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3">
        <f t="shared" si="132"/>
        <v>40564.649456018517</v>
      </c>
      <c r="T1667" s="13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3">
        <f t="shared" si="137"/>
        <v>42471.052152777775</v>
      </c>
      <c r="T1731" s="13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3">
        <f t="shared" si="142"/>
        <v>41940.89166666667</v>
      </c>
      <c r="T1795" s="13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3">
        <f t="shared" si="147"/>
        <v>41864.76866898148</v>
      </c>
      <c r="T1859" s="13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3">
        <f t="shared" si="152"/>
        <v>41074.221562500003</v>
      </c>
      <c r="T1923" s="13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3">
        <f t="shared" si="157"/>
        <v>42555.698738425926</v>
      </c>
      <c r="T1987" s="13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3">
        <f t="shared" si="162"/>
        <v>41575.527349537035</v>
      </c>
      <c r="T2051" s="13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3">
        <f t="shared" si="167"/>
        <v>41870.86546296296</v>
      </c>
      <c r="T2115" s="13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3">
        <f t="shared" si="172"/>
        <v>42502.250775462962</v>
      </c>
      <c r="T2179" s="13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3">
        <f t="shared" si="177"/>
        <v>42766.827546296292</v>
      </c>
      <c r="T2243" s="13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3">
        <f t="shared" si="182"/>
        <v>41834.695277777777</v>
      </c>
      <c r="T2307" s="13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3">
        <f t="shared" si="187"/>
        <v>42380.812627314815</v>
      </c>
      <c r="T2371" s="13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3">
        <f t="shared" si="192"/>
        <v>42397.89980324074</v>
      </c>
      <c r="T2435" s="13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3">
        <f t="shared" si="197"/>
        <v>40730.878912037035</v>
      </c>
      <c r="T2499" s="13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3">
        <f t="shared" si="202"/>
        <v>42260.528807870374</v>
      </c>
      <c r="T2563" s="13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3">
        <f t="shared" si="207"/>
        <v>42658.810277777782</v>
      </c>
      <c r="T2627" s="13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3">
        <f t="shared" si="212"/>
        <v>42551.961689814809</v>
      </c>
      <c r="T2691" s="13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3">
        <f t="shared" si="217"/>
        <v>41117.900729166664</v>
      </c>
      <c r="T2755" s="13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3">
        <f t="shared" si="232"/>
        <v>42118.139583333337</v>
      </c>
      <c r="T2947" s="13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3">
        <f t="shared" si="237"/>
        <v>41939.569907407407</v>
      </c>
      <c r="T3011" s="13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3">
        <f t="shared" si="242"/>
        <v>42111.684027777781</v>
      </c>
      <c r="T3075" s="13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3">
        <f t="shared" si="247"/>
        <v>42807.885057870371</v>
      </c>
      <c r="T3139" s="13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3">
        <f t="shared" si="252"/>
        <v>41861.767094907409</v>
      </c>
      <c r="T3203" s="13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3">
        <f t="shared" si="257"/>
        <v>42311.711979166663</v>
      </c>
      <c r="T3267" s="13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3">
        <f t="shared" si="262"/>
        <v>41837.323009259257</v>
      </c>
      <c r="T3331" s="13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3">
        <f t="shared" si="267"/>
        <v>41923.921643518523</v>
      </c>
      <c r="T3395" s="13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3">
        <f t="shared" si="277"/>
        <v>41881.361342592594</v>
      </c>
      <c r="T3523" s="13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3">
        <f t="shared" si="282"/>
        <v>41964.716319444444</v>
      </c>
      <c r="T3587" s="13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3">
        <f t="shared" si="287"/>
        <v>41780.712893518517</v>
      </c>
      <c r="T3651" s="13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3">
        <f t="shared" si="292"/>
        <v>42505.738032407404</v>
      </c>
      <c r="T3715" s="13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3">
        <f t="shared" si="297"/>
        <v>41887.111354166671</v>
      </c>
      <c r="T3779" s="13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3">
        <f t="shared" si="302"/>
        <v>41780.785729166666</v>
      </c>
      <c r="T3843" s="13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3">
        <f t="shared" si="307"/>
        <v>42124.623877314814</v>
      </c>
      <c r="T3907" s="13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3">
        <f t="shared" si="312"/>
        <v>42601.854699074072</v>
      </c>
      <c r="T3971" s="13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3">
        <f t="shared" si="317"/>
        <v>42614.268796296295</v>
      </c>
      <c r="T4035" s="13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3">
        <f t="shared" si="322"/>
        <v>42344.824502314819</v>
      </c>
      <c r="T4099" s="13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B4B37E1B-7CA4-4D56-9A09-C862C7036059}"/>
  <sortState xmlns:xlrd2="http://schemas.microsoft.com/office/spreadsheetml/2017/richdata2" ref="A2:U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pozzuolis@gmail.com</cp:lastModifiedBy>
  <dcterms:created xsi:type="dcterms:W3CDTF">2017-04-20T15:17:24Z</dcterms:created>
  <dcterms:modified xsi:type="dcterms:W3CDTF">2021-04-22T22:12:56Z</dcterms:modified>
</cp:coreProperties>
</file>