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022"/>
  <workbookPr autoCompressPictures="0"/>
  <bookViews>
    <workbookView xWindow="240" yWindow="0" windowWidth="24500" windowHeight="1536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386" i="1" l="1"/>
  <c r="C386" i="1"/>
  <c r="B386" i="1"/>
  <c r="D385" i="1"/>
  <c r="C385" i="1"/>
  <c r="B385" i="1"/>
  <c r="D384" i="1"/>
  <c r="C384" i="1"/>
  <c r="B384" i="1"/>
  <c r="D383" i="1"/>
  <c r="C383" i="1"/>
  <c r="B383" i="1"/>
  <c r="D382" i="1"/>
  <c r="C382" i="1"/>
  <c r="B382" i="1"/>
  <c r="D381" i="1"/>
  <c r="C381" i="1"/>
  <c r="B381" i="1"/>
  <c r="D380" i="1"/>
  <c r="C380" i="1"/>
  <c r="B380" i="1"/>
  <c r="D379" i="1"/>
  <c r="C379" i="1"/>
  <c r="B379" i="1"/>
  <c r="D378" i="1"/>
  <c r="C378" i="1"/>
  <c r="B378" i="1"/>
  <c r="D377" i="1"/>
  <c r="C377" i="1"/>
  <c r="B377" i="1"/>
  <c r="D376" i="1"/>
  <c r="C376" i="1"/>
  <c r="B376" i="1"/>
  <c r="D375" i="1"/>
  <c r="C375" i="1"/>
  <c r="B375" i="1"/>
  <c r="D374" i="1"/>
  <c r="C374" i="1"/>
  <c r="B374" i="1"/>
  <c r="D373" i="1"/>
  <c r="D372" i="1"/>
  <c r="D371" i="1"/>
  <c r="D370" i="1"/>
  <c r="C370" i="1"/>
  <c r="B370" i="1"/>
  <c r="D369" i="1"/>
  <c r="C369" i="1"/>
  <c r="B369" i="1"/>
  <c r="D368" i="1"/>
  <c r="C368" i="1"/>
  <c r="B368" i="1"/>
  <c r="D367" i="1"/>
  <c r="C367" i="1"/>
  <c r="B367" i="1"/>
  <c r="D366" i="1"/>
  <c r="C366" i="1"/>
  <c r="B366" i="1"/>
  <c r="D365" i="1"/>
  <c r="C365" i="1"/>
  <c r="B365" i="1"/>
  <c r="D364" i="1"/>
  <c r="C364" i="1"/>
  <c r="B364" i="1"/>
  <c r="D363" i="1"/>
  <c r="D362" i="1"/>
  <c r="D361" i="1"/>
  <c r="C361" i="1"/>
  <c r="B361" i="1"/>
  <c r="D360" i="1"/>
  <c r="C360" i="1"/>
  <c r="B360" i="1"/>
  <c r="D359" i="1"/>
  <c r="C359" i="1"/>
  <c r="B359" i="1"/>
  <c r="D358" i="1"/>
  <c r="C358" i="1"/>
  <c r="B358" i="1"/>
  <c r="D357" i="1"/>
  <c r="C357" i="1"/>
  <c r="B357" i="1"/>
  <c r="D356" i="1"/>
  <c r="C356" i="1"/>
  <c r="B356" i="1"/>
  <c r="D355" i="1"/>
  <c r="D354" i="1"/>
  <c r="D353" i="1"/>
  <c r="C353" i="1"/>
  <c r="B353" i="1"/>
  <c r="D352" i="1"/>
  <c r="C352" i="1"/>
  <c r="B352" i="1"/>
  <c r="D351" i="1"/>
  <c r="C351" i="1"/>
  <c r="B351" i="1"/>
  <c r="D350" i="1"/>
  <c r="C350" i="1"/>
  <c r="B350" i="1"/>
  <c r="D349" i="1"/>
  <c r="C349" i="1"/>
  <c r="B349" i="1"/>
  <c r="D348" i="1"/>
  <c r="C348" i="1"/>
  <c r="B348" i="1"/>
  <c r="D347" i="1"/>
  <c r="D346" i="1"/>
  <c r="D345" i="1"/>
  <c r="D344" i="1"/>
  <c r="D343" i="1"/>
  <c r="D342" i="1"/>
  <c r="D341" i="1"/>
  <c r="C341" i="1"/>
  <c r="B341" i="1"/>
  <c r="D340" i="1"/>
  <c r="C340" i="1"/>
  <c r="B340" i="1"/>
  <c r="D339" i="1"/>
  <c r="C339" i="1"/>
  <c r="B339" i="1"/>
  <c r="D338" i="1"/>
  <c r="C338" i="1"/>
  <c r="B338" i="1"/>
  <c r="D337" i="1"/>
  <c r="C337" i="1"/>
  <c r="B337" i="1"/>
  <c r="D336" i="1"/>
  <c r="C336" i="1"/>
  <c r="B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C322" i="1"/>
  <c r="B322" i="1"/>
  <c r="D321" i="1"/>
  <c r="C321" i="1"/>
  <c r="B321" i="1"/>
  <c r="D320" i="1"/>
  <c r="C320" i="1"/>
  <c r="B320" i="1"/>
  <c r="D319" i="1"/>
  <c r="C319" i="1"/>
  <c r="B319" i="1"/>
  <c r="D318" i="1"/>
  <c r="C318" i="1"/>
  <c r="B318" i="1"/>
  <c r="D317" i="1"/>
  <c r="C317" i="1"/>
  <c r="B317" i="1"/>
  <c r="D316" i="1"/>
  <c r="D315" i="1"/>
  <c r="D314" i="1"/>
  <c r="D313" i="1"/>
  <c r="D312" i="1"/>
  <c r="C312" i="1"/>
  <c r="B312" i="1"/>
  <c r="D311" i="1"/>
  <c r="C311" i="1"/>
  <c r="B311" i="1"/>
  <c r="D310" i="1"/>
  <c r="C310" i="1"/>
  <c r="B310" i="1"/>
  <c r="D309" i="1"/>
  <c r="C309" i="1"/>
  <c r="B309" i="1"/>
  <c r="D308" i="1"/>
  <c r="C308" i="1"/>
  <c r="B308" i="1"/>
  <c r="D307" i="1"/>
  <c r="B307" i="1"/>
  <c r="D306" i="1"/>
  <c r="D305" i="1"/>
  <c r="D304" i="1"/>
  <c r="D303" i="1"/>
  <c r="D302" i="1"/>
  <c r="C302" i="1"/>
  <c r="B302" i="1"/>
  <c r="D301" i="1"/>
  <c r="C301" i="1"/>
  <c r="B301" i="1"/>
  <c r="D300" i="1"/>
  <c r="C300" i="1"/>
  <c r="B300" i="1"/>
  <c r="D299" i="1"/>
  <c r="C299" i="1"/>
  <c r="B299" i="1"/>
  <c r="D298" i="1"/>
  <c r="C298" i="1"/>
  <c r="B298" i="1"/>
  <c r="D297" i="1"/>
  <c r="D296" i="1"/>
  <c r="D295" i="1"/>
  <c r="D294" i="1"/>
  <c r="D293" i="1"/>
  <c r="D292" i="1"/>
  <c r="C292" i="1"/>
  <c r="B292" i="1"/>
  <c r="D291" i="1"/>
  <c r="C291" i="1"/>
  <c r="B291" i="1"/>
  <c r="D290" i="1"/>
  <c r="C290" i="1"/>
  <c r="B290" i="1"/>
  <c r="D289" i="1"/>
  <c r="C289" i="1"/>
  <c r="B289" i="1"/>
  <c r="D288" i="1"/>
  <c r="C288" i="1"/>
  <c r="B288" i="1"/>
  <c r="D287" i="1"/>
  <c r="D286" i="1"/>
  <c r="D285" i="1"/>
  <c r="D284" i="1"/>
  <c r="D283" i="1"/>
  <c r="D282" i="1"/>
  <c r="C282" i="1"/>
  <c r="B282" i="1"/>
  <c r="D281" i="1"/>
  <c r="C281" i="1"/>
  <c r="B281" i="1"/>
  <c r="D280" i="1"/>
  <c r="C280" i="1"/>
  <c r="B280" i="1"/>
  <c r="D279" i="1"/>
  <c r="C279" i="1"/>
  <c r="B279" i="1"/>
  <c r="D278" i="1"/>
  <c r="C278" i="1"/>
  <c r="B278" i="1"/>
  <c r="D277" i="1"/>
  <c r="C277" i="1"/>
  <c r="B277" i="1"/>
  <c r="D276" i="1"/>
  <c r="C276" i="1"/>
  <c r="B276" i="1"/>
  <c r="D275" i="1"/>
  <c r="C275" i="1"/>
  <c r="B275" i="1"/>
  <c r="D274" i="1"/>
  <c r="D273" i="1"/>
  <c r="D272" i="1"/>
  <c r="D271" i="1"/>
  <c r="D270" i="1"/>
  <c r="D269" i="1"/>
  <c r="C269" i="1"/>
  <c r="B269" i="1"/>
  <c r="D268" i="1"/>
  <c r="C268" i="1"/>
  <c r="B268" i="1"/>
  <c r="D267" i="1"/>
  <c r="C267" i="1"/>
  <c r="B267" i="1"/>
  <c r="D266" i="1"/>
  <c r="C266" i="1"/>
  <c r="B266" i="1"/>
  <c r="D265" i="1"/>
  <c r="C265" i="1"/>
  <c r="B265" i="1"/>
  <c r="D264" i="1"/>
  <c r="C264" i="1"/>
  <c r="B264" i="1"/>
  <c r="D263" i="1"/>
  <c r="C263" i="1"/>
  <c r="B263" i="1"/>
  <c r="D262" i="1"/>
  <c r="D261" i="1"/>
  <c r="D260" i="1"/>
  <c r="D259" i="1"/>
  <c r="D258" i="1"/>
  <c r="C258" i="1"/>
  <c r="B258" i="1"/>
  <c r="D257" i="1"/>
  <c r="C257" i="1"/>
  <c r="B257" i="1"/>
  <c r="D256" i="1"/>
  <c r="C256" i="1"/>
  <c r="B256" i="1"/>
  <c r="D255" i="1"/>
  <c r="C255" i="1"/>
  <c r="B255" i="1"/>
  <c r="D254" i="1"/>
  <c r="C254" i="1"/>
  <c r="B254" i="1"/>
  <c r="D253" i="1"/>
  <c r="C253" i="1"/>
  <c r="B253" i="1"/>
  <c r="D252" i="1"/>
  <c r="C252" i="1"/>
  <c r="B252" i="1"/>
  <c r="D251" i="1"/>
  <c r="C251" i="1"/>
  <c r="B251" i="1"/>
  <c r="D250" i="1"/>
  <c r="D249" i="1"/>
  <c r="D248" i="1"/>
  <c r="D247" i="1"/>
  <c r="D246" i="1"/>
  <c r="C246" i="1"/>
  <c r="B246" i="1"/>
  <c r="D245" i="1"/>
  <c r="C245" i="1"/>
  <c r="B245" i="1"/>
  <c r="D244" i="1"/>
  <c r="C244" i="1"/>
  <c r="B244" i="1"/>
  <c r="D243" i="1"/>
  <c r="C243" i="1"/>
  <c r="B243" i="1"/>
  <c r="D242" i="1"/>
  <c r="C242" i="1"/>
  <c r="B242" i="1"/>
  <c r="D241" i="1"/>
  <c r="C241" i="1"/>
  <c r="B241" i="1"/>
  <c r="D240" i="1"/>
  <c r="C240" i="1"/>
  <c r="B240" i="1"/>
  <c r="D239" i="1"/>
  <c r="C239" i="1"/>
  <c r="B239" i="1"/>
  <c r="D238" i="1"/>
  <c r="D237" i="1"/>
  <c r="D236" i="1"/>
  <c r="D235" i="1"/>
  <c r="D234" i="1"/>
  <c r="D233" i="1"/>
  <c r="D232" i="1"/>
  <c r="C232" i="1"/>
  <c r="B232" i="1"/>
  <c r="D231" i="1"/>
  <c r="C231" i="1"/>
  <c r="B231" i="1"/>
  <c r="D230" i="1"/>
  <c r="C230" i="1"/>
  <c r="B230" i="1"/>
  <c r="D229" i="1"/>
  <c r="C229" i="1"/>
  <c r="B229" i="1"/>
  <c r="D228" i="1"/>
  <c r="C228" i="1"/>
  <c r="B228" i="1"/>
  <c r="D227" i="1"/>
  <c r="D226" i="1"/>
  <c r="D225" i="1"/>
  <c r="D224" i="1"/>
  <c r="D223" i="1"/>
  <c r="D222" i="1"/>
  <c r="D221" i="1"/>
  <c r="D220" i="1"/>
  <c r="D219" i="1"/>
  <c r="C219" i="1"/>
  <c r="B219" i="1"/>
  <c r="D218" i="1"/>
  <c r="C218" i="1"/>
  <c r="B218" i="1"/>
  <c r="D217" i="1"/>
  <c r="C217" i="1"/>
  <c r="B217" i="1"/>
  <c r="D216" i="1"/>
  <c r="C216" i="1"/>
  <c r="B216" i="1"/>
  <c r="D215" i="1"/>
  <c r="C215" i="1"/>
  <c r="B215" i="1"/>
  <c r="D214" i="1"/>
  <c r="D213" i="1"/>
  <c r="D212" i="1"/>
  <c r="D211" i="1"/>
  <c r="D210" i="1"/>
  <c r="D209" i="1"/>
  <c r="D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D201" i="1"/>
  <c r="D200" i="1"/>
  <c r="D199" i="1"/>
  <c r="D198" i="1"/>
  <c r="D197" i="1"/>
  <c r="D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D189" i="1"/>
  <c r="D188" i="1"/>
  <c r="D187" i="1"/>
  <c r="D186" i="1"/>
  <c r="D185" i="1"/>
  <c r="D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D177" i="1"/>
  <c r="D176" i="1"/>
  <c r="D175" i="1"/>
  <c r="D174" i="1"/>
  <c r="D173" i="1"/>
  <c r="D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D165" i="1"/>
  <c r="D164" i="1"/>
  <c r="D163" i="1"/>
  <c r="D162" i="1"/>
  <c r="D161" i="1"/>
  <c r="D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D153" i="1"/>
  <c r="D152" i="1"/>
  <c r="D151" i="1"/>
  <c r="D150" i="1"/>
  <c r="D149" i="1"/>
  <c r="D148" i="1"/>
  <c r="D147" i="1"/>
  <c r="D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D139" i="1"/>
  <c r="D138" i="1"/>
  <c r="D137" i="1"/>
  <c r="D136" i="1"/>
  <c r="D135" i="1"/>
  <c r="D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4" i="1"/>
  <c r="D123" i="1"/>
  <c r="D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D115" i="1"/>
  <c r="D114" i="1"/>
  <c r="D113" i="1"/>
  <c r="D112" i="1"/>
  <c r="D111" i="1"/>
  <c r="D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D103" i="1"/>
  <c r="D102" i="1"/>
  <c r="D101" i="1"/>
  <c r="D100" i="1"/>
  <c r="D99" i="1"/>
  <c r="D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D91" i="1"/>
  <c r="D90" i="1"/>
  <c r="D89" i="1"/>
  <c r="D88" i="1"/>
  <c r="D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D80" i="1"/>
  <c r="D79" i="1"/>
  <c r="D78" i="1"/>
  <c r="D77" i="1"/>
  <c r="D76" i="1"/>
  <c r="D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D68" i="1"/>
  <c r="D67" i="1"/>
  <c r="D66" i="1"/>
  <c r="D65" i="1"/>
  <c r="D64" i="1"/>
  <c r="D63" i="1"/>
  <c r="D62" i="1"/>
  <c r="D61" i="1"/>
  <c r="D60" i="1"/>
  <c r="D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D52" i="1"/>
  <c r="D51" i="1"/>
  <c r="D50" i="1"/>
  <c r="D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D42" i="1"/>
  <c r="D41" i="1"/>
  <c r="D40" i="1"/>
  <c r="D39" i="1"/>
  <c r="D38" i="1"/>
  <c r="D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D30" i="1"/>
  <c r="D29" i="1"/>
  <c r="D28" i="1"/>
  <c r="D27" i="1"/>
  <c r="D26" i="1"/>
  <c r="D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D18" i="1"/>
  <c r="D17" i="1"/>
  <c r="D16" i="1"/>
  <c r="D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D8" i="1"/>
  <c r="D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<sst xmlns="http://schemas.openxmlformats.org/spreadsheetml/2006/main" count="952" uniqueCount="39">
  <si>
    <t>Expedition</t>
  </si>
  <si>
    <t>Lat</t>
  </si>
  <si>
    <t>Long</t>
  </si>
  <si>
    <t>Sampling Date (yyyy-mm-dd)</t>
  </si>
  <si>
    <t>Julian Day</t>
  </si>
  <si>
    <t>Water or  Ice</t>
  </si>
  <si>
    <t>Depth (m)</t>
  </si>
  <si>
    <t>Chla (ug/L)</t>
  </si>
  <si>
    <t>Phaeo (ug/L)</t>
  </si>
  <si>
    <t>Chla (mg/m2)</t>
  </si>
  <si>
    <t>Phaeo (mg/m2)</t>
  </si>
  <si>
    <t>ICECAMP2015</t>
  </si>
  <si>
    <t>Water</t>
  </si>
  <si>
    <t>ice-ls</t>
  </si>
  <si>
    <t>0−3</t>
  </si>
  <si>
    <t>3−10</t>
  </si>
  <si>
    <t>ice-hs</t>
  </si>
  <si>
    <t>underice</t>
  </si>
  <si>
    <t>0−1</t>
  </si>
  <si>
    <t>ice-ls l1</t>
  </si>
  <si>
    <t>ice-ls l2</t>
  </si>
  <si>
    <t>ice-hs h1</t>
  </si>
  <si>
    <t>ice-hs h2</t>
  </si>
  <si>
    <t>GE2015-ICECAMP</t>
  </si>
  <si>
    <t>Melt Pond-A1</t>
  </si>
  <si>
    <t>Melt Pond-A2</t>
  </si>
  <si>
    <t>Melt Pond-A3</t>
  </si>
  <si>
    <t>MeltPond A1-Dome</t>
  </si>
  <si>
    <t>Melt Pond-B1</t>
  </si>
  <si>
    <t>Melt Pond-B2</t>
  </si>
  <si>
    <t>Melt Pond-B3</t>
  </si>
  <si>
    <t>Melt Pond-B4</t>
  </si>
  <si>
    <t>Melt Pond-B5</t>
  </si>
  <si>
    <t>Melt Pond-C1</t>
  </si>
  <si>
    <t>Melt Pond-C2</t>
  </si>
  <si>
    <t>Melt PondC3</t>
  </si>
  <si>
    <t>MeltPond C1-Dome</t>
  </si>
  <si>
    <t>NA</t>
  </si>
  <si>
    <t>inversion LS HS corrigée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</si>
</sst>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  <xf numFmtId="14" fontId="4" fillId="0" borderId="0" xfId="0" applyNumberFormat="1" applyFont="1" applyBorder="1" applyAlignment="1">
      <alignment horizontal="center" vertical="center" wrapText="1"/>
    </xf>
    <xf numFmtId="0" fontId="0" fillId="2" borderId="0" xfId="0" applyNumberForma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14" fontId="0" fillId="2" borderId="0" xfId="0" applyNumberFormat="1" applyFill="1" applyBorder="1" applyAlignment="1">
      <alignment horizontal="center" vertical="center"/>
    </xf>
    <xf numFmtId="165" fontId="0" fillId="2" borderId="0" xfId="0" applyNumberForma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 wrapText="1"/>
    </xf>
    <xf numFmtId="164" fontId="4" fillId="0" borderId="0" xfId="0" applyNumberFormat="1" applyFont="1" applyFill="1" applyAlignment="1">
      <alignment horizontal="center" vertical="center" wrapText="1"/>
    </xf>
    <xf numFmtId="14" fontId="4" fillId="0" borderId="0" xfId="0" applyNumberFormat="1" applyFont="1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 wrapText="1"/>
    </xf>
    <xf numFmtId="164" fontId="4" fillId="0" borderId="0" xfId="0" applyNumberFormat="1" applyFont="1" applyFill="1" applyBorder="1" applyAlignment="1">
      <alignment horizontal="center" vertical="center" wrapText="1"/>
    </xf>
    <xf numFmtId="14" fontId="4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165" fontId="0" fillId="0" borderId="0" xfId="0" applyNumberFormat="1" applyFill="1" applyAlignment="1">
      <alignment horizontal="center"/>
    </xf>
    <xf numFmtId="165" fontId="5" fillId="2" borderId="0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5" fillId="0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14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6" fillId="0" borderId="0" xfId="0" applyFont="1"/>
    <xf numFmtId="2" fontId="2" fillId="0" borderId="1" xfId="0" applyNumberFormat="1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/>
    </xf>
    <xf numFmtId="2" fontId="5" fillId="2" borderId="0" xfId="0" applyNumberFormat="1" applyFon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2" fontId="5" fillId="0" borderId="0" xfId="0" applyNumberFormat="1" applyFont="1" applyFill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6"/>
  <sheetViews>
    <sheetView tabSelected="1" topLeftCell="A2" workbookViewId="0">
      <selection activeCell="L11" sqref="L11"/>
    </sheetView>
  </sheetViews>
  <sheetFormatPr baseColWidth="10" defaultRowHeight="15" x14ac:dyDescent="0"/>
  <cols>
    <col min="1" max="1" width="15.5" style="41" bestFit="1" customWidth="1"/>
    <col min="2" max="3" width="12.1640625" style="42" bestFit="1" customWidth="1"/>
    <col min="4" max="4" width="13.1640625" style="43" bestFit="1" customWidth="1"/>
    <col min="5" max="5" width="9.5" style="41" bestFit="1" customWidth="1"/>
    <col min="6" max="6" width="18.5" style="41" bestFit="1" customWidth="1"/>
    <col min="7" max="7" width="9.5" style="44" bestFit="1" customWidth="1"/>
    <col min="8" max="9" width="9.5" style="56" bestFit="1" customWidth="1"/>
    <col min="10" max="11" width="9.5" style="45" bestFit="1" customWidth="1"/>
  </cols>
  <sheetData>
    <row r="1" spans="1:11" ht="46" thickBot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47" t="s">
        <v>7</v>
      </c>
      <c r="I1" s="47" t="s">
        <v>8</v>
      </c>
      <c r="J1" s="5" t="s">
        <v>9</v>
      </c>
      <c r="K1" s="5" t="s">
        <v>10</v>
      </c>
    </row>
    <row r="2" spans="1:11" ht="17" thickTop="1">
      <c r="A2" s="6" t="s">
        <v>11</v>
      </c>
      <c r="B2" s="7">
        <f>67+(28.784/60)</f>
        <v>67.479733333333328</v>
      </c>
      <c r="C2" s="7">
        <f>63+(47.372/60)</f>
        <v>63.789533333333331</v>
      </c>
      <c r="D2" s="8">
        <f t="shared" ref="D2:D9" si="0">DATE(2015,4,24)</f>
        <v>42118</v>
      </c>
      <c r="E2" s="6">
        <v>2015114</v>
      </c>
      <c r="F2" s="6" t="s">
        <v>12</v>
      </c>
      <c r="G2" s="9">
        <v>1.5</v>
      </c>
      <c r="H2" s="48">
        <v>0.19877400000000003</v>
      </c>
      <c r="I2" s="48">
        <v>7.2268200000000005E-2</v>
      </c>
      <c r="J2" s="10"/>
      <c r="K2" s="10"/>
    </row>
    <row r="3" spans="1:11">
      <c r="A3" s="6" t="s">
        <v>11</v>
      </c>
      <c r="B3" s="7">
        <f>67+(28.784/60)</f>
        <v>67.479733333333328</v>
      </c>
      <c r="C3" s="7">
        <f>63+(47.372/60)</f>
        <v>63.789533333333331</v>
      </c>
      <c r="D3" s="8">
        <f t="shared" si="0"/>
        <v>42118</v>
      </c>
      <c r="E3" s="6">
        <v>2015114</v>
      </c>
      <c r="F3" s="6" t="s">
        <v>12</v>
      </c>
      <c r="G3" s="9">
        <v>5</v>
      </c>
      <c r="H3" s="48">
        <v>0.15746400000000005</v>
      </c>
      <c r="I3" s="48">
        <v>6.6193199999999924E-2</v>
      </c>
      <c r="J3" s="10"/>
      <c r="K3" s="10"/>
    </row>
    <row r="4" spans="1:11">
      <c r="A4" s="6" t="s">
        <v>11</v>
      </c>
      <c r="B4" s="7">
        <f>67+(28.784/60)</f>
        <v>67.479733333333328</v>
      </c>
      <c r="C4" s="7">
        <f>63+(47.372/60)</f>
        <v>63.789533333333331</v>
      </c>
      <c r="D4" s="8">
        <f t="shared" si="0"/>
        <v>42118</v>
      </c>
      <c r="E4" s="6">
        <v>2015114</v>
      </c>
      <c r="F4" s="6" t="s">
        <v>12</v>
      </c>
      <c r="G4" s="9">
        <v>20</v>
      </c>
      <c r="H4" s="48">
        <v>0.13802400000000004</v>
      </c>
      <c r="I4" s="48">
        <v>6.1940699999999994E-2</v>
      </c>
      <c r="J4" s="10"/>
      <c r="K4" s="10"/>
    </row>
    <row r="5" spans="1:11">
      <c r="A5" s="6" t="s">
        <v>11</v>
      </c>
      <c r="B5" s="7">
        <f>67+(28.784/60)</f>
        <v>67.479733333333328</v>
      </c>
      <c r="C5" s="7">
        <f>63+(47.372/60)</f>
        <v>63.789533333333331</v>
      </c>
      <c r="D5" s="8">
        <f t="shared" si="0"/>
        <v>42118</v>
      </c>
      <c r="E5" s="6">
        <v>2015114</v>
      </c>
      <c r="F5" s="6" t="s">
        <v>12</v>
      </c>
      <c r="G5" s="9">
        <v>40</v>
      </c>
      <c r="H5" s="48">
        <v>4.8600000000000025E-2</v>
      </c>
      <c r="I5" s="48">
        <v>3.3612974999999982E-2</v>
      </c>
      <c r="J5" s="10"/>
      <c r="K5" s="10"/>
    </row>
    <row r="6" spans="1:11">
      <c r="A6" s="11" t="s">
        <v>11</v>
      </c>
      <c r="B6" s="12">
        <f>67+(28.784/60)</f>
        <v>67.479733333333328</v>
      </c>
      <c r="C6" s="12">
        <f>63+(47.372/60)</f>
        <v>63.789533333333331</v>
      </c>
      <c r="D6" s="13">
        <f t="shared" si="0"/>
        <v>42118</v>
      </c>
      <c r="E6" s="11">
        <v>2015114</v>
      </c>
      <c r="F6" s="11" t="s">
        <v>12</v>
      </c>
      <c r="G6" s="9">
        <v>60</v>
      </c>
      <c r="H6" s="48">
        <v>3.1346999999999993E-2</v>
      </c>
      <c r="I6" s="48">
        <v>2.2908825000000018E-2</v>
      </c>
      <c r="J6" s="10"/>
      <c r="K6" s="10"/>
    </row>
    <row r="7" spans="1:11">
      <c r="A7" s="14" t="s">
        <v>11</v>
      </c>
      <c r="B7" s="15">
        <v>67.480683333333332</v>
      </c>
      <c r="C7" s="15">
        <v>63.789633333333335</v>
      </c>
      <c r="D7" s="16">
        <f t="shared" si="0"/>
        <v>42118</v>
      </c>
      <c r="E7" s="14">
        <v>2015114</v>
      </c>
      <c r="F7" s="14" t="s">
        <v>13</v>
      </c>
      <c r="G7" s="14" t="s">
        <v>14</v>
      </c>
      <c r="H7" s="49">
        <v>614.5536235093698</v>
      </c>
      <c r="I7" s="49">
        <v>69.70423000170355</v>
      </c>
      <c r="J7" s="17">
        <v>10.923001755098394</v>
      </c>
      <c r="K7" s="17">
        <v>1.2389145511803847</v>
      </c>
    </row>
    <row r="8" spans="1:11">
      <c r="A8" s="14" t="s">
        <v>11</v>
      </c>
      <c r="B8" s="15">
        <v>67.480683333333332</v>
      </c>
      <c r="C8" s="15">
        <v>63.789633333333335</v>
      </c>
      <c r="D8" s="16">
        <f t="shared" si="0"/>
        <v>42118</v>
      </c>
      <c r="E8" s="14">
        <v>2015114</v>
      </c>
      <c r="F8" s="14" t="s">
        <v>13</v>
      </c>
      <c r="G8" s="14" t="s">
        <v>15</v>
      </c>
      <c r="H8" s="49">
        <v>6.7061393087557617</v>
      </c>
      <c r="I8" s="49">
        <v>0.58877707396313284</v>
      </c>
      <c r="J8" s="17">
        <v>0.44063239524593006</v>
      </c>
      <c r="K8" s="17">
        <v>3.8686081577151143E-2</v>
      </c>
    </row>
    <row r="9" spans="1:11">
      <c r="A9" s="14" t="s">
        <v>11</v>
      </c>
      <c r="B9" s="15">
        <v>67.480683333333332</v>
      </c>
      <c r="C9" s="15">
        <v>63.789633333333335</v>
      </c>
      <c r="D9" s="16">
        <f t="shared" si="0"/>
        <v>42118</v>
      </c>
      <c r="E9" s="14">
        <v>2015114</v>
      </c>
      <c r="F9" s="14" t="s">
        <v>16</v>
      </c>
      <c r="G9" s="14" t="s">
        <v>14</v>
      </c>
      <c r="H9" s="49">
        <v>252.93341352833636</v>
      </c>
      <c r="I9" s="49">
        <v>23.877464092321745</v>
      </c>
      <c r="J9" s="17">
        <v>4.1892632315375486</v>
      </c>
      <c r="K9" s="17">
        <v>0.39547555615112606</v>
      </c>
    </row>
    <row r="10" spans="1:11">
      <c r="A10" s="6" t="s">
        <v>11</v>
      </c>
      <c r="B10" s="7">
        <f t="shared" ref="B10:B14" si="1">67+(28.784/60)</f>
        <v>67.479733333333328</v>
      </c>
      <c r="C10" s="7">
        <f t="shared" ref="C10:C14" si="2">63+(47.372/60)</f>
        <v>63.789533333333331</v>
      </c>
      <c r="D10" s="8">
        <f t="shared" ref="D10:D18" si="3">DATE(2015,4,26)</f>
        <v>42120</v>
      </c>
      <c r="E10" s="6">
        <v>2015116</v>
      </c>
      <c r="F10" s="6" t="s">
        <v>12</v>
      </c>
      <c r="G10" s="9">
        <v>1.5</v>
      </c>
      <c r="H10" s="48">
        <v>0.1883250000000001</v>
      </c>
      <c r="I10" s="48">
        <v>9.3141899999999875E-2</v>
      </c>
      <c r="J10" s="10"/>
      <c r="K10" s="10"/>
    </row>
    <row r="11" spans="1:11">
      <c r="A11" s="6" t="s">
        <v>11</v>
      </c>
      <c r="B11" s="7">
        <f t="shared" si="1"/>
        <v>67.479733333333328</v>
      </c>
      <c r="C11" s="7">
        <f t="shared" si="2"/>
        <v>63.789533333333331</v>
      </c>
      <c r="D11" s="8">
        <f t="shared" si="3"/>
        <v>42120</v>
      </c>
      <c r="E11" s="6">
        <v>2015116</v>
      </c>
      <c r="F11" s="6" t="s">
        <v>12</v>
      </c>
      <c r="G11" s="9">
        <v>5</v>
      </c>
      <c r="H11" s="48">
        <v>0.23206500000000005</v>
      </c>
      <c r="I11" s="48">
        <v>0.112187025</v>
      </c>
      <c r="J11" s="10"/>
      <c r="K11" s="10"/>
    </row>
    <row r="12" spans="1:11">
      <c r="A12" s="6" t="s">
        <v>11</v>
      </c>
      <c r="B12" s="7">
        <f t="shared" si="1"/>
        <v>67.479733333333328</v>
      </c>
      <c r="C12" s="7">
        <f t="shared" si="2"/>
        <v>63.789533333333331</v>
      </c>
      <c r="D12" s="8">
        <f t="shared" si="3"/>
        <v>42120</v>
      </c>
      <c r="E12" s="6">
        <v>2015116</v>
      </c>
      <c r="F12" s="6" t="s">
        <v>12</v>
      </c>
      <c r="G12" s="9">
        <v>20</v>
      </c>
      <c r="H12" s="48">
        <v>9.9630000000000038E-2</v>
      </c>
      <c r="I12" s="48">
        <v>0.11312864999999997</v>
      </c>
      <c r="J12" s="10"/>
      <c r="K12" s="10"/>
    </row>
    <row r="13" spans="1:11">
      <c r="A13" s="6" t="s">
        <v>11</v>
      </c>
      <c r="B13" s="7">
        <f t="shared" si="1"/>
        <v>67.479733333333328</v>
      </c>
      <c r="C13" s="7">
        <f t="shared" si="2"/>
        <v>63.789533333333331</v>
      </c>
      <c r="D13" s="8">
        <f t="shared" si="3"/>
        <v>42120</v>
      </c>
      <c r="E13" s="6">
        <v>2015116</v>
      </c>
      <c r="F13" s="6" t="s">
        <v>12</v>
      </c>
      <c r="G13" s="9">
        <v>40</v>
      </c>
      <c r="H13" s="48">
        <v>6.4394999999999966E-2</v>
      </c>
      <c r="I13" s="48">
        <v>9.5055525000000071E-2</v>
      </c>
      <c r="J13" s="10"/>
      <c r="K13" s="10"/>
    </row>
    <row r="14" spans="1:11">
      <c r="A14" s="11" t="s">
        <v>11</v>
      </c>
      <c r="B14" s="12">
        <f t="shared" si="1"/>
        <v>67.479733333333328</v>
      </c>
      <c r="C14" s="12">
        <f t="shared" si="2"/>
        <v>63.789533333333331</v>
      </c>
      <c r="D14" s="13">
        <f t="shared" si="3"/>
        <v>42120</v>
      </c>
      <c r="E14" s="11">
        <v>2015116</v>
      </c>
      <c r="F14" s="11" t="s">
        <v>12</v>
      </c>
      <c r="G14" s="9">
        <v>60</v>
      </c>
      <c r="H14" s="48">
        <v>3.6450000000000003E-2</v>
      </c>
      <c r="I14" s="48">
        <v>6.2584650000000019E-2</v>
      </c>
      <c r="J14" s="10"/>
      <c r="K14" s="10"/>
    </row>
    <row r="15" spans="1:11">
      <c r="A15" s="14" t="s">
        <v>11</v>
      </c>
      <c r="B15" s="15">
        <v>67.478999999999999</v>
      </c>
      <c r="C15" s="15">
        <v>63.791966666666667</v>
      </c>
      <c r="D15" s="16">
        <f t="shared" si="3"/>
        <v>42120</v>
      </c>
      <c r="E15" s="14">
        <v>2015116</v>
      </c>
      <c r="F15" s="14" t="s">
        <v>13</v>
      </c>
      <c r="G15" s="14" t="s">
        <v>14</v>
      </c>
      <c r="H15" s="49">
        <v>253.91625428571425</v>
      </c>
      <c r="I15" s="49">
        <v>21.638013107142907</v>
      </c>
      <c r="J15" s="17">
        <v>8.0727949300352115</v>
      </c>
      <c r="K15" s="17">
        <v>0.68794037230410776</v>
      </c>
    </row>
    <row r="16" spans="1:11">
      <c r="A16" s="14" t="s">
        <v>11</v>
      </c>
      <c r="B16" s="15">
        <v>67.478999999999999</v>
      </c>
      <c r="C16" s="15">
        <v>63.791966666666667</v>
      </c>
      <c r="D16" s="16">
        <f t="shared" si="3"/>
        <v>42120</v>
      </c>
      <c r="E16" s="14">
        <v>2015116</v>
      </c>
      <c r="F16" s="14" t="s">
        <v>13</v>
      </c>
      <c r="G16" s="14" t="s">
        <v>15</v>
      </c>
      <c r="H16" s="49">
        <v>19.33973052631579</v>
      </c>
      <c r="I16" s="49">
        <v>1.8059504210526331</v>
      </c>
      <c r="J16" s="17">
        <v>1.1126232678285706</v>
      </c>
      <c r="K16" s="17">
        <v>0.10389712805324917</v>
      </c>
    </row>
    <row r="17" spans="1:11">
      <c r="A17" s="14" t="s">
        <v>11</v>
      </c>
      <c r="B17" s="15">
        <v>67.478966666666665</v>
      </c>
      <c r="C17" s="15">
        <v>63.792033333333336</v>
      </c>
      <c r="D17" s="16">
        <f t="shared" si="3"/>
        <v>42120</v>
      </c>
      <c r="E17" s="14">
        <v>2015116</v>
      </c>
      <c r="F17" s="14" t="s">
        <v>16</v>
      </c>
      <c r="G17" s="14" t="s">
        <v>14</v>
      </c>
      <c r="H17" s="49">
        <v>296.17222595744681</v>
      </c>
      <c r="I17" s="49">
        <v>20.334318845744775</v>
      </c>
      <c r="J17" s="17">
        <v>8.4297811827059164</v>
      </c>
      <c r="K17" s="17">
        <v>0.57876412217541917</v>
      </c>
    </row>
    <row r="18" spans="1:11">
      <c r="A18" s="14" t="s">
        <v>11</v>
      </c>
      <c r="B18" s="15">
        <v>67.478966666666665</v>
      </c>
      <c r="C18" s="15">
        <v>63.792033333333336</v>
      </c>
      <c r="D18" s="16">
        <f t="shared" si="3"/>
        <v>42120</v>
      </c>
      <c r="E18" s="14">
        <v>2015116</v>
      </c>
      <c r="F18" s="14" t="s">
        <v>16</v>
      </c>
      <c r="G18" s="14" t="s">
        <v>15</v>
      </c>
      <c r="H18" s="49">
        <v>16.423945854545458</v>
      </c>
      <c r="I18" s="49">
        <v>2.5592131513636369</v>
      </c>
      <c r="J18" s="17">
        <v>1.3675849629522037</v>
      </c>
      <c r="K18" s="17">
        <v>0.21309991239564369</v>
      </c>
    </row>
    <row r="19" spans="1:11">
      <c r="A19" s="6" t="s">
        <v>11</v>
      </c>
      <c r="B19" s="7">
        <v>67.478983333333332</v>
      </c>
      <c r="C19" s="7">
        <v>63.791866666666664</v>
      </c>
      <c r="D19" s="8">
        <f>DATE(2015,4,28)</f>
        <v>42122</v>
      </c>
      <c r="E19" s="6">
        <v>2015118</v>
      </c>
      <c r="F19" s="6" t="s">
        <v>17</v>
      </c>
      <c r="G19" s="9"/>
      <c r="H19" s="48">
        <v>0.75840300000000027</v>
      </c>
      <c r="I19" s="48">
        <v>0.12603802499999975</v>
      </c>
      <c r="J19" s="10"/>
      <c r="K19" s="10"/>
    </row>
    <row r="20" spans="1:11">
      <c r="A20" s="6" t="s">
        <v>11</v>
      </c>
      <c r="B20" s="7">
        <f>67+(28.784/60)</f>
        <v>67.479733333333328</v>
      </c>
      <c r="C20" s="7">
        <f>63+(47.372/60)</f>
        <v>63.789533333333331</v>
      </c>
      <c r="D20" s="8">
        <f t="shared" ref="D20:D26" si="4">DATE(2015,4,28)</f>
        <v>42122</v>
      </c>
      <c r="E20" s="6">
        <v>2015118</v>
      </c>
      <c r="F20" s="6" t="s">
        <v>12</v>
      </c>
      <c r="G20" s="9">
        <v>1.5</v>
      </c>
      <c r="H20" s="48">
        <v>0.23352299999999995</v>
      </c>
      <c r="I20" s="48">
        <v>9.4144275000000097E-2</v>
      </c>
      <c r="J20" s="10"/>
      <c r="K20" s="10"/>
    </row>
    <row r="21" spans="1:11">
      <c r="A21" s="6" t="s">
        <v>11</v>
      </c>
      <c r="B21" s="7">
        <f>67+(28.784/60)</f>
        <v>67.479733333333328</v>
      </c>
      <c r="C21" s="7">
        <f>63+(47.372/60)</f>
        <v>63.789533333333331</v>
      </c>
      <c r="D21" s="8">
        <f t="shared" si="4"/>
        <v>42122</v>
      </c>
      <c r="E21" s="6">
        <v>2015118</v>
      </c>
      <c r="F21" s="6" t="s">
        <v>12</v>
      </c>
      <c r="G21" s="9">
        <v>5</v>
      </c>
      <c r="H21" s="48">
        <v>0.142398</v>
      </c>
      <c r="I21" s="48">
        <v>6.3252900000000042E-2</v>
      </c>
      <c r="J21" s="10"/>
      <c r="K21" s="10"/>
    </row>
    <row r="22" spans="1:11">
      <c r="A22" s="6" t="s">
        <v>11</v>
      </c>
      <c r="B22" s="7">
        <f>67+(28.784/60)</f>
        <v>67.479733333333328</v>
      </c>
      <c r="C22" s="7">
        <f>63+(47.372/60)</f>
        <v>63.789533333333331</v>
      </c>
      <c r="D22" s="8">
        <f t="shared" si="4"/>
        <v>42122</v>
      </c>
      <c r="E22" s="6">
        <v>2015118</v>
      </c>
      <c r="F22" s="6" t="s">
        <v>12</v>
      </c>
      <c r="G22" s="9">
        <v>14</v>
      </c>
      <c r="H22" s="48">
        <v>0.23473799999999997</v>
      </c>
      <c r="I22" s="48">
        <v>9.7667775000000082E-2</v>
      </c>
      <c r="J22" s="10"/>
      <c r="K22" s="10"/>
    </row>
    <row r="23" spans="1:11">
      <c r="A23" s="6" t="s">
        <v>11</v>
      </c>
      <c r="B23" s="7">
        <f>67+(28.784/60)</f>
        <v>67.479733333333328</v>
      </c>
      <c r="C23" s="7">
        <f>63+(47.372/60)</f>
        <v>63.789533333333331</v>
      </c>
      <c r="D23" s="8">
        <f t="shared" si="4"/>
        <v>42122</v>
      </c>
      <c r="E23" s="6">
        <v>2015118</v>
      </c>
      <c r="F23" s="6" t="s">
        <v>12</v>
      </c>
      <c r="G23" s="9">
        <v>40</v>
      </c>
      <c r="H23" s="48">
        <v>3.9366000000000005E-2</v>
      </c>
      <c r="I23" s="48">
        <v>3.5739224999999999E-2</v>
      </c>
      <c r="J23" s="10"/>
      <c r="K23" s="10"/>
    </row>
    <row r="24" spans="1:11">
      <c r="A24" s="11" t="s">
        <v>11</v>
      </c>
      <c r="B24" s="12">
        <f>67+(28.784/60)</f>
        <v>67.479733333333328</v>
      </c>
      <c r="C24" s="12">
        <f>63+(47.372/60)</f>
        <v>63.789533333333331</v>
      </c>
      <c r="D24" s="13">
        <f t="shared" si="4"/>
        <v>42122</v>
      </c>
      <c r="E24" s="11">
        <v>2015118</v>
      </c>
      <c r="F24" s="11" t="s">
        <v>12</v>
      </c>
      <c r="G24" s="9">
        <v>60</v>
      </c>
      <c r="H24" s="48">
        <v>7.5573000000000001E-2</v>
      </c>
      <c r="I24" s="48">
        <v>3.8861775000000015E-2</v>
      </c>
      <c r="J24" s="10"/>
      <c r="K24" s="10"/>
    </row>
    <row r="25" spans="1:11">
      <c r="A25" s="14" t="s">
        <v>11</v>
      </c>
      <c r="B25" s="15">
        <v>67.478983333333332</v>
      </c>
      <c r="C25" s="15">
        <v>63.791866666666664</v>
      </c>
      <c r="D25" s="16">
        <f t="shared" si="4"/>
        <v>42122</v>
      </c>
      <c r="E25" s="14">
        <v>2015118</v>
      </c>
      <c r="F25" s="14" t="s">
        <v>13</v>
      </c>
      <c r="G25" s="14" t="s">
        <v>18</v>
      </c>
      <c r="H25" s="49">
        <v>2928.8328299999998</v>
      </c>
      <c r="I25" s="49">
        <v>39.157445250000514</v>
      </c>
      <c r="J25" s="17">
        <v>8.8682658241964294</v>
      </c>
      <c r="K25" s="17">
        <v>0.11856553570297911</v>
      </c>
    </row>
    <row r="26" spans="1:11">
      <c r="A26" s="14" t="s">
        <v>11</v>
      </c>
      <c r="B26" s="15">
        <v>67.478949999999998</v>
      </c>
      <c r="C26" s="15">
        <v>63.792033333333336</v>
      </c>
      <c r="D26" s="16">
        <f t="shared" si="4"/>
        <v>42122</v>
      </c>
      <c r="E26" s="14">
        <v>2015118</v>
      </c>
      <c r="F26" s="14" t="s">
        <v>16</v>
      </c>
      <c r="G26" s="14" t="s">
        <v>18</v>
      </c>
      <c r="H26" s="49">
        <v>600.07877999999994</v>
      </c>
      <c r="I26" s="49">
        <v>126.89715150000006</v>
      </c>
      <c r="J26" s="17">
        <v>1.8169893761056646</v>
      </c>
      <c r="K26" s="17">
        <v>0.38423417694185275</v>
      </c>
    </row>
    <row r="27" spans="1:11">
      <c r="A27" s="14" t="s">
        <v>11</v>
      </c>
      <c r="B27" s="15">
        <v>67.478983333333332</v>
      </c>
      <c r="C27" s="15">
        <v>63.791866666666664</v>
      </c>
      <c r="D27" s="16">
        <f>DATE(2015,4,28)</f>
        <v>42122</v>
      </c>
      <c r="E27" s="14">
        <v>2015118</v>
      </c>
      <c r="F27" s="14" t="s">
        <v>13</v>
      </c>
      <c r="G27" s="14" t="s">
        <v>14</v>
      </c>
      <c r="H27" s="49">
        <v>334.52838000000003</v>
      </c>
      <c r="I27" s="49">
        <v>22.126668749999954</v>
      </c>
      <c r="J27" s="17">
        <v>10.129245237864247</v>
      </c>
      <c r="K27" s="17">
        <v>0.66997739942344103</v>
      </c>
    </row>
    <row r="28" spans="1:11">
      <c r="A28" s="14" t="s">
        <v>11</v>
      </c>
      <c r="B28" s="15">
        <v>67.478983333333332</v>
      </c>
      <c r="C28" s="15">
        <v>63.791866666666664</v>
      </c>
      <c r="D28" s="16">
        <f>DATE(2015,4,28)</f>
        <v>42122</v>
      </c>
      <c r="E28" s="14">
        <v>2015118</v>
      </c>
      <c r="F28" s="14" t="s">
        <v>13</v>
      </c>
      <c r="G28" s="14" t="s">
        <v>15</v>
      </c>
      <c r="H28" s="49">
        <v>12.155357302325582</v>
      </c>
      <c r="I28" s="49">
        <v>1.5049117151162772</v>
      </c>
      <c r="J28" s="17">
        <v>0.79131665719544508</v>
      </c>
      <c r="K28" s="17">
        <v>9.7970111298352272E-2</v>
      </c>
    </row>
    <row r="29" spans="1:11">
      <c r="A29" s="14" t="s">
        <v>11</v>
      </c>
      <c r="B29" s="15">
        <v>67.478949999999998</v>
      </c>
      <c r="C29" s="15">
        <v>63.792033333333336</v>
      </c>
      <c r="D29" s="16">
        <f>DATE(2015,4,28)</f>
        <v>42122</v>
      </c>
      <c r="E29" s="14">
        <v>2015118</v>
      </c>
      <c r="F29" s="14" t="s">
        <v>16</v>
      </c>
      <c r="G29" s="14" t="s">
        <v>14</v>
      </c>
      <c r="H29" s="49">
        <v>193.0859307692308</v>
      </c>
      <c r="I29" s="49">
        <v>19.659050480769231</v>
      </c>
      <c r="J29" s="17">
        <v>4.5602573416921981</v>
      </c>
      <c r="K29" s="17">
        <v>0.4643027533309621</v>
      </c>
    </row>
    <row r="30" spans="1:11">
      <c r="A30" s="14" t="s">
        <v>11</v>
      </c>
      <c r="B30" s="15">
        <v>67.478949999999998</v>
      </c>
      <c r="C30" s="15">
        <v>63.792033333333336</v>
      </c>
      <c r="D30" s="16">
        <f>DATE(2015,4,28)</f>
        <v>42122</v>
      </c>
      <c r="E30" s="14">
        <v>2015118</v>
      </c>
      <c r="F30" s="14" t="s">
        <v>16</v>
      </c>
      <c r="G30" s="14" t="s">
        <v>15</v>
      </c>
      <c r="H30" s="49">
        <v>7.7923851428571442</v>
      </c>
      <c r="I30" s="49">
        <v>2.0317341581632662</v>
      </c>
      <c r="J30" s="17">
        <v>0.46245619279232469</v>
      </c>
      <c r="K30" s="17">
        <v>0.12057772124002011</v>
      </c>
    </row>
    <row r="31" spans="1:11">
      <c r="A31" s="6" t="s">
        <v>11</v>
      </c>
      <c r="B31" s="7">
        <v>67.478899999999996</v>
      </c>
      <c r="C31" s="7">
        <v>63.791683333333332</v>
      </c>
      <c r="D31" s="8">
        <f>DATE(2015,4,30)</f>
        <v>42124</v>
      </c>
      <c r="E31" s="6">
        <v>2015120</v>
      </c>
      <c r="F31" s="6" t="s">
        <v>17</v>
      </c>
      <c r="G31" s="9"/>
      <c r="H31" s="48">
        <v>0.23534549999999999</v>
      </c>
      <c r="I31" s="48">
        <v>9.0900225000000043E-2</v>
      </c>
      <c r="J31" s="10"/>
      <c r="K31" s="10"/>
    </row>
    <row r="32" spans="1:11">
      <c r="A32" s="6" t="s">
        <v>11</v>
      </c>
      <c r="B32" s="7">
        <f t="shared" ref="B32:B36" si="5">67+(28.784/60)</f>
        <v>67.479733333333328</v>
      </c>
      <c r="C32" s="7">
        <f t="shared" ref="C32:C36" si="6">63+(47.372/60)</f>
        <v>63.789533333333331</v>
      </c>
      <c r="D32" s="8">
        <f t="shared" ref="D32:D39" si="7">DATE(2015,4,30)</f>
        <v>42124</v>
      </c>
      <c r="E32" s="6">
        <v>2015120</v>
      </c>
      <c r="F32" s="6" t="s">
        <v>12</v>
      </c>
      <c r="G32" s="9">
        <v>1.5</v>
      </c>
      <c r="H32" s="48">
        <v>8.2255499999999968E-2</v>
      </c>
      <c r="I32" s="48">
        <v>4.8527100000000038E-2</v>
      </c>
      <c r="J32" s="10"/>
      <c r="K32" s="10"/>
    </row>
    <row r="33" spans="1:11">
      <c r="A33" s="6" t="s">
        <v>11</v>
      </c>
      <c r="B33" s="7">
        <f t="shared" si="5"/>
        <v>67.479733333333328</v>
      </c>
      <c r="C33" s="7">
        <f t="shared" si="6"/>
        <v>63.789533333333331</v>
      </c>
      <c r="D33" s="8">
        <f t="shared" si="7"/>
        <v>42124</v>
      </c>
      <c r="E33" s="6">
        <v>2015120</v>
      </c>
      <c r="F33" s="6" t="s">
        <v>12</v>
      </c>
      <c r="G33" s="9">
        <v>5</v>
      </c>
      <c r="H33" s="48">
        <v>8.8330500000000006E-2</v>
      </c>
      <c r="I33" s="48">
        <v>5.5482975000000018E-2</v>
      </c>
      <c r="J33" s="10"/>
      <c r="K33" s="10"/>
    </row>
    <row r="34" spans="1:11">
      <c r="A34" s="18" t="s">
        <v>11</v>
      </c>
      <c r="B34" s="19">
        <f t="shared" si="5"/>
        <v>67.479733333333328</v>
      </c>
      <c r="C34" s="19">
        <f t="shared" si="6"/>
        <v>63.789533333333331</v>
      </c>
      <c r="D34" s="20">
        <f t="shared" si="7"/>
        <v>42124</v>
      </c>
      <c r="E34" s="18">
        <v>2015120</v>
      </c>
      <c r="F34" s="18" t="s">
        <v>12</v>
      </c>
      <c r="G34" s="21">
        <v>20</v>
      </c>
      <c r="H34" s="50">
        <v>0.15272550000000001</v>
      </c>
      <c r="I34" s="50">
        <v>6.9273225000000035E-2</v>
      </c>
      <c r="J34" s="22"/>
      <c r="K34" s="22"/>
    </row>
    <row r="35" spans="1:11">
      <c r="A35" s="18" t="s">
        <v>11</v>
      </c>
      <c r="B35" s="19">
        <f t="shared" si="5"/>
        <v>67.479733333333328</v>
      </c>
      <c r="C35" s="19">
        <f t="shared" si="6"/>
        <v>63.789533333333331</v>
      </c>
      <c r="D35" s="20">
        <f t="shared" si="7"/>
        <v>42124</v>
      </c>
      <c r="E35" s="18">
        <v>2015120</v>
      </c>
      <c r="F35" s="18" t="s">
        <v>12</v>
      </c>
      <c r="G35" s="21">
        <v>40</v>
      </c>
      <c r="H35" s="50">
        <v>6.7675499999999986E-2</v>
      </c>
      <c r="I35" s="50">
        <v>4.7706975000000054E-2</v>
      </c>
      <c r="J35" s="22"/>
      <c r="K35" s="22"/>
    </row>
    <row r="36" spans="1:11">
      <c r="A36" s="23" t="s">
        <v>11</v>
      </c>
      <c r="B36" s="24">
        <f t="shared" si="5"/>
        <v>67.479733333333328</v>
      </c>
      <c r="C36" s="24">
        <f t="shared" si="6"/>
        <v>63.789533333333331</v>
      </c>
      <c r="D36" s="25">
        <f t="shared" si="7"/>
        <v>42124</v>
      </c>
      <c r="E36" s="23">
        <v>2015120</v>
      </c>
      <c r="F36" s="23" t="s">
        <v>12</v>
      </c>
      <c r="G36" s="21">
        <v>60</v>
      </c>
      <c r="H36" s="50">
        <v>3.9608999999999984E-2</v>
      </c>
      <c r="I36" s="50">
        <v>3.2060812500000022E-2</v>
      </c>
      <c r="J36" s="22"/>
      <c r="K36" s="22"/>
    </row>
    <row r="37" spans="1:11">
      <c r="A37" s="14" t="s">
        <v>11</v>
      </c>
      <c r="B37" s="15">
        <v>67.478899999999996</v>
      </c>
      <c r="C37" s="15">
        <v>63.791683333333332</v>
      </c>
      <c r="D37" s="16">
        <f t="shared" si="7"/>
        <v>42124</v>
      </c>
      <c r="E37" s="14">
        <v>2015120</v>
      </c>
      <c r="F37" s="14" t="s">
        <v>13</v>
      </c>
      <c r="G37" s="14" t="s">
        <v>18</v>
      </c>
      <c r="H37" s="49">
        <v>492.17442750000009</v>
      </c>
      <c r="I37" s="49">
        <v>10.411021124999946</v>
      </c>
      <c r="J37" s="17">
        <v>5.3649498178392445</v>
      </c>
      <c r="K37" s="17">
        <v>0.11348538803976964</v>
      </c>
    </row>
    <row r="38" spans="1:11">
      <c r="A38" s="14" t="s">
        <v>11</v>
      </c>
      <c r="B38" s="15">
        <v>67.478916666666663</v>
      </c>
      <c r="C38" s="15">
        <v>63.791600000000003</v>
      </c>
      <c r="D38" s="16">
        <f t="shared" si="7"/>
        <v>42124</v>
      </c>
      <c r="E38" s="14">
        <v>2015120</v>
      </c>
      <c r="F38" s="14" t="s">
        <v>16</v>
      </c>
      <c r="G38" s="14" t="s">
        <v>18</v>
      </c>
      <c r="H38" s="49">
        <v>277.41164765625001</v>
      </c>
      <c r="I38" s="49">
        <v>12.322824257812496</v>
      </c>
      <c r="J38" s="17">
        <v>1.3439675813215703</v>
      </c>
      <c r="K38" s="17">
        <v>5.9700003416384692E-2</v>
      </c>
    </row>
    <row r="39" spans="1:11">
      <c r="A39" s="14" t="s">
        <v>11</v>
      </c>
      <c r="B39" s="15">
        <v>67.478916666666663</v>
      </c>
      <c r="C39" s="15">
        <v>63.791600000000003</v>
      </c>
      <c r="D39" s="16">
        <f t="shared" si="7"/>
        <v>42124</v>
      </c>
      <c r="E39" s="14">
        <v>2015120</v>
      </c>
      <c r="F39" s="14" t="s">
        <v>16</v>
      </c>
      <c r="G39" s="14" t="s">
        <v>14</v>
      </c>
      <c r="H39" s="49">
        <v>138.71828571428571</v>
      </c>
      <c r="I39" s="49">
        <v>7.2698223214285864</v>
      </c>
      <c r="J39" s="17">
        <v>3.528231862958656</v>
      </c>
      <c r="K39" s="17">
        <v>0.1849043809937374</v>
      </c>
    </row>
    <row r="40" spans="1:11">
      <c r="A40" s="14" t="s">
        <v>11</v>
      </c>
      <c r="B40" s="15">
        <v>67.478899999999996</v>
      </c>
      <c r="C40" s="15">
        <v>63.791683333333332</v>
      </c>
      <c r="D40" s="16">
        <f>DATE(2015,4,30)</f>
        <v>42124</v>
      </c>
      <c r="E40" s="14">
        <v>2015120</v>
      </c>
      <c r="F40" s="14" t="s">
        <v>13</v>
      </c>
      <c r="G40" s="14" t="s">
        <v>14</v>
      </c>
      <c r="H40" s="49">
        <v>777.65653469387769</v>
      </c>
      <c r="I40" s="49">
        <v>67.96432905612248</v>
      </c>
      <c r="J40" s="17">
        <v>11.537933307373105</v>
      </c>
      <c r="K40" s="17">
        <v>1.0083730553856745</v>
      </c>
    </row>
    <row r="41" spans="1:11">
      <c r="A41" s="14" t="s">
        <v>11</v>
      </c>
      <c r="B41" s="15">
        <v>67.478899999999996</v>
      </c>
      <c r="C41" s="15">
        <v>63.791683333333332</v>
      </c>
      <c r="D41" s="16">
        <f>DATE(2015,4,30)</f>
        <v>42124</v>
      </c>
      <c r="E41" s="14">
        <v>2015120</v>
      </c>
      <c r="F41" s="14" t="s">
        <v>13</v>
      </c>
      <c r="G41" s="14" t="s">
        <v>15</v>
      </c>
      <c r="H41" s="49">
        <v>21.123127102040819</v>
      </c>
      <c r="I41" s="49">
        <v>1.1095957744897942</v>
      </c>
      <c r="J41" s="17">
        <v>1.2535983220018896</v>
      </c>
      <c r="K41" s="17">
        <v>6.5851395689722578E-2</v>
      </c>
    </row>
    <row r="42" spans="1:11">
      <c r="A42" s="14" t="s">
        <v>11</v>
      </c>
      <c r="B42" s="15">
        <v>67.478916666666663</v>
      </c>
      <c r="C42" s="15">
        <v>63.791600000000003</v>
      </c>
      <c r="D42" s="16">
        <f>DATE(2015,4,30)</f>
        <v>42124</v>
      </c>
      <c r="E42" s="14">
        <v>2015120</v>
      </c>
      <c r="F42" s="14" t="s">
        <v>16</v>
      </c>
      <c r="G42" s="14" t="s">
        <v>15</v>
      </c>
      <c r="H42" s="49">
        <v>94.992587059051317</v>
      </c>
      <c r="I42" s="49">
        <v>24.832950952129732</v>
      </c>
      <c r="J42" s="17">
        <v>5.9424310489508274</v>
      </c>
      <c r="K42" s="17">
        <v>1.5534696268801931</v>
      </c>
    </row>
    <row r="43" spans="1:11">
      <c r="A43" s="18" t="s">
        <v>11</v>
      </c>
      <c r="B43" s="19">
        <v>67.47893333333333</v>
      </c>
      <c r="C43" s="19">
        <v>63.791583333333335</v>
      </c>
      <c r="D43" s="20">
        <f t="shared" ref="D43:D48" si="8">DATE(2015,5,2)</f>
        <v>42126</v>
      </c>
      <c r="E43" s="18">
        <v>2015122</v>
      </c>
      <c r="F43" s="18" t="s">
        <v>17</v>
      </c>
      <c r="G43" s="21"/>
      <c r="H43" s="50">
        <v>0.37130400000000002</v>
      </c>
      <c r="I43" s="50">
        <v>0.12422463749999997</v>
      </c>
      <c r="J43" s="22"/>
      <c r="K43" s="22"/>
    </row>
    <row r="44" spans="1:11">
      <c r="A44" s="18" t="s">
        <v>11</v>
      </c>
      <c r="B44" s="19">
        <f t="shared" ref="B44:B48" si="9">67+(28.784/60)</f>
        <v>67.479733333333328</v>
      </c>
      <c r="C44" s="19">
        <f t="shared" ref="C44:C48" si="10">63+(47.372/60)</f>
        <v>63.789533333333331</v>
      </c>
      <c r="D44" s="20">
        <f t="shared" si="8"/>
        <v>42126</v>
      </c>
      <c r="E44" s="18">
        <v>2015122</v>
      </c>
      <c r="F44" s="18" t="s">
        <v>12</v>
      </c>
      <c r="G44" s="21">
        <v>1.5</v>
      </c>
      <c r="H44" s="50">
        <v>0.29840400000000006</v>
      </c>
      <c r="I44" s="50">
        <v>0.12604713750000004</v>
      </c>
      <c r="J44" s="22"/>
      <c r="K44" s="22"/>
    </row>
    <row r="45" spans="1:11">
      <c r="A45" s="18" t="s">
        <v>11</v>
      </c>
      <c r="B45" s="19">
        <f t="shared" si="9"/>
        <v>67.479733333333328</v>
      </c>
      <c r="C45" s="19">
        <f t="shared" si="10"/>
        <v>63.789533333333331</v>
      </c>
      <c r="D45" s="20">
        <f t="shared" si="8"/>
        <v>42126</v>
      </c>
      <c r="E45" s="18">
        <v>2015122</v>
      </c>
      <c r="F45" s="18" t="s">
        <v>12</v>
      </c>
      <c r="G45" s="21">
        <v>5</v>
      </c>
      <c r="H45" s="50">
        <v>0.28746900000000003</v>
      </c>
      <c r="I45" s="50">
        <v>0.14053601249999992</v>
      </c>
      <c r="J45" s="22"/>
      <c r="K45" s="22"/>
    </row>
    <row r="46" spans="1:11">
      <c r="A46" s="18" t="s">
        <v>11</v>
      </c>
      <c r="B46" s="19">
        <f t="shared" si="9"/>
        <v>67.479733333333328</v>
      </c>
      <c r="C46" s="19">
        <f t="shared" si="10"/>
        <v>63.789533333333331</v>
      </c>
      <c r="D46" s="20">
        <f t="shared" si="8"/>
        <v>42126</v>
      </c>
      <c r="E46" s="18">
        <v>2015122</v>
      </c>
      <c r="F46" s="18" t="s">
        <v>12</v>
      </c>
      <c r="G46" s="21">
        <v>20</v>
      </c>
      <c r="H46" s="50">
        <v>0.14895900000000006</v>
      </c>
      <c r="I46" s="50">
        <v>7.7659762499999979E-2</v>
      </c>
      <c r="J46" s="22"/>
      <c r="K46" s="22"/>
    </row>
    <row r="47" spans="1:11">
      <c r="A47" s="18" t="s">
        <v>11</v>
      </c>
      <c r="B47" s="19">
        <f t="shared" si="9"/>
        <v>67.479733333333328</v>
      </c>
      <c r="C47" s="19">
        <f t="shared" si="10"/>
        <v>63.789533333333331</v>
      </c>
      <c r="D47" s="20">
        <f t="shared" si="8"/>
        <v>42126</v>
      </c>
      <c r="E47" s="18">
        <v>2015122</v>
      </c>
      <c r="F47" s="18" t="s">
        <v>12</v>
      </c>
      <c r="G47" s="21">
        <v>40</v>
      </c>
      <c r="H47" s="50">
        <v>4.7992499999999993E-2</v>
      </c>
      <c r="I47" s="50">
        <v>3.5405100000000016E-2</v>
      </c>
      <c r="J47" s="22"/>
      <c r="K47" s="22"/>
    </row>
    <row r="48" spans="1:11">
      <c r="A48" s="23" t="s">
        <v>11</v>
      </c>
      <c r="B48" s="24">
        <f t="shared" si="9"/>
        <v>67.479733333333328</v>
      </c>
      <c r="C48" s="24">
        <f t="shared" si="10"/>
        <v>63.789533333333331</v>
      </c>
      <c r="D48" s="25">
        <f t="shared" si="8"/>
        <v>42126</v>
      </c>
      <c r="E48" s="23">
        <v>2015122</v>
      </c>
      <c r="F48" s="23" t="s">
        <v>12</v>
      </c>
      <c r="G48" s="21">
        <v>60</v>
      </c>
      <c r="H48" s="50">
        <v>4.811399999999999E-2</v>
      </c>
      <c r="I48" s="50">
        <v>3.1611262500000036E-2</v>
      </c>
      <c r="J48" s="22"/>
      <c r="K48" s="22"/>
    </row>
    <row r="49" spans="1:11">
      <c r="A49" s="14" t="s">
        <v>11</v>
      </c>
      <c r="B49" s="15">
        <v>67.47893333333333</v>
      </c>
      <c r="C49" s="15">
        <v>63.791583333333335</v>
      </c>
      <c r="D49" s="16">
        <f>DATE(2015,5,2)</f>
        <v>42126</v>
      </c>
      <c r="E49" s="14">
        <v>2015122</v>
      </c>
      <c r="F49" s="14" t="s">
        <v>13</v>
      </c>
      <c r="G49" s="14" t="s">
        <v>14</v>
      </c>
      <c r="H49" s="49">
        <v>751.39071428571424</v>
      </c>
      <c r="I49" s="49">
        <v>62.61589285714286</v>
      </c>
      <c r="J49" s="17">
        <v>12.740837282906257</v>
      </c>
      <c r="K49" s="17">
        <v>1.0617364402421883</v>
      </c>
    </row>
    <row r="50" spans="1:11">
      <c r="A50" s="14" t="s">
        <v>11</v>
      </c>
      <c r="B50" s="15">
        <v>67.47893333333333</v>
      </c>
      <c r="C50" s="15">
        <v>63.791583333333335</v>
      </c>
      <c r="D50" s="16">
        <f>DATE(2015,5,2)</f>
        <v>42126</v>
      </c>
      <c r="E50" s="14">
        <v>2015122</v>
      </c>
      <c r="F50" s="14" t="s">
        <v>13</v>
      </c>
      <c r="G50" s="14" t="s">
        <v>15</v>
      </c>
      <c r="H50" s="49">
        <v>28.430999999999997</v>
      </c>
      <c r="I50" s="49">
        <v>1.4452425000000024</v>
      </c>
      <c r="J50" s="17">
        <v>1.5495612911642744</v>
      </c>
      <c r="K50" s="17">
        <v>7.8769365634184088E-2</v>
      </c>
    </row>
    <row r="51" spans="1:11">
      <c r="A51" s="14" t="s">
        <v>11</v>
      </c>
      <c r="B51" s="15">
        <v>67.478916666666663</v>
      </c>
      <c r="C51" s="15">
        <v>63.791699999999999</v>
      </c>
      <c r="D51" s="16">
        <f>DATE(2015,5,2)</f>
        <v>42126</v>
      </c>
      <c r="E51" s="14">
        <v>2015122</v>
      </c>
      <c r="F51" s="14" t="s">
        <v>16</v>
      </c>
      <c r="G51" s="14" t="s">
        <v>14</v>
      </c>
      <c r="H51" s="49">
        <v>469.20441176470592</v>
      </c>
      <c r="I51" s="49">
        <v>47.152720588235326</v>
      </c>
      <c r="J51" s="17">
        <v>12.076056358610474</v>
      </c>
      <c r="K51" s="17">
        <v>1.2135838815831326</v>
      </c>
    </row>
    <row r="52" spans="1:11">
      <c r="A52" s="14" t="s">
        <v>11</v>
      </c>
      <c r="B52" s="15">
        <v>67.478916666666663</v>
      </c>
      <c r="C52" s="15">
        <v>63.791699999999999</v>
      </c>
      <c r="D52" s="16">
        <f>DATE(2015,5,2)</f>
        <v>42126</v>
      </c>
      <c r="E52" s="14">
        <v>2015122</v>
      </c>
      <c r="F52" s="14" t="s">
        <v>16</v>
      </c>
      <c r="G52" s="14" t="s">
        <v>15</v>
      </c>
      <c r="H52" s="49">
        <v>50.347743920931165</v>
      </c>
      <c r="I52" s="49">
        <v>3.8344308284152988</v>
      </c>
      <c r="J52" s="17">
        <v>2.6373649866494437</v>
      </c>
      <c r="K52" s="17">
        <v>0.20085892282429596</v>
      </c>
    </row>
    <row r="53" spans="1:11">
      <c r="A53" s="18" t="s">
        <v>11</v>
      </c>
      <c r="B53" s="19">
        <v>67.478849999999994</v>
      </c>
      <c r="C53" s="19">
        <v>63.791483333333332</v>
      </c>
      <c r="D53" s="20">
        <f>DATE(2015,5,4)</f>
        <v>42128</v>
      </c>
      <c r="E53" s="18">
        <v>2015124</v>
      </c>
      <c r="F53" s="18" t="s">
        <v>17</v>
      </c>
      <c r="G53" s="21"/>
      <c r="H53" s="50">
        <v>0.38260350000000004</v>
      </c>
      <c r="I53" s="50">
        <v>0.13093143750000008</v>
      </c>
      <c r="J53" s="22"/>
      <c r="K53" s="22"/>
    </row>
    <row r="54" spans="1:11">
      <c r="A54" s="18" t="s">
        <v>11</v>
      </c>
      <c r="B54" s="19">
        <f>67+(28.784/60)</f>
        <v>67.479733333333328</v>
      </c>
      <c r="C54" s="19">
        <f>63+(47.372/60)</f>
        <v>63.789533333333331</v>
      </c>
      <c r="D54" s="20">
        <f t="shared" ref="D54:D60" si="11">DATE(2015,5,4)</f>
        <v>42128</v>
      </c>
      <c r="E54" s="18">
        <v>2015124</v>
      </c>
      <c r="F54" s="18" t="s">
        <v>12</v>
      </c>
      <c r="G54" s="21">
        <v>1.5</v>
      </c>
      <c r="H54" s="50">
        <v>0.38381849999999995</v>
      </c>
      <c r="I54" s="50">
        <v>0.14156268750000006</v>
      </c>
      <c r="J54" s="22"/>
      <c r="K54" s="22"/>
    </row>
    <row r="55" spans="1:11">
      <c r="A55" s="18" t="s">
        <v>11</v>
      </c>
      <c r="B55" s="19">
        <f>67+(28.784/60)</f>
        <v>67.479733333333328</v>
      </c>
      <c r="C55" s="19">
        <f>63+(47.372/60)</f>
        <v>63.789533333333331</v>
      </c>
      <c r="D55" s="20">
        <f t="shared" si="11"/>
        <v>42128</v>
      </c>
      <c r="E55" s="18">
        <v>2015124</v>
      </c>
      <c r="F55" s="18" t="s">
        <v>12</v>
      </c>
      <c r="G55" s="21">
        <v>5</v>
      </c>
      <c r="H55" s="50">
        <v>0.37652849999999999</v>
      </c>
      <c r="I55" s="50">
        <v>0.13700643750000005</v>
      </c>
      <c r="J55" s="22"/>
      <c r="K55" s="22"/>
    </row>
    <row r="56" spans="1:11">
      <c r="A56" s="18" t="s">
        <v>11</v>
      </c>
      <c r="B56" s="19">
        <f>67+(28.784/60)</f>
        <v>67.479733333333328</v>
      </c>
      <c r="C56" s="19">
        <f>63+(47.372/60)</f>
        <v>63.789533333333331</v>
      </c>
      <c r="D56" s="20">
        <f t="shared" si="11"/>
        <v>42128</v>
      </c>
      <c r="E56" s="18">
        <v>2015124</v>
      </c>
      <c r="F56" s="18" t="s">
        <v>12</v>
      </c>
      <c r="G56" s="21">
        <v>20</v>
      </c>
      <c r="H56" s="50">
        <v>0.1153035</v>
      </c>
      <c r="I56" s="50">
        <v>5.3505562500000034E-2</v>
      </c>
      <c r="J56" s="22"/>
      <c r="K56" s="22"/>
    </row>
    <row r="57" spans="1:11">
      <c r="A57" s="18" t="s">
        <v>11</v>
      </c>
      <c r="B57" s="19">
        <f>67+(28.784/60)</f>
        <v>67.479733333333328</v>
      </c>
      <c r="C57" s="19">
        <f>63+(47.372/60)</f>
        <v>63.789533333333331</v>
      </c>
      <c r="D57" s="20">
        <f t="shared" si="11"/>
        <v>42128</v>
      </c>
      <c r="E57" s="18">
        <v>2015124</v>
      </c>
      <c r="F57" s="18" t="s">
        <v>12</v>
      </c>
      <c r="G57" s="21">
        <v>40</v>
      </c>
      <c r="H57" s="50">
        <v>5.3581500000000004E-2</v>
      </c>
      <c r="I57" s="50">
        <v>4.03592625E-2</v>
      </c>
      <c r="J57" s="22"/>
      <c r="K57" s="22"/>
    </row>
    <row r="58" spans="1:11">
      <c r="A58" s="23" t="s">
        <v>11</v>
      </c>
      <c r="B58" s="24">
        <f>67+(28.784/60)</f>
        <v>67.479733333333328</v>
      </c>
      <c r="C58" s="24">
        <f>63+(47.372/60)</f>
        <v>63.789533333333331</v>
      </c>
      <c r="D58" s="25">
        <f t="shared" si="11"/>
        <v>42128</v>
      </c>
      <c r="E58" s="23">
        <v>2015124</v>
      </c>
      <c r="F58" s="23" t="s">
        <v>12</v>
      </c>
      <c r="G58" s="21">
        <v>60</v>
      </c>
      <c r="H58" s="50">
        <v>2.2963500000000005E-2</v>
      </c>
      <c r="I58" s="50">
        <v>4.1644124999999955E-3</v>
      </c>
      <c r="J58" s="22"/>
      <c r="K58" s="22"/>
    </row>
    <row r="59" spans="1:11">
      <c r="A59" s="14" t="s">
        <v>11</v>
      </c>
      <c r="B59" s="15">
        <v>67.478849999999994</v>
      </c>
      <c r="C59" s="15">
        <v>63.791483333333332</v>
      </c>
      <c r="D59" s="16">
        <f t="shared" si="11"/>
        <v>42128</v>
      </c>
      <c r="E59" s="14">
        <v>2015124</v>
      </c>
      <c r="F59" s="14" t="s">
        <v>13</v>
      </c>
      <c r="G59" s="14" t="s">
        <v>18</v>
      </c>
      <c r="H59" s="49">
        <v>1798.437044117647</v>
      </c>
      <c r="I59" s="49">
        <v>40.660032658009868</v>
      </c>
      <c r="J59" s="17">
        <v>12.796972018370823</v>
      </c>
      <c r="K59" s="17">
        <v>0.28932083104742723</v>
      </c>
    </row>
    <row r="60" spans="1:11">
      <c r="A60" s="14" t="s">
        <v>11</v>
      </c>
      <c r="B60" s="15">
        <v>67.478833333333327</v>
      </c>
      <c r="C60" s="15">
        <v>63.791683333333332</v>
      </c>
      <c r="D60" s="16">
        <f t="shared" si="11"/>
        <v>42128</v>
      </c>
      <c r="E60" s="14">
        <v>2015124</v>
      </c>
      <c r="F60" s="14" t="s">
        <v>16</v>
      </c>
      <c r="G60" s="14" t="s">
        <v>18</v>
      </c>
      <c r="H60" s="49">
        <v>256.00346602941175</v>
      </c>
      <c r="I60" s="49">
        <v>20.284357996323596</v>
      </c>
      <c r="J60" s="17">
        <v>1.3177677814850186</v>
      </c>
      <c r="K60" s="17">
        <v>0.10441293569280143</v>
      </c>
    </row>
    <row r="61" spans="1:11">
      <c r="A61" s="14" t="s">
        <v>11</v>
      </c>
      <c r="B61" s="15">
        <v>67.478849999999994</v>
      </c>
      <c r="C61" s="15">
        <v>63.791483333333332</v>
      </c>
      <c r="D61" s="16">
        <f>DATE(2015,5,3)</f>
        <v>42127</v>
      </c>
      <c r="E61" s="14">
        <v>2015123</v>
      </c>
      <c r="F61" s="14" t="s">
        <v>19</v>
      </c>
      <c r="G61" s="14" t="s">
        <v>18</v>
      </c>
      <c r="H61" s="49">
        <v>2004.4292399999997</v>
      </c>
      <c r="I61" s="49">
        <v>17.441325000000546</v>
      </c>
      <c r="J61" s="17">
        <v>16.993892994949</v>
      </c>
      <c r="K61" s="17">
        <v>0.14787052834059547</v>
      </c>
    </row>
    <row r="62" spans="1:11">
      <c r="A62" s="14" t="s">
        <v>11</v>
      </c>
      <c r="B62" s="15">
        <v>67.478849999999994</v>
      </c>
      <c r="C62" s="15">
        <v>63.791483333333332</v>
      </c>
      <c r="D62" s="16">
        <f>DATE(2015,5,3)</f>
        <v>42127</v>
      </c>
      <c r="E62" s="14">
        <v>2015123</v>
      </c>
      <c r="F62" s="14" t="s">
        <v>20</v>
      </c>
      <c r="G62" s="14" t="s">
        <v>18</v>
      </c>
      <c r="H62" s="49">
        <v>1885.7480399999997</v>
      </c>
      <c r="I62" s="49">
        <v>158.01439500000077</v>
      </c>
      <c r="J62" s="17">
        <v>15.987693537734867</v>
      </c>
      <c r="K62" s="17">
        <v>1.3396729935408536</v>
      </c>
    </row>
    <row r="63" spans="1:11">
      <c r="A63" s="14" t="s">
        <v>11</v>
      </c>
      <c r="B63" s="15">
        <v>67.478833333333327</v>
      </c>
      <c r="C63" s="15">
        <v>63.791683333333332</v>
      </c>
      <c r="D63" s="16">
        <f>DATE(2015,5,3)</f>
        <v>42127</v>
      </c>
      <c r="E63" s="14">
        <v>2015123</v>
      </c>
      <c r="F63" s="14" t="s">
        <v>21</v>
      </c>
      <c r="G63" s="14" t="s">
        <v>18</v>
      </c>
      <c r="H63" s="49">
        <v>224.50908857142855</v>
      </c>
      <c r="I63" s="49">
        <v>30.486519642857221</v>
      </c>
      <c r="J63" s="17">
        <v>1.9034263477299829</v>
      </c>
      <c r="K63" s="17">
        <v>0.25846991365937494</v>
      </c>
    </row>
    <row r="64" spans="1:11">
      <c r="A64" s="14" t="s">
        <v>11</v>
      </c>
      <c r="B64" s="15">
        <v>67.478833333333327</v>
      </c>
      <c r="C64" s="15">
        <v>63.791683333333332</v>
      </c>
      <c r="D64" s="16">
        <f>DATE(2015,5,3)</f>
        <v>42127</v>
      </c>
      <c r="E64" s="14">
        <v>2015123</v>
      </c>
      <c r="F64" s="14" t="s">
        <v>22</v>
      </c>
      <c r="G64" s="14" t="s">
        <v>18</v>
      </c>
      <c r="H64" s="49">
        <v>219.92680285714286</v>
      </c>
      <c r="I64" s="49">
        <v>26.133348214285778</v>
      </c>
      <c r="J64" s="17">
        <v>1.8645769478375454</v>
      </c>
      <c r="K64" s="17">
        <v>0.22156298376155903</v>
      </c>
    </row>
    <row r="65" spans="1:11">
      <c r="A65" s="14" t="s">
        <v>11</v>
      </c>
      <c r="B65" s="15">
        <v>67.478849999999994</v>
      </c>
      <c r="C65" s="15">
        <v>63.791483333333332</v>
      </c>
      <c r="D65" s="16">
        <f>DATE(2015,5,4)</f>
        <v>42128</v>
      </c>
      <c r="E65" s="14">
        <v>2015124</v>
      </c>
      <c r="F65" s="14" t="s">
        <v>13</v>
      </c>
      <c r="G65" s="14" t="s">
        <v>14</v>
      </c>
      <c r="H65" s="49">
        <v>479.51682567567565</v>
      </c>
      <c r="I65" s="49">
        <v>34.156744966216337</v>
      </c>
      <c r="J65" s="17">
        <v>10.74433866263851</v>
      </c>
      <c r="K65" s="17">
        <v>0.76533630496340221</v>
      </c>
    </row>
    <row r="66" spans="1:11">
      <c r="A66" s="14" t="s">
        <v>11</v>
      </c>
      <c r="B66" s="15">
        <v>67.478849999999994</v>
      </c>
      <c r="C66" s="15">
        <v>63.791483333333332</v>
      </c>
      <c r="D66" s="16">
        <f>DATE(2015,5,4)</f>
        <v>42128</v>
      </c>
      <c r="E66" s="14">
        <v>2015124</v>
      </c>
      <c r="F66" s="14" t="s">
        <v>13</v>
      </c>
      <c r="G66" s="14" t="s">
        <v>15</v>
      </c>
      <c r="H66" s="49">
        <v>8.880048061076101</v>
      </c>
      <c r="I66" s="49">
        <v>2.0003851581434833</v>
      </c>
      <c r="J66" s="17">
        <v>0.55470063465170005</v>
      </c>
      <c r="K66" s="17">
        <v>0.12495595847434711</v>
      </c>
    </row>
    <row r="67" spans="1:11">
      <c r="A67" s="14" t="s">
        <v>11</v>
      </c>
      <c r="B67" s="15">
        <v>67.478833333333327</v>
      </c>
      <c r="C67" s="15">
        <v>63.791683333333332</v>
      </c>
      <c r="D67" s="16">
        <f>DATE(2015,5,4)</f>
        <v>42128</v>
      </c>
      <c r="E67" s="14">
        <v>2015124</v>
      </c>
      <c r="F67" s="14" t="s">
        <v>16</v>
      </c>
      <c r="G67" s="14" t="s">
        <v>14</v>
      </c>
      <c r="H67" s="49">
        <v>151.19460000000004</v>
      </c>
      <c r="I67" s="49">
        <v>32.611815000000014</v>
      </c>
      <c r="J67" s="17">
        <v>3.6624388807688963</v>
      </c>
      <c r="K67" s="17">
        <v>0.78996722917645423</v>
      </c>
    </row>
    <row r="68" spans="1:11">
      <c r="A68" s="14" t="s">
        <v>11</v>
      </c>
      <c r="B68" s="15">
        <v>67.478833333333327</v>
      </c>
      <c r="C68" s="15">
        <v>63.791683333333332</v>
      </c>
      <c r="D68" s="16">
        <f>DATE(2015,5,4)</f>
        <v>42128</v>
      </c>
      <c r="E68" s="14">
        <v>2015124</v>
      </c>
      <c r="F68" s="14" t="s">
        <v>16</v>
      </c>
      <c r="G68" s="14" t="s">
        <v>15</v>
      </c>
      <c r="H68" s="49">
        <v>4.5018947368421047</v>
      </c>
      <c r="I68" s="49">
        <v>2.3315210526315817</v>
      </c>
      <c r="J68" s="17">
        <v>0.25899599928291767</v>
      </c>
      <c r="K68" s="17">
        <v>0.13413343940135214</v>
      </c>
    </row>
    <row r="69" spans="1:11">
      <c r="A69" s="18" t="s">
        <v>11</v>
      </c>
      <c r="B69" s="19">
        <v>67.478849999999994</v>
      </c>
      <c r="C69" s="19">
        <v>63.791699999999999</v>
      </c>
      <c r="D69" s="20">
        <f>DATE(2015,5,6)</f>
        <v>42130</v>
      </c>
      <c r="E69" s="18">
        <v>2015126</v>
      </c>
      <c r="F69" s="18" t="s">
        <v>17</v>
      </c>
      <c r="G69" s="21"/>
      <c r="H69" s="50">
        <v>0.39730499999999996</v>
      </c>
      <c r="I69" s="50">
        <v>0.20045677500000009</v>
      </c>
      <c r="J69" s="22"/>
      <c r="K69" s="22"/>
    </row>
    <row r="70" spans="1:11">
      <c r="A70" s="18" t="s">
        <v>11</v>
      </c>
      <c r="B70" s="19">
        <f t="shared" ref="B70:B74" si="12">67+(28.784/60)</f>
        <v>67.479733333333328</v>
      </c>
      <c r="C70" s="19">
        <f t="shared" ref="C70:C74" si="13">63+(47.372/60)</f>
        <v>63.789533333333331</v>
      </c>
      <c r="D70" s="20">
        <f t="shared" ref="D70:D75" si="14">DATE(2015,5,6)</f>
        <v>42130</v>
      </c>
      <c r="E70" s="18">
        <v>2015126</v>
      </c>
      <c r="F70" s="18" t="s">
        <v>12</v>
      </c>
      <c r="G70" s="21">
        <v>1.5</v>
      </c>
      <c r="H70" s="50">
        <v>0.39973500000000001</v>
      </c>
      <c r="I70" s="50">
        <v>0.12694927500000014</v>
      </c>
      <c r="J70" s="22"/>
      <c r="K70" s="22"/>
    </row>
    <row r="71" spans="1:11">
      <c r="A71" s="18" t="s">
        <v>11</v>
      </c>
      <c r="B71" s="19">
        <f t="shared" si="12"/>
        <v>67.479733333333328</v>
      </c>
      <c r="C71" s="19">
        <f t="shared" si="13"/>
        <v>63.789533333333331</v>
      </c>
      <c r="D71" s="20">
        <f t="shared" si="14"/>
        <v>42130</v>
      </c>
      <c r="E71" s="18">
        <v>2015126</v>
      </c>
      <c r="F71" s="18" t="s">
        <v>12</v>
      </c>
      <c r="G71" s="21">
        <v>5</v>
      </c>
      <c r="H71" s="50">
        <v>0.40702500000000003</v>
      </c>
      <c r="I71" s="50">
        <v>0.159936525</v>
      </c>
      <c r="J71" s="22"/>
      <c r="K71" s="22"/>
    </row>
    <row r="72" spans="1:11">
      <c r="A72" s="18" t="s">
        <v>11</v>
      </c>
      <c r="B72" s="19">
        <f t="shared" si="12"/>
        <v>67.479733333333328</v>
      </c>
      <c r="C72" s="19">
        <f t="shared" si="13"/>
        <v>63.789533333333331</v>
      </c>
      <c r="D72" s="20">
        <f t="shared" si="14"/>
        <v>42130</v>
      </c>
      <c r="E72" s="18">
        <v>2015126</v>
      </c>
      <c r="F72" s="18" t="s">
        <v>12</v>
      </c>
      <c r="G72" s="21">
        <v>20</v>
      </c>
      <c r="H72" s="50">
        <v>8.3834999999999979E-2</v>
      </c>
      <c r="I72" s="50">
        <v>6.6138525000000045E-2</v>
      </c>
      <c r="J72" s="22"/>
      <c r="K72" s="22"/>
    </row>
    <row r="73" spans="1:11">
      <c r="A73" s="23" t="s">
        <v>11</v>
      </c>
      <c r="B73" s="24">
        <f t="shared" si="12"/>
        <v>67.479733333333328</v>
      </c>
      <c r="C73" s="24">
        <f t="shared" si="13"/>
        <v>63.789533333333331</v>
      </c>
      <c r="D73" s="25">
        <f t="shared" si="14"/>
        <v>42130</v>
      </c>
      <c r="E73" s="23">
        <v>2015126</v>
      </c>
      <c r="F73" s="23" t="s">
        <v>12</v>
      </c>
      <c r="G73" s="21">
        <v>40</v>
      </c>
      <c r="H73" s="50">
        <v>4.3739999999999994E-2</v>
      </c>
      <c r="I73" s="50">
        <v>3.8709900000000019E-2</v>
      </c>
      <c r="J73" s="22"/>
      <c r="K73" s="22"/>
    </row>
    <row r="74" spans="1:11">
      <c r="A74" s="23" t="s">
        <v>11</v>
      </c>
      <c r="B74" s="24">
        <f t="shared" si="12"/>
        <v>67.479733333333328</v>
      </c>
      <c r="C74" s="24">
        <f t="shared" si="13"/>
        <v>63.789533333333331</v>
      </c>
      <c r="D74" s="25">
        <f t="shared" si="14"/>
        <v>42130</v>
      </c>
      <c r="E74" s="23">
        <v>2015126</v>
      </c>
      <c r="F74" s="23" t="s">
        <v>12</v>
      </c>
      <c r="G74" s="21">
        <v>60</v>
      </c>
      <c r="H74" s="50">
        <v>2.697299999999999E-2</v>
      </c>
      <c r="I74" s="50">
        <v>3.0836700000000026E-2</v>
      </c>
      <c r="J74" s="22"/>
      <c r="K74" s="22"/>
    </row>
    <row r="75" spans="1:11">
      <c r="A75" s="14" t="s">
        <v>11</v>
      </c>
      <c r="B75" s="15">
        <v>67.478849999999994</v>
      </c>
      <c r="C75" s="15">
        <v>63.791699999999999</v>
      </c>
      <c r="D75" s="16">
        <f t="shared" si="14"/>
        <v>42130</v>
      </c>
      <c r="E75" s="14">
        <v>2015126</v>
      </c>
      <c r="F75" s="14" t="s">
        <v>16</v>
      </c>
      <c r="G75" s="14" t="s">
        <v>18</v>
      </c>
      <c r="H75" s="49">
        <v>441.93021428571427</v>
      </c>
      <c r="I75" s="49">
        <v>66.230248821428702</v>
      </c>
      <c r="J75" s="17">
        <v>5.6201396060304276</v>
      </c>
      <c r="K75" s="17">
        <v>0.84226701973790308</v>
      </c>
    </row>
    <row r="76" spans="1:11">
      <c r="A76" s="14" t="s">
        <v>11</v>
      </c>
      <c r="B76" s="15">
        <v>67.478849999999994</v>
      </c>
      <c r="C76" s="15">
        <v>63.791466666666665</v>
      </c>
      <c r="D76" s="16">
        <f>DATE(2015,5,6)</f>
        <v>42130</v>
      </c>
      <c r="E76" s="14">
        <v>2015126</v>
      </c>
      <c r="F76" s="14" t="s">
        <v>13</v>
      </c>
      <c r="G76" s="14" t="s">
        <v>18</v>
      </c>
      <c r="H76" s="49">
        <v>773.9202857142858</v>
      </c>
      <c r="I76" s="49">
        <v>44.312386499999917</v>
      </c>
      <c r="J76" s="17">
        <v>3.2807140954621414</v>
      </c>
      <c r="K76" s="17">
        <v>0.18784398558559776</v>
      </c>
    </row>
    <row r="77" spans="1:11">
      <c r="A77" s="14" t="s">
        <v>11</v>
      </c>
      <c r="B77" s="15">
        <v>67.478849999999994</v>
      </c>
      <c r="C77" s="15">
        <v>63.791466666666665</v>
      </c>
      <c r="D77" s="16">
        <f>DATE(2015,5,6)</f>
        <v>42130</v>
      </c>
      <c r="E77" s="14">
        <v>2015126</v>
      </c>
      <c r="F77" s="14" t="s">
        <v>13</v>
      </c>
      <c r="G77" s="14" t="s">
        <v>14</v>
      </c>
      <c r="H77" s="49">
        <v>457.39227272727265</v>
      </c>
      <c r="I77" s="49">
        <v>28.21566886363652</v>
      </c>
      <c r="J77" s="17">
        <v>12.187527648074569</v>
      </c>
      <c r="K77" s="17">
        <v>0.75182565357751518</v>
      </c>
    </row>
    <row r="78" spans="1:11">
      <c r="A78" s="14" t="s">
        <v>11</v>
      </c>
      <c r="B78" s="15">
        <v>67.478849999999994</v>
      </c>
      <c r="C78" s="15">
        <v>63.791466666666665</v>
      </c>
      <c r="D78" s="16">
        <f>DATE(2015,5,6)</f>
        <v>42130</v>
      </c>
      <c r="E78" s="14">
        <v>2015126</v>
      </c>
      <c r="F78" s="14" t="s">
        <v>13</v>
      </c>
      <c r="G78" s="14" t="s">
        <v>15</v>
      </c>
      <c r="H78" s="49">
        <v>17.470916129032261</v>
      </c>
      <c r="I78" s="49">
        <v>1.1834985774193532</v>
      </c>
      <c r="J78" s="17">
        <v>0.98394934636664844</v>
      </c>
      <c r="K78" s="17">
        <v>6.6653782954319188E-2</v>
      </c>
    </row>
    <row r="79" spans="1:11">
      <c r="A79" s="14" t="s">
        <v>11</v>
      </c>
      <c r="B79" s="15">
        <v>67.478849999999994</v>
      </c>
      <c r="C79" s="15">
        <v>63.791699999999999</v>
      </c>
      <c r="D79" s="16">
        <f>DATE(2015,5,6)</f>
        <v>42130</v>
      </c>
      <c r="E79" s="14">
        <v>2015126</v>
      </c>
      <c r="F79" s="14" t="s">
        <v>16</v>
      </c>
      <c r="G79" s="14" t="s">
        <v>14</v>
      </c>
      <c r="H79" s="49">
        <v>156.56490000000005</v>
      </c>
      <c r="I79" s="49">
        <v>26.616032999999931</v>
      </c>
      <c r="J79" s="17">
        <v>4.7406568846018162</v>
      </c>
      <c r="K79" s="17">
        <v>0.80591167038230627</v>
      </c>
    </row>
    <row r="80" spans="1:11">
      <c r="A80" s="14" t="s">
        <v>11</v>
      </c>
      <c r="B80" s="15">
        <v>67.478849999999994</v>
      </c>
      <c r="C80" s="15">
        <v>63.791699999999999</v>
      </c>
      <c r="D80" s="16">
        <f>DATE(2015,5,6)</f>
        <v>42130</v>
      </c>
      <c r="E80" s="14">
        <v>2015126</v>
      </c>
      <c r="F80" s="14" t="s">
        <v>16</v>
      </c>
      <c r="G80" s="14" t="s">
        <v>15</v>
      </c>
      <c r="H80" s="49">
        <v>2.6962229984856134</v>
      </c>
      <c r="I80" s="49">
        <v>1.5156837411155977</v>
      </c>
      <c r="J80" s="17">
        <v>0.16172769724313354</v>
      </c>
      <c r="K80" s="17">
        <v>9.0915343922651951E-2</v>
      </c>
    </row>
    <row r="81" spans="1:11">
      <c r="A81" s="18" t="s">
        <v>11</v>
      </c>
      <c r="B81" s="19">
        <v>67.478833333333327</v>
      </c>
      <c r="C81" s="19">
        <v>63.791366666666669</v>
      </c>
      <c r="D81" s="20">
        <f>DATE(2015,5,8)</f>
        <v>42132</v>
      </c>
      <c r="E81" s="18">
        <v>2015128</v>
      </c>
      <c r="F81" s="18" t="s">
        <v>17</v>
      </c>
      <c r="G81" s="21"/>
      <c r="H81" s="50">
        <v>0.32525549999999998</v>
      </c>
      <c r="I81" s="50">
        <v>0.11613577500000012</v>
      </c>
      <c r="J81" s="22"/>
      <c r="K81" s="22"/>
    </row>
    <row r="82" spans="1:11">
      <c r="A82" s="18" t="s">
        <v>11</v>
      </c>
      <c r="B82" s="19">
        <f t="shared" ref="B82:B86" si="15">67+(28.784/60)</f>
        <v>67.479733333333328</v>
      </c>
      <c r="C82" s="19">
        <f t="shared" ref="C82:C86" si="16">63+(47.372/60)</f>
        <v>63.789533333333331</v>
      </c>
      <c r="D82" s="20">
        <f t="shared" ref="D82:D88" si="17">DATE(2015,5,8)</f>
        <v>42132</v>
      </c>
      <c r="E82" s="18">
        <v>2015128</v>
      </c>
      <c r="F82" s="18" t="s">
        <v>12</v>
      </c>
      <c r="G82" s="21">
        <v>1.5</v>
      </c>
      <c r="H82" s="50">
        <v>0.35441549999999999</v>
      </c>
      <c r="I82" s="50">
        <v>0.14620702500000005</v>
      </c>
      <c r="J82" s="22"/>
      <c r="K82" s="22"/>
    </row>
    <row r="83" spans="1:11">
      <c r="A83" s="18" t="s">
        <v>11</v>
      </c>
      <c r="B83" s="19">
        <f t="shared" si="15"/>
        <v>67.479733333333328</v>
      </c>
      <c r="C83" s="19">
        <f t="shared" si="16"/>
        <v>63.789533333333331</v>
      </c>
      <c r="D83" s="20">
        <f t="shared" si="17"/>
        <v>42132</v>
      </c>
      <c r="E83" s="18">
        <v>2015128</v>
      </c>
      <c r="F83" s="18" t="s">
        <v>12</v>
      </c>
      <c r="G83" s="21">
        <v>5</v>
      </c>
      <c r="H83" s="50">
        <v>0.38722049999999991</v>
      </c>
      <c r="I83" s="50">
        <v>0.15486390000000028</v>
      </c>
      <c r="J83" s="22"/>
      <c r="K83" s="22"/>
    </row>
    <row r="84" spans="1:11">
      <c r="A84" s="18" t="s">
        <v>11</v>
      </c>
      <c r="B84" s="19">
        <f t="shared" si="15"/>
        <v>67.479733333333328</v>
      </c>
      <c r="C84" s="19">
        <f t="shared" si="16"/>
        <v>63.789533333333331</v>
      </c>
      <c r="D84" s="20">
        <f t="shared" si="17"/>
        <v>42132</v>
      </c>
      <c r="E84" s="18">
        <v>2015128</v>
      </c>
      <c r="F84" s="18" t="s">
        <v>12</v>
      </c>
      <c r="G84" s="21">
        <v>20</v>
      </c>
      <c r="H84" s="50">
        <v>0.16852050000000005</v>
      </c>
      <c r="I84" s="50">
        <v>8.4515399999999963E-2</v>
      </c>
      <c r="J84" s="22"/>
      <c r="K84" s="22"/>
    </row>
    <row r="85" spans="1:11">
      <c r="A85" s="18" t="s">
        <v>11</v>
      </c>
      <c r="B85" s="19">
        <f t="shared" si="15"/>
        <v>67.479733333333328</v>
      </c>
      <c r="C85" s="19">
        <f t="shared" si="16"/>
        <v>63.789533333333331</v>
      </c>
      <c r="D85" s="20">
        <f t="shared" si="17"/>
        <v>42132</v>
      </c>
      <c r="E85" s="18">
        <v>2015128</v>
      </c>
      <c r="F85" s="18" t="s">
        <v>12</v>
      </c>
      <c r="G85" s="21">
        <v>40</v>
      </c>
      <c r="H85" s="50">
        <v>3.6449999999999982E-2</v>
      </c>
      <c r="I85" s="50">
        <v>3.1429012500000027E-2</v>
      </c>
      <c r="J85" s="22"/>
      <c r="K85" s="22"/>
    </row>
    <row r="86" spans="1:11">
      <c r="A86" s="23" t="s">
        <v>11</v>
      </c>
      <c r="B86" s="24">
        <f t="shared" si="15"/>
        <v>67.479733333333328</v>
      </c>
      <c r="C86" s="24">
        <f t="shared" si="16"/>
        <v>63.789533333333331</v>
      </c>
      <c r="D86" s="25">
        <f t="shared" si="17"/>
        <v>42132</v>
      </c>
      <c r="E86" s="23">
        <v>2015128</v>
      </c>
      <c r="F86" s="23" t="s">
        <v>12</v>
      </c>
      <c r="G86" s="21">
        <v>60</v>
      </c>
      <c r="H86" s="50">
        <v>2.3085000000000001E-2</v>
      </c>
      <c r="I86" s="50">
        <v>2.4063075E-2</v>
      </c>
      <c r="J86" s="22"/>
      <c r="K86" s="22"/>
    </row>
    <row r="87" spans="1:11">
      <c r="A87" s="14" t="s">
        <v>11</v>
      </c>
      <c r="B87" s="15">
        <v>67.478833333333327</v>
      </c>
      <c r="C87" s="15">
        <v>63.791366666666669</v>
      </c>
      <c r="D87" s="16">
        <f t="shared" si="17"/>
        <v>42132</v>
      </c>
      <c r="E87" s="14">
        <v>2015128</v>
      </c>
      <c r="F87" s="14" t="s">
        <v>13</v>
      </c>
      <c r="G87" s="14" t="s">
        <v>18</v>
      </c>
      <c r="H87" s="49">
        <v>840.68800714285715</v>
      </c>
      <c r="I87" s="49">
        <v>126.48384321428597</v>
      </c>
      <c r="J87" s="17">
        <v>6.1092825615917219</v>
      </c>
      <c r="K87" s="17">
        <v>0.91915851196486775</v>
      </c>
    </row>
    <row r="88" spans="1:11">
      <c r="A88" s="14" t="s">
        <v>11</v>
      </c>
      <c r="B88" s="15">
        <v>67.478833333333327</v>
      </c>
      <c r="C88" s="15">
        <v>63.791649999999997</v>
      </c>
      <c r="D88" s="16">
        <f t="shared" si="17"/>
        <v>42132</v>
      </c>
      <c r="E88" s="14">
        <v>2015128</v>
      </c>
      <c r="F88" s="14" t="s">
        <v>16</v>
      </c>
      <c r="G88" s="14" t="s">
        <v>18</v>
      </c>
      <c r="H88" s="49">
        <v>1183.5957214285713</v>
      </c>
      <c r="I88" s="49">
        <v>112.52956821428603</v>
      </c>
      <c r="J88" s="17">
        <v>3.5838308620741994</v>
      </c>
      <c r="K88" s="17">
        <v>0.34073031201522475</v>
      </c>
    </row>
    <row r="89" spans="1:11">
      <c r="A89" s="14" t="s">
        <v>11</v>
      </c>
      <c r="B89" s="15">
        <v>67.478833333333327</v>
      </c>
      <c r="C89" s="15">
        <v>63.791366666666669</v>
      </c>
      <c r="D89" s="16">
        <f>DATE(2015,5,8)</f>
        <v>42132</v>
      </c>
      <c r="E89" s="14">
        <v>2015128</v>
      </c>
      <c r="F89" s="14" t="s">
        <v>13</v>
      </c>
      <c r="G89" s="14" t="s">
        <v>14</v>
      </c>
      <c r="H89" s="49">
        <v>677.21670000000017</v>
      </c>
      <c r="I89" s="49">
        <v>62.444534464285788</v>
      </c>
      <c r="J89" s="17">
        <v>14.353896740940185</v>
      </c>
      <c r="K89" s="17">
        <v>1.3235385360940426</v>
      </c>
    </row>
    <row r="90" spans="1:11">
      <c r="A90" s="14" t="s">
        <v>11</v>
      </c>
      <c r="B90" s="15">
        <v>67.478833333333327</v>
      </c>
      <c r="C90" s="15">
        <v>63.791366666666669</v>
      </c>
      <c r="D90" s="16">
        <f>DATE(2015,5,8)</f>
        <v>42132</v>
      </c>
      <c r="E90" s="14">
        <v>2015128</v>
      </c>
      <c r="F90" s="14" t="s">
        <v>13</v>
      </c>
      <c r="G90" s="14" t="s">
        <v>15</v>
      </c>
      <c r="H90" s="49">
        <v>17.174728421052631</v>
      </c>
      <c r="I90" s="49">
        <v>2.177305578947371</v>
      </c>
      <c r="J90" s="17">
        <v>0.98806973726433112</v>
      </c>
      <c r="K90" s="17">
        <v>0.12526135485773446</v>
      </c>
    </row>
    <row r="91" spans="1:11">
      <c r="A91" s="14" t="s">
        <v>11</v>
      </c>
      <c r="B91" s="15">
        <v>67.478833333333327</v>
      </c>
      <c r="C91" s="15">
        <v>63.791649999999997</v>
      </c>
      <c r="D91" s="16">
        <f>DATE(2015,5,8)</f>
        <v>42132</v>
      </c>
      <c r="E91" s="14">
        <v>2015128</v>
      </c>
      <c r="F91" s="14" t="s">
        <v>16</v>
      </c>
      <c r="G91" s="14" t="s">
        <v>14</v>
      </c>
      <c r="H91" s="49">
        <v>542.88344117647057</v>
      </c>
      <c r="I91" s="49">
        <v>45.899573161764792</v>
      </c>
      <c r="J91" s="17">
        <v>13.972355901655641</v>
      </c>
      <c r="K91" s="17">
        <v>1.1813312459124887</v>
      </c>
    </row>
    <row r="92" spans="1:11">
      <c r="A92" s="14" t="s">
        <v>11</v>
      </c>
      <c r="B92" s="15">
        <v>67.478833333333327</v>
      </c>
      <c r="C92" s="15">
        <v>63.791649999999997</v>
      </c>
      <c r="D92" s="16">
        <f>DATE(2015,5,8)</f>
        <v>42132</v>
      </c>
      <c r="E92" s="14">
        <v>2015128</v>
      </c>
      <c r="F92" s="14" t="s">
        <v>16</v>
      </c>
      <c r="G92" s="14" t="s">
        <v>15</v>
      </c>
      <c r="H92" s="49">
        <v>6.2406003759791124</v>
      </c>
      <c r="I92" s="49">
        <v>1.5426314594647532</v>
      </c>
      <c r="J92" s="17">
        <v>0.3618589092208484</v>
      </c>
      <c r="K92" s="17">
        <v>8.9448915748607027E-2</v>
      </c>
    </row>
    <row r="93" spans="1:11">
      <c r="A93" s="18" t="s">
        <v>11</v>
      </c>
      <c r="B93" s="19">
        <f t="shared" ref="B93:B97" si="18">67+(28.784/60)</f>
        <v>67.479733333333328</v>
      </c>
      <c r="C93" s="19">
        <f t="shared" ref="C93:C97" si="19">63+(47.372/60)</f>
        <v>63.789533333333331</v>
      </c>
      <c r="D93" s="20">
        <f>DATE(2015,5,12)</f>
        <v>42136</v>
      </c>
      <c r="E93" s="18">
        <v>2015132</v>
      </c>
      <c r="F93" s="18" t="s">
        <v>12</v>
      </c>
      <c r="G93" s="21">
        <v>1.5</v>
      </c>
      <c r="H93" s="50">
        <v>0.18297900000000006</v>
      </c>
      <c r="I93" s="50">
        <v>0.1218219749999999</v>
      </c>
      <c r="J93" s="22"/>
      <c r="K93" s="22"/>
    </row>
    <row r="94" spans="1:11">
      <c r="A94" s="26" t="s">
        <v>11</v>
      </c>
      <c r="B94" s="27">
        <f t="shared" si="18"/>
        <v>67.479733333333328</v>
      </c>
      <c r="C94" s="27">
        <f t="shared" si="19"/>
        <v>63.789533333333331</v>
      </c>
      <c r="D94" s="28">
        <f t="shared" ref="D94:D100" si="20">DATE(2015,5,12)</f>
        <v>42136</v>
      </c>
      <c r="E94" s="26">
        <v>2015132</v>
      </c>
      <c r="F94" s="26" t="s">
        <v>12</v>
      </c>
      <c r="G94" s="29">
        <v>5</v>
      </c>
      <c r="H94" s="51">
        <v>0.156249</v>
      </c>
      <c r="I94" s="51">
        <v>0.10472085</v>
      </c>
      <c r="J94" s="30"/>
      <c r="K94" s="30"/>
    </row>
    <row r="95" spans="1:11">
      <c r="A95" s="26" t="s">
        <v>11</v>
      </c>
      <c r="B95" s="27">
        <f t="shared" si="18"/>
        <v>67.479733333333328</v>
      </c>
      <c r="C95" s="27">
        <f t="shared" si="19"/>
        <v>63.789533333333331</v>
      </c>
      <c r="D95" s="28">
        <f t="shared" si="20"/>
        <v>42136</v>
      </c>
      <c r="E95" s="26">
        <v>2015132</v>
      </c>
      <c r="F95" s="26" t="s">
        <v>12</v>
      </c>
      <c r="G95" s="29">
        <v>20</v>
      </c>
      <c r="H95" s="51">
        <v>0.10278899999999998</v>
      </c>
      <c r="I95" s="51">
        <v>9.0657225000000008E-2</v>
      </c>
      <c r="J95" s="30"/>
      <c r="K95" s="30"/>
    </row>
    <row r="96" spans="1:11">
      <c r="A96" s="26" t="s">
        <v>11</v>
      </c>
      <c r="B96" s="27">
        <f t="shared" si="18"/>
        <v>67.479733333333328</v>
      </c>
      <c r="C96" s="27">
        <f t="shared" si="19"/>
        <v>63.789533333333331</v>
      </c>
      <c r="D96" s="28">
        <f t="shared" si="20"/>
        <v>42136</v>
      </c>
      <c r="E96" s="26">
        <v>2015132</v>
      </c>
      <c r="F96" s="26" t="s">
        <v>12</v>
      </c>
      <c r="G96" s="29">
        <v>40</v>
      </c>
      <c r="H96" s="51">
        <v>2.041200000000002E-2</v>
      </c>
      <c r="I96" s="51">
        <v>4.1303924999999998E-2</v>
      </c>
      <c r="J96" s="30"/>
      <c r="K96" s="30"/>
    </row>
    <row r="97" spans="1:11">
      <c r="A97" s="26" t="s">
        <v>11</v>
      </c>
      <c r="B97" s="27">
        <f t="shared" si="18"/>
        <v>67.479733333333328</v>
      </c>
      <c r="C97" s="27">
        <f t="shared" si="19"/>
        <v>63.789533333333331</v>
      </c>
      <c r="D97" s="28">
        <f t="shared" si="20"/>
        <v>42136</v>
      </c>
      <c r="E97" s="26">
        <v>2015132</v>
      </c>
      <c r="F97" s="26" t="s">
        <v>12</v>
      </c>
      <c r="G97" s="29">
        <v>60</v>
      </c>
      <c r="H97" s="51">
        <v>1.1299500000000007E-2</v>
      </c>
      <c r="I97" s="51">
        <v>3.0870112500000012E-2</v>
      </c>
      <c r="J97" s="30"/>
      <c r="K97" s="30"/>
    </row>
    <row r="98" spans="1:11">
      <c r="A98" s="26" t="s">
        <v>11</v>
      </c>
      <c r="B98" s="27">
        <v>67.47881666666666</v>
      </c>
      <c r="C98" s="27">
        <v>63.791216666666664</v>
      </c>
      <c r="D98" s="28">
        <f t="shared" si="20"/>
        <v>42136</v>
      </c>
      <c r="E98" s="26">
        <v>2015132</v>
      </c>
      <c r="F98" s="26" t="s">
        <v>17</v>
      </c>
      <c r="G98" s="29"/>
      <c r="H98" s="51">
        <v>0.14288400000000007</v>
      </c>
      <c r="I98" s="51">
        <v>9.4393349999999987E-2</v>
      </c>
      <c r="J98" s="30"/>
      <c r="K98" s="30"/>
    </row>
    <row r="99" spans="1:11">
      <c r="A99" s="14" t="s">
        <v>11</v>
      </c>
      <c r="B99" s="15">
        <v>67.478800000000007</v>
      </c>
      <c r="C99" s="15">
        <v>63.791350000000001</v>
      </c>
      <c r="D99" s="16">
        <f t="shared" si="20"/>
        <v>42136</v>
      </c>
      <c r="E99" s="14">
        <v>2015132</v>
      </c>
      <c r="F99" s="14" t="s">
        <v>16</v>
      </c>
      <c r="G99" s="14" t="s">
        <v>18</v>
      </c>
      <c r="H99" s="49">
        <v>2166.9346860902251</v>
      </c>
      <c r="I99" s="49">
        <v>130.19417001879751</v>
      </c>
      <c r="J99" s="17">
        <v>18.371641885677484</v>
      </c>
      <c r="K99" s="17">
        <v>1.1038083808164976</v>
      </c>
    </row>
    <row r="100" spans="1:11">
      <c r="A100" s="14" t="s">
        <v>11</v>
      </c>
      <c r="B100" s="15">
        <v>67.47881666666666</v>
      </c>
      <c r="C100" s="15">
        <v>63.791216666666664</v>
      </c>
      <c r="D100" s="16">
        <f t="shared" si="20"/>
        <v>42136</v>
      </c>
      <c r="E100" s="14">
        <v>2015132</v>
      </c>
      <c r="F100" s="14" t="s">
        <v>13</v>
      </c>
      <c r="G100" s="14" t="s">
        <v>18</v>
      </c>
      <c r="H100" s="49">
        <v>835.21703571428577</v>
      </c>
      <c r="I100" s="49">
        <v>72.453921428571405</v>
      </c>
      <c r="J100" s="17">
        <v>3.0347624969547953</v>
      </c>
      <c r="K100" s="17">
        <v>0.26326144475812085</v>
      </c>
    </row>
    <row r="101" spans="1:11">
      <c r="A101" s="14" t="s">
        <v>11</v>
      </c>
      <c r="B101" s="15">
        <v>67.47881666666666</v>
      </c>
      <c r="C101" s="15">
        <v>63.791216666666664</v>
      </c>
      <c r="D101" s="16">
        <f>DATE(2015,5,12)</f>
        <v>42136</v>
      </c>
      <c r="E101" s="14">
        <v>2015132</v>
      </c>
      <c r="F101" s="14" t="s">
        <v>13</v>
      </c>
      <c r="G101" s="14" t="s">
        <v>14</v>
      </c>
      <c r="H101" s="49">
        <v>446.0693823529412</v>
      </c>
      <c r="I101" s="49">
        <v>29.432124264706001</v>
      </c>
      <c r="J101" s="17">
        <v>11.480623084690869</v>
      </c>
      <c r="K101" s="17">
        <v>0.75750351544531647</v>
      </c>
    </row>
    <row r="102" spans="1:11">
      <c r="A102" s="14" t="s">
        <v>11</v>
      </c>
      <c r="B102" s="15">
        <v>67.47881666666666</v>
      </c>
      <c r="C102" s="15">
        <v>63.791216666666664</v>
      </c>
      <c r="D102" s="16">
        <f>DATE(2015,5,12)</f>
        <v>42136</v>
      </c>
      <c r="E102" s="14">
        <v>2015132</v>
      </c>
      <c r="F102" s="14" t="s">
        <v>13</v>
      </c>
      <c r="G102" s="14" t="s">
        <v>15</v>
      </c>
      <c r="H102" s="49">
        <v>13.518583681770286</v>
      </c>
      <c r="I102" s="49">
        <v>1.2554506531612204</v>
      </c>
      <c r="J102" s="17">
        <v>0.77691144687214697</v>
      </c>
      <c r="K102" s="17">
        <v>7.215060441127058E-2</v>
      </c>
    </row>
    <row r="103" spans="1:11">
      <c r="A103" s="14" t="s">
        <v>11</v>
      </c>
      <c r="B103" s="15">
        <v>67.478800000000007</v>
      </c>
      <c r="C103" s="15">
        <v>63.791350000000001</v>
      </c>
      <c r="D103" s="16">
        <f>DATE(2015,5,12)</f>
        <v>42136</v>
      </c>
      <c r="E103" s="14">
        <v>2015132</v>
      </c>
      <c r="F103" s="14" t="s">
        <v>16</v>
      </c>
      <c r="G103" s="14" t="s">
        <v>14</v>
      </c>
      <c r="H103" s="49">
        <v>508.8527462151394</v>
      </c>
      <c r="I103" s="49">
        <v>41.643812778884559</v>
      </c>
      <c r="J103" s="17">
        <v>11.601956088298117</v>
      </c>
      <c r="K103" s="17">
        <v>0.94948821796405158</v>
      </c>
    </row>
    <row r="104" spans="1:11">
      <c r="A104" s="14" t="s">
        <v>11</v>
      </c>
      <c r="B104" s="15">
        <v>67.478800000000007</v>
      </c>
      <c r="C104" s="15">
        <v>63.791350000000001</v>
      </c>
      <c r="D104" s="16">
        <f>DATE(2015,5,12)</f>
        <v>42136</v>
      </c>
      <c r="E104" s="14">
        <v>2015132</v>
      </c>
      <c r="F104" s="14" t="s">
        <v>16</v>
      </c>
      <c r="G104" s="14" t="s">
        <v>15</v>
      </c>
      <c r="H104" s="49">
        <v>9.1228034050632907</v>
      </c>
      <c r="I104" s="49">
        <v>1.9661373256329133</v>
      </c>
      <c r="J104" s="17">
        <v>0.52373399873266491</v>
      </c>
      <c r="K104" s="17">
        <v>0.1128746195538705</v>
      </c>
    </row>
    <row r="105" spans="1:11">
      <c r="A105" s="26" t="s">
        <v>11</v>
      </c>
      <c r="B105" s="27">
        <f t="shared" ref="B105:B109" si="21">67+(28.784/60)</f>
        <v>67.479733333333328</v>
      </c>
      <c r="C105" s="27">
        <f t="shared" ref="C105:C109" si="22">63+(47.372/60)</f>
        <v>63.789533333333331</v>
      </c>
      <c r="D105" s="28">
        <f>DATE(2015,5,14)</f>
        <v>42138</v>
      </c>
      <c r="E105" s="26">
        <v>2015134</v>
      </c>
      <c r="F105" s="26" t="s">
        <v>12</v>
      </c>
      <c r="G105" s="29">
        <v>1.5</v>
      </c>
      <c r="H105" s="51">
        <v>0.29026349999999984</v>
      </c>
      <c r="I105" s="51">
        <v>0.18702191250000028</v>
      </c>
      <c r="J105" s="30"/>
      <c r="K105" s="30"/>
    </row>
    <row r="106" spans="1:11">
      <c r="A106" s="26" t="s">
        <v>11</v>
      </c>
      <c r="B106" s="27">
        <f t="shared" si="21"/>
        <v>67.479733333333328</v>
      </c>
      <c r="C106" s="27">
        <f t="shared" si="22"/>
        <v>63.789533333333331</v>
      </c>
      <c r="D106" s="28">
        <f t="shared" ref="D106:D112" si="23">DATE(2015,5,14)</f>
        <v>42138</v>
      </c>
      <c r="E106" s="26">
        <v>2015134</v>
      </c>
      <c r="F106" s="26" t="s">
        <v>12</v>
      </c>
      <c r="G106" s="29">
        <v>5</v>
      </c>
      <c r="H106" s="51">
        <v>0.22708349999999999</v>
      </c>
      <c r="I106" s="51">
        <v>0.16253966250000007</v>
      </c>
      <c r="J106" s="30"/>
      <c r="K106" s="30"/>
    </row>
    <row r="107" spans="1:11">
      <c r="A107" s="26" t="s">
        <v>11</v>
      </c>
      <c r="B107" s="27">
        <f t="shared" si="21"/>
        <v>67.479733333333328</v>
      </c>
      <c r="C107" s="27">
        <f t="shared" si="22"/>
        <v>63.789533333333331</v>
      </c>
      <c r="D107" s="28">
        <f t="shared" si="23"/>
        <v>42138</v>
      </c>
      <c r="E107" s="26">
        <v>2015134</v>
      </c>
      <c r="F107" s="26" t="s">
        <v>12</v>
      </c>
      <c r="G107" s="29">
        <v>20</v>
      </c>
      <c r="H107" s="51">
        <v>0.12502350000000001</v>
      </c>
      <c r="I107" s="51">
        <v>0.1034906625</v>
      </c>
      <c r="J107" s="30"/>
      <c r="K107" s="30"/>
    </row>
    <row r="108" spans="1:11">
      <c r="A108" s="26" t="s">
        <v>11</v>
      </c>
      <c r="B108" s="27">
        <f t="shared" si="21"/>
        <v>67.479733333333328</v>
      </c>
      <c r="C108" s="27">
        <f t="shared" si="22"/>
        <v>63.789533333333331</v>
      </c>
      <c r="D108" s="28">
        <f t="shared" si="23"/>
        <v>42138</v>
      </c>
      <c r="E108" s="26">
        <v>2015134</v>
      </c>
      <c r="F108" s="26" t="s">
        <v>12</v>
      </c>
      <c r="G108" s="29">
        <v>40</v>
      </c>
      <c r="H108" s="51">
        <v>4.8478500000000001E-2</v>
      </c>
      <c r="I108" s="51">
        <v>5.0911537500000006E-2</v>
      </c>
      <c r="J108" s="30"/>
      <c r="K108" s="30"/>
    </row>
    <row r="109" spans="1:11">
      <c r="A109" s="26" t="s">
        <v>11</v>
      </c>
      <c r="B109" s="27">
        <f t="shared" si="21"/>
        <v>67.479733333333328</v>
      </c>
      <c r="C109" s="27">
        <f t="shared" si="22"/>
        <v>63.789533333333331</v>
      </c>
      <c r="D109" s="28">
        <f t="shared" si="23"/>
        <v>42138</v>
      </c>
      <c r="E109" s="26">
        <v>2015134</v>
      </c>
      <c r="F109" s="26" t="s">
        <v>12</v>
      </c>
      <c r="G109" s="29">
        <v>60</v>
      </c>
      <c r="H109" s="51">
        <v>2.8917000000000009E-2</v>
      </c>
      <c r="I109" s="51">
        <v>3.2446574999999991E-2</v>
      </c>
      <c r="J109" s="30"/>
      <c r="K109" s="30"/>
    </row>
    <row r="110" spans="1:11">
      <c r="A110" s="26" t="s">
        <v>11</v>
      </c>
      <c r="B110" s="27">
        <v>67.478800000000007</v>
      </c>
      <c r="C110" s="27">
        <v>63.791350000000001</v>
      </c>
      <c r="D110" s="28">
        <f t="shared" si="23"/>
        <v>42138</v>
      </c>
      <c r="E110" s="26">
        <v>2015134</v>
      </c>
      <c r="F110" s="26" t="s">
        <v>17</v>
      </c>
      <c r="G110" s="29"/>
      <c r="H110" s="51">
        <v>0.33278849999999982</v>
      </c>
      <c r="I110" s="51">
        <v>0.16226628750000033</v>
      </c>
      <c r="J110" s="30"/>
      <c r="K110" s="30"/>
    </row>
    <row r="111" spans="1:11">
      <c r="A111" s="26" t="s">
        <v>11</v>
      </c>
      <c r="B111" s="27">
        <v>67.478800000000007</v>
      </c>
      <c r="C111" s="27">
        <v>63.791350000000001</v>
      </c>
      <c r="D111" s="28">
        <f t="shared" si="23"/>
        <v>42138</v>
      </c>
      <c r="E111" s="26">
        <v>2015134</v>
      </c>
      <c r="F111" s="26" t="s">
        <v>16</v>
      </c>
      <c r="G111" s="26" t="s">
        <v>18</v>
      </c>
      <c r="H111" s="50">
        <v>1532.9278350000004</v>
      </c>
      <c r="I111" s="50">
        <v>90.575850374999817</v>
      </c>
      <c r="J111" s="22">
        <v>4.6415798781147668</v>
      </c>
      <c r="K111" s="22">
        <v>0.27425625325913205</v>
      </c>
    </row>
    <row r="112" spans="1:11">
      <c r="A112" s="26" t="s">
        <v>11</v>
      </c>
      <c r="B112" s="27">
        <v>67.47881666666666</v>
      </c>
      <c r="C112" s="27">
        <v>63.791216666666664</v>
      </c>
      <c r="D112" s="28">
        <f t="shared" si="23"/>
        <v>42138</v>
      </c>
      <c r="E112" s="26">
        <v>2015134</v>
      </c>
      <c r="F112" s="26" t="s">
        <v>13</v>
      </c>
      <c r="G112" s="26" t="s">
        <v>18</v>
      </c>
      <c r="H112" s="50">
        <v>1356.2303849999996</v>
      </c>
      <c r="I112" s="50">
        <v>53.531411625000146</v>
      </c>
      <c r="J112" s="22">
        <v>8.2131089557830865</v>
      </c>
      <c r="K112" s="22">
        <v>0.32417745620188243</v>
      </c>
    </row>
    <row r="113" spans="1:11">
      <c r="A113" s="14" t="s">
        <v>11</v>
      </c>
      <c r="B113" s="15">
        <v>67.47881666666666</v>
      </c>
      <c r="C113" s="15">
        <v>63.791216666666664</v>
      </c>
      <c r="D113" s="16">
        <f>DATE(2015,5,14)</f>
        <v>42138</v>
      </c>
      <c r="E113" s="14">
        <v>2015134</v>
      </c>
      <c r="F113" s="14" t="s">
        <v>13</v>
      </c>
      <c r="G113" s="14" t="s">
        <v>14</v>
      </c>
      <c r="H113" s="49">
        <v>1137.3760290209791</v>
      </c>
      <c r="I113" s="49">
        <v>158.13533847902133</v>
      </c>
      <c r="J113" s="17">
        <v>24.623752157648074</v>
      </c>
      <c r="K113" s="17">
        <v>3.4235690595879325</v>
      </c>
    </row>
    <row r="114" spans="1:11">
      <c r="A114" s="14" t="s">
        <v>11</v>
      </c>
      <c r="B114" s="15">
        <v>67.47881666666666</v>
      </c>
      <c r="C114" s="15">
        <v>63.791216666666664</v>
      </c>
      <c r="D114" s="16">
        <f>DATE(2015,5,14)</f>
        <v>42138</v>
      </c>
      <c r="E114" s="14">
        <v>2015134</v>
      </c>
      <c r="F114" s="14" t="s">
        <v>13</v>
      </c>
      <c r="G114" s="14" t="s">
        <v>15</v>
      </c>
      <c r="H114" s="49">
        <v>11.294128783018865</v>
      </c>
      <c r="I114" s="49">
        <v>1.2012554844339689</v>
      </c>
      <c r="J114" s="17">
        <v>0.72499116638589844</v>
      </c>
      <c r="K114" s="17">
        <v>7.7110827361617298E-2</v>
      </c>
    </row>
    <row r="115" spans="1:11">
      <c r="A115" s="14" t="s">
        <v>11</v>
      </c>
      <c r="B115" s="15">
        <v>67.478800000000007</v>
      </c>
      <c r="C115" s="15">
        <v>63.791350000000001</v>
      </c>
      <c r="D115" s="16">
        <f>DATE(2015,5,14)</f>
        <v>42138</v>
      </c>
      <c r="E115" s="14">
        <v>2015134</v>
      </c>
      <c r="F115" s="14" t="s">
        <v>16</v>
      </c>
      <c r="G115" s="14" t="s">
        <v>14</v>
      </c>
      <c r="H115" s="49">
        <v>879.80222647058815</v>
      </c>
      <c r="I115" s="49">
        <v>102.21984397058856</v>
      </c>
      <c r="J115" s="17">
        <v>18.114989552345019</v>
      </c>
      <c r="K115" s="17">
        <v>2.1046905200477495</v>
      </c>
    </row>
    <row r="116" spans="1:11">
      <c r="A116" s="14" t="s">
        <v>11</v>
      </c>
      <c r="B116" s="15">
        <v>67.478800000000007</v>
      </c>
      <c r="C116" s="15">
        <v>63.791350000000001</v>
      </c>
      <c r="D116" s="16">
        <f>DATE(2015,5,14)</f>
        <v>42138</v>
      </c>
      <c r="E116" s="14">
        <v>2015134</v>
      </c>
      <c r="F116" s="14" t="s">
        <v>16</v>
      </c>
      <c r="G116" s="14" t="s">
        <v>15</v>
      </c>
      <c r="H116" s="49">
        <v>14.9687014245283</v>
      </c>
      <c r="I116" s="49">
        <v>1.0175268523584928</v>
      </c>
      <c r="J116" s="17">
        <v>0.96086882959646025</v>
      </c>
      <c r="K116" s="17">
        <v>6.5316944201088939E-2</v>
      </c>
    </row>
    <row r="117" spans="1:11">
      <c r="A117" s="26" t="s">
        <v>11</v>
      </c>
      <c r="B117" s="27">
        <f t="shared" ref="B117:B121" si="24">67+(28.784/60)</f>
        <v>67.479733333333328</v>
      </c>
      <c r="C117" s="27">
        <f t="shared" ref="C117:C121" si="25">63+(47.372/60)</f>
        <v>63.789533333333331</v>
      </c>
      <c r="D117" s="28">
        <f>DATE(2015,5,16)</f>
        <v>42140</v>
      </c>
      <c r="E117" s="26">
        <v>2015136</v>
      </c>
      <c r="F117" s="26" t="s">
        <v>12</v>
      </c>
      <c r="G117" s="29">
        <v>1.5</v>
      </c>
      <c r="H117" s="51">
        <v>0.30593700000000001</v>
      </c>
      <c r="I117" s="51">
        <v>0.13284809999999997</v>
      </c>
      <c r="J117" s="30"/>
      <c r="K117" s="30"/>
    </row>
    <row r="118" spans="1:11">
      <c r="A118" s="26" t="s">
        <v>11</v>
      </c>
      <c r="B118" s="27">
        <f t="shared" si="24"/>
        <v>67.479733333333328</v>
      </c>
      <c r="C118" s="27">
        <f t="shared" si="25"/>
        <v>63.789533333333331</v>
      </c>
      <c r="D118" s="28">
        <f t="shared" ref="D118:D124" si="26">DATE(2015,5,16)</f>
        <v>42140</v>
      </c>
      <c r="E118" s="26">
        <v>2015136</v>
      </c>
      <c r="F118" s="26" t="s">
        <v>12</v>
      </c>
      <c r="G118" s="29">
        <v>5</v>
      </c>
      <c r="H118" s="51">
        <v>0.21238200000000007</v>
      </c>
      <c r="I118" s="51">
        <v>0.11978684999999994</v>
      </c>
      <c r="J118" s="30"/>
      <c r="K118" s="30"/>
    </row>
    <row r="119" spans="1:11">
      <c r="A119" s="26" t="s">
        <v>11</v>
      </c>
      <c r="B119" s="27">
        <f t="shared" si="24"/>
        <v>67.479733333333328</v>
      </c>
      <c r="C119" s="27">
        <f t="shared" si="25"/>
        <v>63.789533333333331</v>
      </c>
      <c r="D119" s="28">
        <f t="shared" si="26"/>
        <v>42140</v>
      </c>
      <c r="E119" s="26">
        <v>2015136</v>
      </c>
      <c r="F119" s="26" t="s">
        <v>12</v>
      </c>
      <c r="G119" s="29">
        <v>20</v>
      </c>
      <c r="H119" s="51">
        <v>9.6957000000000002E-2</v>
      </c>
      <c r="I119" s="51">
        <v>9.0687600000000035E-2</v>
      </c>
      <c r="J119" s="30"/>
      <c r="K119" s="30"/>
    </row>
    <row r="120" spans="1:11">
      <c r="A120" s="26" t="s">
        <v>11</v>
      </c>
      <c r="B120" s="27">
        <f t="shared" si="24"/>
        <v>67.479733333333328</v>
      </c>
      <c r="C120" s="27">
        <f t="shared" si="25"/>
        <v>63.789533333333331</v>
      </c>
      <c r="D120" s="28">
        <f t="shared" si="26"/>
        <v>42140</v>
      </c>
      <c r="E120" s="26">
        <v>2015136</v>
      </c>
      <c r="F120" s="26" t="s">
        <v>12</v>
      </c>
      <c r="G120" s="29">
        <v>40</v>
      </c>
      <c r="H120" s="51">
        <v>4.7141999999999989E-2</v>
      </c>
      <c r="I120" s="51">
        <v>5.284035000000005E-2</v>
      </c>
      <c r="J120" s="30"/>
      <c r="K120" s="30"/>
    </row>
    <row r="121" spans="1:11">
      <c r="A121" s="26" t="s">
        <v>11</v>
      </c>
      <c r="B121" s="27">
        <f t="shared" si="24"/>
        <v>67.479733333333328</v>
      </c>
      <c r="C121" s="27">
        <f t="shared" si="25"/>
        <v>63.789533333333331</v>
      </c>
      <c r="D121" s="28">
        <f t="shared" si="26"/>
        <v>42140</v>
      </c>
      <c r="E121" s="26">
        <v>2015136</v>
      </c>
      <c r="F121" s="26" t="s">
        <v>12</v>
      </c>
      <c r="G121" s="29">
        <v>60</v>
      </c>
      <c r="H121" s="51">
        <v>3.5721000000000003E-2</v>
      </c>
      <c r="I121" s="51">
        <v>4.6965824999999989E-2</v>
      </c>
      <c r="J121" s="30"/>
      <c r="K121" s="30"/>
    </row>
    <row r="122" spans="1:11">
      <c r="A122" s="26" t="s">
        <v>11</v>
      </c>
      <c r="B122" s="27">
        <v>67.47878333333334</v>
      </c>
      <c r="C122" s="27">
        <v>63.791350000000001</v>
      </c>
      <c r="D122" s="28">
        <f t="shared" si="26"/>
        <v>42140</v>
      </c>
      <c r="E122" s="26">
        <v>2015136</v>
      </c>
      <c r="F122" s="26" t="s">
        <v>17</v>
      </c>
      <c r="G122" s="29"/>
      <c r="H122" s="51">
        <v>0.28163700000000014</v>
      </c>
      <c r="I122" s="51">
        <v>0.12634785000000001</v>
      </c>
      <c r="J122" s="30"/>
      <c r="K122" s="30"/>
    </row>
    <row r="123" spans="1:11">
      <c r="A123" s="26" t="s">
        <v>11</v>
      </c>
      <c r="B123" s="27">
        <v>67.47878333333334</v>
      </c>
      <c r="C123" s="27">
        <v>63.791350000000001</v>
      </c>
      <c r="D123" s="28">
        <f t="shared" si="26"/>
        <v>42140</v>
      </c>
      <c r="E123" s="26">
        <v>2015136</v>
      </c>
      <c r="F123" s="26" t="s">
        <v>16</v>
      </c>
      <c r="G123" s="26" t="s">
        <v>18</v>
      </c>
      <c r="H123" s="50">
        <v>507.58785000000006</v>
      </c>
      <c r="I123" s="50">
        <v>63.328567499999927</v>
      </c>
      <c r="J123" s="22">
        <v>8.2994458607713213</v>
      </c>
      <c r="K123" s="22">
        <v>1.0354700519455924</v>
      </c>
    </row>
    <row r="124" spans="1:11">
      <c r="A124" s="26" t="s">
        <v>11</v>
      </c>
      <c r="B124" s="27">
        <v>67.478733333333338</v>
      </c>
      <c r="C124" s="27">
        <v>63.791083333333333</v>
      </c>
      <c r="D124" s="28">
        <f t="shared" si="26"/>
        <v>42140</v>
      </c>
      <c r="E124" s="26">
        <v>2015136</v>
      </c>
      <c r="F124" s="26" t="s">
        <v>13</v>
      </c>
      <c r="G124" s="26" t="s">
        <v>18</v>
      </c>
      <c r="H124" s="50">
        <v>1263.3431142857139</v>
      </c>
      <c r="I124" s="50">
        <v>65.262054375000361</v>
      </c>
      <c r="J124" s="22">
        <v>5.3554192065360855</v>
      </c>
      <c r="K124" s="22">
        <v>0.27665141441443436</v>
      </c>
    </row>
    <row r="125" spans="1:11">
      <c r="A125" s="14" t="s">
        <v>11</v>
      </c>
      <c r="B125" s="15"/>
      <c r="C125" s="15"/>
      <c r="D125" s="16"/>
      <c r="E125" s="14">
        <v>2015136</v>
      </c>
      <c r="F125" s="14" t="s">
        <v>13</v>
      </c>
      <c r="G125" s="14" t="s">
        <v>14</v>
      </c>
      <c r="H125" s="49">
        <v>398.26595454545452</v>
      </c>
      <c r="I125" s="49">
        <v>34.671405681818207</v>
      </c>
      <c r="J125" s="17">
        <v>13.265083446227504</v>
      </c>
      <c r="K125" s="17">
        <v>1.1548039301833768</v>
      </c>
    </row>
    <row r="126" spans="1:11">
      <c r="A126" s="14" t="s">
        <v>11</v>
      </c>
      <c r="B126" s="15">
        <v>67.478733333333338</v>
      </c>
      <c r="C126" s="15">
        <v>63.791083333333333</v>
      </c>
      <c r="D126" s="16"/>
      <c r="E126" s="14">
        <v>2015136</v>
      </c>
      <c r="F126" s="14" t="s">
        <v>13</v>
      </c>
      <c r="G126" s="14" t="s">
        <v>15</v>
      </c>
      <c r="H126" s="49">
        <v>11.544843599999998</v>
      </c>
      <c r="I126" s="49">
        <v>1.8075228300000048</v>
      </c>
      <c r="J126" s="17">
        <v>0.78652891012915516</v>
      </c>
      <c r="K126" s="17">
        <v>0.12314319801729234</v>
      </c>
    </row>
    <row r="127" spans="1:11">
      <c r="A127" s="14" t="s">
        <v>11</v>
      </c>
      <c r="B127" s="15">
        <v>67.47878333333334</v>
      </c>
      <c r="C127" s="15">
        <v>63.791350000000001</v>
      </c>
      <c r="D127" s="16"/>
      <c r="E127" s="14">
        <v>2015136</v>
      </c>
      <c r="F127" s="14" t="s">
        <v>16</v>
      </c>
      <c r="G127" s="14" t="s">
        <v>14</v>
      </c>
      <c r="H127" s="49">
        <v>153.469847368421</v>
      </c>
      <c r="I127" s="49">
        <v>36.850758157894795</v>
      </c>
      <c r="J127" s="17">
        <v>4.4145941656182206</v>
      </c>
      <c r="K127" s="17">
        <v>1.0600202238548964</v>
      </c>
    </row>
    <row r="128" spans="1:11">
      <c r="A128" s="14" t="s">
        <v>11</v>
      </c>
      <c r="B128" s="15">
        <v>67.47878333333334</v>
      </c>
      <c r="C128" s="15">
        <v>63.791350000000001</v>
      </c>
      <c r="D128" s="16"/>
      <c r="E128" s="14">
        <v>2015136</v>
      </c>
      <c r="F128" s="14" t="s">
        <v>16</v>
      </c>
      <c r="G128" s="14" t="s">
        <v>15</v>
      </c>
      <c r="H128" s="49">
        <v>4.0481669589041092</v>
      </c>
      <c r="I128" s="49">
        <v>1.5577708642418522</v>
      </c>
      <c r="J128" s="17">
        <v>0.25949165287654535</v>
      </c>
      <c r="K128" s="17">
        <v>9.9854709667032276E-2</v>
      </c>
    </row>
    <row r="129" spans="1:11">
      <c r="A129" s="26" t="s">
        <v>11</v>
      </c>
      <c r="B129" s="27">
        <f t="shared" ref="B129:B133" si="27">67+(28.784/60)</f>
        <v>67.479733333333328</v>
      </c>
      <c r="C129" s="27">
        <f t="shared" ref="C129:C133" si="28">63+(47.372/60)</f>
        <v>63.789533333333331</v>
      </c>
      <c r="D129" s="28">
        <f>DATE(2015,5,18)</f>
        <v>42142</v>
      </c>
      <c r="E129" s="26">
        <v>2015138</v>
      </c>
      <c r="F129" s="26" t="s">
        <v>12</v>
      </c>
      <c r="G129" s="29">
        <v>1.5</v>
      </c>
      <c r="H129" s="51">
        <v>0.38916449999999991</v>
      </c>
      <c r="I129" s="51">
        <v>0.14439060000000017</v>
      </c>
      <c r="J129" s="30"/>
      <c r="K129" s="30"/>
    </row>
    <row r="130" spans="1:11">
      <c r="A130" s="26" t="s">
        <v>11</v>
      </c>
      <c r="B130" s="27">
        <f t="shared" si="27"/>
        <v>67.479733333333328</v>
      </c>
      <c r="C130" s="27">
        <f t="shared" si="28"/>
        <v>63.789533333333331</v>
      </c>
      <c r="D130" s="28">
        <f t="shared" ref="D130:D136" si="29">DATE(2015,5,18)</f>
        <v>42142</v>
      </c>
      <c r="E130" s="26">
        <v>2015138</v>
      </c>
      <c r="F130" s="26" t="s">
        <v>12</v>
      </c>
      <c r="G130" s="29">
        <v>5</v>
      </c>
      <c r="H130" s="51">
        <v>0.58234949999999996</v>
      </c>
      <c r="I130" s="51">
        <v>0.11823772500000014</v>
      </c>
      <c r="J130" s="30"/>
      <c r="K130" s="30"/>
    </row>
    <row r="131" spans="1:11">
      <c r="A131" s="26" t="s">
        <v>11</v>
      </c>
      <c r="B131" s="27">
        <f t="shared" si="27"/>
        <v>67.479733333333328</v>
      </c>
      <c r="C131" s="27">
        <f t="shared" si="28"/>
        <v>63.789533333333331</v>
      </c>
      <c r="D131" s="28">
        <f t="shared" si="29"/>
        <v>42142</v>
      </c>
      <c r="E131" s="26">
        <v>2015138</v>
      </c>
      <c r="F131" s="26" t="s">
        <v>12</v>
      </c>
      <c r="G131" s="29">
        <v>20</v>
      </c>
      <c r="H131" s="51">
        <v>9.1489499999999988E-2</v>
      </c>
      <c r="I131" s="51">
        <v>6.8908725000000018E-2</v>
      </c>
      <c r="J131" s="30"/>
      <c r="K131" s="30"/>
    </row>
    <row r="132" spans="1:11">
      <c r="A132" s="26" t="s">
        <v>11</v>
      </c>
      <c r="B132" s="27">
        <f t="shared" si="27"/>
        <v>67.479733333333328</v>
      </c>
      <c r="C132" s="27">
        <f t="shared" si="28"/>
        <v>63.789533333333331</v>
      </c>
      <c r="D132" s="28">
        <f t="shared" si="29"/>
        <v>42142</v>
      </c>
      <c r="E132" s="26">
        <v>2015138</v>
      </c>
      <c r="F132" s="26" t="s">
        <v>12</v>
      </c>
      <c r="G132" s="29">
        <v>40</v>
      </c>
      <c r="H132" s="51">
        <v>0.11335949999999999</v>
      </c>
      <c r="I132" s="51">
        <v>6.599272500000003E-2</v>
      </c>
      <c r="J132" s="30"/>
      <c r="K132" s="30"/>
    </row>
    <row r="133" spans="1:11">
      <c r="A133" s="26" t="s">
        <v>11</v>
      </c>
      <c r="B133" s="27">
        <f t="shared" si="27"/>
        <v>67.479733333333328</v>
      </c>
      <c r="C133" s="27">
        <f t="shared" si="28"/>
        <v>63.789533333333331</v>
      </c>
      <c r="D133" s="28">
        <f t="shared" si="29"/>
        <v>42142</v>
      </c>
      <c r="E133" s="26">
        <v>2015138</v>
      </c>
      <c r="F133" s="26" t="s">
        <v>12</v>
      </c>
      <c r="G133" s="29">
        <v>60</v>
      </c>
      <c r="H133" s="51">
        <v>0.11821949999999996</v>
      </c>
      <c r="I133" s="51">
        <v>6.8240475000000078E-2</v>
      </c>
      <c r="J133" s="30"/>
      <c r="K133" s="30"/>
    </row>
    <row r="134" spans="1:11">
      <c r="A134" s="26" t="s">
        <v>11</v>
      </c>
      <c r="B134" s="27">
        <v>67.478583333333333</v>
      </c>
      <c r="C134" s="27">
        <v>63.791366666666669</v>
      </c>
      <c r="D134" s="28">
        <f t="shared" si="29"/>
        <v>42142</v>
      </c>
      <c r="E134" s="26">
        <v>2015138</v>
      </c>
      <c r="F134" s="26" t="s">
        <v>17</v>
      </c>
      <c r="G134" s="29"/>
      <c r="H134" s="51">
        <v>0.28710450000000004</v>
      </c>
      <c r="I134" s="51">
        <v>0.1350958500000001</v>
      </c>
      <c r="J134" s="30"/>
      <c r="K134" s="30"/>
    </row>
    <row r="135" spans="1:11">
      <c r="A135" s="26" t="s">
        <v>11</v>
      </c>
      <c r="B135" s="27">
        <v>67.478583333333333</v>
      </c>
      <c r="C135" s="27">
        <v>63.791366666666669</v>
      </c>
      <c r="D135" s="28">
        <f t="shared" si="29"/>
        <v>42142</v>
      </c>
      <c r="E135" s="26">
        <v>2015138</v>
      </c>
      <c r="F135" s="26" t="s">
        <v>16</v>
      </c>
      <c r="G135" s="26" t="s">
        <v>18</v>
      </c>
      <c r="H135" s="50">
        <v>422.82892265625009</v>
      </c>
      <c r="I135" s="50">
        <v>35.066769960937442</v>
      </c>
      <c r="J135" s="22">
        <v>2.0484661307346617</v>
      </c>
      <c r="K135" s="22">
        <v>0.16988688978034405</v>
      </c>
    </row>
    <row r="136" spans="1:11">
      <c r="A136" s="26" t="s">
        <v>11</v>
      </c>
      <c r="B136" s="27">
        <v>67.478650000000002</v>
      </c>
      <c r="C136" s="27">
        <v>63.790933333333335</v>
      </c>
      <c r="D136" s="28">
        <f t="shared" si="29"/>
        <v>42142</v>
      </c>
      <c r="E136" s="26">
        <v>2015138</v>
      </c>
      <c r="F136" s="26" t="s">
        <v>13</v>
      </c>
      <c r="G136" s="26" t="s">
        <v>18</v>
      </c>
      <c r="H136" s="50">
        <v>1593.8414839285715</v>
      </c>
      <c r="I136" s="50">
        <v>56.312653660713899</v>
      </c>
      <c r="J136" s="22">
        <v>13.51285996446194</v>
      </c>
      <c r="K136" s="22">
        <v>0.47742828306166363</v>
      </c>
    </row>
    <row r="137" spans="1:11">
      <c r="A137" s="14" t="s">
        <v>11</v>
      </c>
      <c r="B137" s="15">
        <v>67.478650000000002</v>
      </c>
      <c r="C137" s="15">
        <v>63.790933333333335</v>
      </c>
      <c r="D137" s="16">
        <f>DATE(2015,5,18)</f>
        <v>42142</v>
      </c>
      <c r="E137" s="14">
        <v>2015138</v>
      </c>
      <c r="F137" s="14" t="s">
        <v>13</v>
      </c>
      <c r="G137" s="14" t="s">
        <v>14</v>
      </c>
      <c r="H137" s="49">
        <v>510.39720000000005</v>
      </c>
      <c r="I137" s="49">
        <v>58.649265000000092</v>
      </c>
      <c r="J137" s="17">
        <v>12.363527202132737</v>
      </c>
      <c r="K137" s="17">
        <v>1.4206813501574704</v>
      </c>
    </row>
    <row r="138" spans="1:11">
      <c r="A138" s="14" t="s">
        <v>11</v>
      </c>
      <c r="B138" s="15">
        <v>67.478650000000002</v>
      </c>
      <c r="C138" s="15">
        <v>63.790933333333335</v>
      </c>
      <c r="D138" s="16">
        <f>DATE(2015,5,18)</f>
        <v>42142</v>
      </c>
      <c r="E138" s="14">
        <v>2015138</v>
      </c>
      <c r="F138" s="14" t="s">
        <v>13</v>
      </c>
      <c r="G138" s="14" t="s">
        <v>15</v>
      </c>
      <c r="H138" s="49">
        <v>10.221484443983405</v>
      </c>
      <c r="I138" s="49">
        <v>2.3163520887448144</v>
      </c>
      <c r="J138" s="17">
        <v>0.59671247870515487</v>
      </c>
      <c r="K138" s="17">
        <v>0.13522460499779684</v>
      </c>
    </row>
    <row r="139" spans="1:11">
      <c r="A139" s="14" t="s">
        <v>11</v>
      </c>
      <c r="B139" s="15">
        <v>67.478583333333333</v>
      </c>
      <c r="C139" s="15">
        <v>63.791366666666669</v>
      </c>
      <c r="D139" s="16">
        <f>DATE(2015,5,18)</f>
        <v>42142</v>
      </c>
      <c r="E139" s="14">
        <v>2015138</v>
      </c>
      <c r="F139" s="14" t="s">
        <v>16</v>
      </c>
      <c r="G139" s="14" t="s">
        <v>14</v>
      </c>
      <c r="H139" s="49">
        <v>143.10179999999997</v>
      </c>
      <c r="I139" s="49">
        <v>28.205066250000051</v>
      </c>
      <c r="J139" s="17">
        <v>3.5097342509644149</v>
      </c>
      <c r="K139" s="17">
        <v>0.6917612990776193</v>
      </c>
    </row>
    <row r="140" spans="1:11">
      <c r="A140" s="14" t="s">
        <v>11</v>
      </c>
      <c r="B140" s="15">
        <v>67.478583333333333</v>
      </c>
      <c r="C140" s="15">
        <v>63.791366666666669</v>
      </c>
      <c r="D140" s="16">
        <f>DATE(2015,5,18)</f>
        <v>42142</v>
      </c>
      <c r="E140" s="14">
        <v>2015138</v>
      </c>
      <c r="F140" s="14" t="s">
        <v>16</v>
      </c>
      <c r="G140" s="14" t="s">
        <v>15</v>
      </c>
      <c r="H140" s="49">
        <v>10.247050063272368</v>
      </c>
      <c r="I140" s="49">
        <v>3.4606723469970362</v>
      </c>
      <c r="J140" s="17">
        <v>0.62768082164327643</v>
      </c>
      <c r="K140" s="17">
        <v>0.21198273149722272</v>
      </c>
    </row>
    <row r="141" spans="1:11">
      <c r="A141" s="26" t="s">
        <v>11</v>
      </c>
      <c r="B141" s="27">
        <f t="shared" ref="B141:B145" si="30">67+(28.784/60)</f>
        <v>67.479733333333328</v>
      </c>
      <c r="C141" s="27">
        <f t="shared" ref="C141:C145" si="31">63+(47.372/60)</f>
        <v>63.789533333333331</v>
      </c>
      <c r="D141" s="28">
        <f>DATE(2015,5,20)</f>
        <v>42144</v>
      </c>
      <c r="E141" s="26">
        <v>2015140</v>
      </c>
      <c r="F141" s="26" t="s">
        <v>12</v>
      </c>
      <c r="G141" s="29">
        <v>1.5</v>
      </c>
      <c r="H141" s="51">
        <v>0.22793399999999997</v>
      </c>
      <c r="I141" s="51">
        <v>0.1362197250000001</v>
      </c>
      <c r="J141" s="30"/>
      <c r="K141" s="30"/>
    </row>
    <row r="142" spans="1:11">
      <c r="A142" s="26" t="s">
        <v>11</v>
      </c>
      <c r="B142" s="27">
        <f t="shared" si="30"/>
        <v>67.479733333333328</v>
      </c>
      <c r="C142" s="27">
        <f t="shared" si="31"/>
        <v>63.789533333333331</v>
      </c>
      <c r="D142" s="28">
        <f t="shared" ref="D142:D148" si="32">DATE(2015,5,20)</f>
        <v>42144</v>
      </c>
      <c r="E142" s="26">
        <v>2015140</v>
      </c>
      <c r="F142" s="26" t="s">
        <v>12</v>
      </c>
      <c r="G142" s="29">
        <v>5</v>
      </c>
      <c r="H142" s="51">
        <v>0.21213899999999999</v>
      </c>
      <c r="I142" s="51">
        <v>0.13542997500000004</v>
      </c>
      <c r="J142" s="30"/>
      <c r="K142" s="30"/>
    </row>
    <row r="143" spans="1:11">
      <c r="A143" s="26" t="s">
        <v>11</v>
      </c>
      <c r="B143" s="27">
        <f t="shared" si="30"/>
        <v>67.479733333333328</v>
      </c>
      <c r="C143" s="27">
        <f t="shared" si="31"/>
        <v>63.789533333333331</v>
      </c>
      <c r="D143" s="28">
        <f t="shared" si="32"/>
        <v>42144</v>
      </c>
      <c r="E143" s="26">
        <v>2015140</v>
      </c>
      <c r="F143" s="26" t="s">
        <v>12</v>
      </c>
      <c r="G143" s="29">
        <v>20</v>
      </c>
      <c r="H143" s="51">
        <v>0.15381900000000004</v>
      </c>
      <c r="I143" s="51">
        <v>0.12385709999999994</v>
      </c>
      <c r="J143" s="30"/>
      <c r="K143" s="30"/>
    </row>
    <row r="144" spans="1:11">
      <c r="A144" s="26" t="s">
        <v>11</v>
      </c>
      <c r="B144" s="27">
        <f t="shared" si="30"/>
        <v>67.479733333333328</v>
      </c>
      <c r="C144" s="27">
        <f t="shared" si="31"/>
        <v>63.789533333333331</v>
      </c>
      <c r="D144" s="28">
        <f t="shared" si="32"/>
        <v>42144</v>
      </c>
      <c r="E144" s="26">
        <v>2015140</v>
      </c>
      <c r="F144" s="26" t="s">
        <v>12</v>
      </c>
      <c r="G144" s="29">
        <v>40</v>
      </c>
      <c r="H144" s="51">
        <v>0.11858399999999998</v>
      </c>
      <c r="I144" s="51">
        <v>9.6306975000000045E-2</v>
      </c>
      <c r="J144" s="30"/>
      <c r="K144" s="30"/>
    </row>
    <row r="145" spans="1:11">
      <c r="A145" s="26" t="s">
        <v>11</v>
      </c>
      <c r="B145" s="27">
        <f t="shared" si="30"/>
        <v>67.479733333333328</v>
      </c>
      <c r="C145" s="27">
        <f t="shared" si="31"/>
        <v>63.789533333333331</v>
      </c>
      <c r="D145" s="28">
        <f t="shared" si="32"/>
        <v>42144</v>
      </c>
      <c r="E145" s="26">
        <v>2015140</v>
      </c>
      <c r="F145" s="26" t="s">
        <v>12</v>
      </c>
      <c r="G145" s="29">
        <v>60</v>
      </c>
      <c r="H145" s="51">
        <v>7.4844000000000008E-2</v>
      </c>
      <c r="I145" s="51">
        <v>5.8307849999999994E-2</v>
      </c>
      <c r="J145" s="30"/>
      <c r="K145" s="30"/>
    </row>
    <row r="146" spans="1:11">
      <c r="A146" s="26" t="s">
        <v>11</v>
      </c>
      <c r="B146" s="27">
        <v>67.478549999999998</v>
      </c>
      <c r="C146" s="27">
        <v>63.791283333333332</v>
      </c>
      <c r="D146" s="28">
        <f t="shared" si="32"/>
        <v>42144</v>
      </c>
      <c r="E146" s="26">
        <v>2015140</v>
      </c>
      <c r="F146" s="26" t="s">
        <v>17</v>
      </c>
      <c r="G146" s="29"/>
      <c r="H146" s="51">
        <v>0.20727899999999999</v>
      </c>
      <c r="I146" s="51">
        <v>0.14502847500000005</v>
      </c>
      <c r="J146" s="30"/>
      <c r="K146" s="30"/>
    </row>
    <row r="147" spans="1:11">
      <c r="A147" s="26" t="s">
        <v>11</v>
      </c>
      <c r="B147" s="27">
        <v>67.478549999999998</v>
      </c>
      <c r="C147" s="27">
        <v>63.791283333333332</v>
      </c>
      <c r="D147" s="28">
        <f t="shared" si="32"/>
        <v>42144</v>
      </c>
      <c r="E147" s="26">
        <v>2015140</v>
      </c>
      <c r="F147" s="26" t="s">
        <v>16</v>
      </c>
      <c r="G147" s="26" t="s">
        <v>18</v>
      </c>
      <c r="H147" s="50">
        <v>66.975908522727266</v>
      </c>
      <c r="I147" s="50">
        <v>7.5150614914772866</v>
      </c>
      <c r="J147" s="22">
        <v>0.44615463877893602</v>
      </c>
      <c r="K147" s="22">
        <v>5.006097892638204E-2</v>
      </c>
    </row>
    <row r="148" spans="1:11">
      <c r="A148" s="26" t="s">
        <v>11</v>
      </c>
      <c r="B148" s="27">
        <v>67.47848333333333</v>
      </c>
      <c r="C148" s="27">
        <v>63.791116666666667</v>
      </c>
      <c r="D148" s="28">
        <f t="shared" si="32"/>
        <v>42144</v>
      </c>
      <c r="E148" s="26">
        <v>2015140</v>
      </c>
      <c r="F148" s="26" t="s">
        <v>13</v>
      </c>
      <c r="G148" s="26" t="s">
        <v>18</v>
      </c>
      <c r="H148" s="50">
        <v>1372.7381343749998</v>
      </c>
      <c r="I148" s="50">
        <v>75.283792031250371</v>
      </c>
      <c r="J148" s="22">
        <v>6.6504617445982275</v>
      </c>
      <c r="K148" s="22">
        <v>0.36472504577143744</v>
      </c>
    </row>
    <row r="149" spans="1:11">
      <c r="A149" s="14" t="s">
        <v>11</v>
      </c>
      <c r="B149" s="15">
        <v>67.47848333333333</v>
      </c>
      <c r="C149" s="15">
        <v>63.791116666666667</v>
      </c>
      <c r="D149" s="16">
        <f>DATE(2015,5,20)</f>
        <v>42144</v>
      </c>
      <c r="E149" s="14">
        <v>2015140</v>
      </c>
      <c r="F149" s="14" t="s">
        <v>13</v>
      </c>
      <c r="G149" s="14" t="s">
        <v>14</v>
      </c>
      <c r="H149" s="49">
        <v>774.72425602409635</v>
      </c>
      <c r="I149" s="49">
        <v>51.257808840361513</v>
      </c>
      <c r="J149" s="17">
        <v>19.470153008308888</v>
      </c>
      <c r="K149" s="17">
        <v>1.2881968948722911</v>
      </c>
    </row>
    <row r="150" spans="1:11">
      <c r="A150" s="14" t="s">
        <v>11</v>
      </c>
      <c r="B150" s="15">
        <v>67.47848333333333</v>
      </c>
      <c r="C150" s="15">
        <v>63.791116666666667</v>
      </c>
      <c r="D150" s="16">
        <f>DATE(2015,5,20)</f>
        <v>42144</v>
      </c>
      <c r="E150" s="14">
        <v>2015140</v>
      </c>
      <c r="F150" s="14" t="s">
        <v>13</v>
      </c>
      <c r="G150" s="14" t="s">
        <v>15</v>
      </c>
      <c r="H150" s="49">
        <v>13.868034545454544</v>
      </c>
      <c r="I150" s="49">
        <v>2.5847745545454579</v>
      </c>
      <c r="J150" s="17">
        <v>0.8314271910162091</v>
      </c>
      <c r="K150" s="17">
        <v>0.15496441404526839</v>
      </c>
    </row>
    <row r="151" spans="1:11">
      <c r="A151" s="14" t="s">
        <v>11</v>
      </c>
      <c r="B151" s="15">
        <v>67.478549999999998</v>
      </c>
      <c r="C151" s="15">
        <v>63.791283333333332</v>
      </c>
      <c r="D151" s="16">
        <f>DATE(2015,5,20)</f>
        <v>42144</v>
      </c>
      <c r="E151" s="14">
        <v>2015140</v>
      </c>
      <c r="F151" s="14" t="s">
        <v>16</v>
      </c>
      <c r="G151" s="14" t="s">
        <v>14</v>
      </c>
      <c r="H151" s="49">
        <v>40.07344354838709</v>
      </c>
      <c r="I151" s="49">
        <v>5.1016576209677558</v>
      </c>
      <c r="J151" s="17">
        <v>1.5046048833341996</v>
      </c>
      <c r="K151" s="17">
        <v>0.1915477755321621</v>
      </c>
    </row>
    <row r="152" spans="1:11">
      <c r="A152" s="14" t="s">
        <v>11</v>
      </c>
      <c r="B152" s="15">
        <v>67.478549999999998</v>
      </c>
      <c r="C152" s="15">
        <v>63.791283333333332</v>
      </c>
      <c r="D152" s="16">
        <f>DATE(2015,5,20)</f>
        <v>42144</v>
      </c>
      <c r="E152" s="14">
        <v>2015140</v>
      </c>
      <c r="F152" s="14" t="s">
        <v>16</v>
      </c>
      <c r="G152" s="14" t="s">
        <v>15</v>
      </c>
      <c r="H152" s="49">
        <v>41.024292750000001</v>
      </c>
      <c r="I152" s="49">
        <v>3.8987840362500044</v>
      </c>
      <c r="J152" s="17">
        <v>3.726545908972084</v>
      </c>
      <c r="K152" s="17">
        <v>0.35415595800254529</v>
      </c>
    </row>
    <row r="153" spans="1:11">
      <c r="A153" s="14" t="s">
        <v>11</v>
      </c>
      <c r="B153" s="15">
        <v>67.47848333333333</v>
      </c>
      <c r="C153" s="15">
        <v>63.791116666666667</v>
      </c>
      <c r="D153" s="16">
        <f>DATE(2015,5,21)</f>
        <v>42145</v>
      </c>
      <c r="E153" s="14">
        <v>2015141</v>
      </c>
      <c r="F153" s="14" t="s">
        <v>13</v>
      </c>
      <c r="G153" s="14" t="s">
        <v>18</v>
      </c>
      <c r="H153" s="52">
        <v>1535.932125</v>
      </c>
      <c r="I153" s="52">
        <v>218.88645187500015</v>
      </c>
      <c r="J153" s="31">
        <v>7.4410825953069644</v>
      </c>
      <c r="K153" s="31">
        <v>1.060432385575345</v>
      </c>
    </row>
    <row r="154" spans="1:11">
      <c r="A154" s="14" t="s">
        <v>11</v>
      </c>
      <c r="B154" s="15">
        <v>67.478549999999998</v>
      </c>
      <c r="C154" s="15">
        <v>63.791283333333332</v>
      </c>
      <c r="D154" s="16">
        <f>DATE(2015,5,21)</f>
        <v>42145</v>
      </c>
      <c r="E154" s="14">
        <v>2015141</v>
      </c>
      <c r="F154" s="14" t="s">
        <v>16</v>
      </c>
      <c r="G154" s="14" t="s">
        <v>18</v>
      </c>
      <c r="H154" s="49">
        <v>312.26112828947367</v>
      </c>
      <c r="I154" s="49">
        <v>36.430278898026273</v>
      </c>
      <c r="J154" s="17">
        <v>1.7964521093017307</v>
      </c>
      <c r="K154" s="17">
        <v>0.20958500895487794</v>
      </c>
    </row>
    <row r="155" spans="1:11">
      <c r="A155" s="26" t="s">
        <v>11</v>
      </c>
      <c r="B155" s="27">
        <f t="shared" ref="B155:B159" si="33">67+(28.784/60)</f>
        <v>67.479733333333328</v>
      </c>
      <c r="C155" s="27">
        <f t="shared" ref="C155:C159" si="34">63+(47.372/60)</f>
        <v>63.789533333333331</v>
      </c>
      <c r="D155" s="28">
        <f>DATE(2015,5,22)</f>
        <v>42146</v>
      </c>
      <c r="E155" s="26">
        <v>2015142</v>
      </c>
      <c r="F155" s="26" t="s">
        <v>12</v>
      </c>
      <c r="G155" s="29">
        <v>1.5</v>
      </c>
      <c r="H155" s="51">
        <v>0.19646550000000007</v>
      </c>
      <c r="I155" s="51">
        <v>0.13511103749999998</v>
      </c>
      <c r="J155" s="30"/>
      <c r="K155" s="30"/>
    </row>
    <row r="156" spans="1:11">
      <c r="A156" s="26" t="s">
        <v>11</v>
      </c>
      <c r="B156" s="27">
        <f t="shared" si="33"/>
        <v>67.479733333333328</v>
      </c>
      <c r="C156" s="27">
        <f t="shared" si="34"/>
        <v>63.789533333333331</v>
      </c>
      <c r="D156" s="28">
        <f t="shared" ref="D156:D162" si="35">DATE(2015,5,22)</f>
        <v>42146</v>
      </c>
      <c r="E156" s="26">
        <v>2015142</v>
      </c>
      <c r="F156" s="26" t="s">
        <v>12</v>
      </c>
      <c r="G156" s="29">
        <v>5</v>
      </c>
      <c r="H156" s="51">
        <v>0.18067050000000007</v>
      </c>
      <c r="I156" s="51">
        <v>0.10825953749999997</v>
      </c>
      <c r="J156" s="30"/>
      <c r="K156" s="30"/>
    </row>
    <row r="157" spans="1:11">
      <c r="A157" s="26" t="s">
        <v>11</v>
      </c>
      <c r="B157" s="27">
        <f t="shared" si="33"/>
        <v>67.479733333333328</v>
      </c>
      <c r="C157" s="27">
        <f t="shared" si="34"/>
        <v>63.789533333333331</v>
      </c>
      <c r="D157" s="28">
        <f t="shared" si="35"/>
        <v>42146</v>
      </c>
      <c r="E157" s="26">
        <v>2015142</v>
      </c>
      <c r="F157" s="26" t="s">
        <v>12</v>
      </c>
      <c r="G157" s="29">
        <v>20</v>
      </c>
      <c r="H157" s="51">
        <v>0.1612305</v>
      </c>
      <c r="I157" s="51">
        <v>0.11348403750000005</v>
      </c>
      <c r="J157" s="30"/>
      <c r="K157" s="30"/>
    </row>
    <row r="158" spans="1:11">
      <c r="A158" s="26" t="s">
        <v>11</v>
      </c>
      <c r="B158" s="27">
        <f t="shared" si="33"/>
        <v>67.479733333333328</v>
      </c>
      <c r="C158" s="27">
        <f t="shared" si="34"/>
        <v>63.789533333333331</v>
      </c>
      <c r="D158" s="28">
        <f t="shared" si="35"/>
        <v>42146</v>
      </c>
      <c r="E158" s="26">
        <v>2015142</v>
      </c>
      <c r="F158" s="26" t="s">
        <v>12</v>
      </c>
      <c r="G158" s="29">
        <v>40</v>
      </c>
      <c r="H158" s="51">
        <v>0.11020050000000001</v>
      </c>
      <c r="I158" s="51">
        <v>8.0405662500000016E-2</v>
      </c>
      <c r="J158" s="30"/>
      <c r="K158" s="30"/>
    </row>
    <row r="159" spans="1:11">
      <c r="A159" s="26" t="s">
        <v>11</v>
      </c>
      <c r="B159" s="27">
        <f t="shared" si="33"/>
        <v>67.479733333333328</v>
      </c>
      <c r="C159" s="27">
        <f t="shared" si="34"/>
        <v>63.789533333333331</v>
      </c>
      <c r="D159" s="28">
        <f t="shared" si="35"/>
        <v>42146</v>
      </c>
      <c r="E159" s="26">
        <v>2015142</v>
      </c>
      <c r="F159" s="26" t="s">
        <v>12</v>
      </c>
      <c r="G159" s="29">
        <v>60</v>
      </c>
      <c r="H159" s="51">
        <v>6.3180000000000014E-2</v>
      </c>
      <c r="I159" s="51">
        <v>4.2251624999999987E-2</v>
      </c>
      <c r="J159" s="30"/>
      <c r="K159" s="30"/>
    </row>
    <row r="160" spans="1:11">
      <c r="A160" s="26" t="s">
        <v>11</v>
      </c>
      <c r="B160" s="27">
        <v>67.478549999999998</v>
      </c>
      <c r="C160" s="27">
        <v>63.791283333333332</v>
      </c>
      <c r="D160" s="28">
        <f t="shared" si="35"/>
        <v>42146</v>
      </c>
      <c r="E160" s="26">
        <v>2015142</v>
      </c>
      <c r="F160" s="26" t="s">
        <v>17</v>
      </c>
      <c r="G160" s="29"/>
      <c r="H160" s="51">
        <v>1.2051584999999998</v>
      </c>
      <c r="I160" s="51">
        <v>0.1143952875000001</v>
      </c>
      <c r="J160" s="30"/>
      <c r="K160" s="30"/>
    </row>
    <row r="161" spans="1:11">
      <c r="A161" s="26" t="s">
        <v>11</v>
      </c>
      <c r="B161" s="27">
        <v>67.478549999999998</v>
      </c>
      <c r="C161" s="27">
        <v>63.791283333333332</v>
      </c>
      <c r="D161" s="28">
        <f t="shared" si="35"/>
        <v>42146</v>
      </c>
      <c r="E161" s="26">
        <v>2015142</v>
      </c>
      <c r="F161" s="26" t="s">
        <v>16</v>
      </c>
      <c r="G161" s="26" t="s">
        <v>18</v>
      </c>
      <c r="H161" s="50">
        <v>980.74483487394969</v>
      </c>
      <c r="I161" s="50">
        <v>176.19109875000035</v>
      </c>
      <c r="J161" s="22">
        <v>10.096690996412171</v>
      </c>
      <c r="K161" s="22">
        <v>1.8138735144353177</v>
      </c>
    </row>
    <row r="162" spans="1:11">
      <c r="A162" s="26" t="s">
        <v>11</v>
      </c>
      <c r="B162" s="27">
        <v>67.4786</v>
      </c>
      <c r="C162" s="27">
        <v>63.790466666666667</v>
      </c>
      <c r="D162" s="28">
        <f t="shared" si="35"/>
        <v>42146</v>
      </c>
      <c r="E162" s="26">
        <v>2015142</v>
      </c>
      <c r="F162" s="26" t="s">
        <v>13</v>
      </c>
      <c r="G162" s="26" t="s">
        <v>18</v>
      </c>
      <c r="H162" s="50">
        <v>1554.112330495356</v>
      </c>
      <c r="I162" s="50">
        <v>215.6640563660994</v>
      </c>
      <c r="J162" s="22">
        <v>8.9408771098209243</v>
      </c>
      <c r="K162" s="22">
        <v>1.240724873703426</v>
      </c>
    </row>
    <row r="163" spans="1:11">
      <c r="A163" s="14" t="s">
        <v>11</v>
      </c>
      <c r="B163" s="15">
        <v>67.4786</v>
      </c>
      <c r="C163" s="15">
        <v>63.790466666666667</v>
      </c>
      <c r="D163" s="16">
        <f>DATE(2015,5,22)</f>
        <v>42146</v>
      </c>
      <c r="E163" s="14">
        <v>2015142</v>
      </c>
      <c r="F163" s="14" t="s">
        <v>13</v>
      </c>
      <c r="G163" s="14" t="s">
        <v>14</v>
      </c>
      <c r="H163" s="49">
        <v>845.9802000000002</v>
      </c>
      <c r="I163" s="49">
        <v>82.623644999999925</v>
      </c>
      <c r="J163" s="17">
        <v>20.492469815989772</v>
      </c>
      <c r="K163" s="17">
        <v>2.0014210158222996</v>
      </c>
    </row>
    <row r="164" spans="1:11">
      <c r="A164" s="14" t="s">
        <v>11</v>
      </c>
      <c r="B164" s="15">
        <v>67.4786</v>
      </c>
      <c r="C164" s="15">
        <v>63.790466666666667</v>
      </c>
      <c r="D164" s="16">
        <f>DATE(2015,5,22)</f>
        <v>42146</v>
      </c>
      <c r="E164" s="14">
        <v>2015142</v>
      </c>
      <c r="F164" s="14" t="s">
        <v>13</v>
      </c>
      <c r="G164" s="14" t="s">
        <v>15</v>
      </c>
      <c r="H164" s="49">
        <v>16.975096147058828</v>
      </c>
      <c r="I164" s="49">
        <v>3.6312908095588208</v>
      </c>
      <c r="J164" s="17">
        <v>1.0485436843718972</v>
      </c>
      <c r="K164" s="17">
        <v>0.22430312096584673</v>
      </c>
    </row>
    <row r="165" spans="1:11">
      <c r="A165" s="14" t="s">
        <v>11</v>
      </c>
      <c r="B165" s="15">
        <v>67.478516666666664</v>
      </c>
      <c r="C165" s="15">
        <v>63.790566666666663</v>
      </c>
      <c r="D165" s="16">
        <f>DATE(2015,5,22)</f>
        <v>42146</v>
      </c>
      <c r="E165" s="14">
        <v>2015142</v>
      </c>
      <c r="F165" s="14" t="s">
        <v>16</v>
      </c>
      <c r="G165" s="14" t="s">
        <v>14</v>
      </c>
      <c r="H165" s="49">
        <v>334.80754411764707</v>
      </c>
      <c r="I165" s="49">
        <v>31.94190330882358</v>
      </c>
      <c r="J165" s="17">
        <v>8.6170433838124438</v>
      </c>
      <c r="K165" s="17">
        <v>0.82209846047243651</v>
      </c>
    </row>
    <row r="166" spans="1:11">
      <c r="A166" s="14" t="s">
        <v>11</v>
      </c>
      <c r="B166" s="15">
        <v>67.478516666666664</v>
      </c>
      <c r="C166" s="15">
        <v>63.790566666666663</v>
      </c>
      <c r="D166" s="16">
        <f>DATE(2015,5,22)</f>
        <v>42146</v>
      </c>
      <c r="E166" s="14">
        <v>2015142</v>
      </c>
      <c r="F166" s="14" t="s">
        <v>16</v>
      </c>
      <c r="G166" s="14" t="s">
        <v>15</v>
      </c>
      <c r="H166" s="49">
        <v>7.2050646847195345</v>
      </c>
      <c r="I166" s="49">
        <v>2.7114490627659587</v>
      </c>
      <c r="J166" s="17">
        <v>0.45116202475359474</v>
      </c>
      <c r="K166" s="17">
        <v>0.16978374278416977</v>
      </c>
    </row>
    <row r="167" spans="1:11">
      <c r="A167" s="26" t="s">
        <v>11</v>
      </c>
      <c r="B167" s="27">
        <f t="shared" ref="B167:B171" si="36">67+(28.784/60)</f>
        <v>67.479733333333328</v>
      </c>
      <c r="C167" s="27">
        <f t="shared" ref="C167:C171" si="37">63+(47.372/60)</f>
        <v>63.789533333333331</v>
      </c>
      <c r="D167" s="28">
        <f>DATE(2015,5,25)</f>
        <v>42149</v>
      </c>
      <c r="E167" s="26">
        <v>2015145</v>
      </c>
      <c r="F167" s="26" t="s">
        <v>12</v>
      </c>
      <c r="G167" s="29">
        <v>1.5</v>
      </c>
      <c r="H167" s="51">
        <v>0.18382949999999995</v>
      </c>
      <c r="I167" s="51">
        <v>0.13815157500000008</v>
      </c>
      <c r="J167" s="30"/>
      <c r="K167" s="30"/>
    </row>
    <row r="168" spans="1:11">
      <c r="A168" s="26" t="s">
        <v>11</v>
      </c>
      <c r="B168" s="27">
        <f t="shared" si="36"/>
        <v>67.479733333333328</v>
      </c>
      <c r="C168" s="27">
        <f t="shared" si="37"/>
        <v>63.789533333333331</v>
      </c>
      <c r="D168" s="28">
        <f t="shared" ref="D168:D174" si="38">DATE(2015,5,25)</f>
        <v>42149</v>
      </c>
      <c r="E168" s="26">
        <v>2015145</v>
      </c>
      <c r="F168" s="26" t="s">
        <v>12</v>
      </c>
      <c r="G168" s="29">
        <v>5</v>
      </c>
      <c r="H168" s="51">
        <v>0.16317449999999992</v>
      </c>
      <c r="I168" s="51">
        <v>0.12563707500000015</v>
      </c>
      <c r="J168" s="30"/>
      <c r="K168" s="30"/>
    </row>
    <row r="169" spans="1:11">
      <c r="A169" s="26" t="s">
        <v>11</v>
      </c>
      <c r="B169" s="27">
        <f t="shared" si="36"/>
        <v>67.479733333333328</v>
      </c>
      <c r="C169" s="27">
        <f t="shared" si="37"/>
        <v>63.789533333333331</v>
      </c>
      <c r="D169" s="28">
        <f t="shared" si="38"/>
        <v>42149</v>
      </c>
      <c r="E169" s="26">
        <v>2015145</v>
      </c>
      <c r="F169" s="26" t="s">
        <v>12</v>
      </c>
      <c r="G169" s="29">
        <v>20</v>
      </c>
      <c r="H169" s="51">
        <v>0.10606950000000004</v>
      </c>
      <c r="I169" s="51">
        <v>8.3233574999999962E-2</v>
      </c>
      <c r="J169" s="30"/>
      <c r="K169" s="30"/>
    </row>
    <row r="170" spans="1:11">
      <c r="A170" s="26" t="s">
        <v>11</v>
      </c>
      <c r="B170" s="27">
        <f t="shared" si="36"/>
        <v>67.479733333333328</v>
      </c>
      <c r="C170" s="27">
        <f t="shared" si="37"/>
        <v>63.789533333333331</v>
      </c>
      <c r="D170" s="28">
        <f t="shared" si="38"/>
        <v>42149</v>
      </c>
      <c r="E170" s="26">
        <v>2015145</v>
      </c>
      <c r="F170" s="26" t="s">
        <v>12</v>
      </c>
      <c r="G170" s="29">
        <v>40</v>
      </c>
      <c r="H170" s="51">
        <v>5.868449999999998E-2</v>
      </c>
      <c r="I170" s="51">
        <v>6.0725700000000042E-2</v>
      </c>
      <c r="J170" s="30"/>
      <c r="K170" s="30"/>
    </row>
    <row r="171" spans="1:11">
      <c r="A171" s="26" t="s">
        <v>11</v>
      </c>
      <c r="B171" s="27">
        <f t="shared" si="36"/>
        <v>67.479733333333328</v>
      </c>
      <c r="C171" s="27">
        <f t="shared" si="37"/>
        <v>63.789533333333331</v>
      </c>
      <c r="D171" s="28">
        <f t="shared" si="38"/>
        <v>42149</v>
      </c>
      <c r="E171" s="26">
        <v>2015145</v>
      </c>
      <c r="F171" s="26" t="s">
        <v>12</v>
      </c>
      <c r="G171" s="29">
        <v>60</v>
      </c>
      <c r="H171" s="51">
        <v>5.868449999999998E-2</v>
      </c>
      <c r="I171" s="51">
        <v>5.4802575000000027E-2</v>
      </c>
      <c r="J171" s="30"/>
      <c r="K171" s="30"/>
    </row>
    <row r="172" spans="1:11">
      <c r="A172" s="26" t="s">
        <v>11</v>
      </c>
      <c r="B172" s="27">
        <v>67.478350000000006</v>
      </c>
      <c r="C172" s="27">
        <v>63.790966666666669</v>
      </c>
      <c r="D172" s="28">
        <f t="shared" si="38"/>
        <v>42149</v>
      </c>
      <c r="E172" s="26">
        <v>2015145</v>
      </c>
      <c r="F172" s="26" t="s">
        <v>17</v>
      </c>
      <c r="G172" s="29"/>
      <c r="H172" s="51">
        <v>0.17775449999999995</v>
      </c>
      <c r="I172" s="51">
        <v>0.12290332500000013</v>
      </c>
      <c r="J172" s="30"/>
      <c r="K172" s="30"/>
    </row>
    <row r="173" spans="1:11">
      <c r="A173" s="26" t="s">
        <v>11</v>
      </c>
      <c r="B173" s="27">
        <v>67.478350000000006</v>
      </c>
      <c r="C173" s="27">
        <v>63.790966666666669</v>
      </c>
      <c r="D173" s="28">
        <f t="shared" si="38"/>
        <v>42149</v>
      </c>
      <c r="E173" s="26">
        <v>2015145</v>
      </c>
      <c r="F173" s="26" t="s">
        <v>16</v>
      </c>
      <c r="G173" s="26" t="s">
        <v>18</v>
      </c>
      <c r="H173" s="50">
        <v>965.80680000000007</v>
      </c>
      <c r="I173" s="50">
        <v>54.29748</v>
      </c>
      <c r="J173" s="22">
        <v>5.2638909360319248</v>
      </c>
      <c r="K173" s="22">
        <v>0.29593497666549323</v>
      </c>
    </row>
    <row r="174" spans="1:11">
      <c r="A174" s="26" t="s">
        <v>11</v>
      </c>
      <c r="B174" s="27">
        <v>67.478333333333339</v>
      </c>
      <c r="C174" s="27">
        <v>63.790583333333331</v>
      </c>
      <c r="D174" s="28">
        <f t="shared" si="38"/>
        <v>42149</v>
      </c>
      <c r="E174" s="26">
        <v>2015145</v>
      </c>
      <c r="F174" s="26" t="s">
        <v>13</v>
      </c>
      <c r="G174" s="26" t="s">
        <v>18</v>
      </c>
      <c r="H174" s="50">
        <v>2102.1543409090909</v>
      </c>
      <c r="I174" s="50">
        <v>45.096934090908988</v>
      </c>
      <c r="J174" s="22">
        <v>25.460604385085734</v>
      </c>
      <c r="K174" s="22">
        <v>0.54619928495467884</v>
      </c>
    </row>
    <row r="175" spans="1:11">
      <c r="A175" s="14" t="s">
        <v>11</v>
      </c>
      <c r="B175" s="15">
        <v>67.478333333333339</v>
      </c>
      <c r="C175" s="15">
        <v>63.790583333333331</v>
      </c>
      <c r="D175" s="16">
        <f>DATE(2015,5,25)</f>
        <v>42149</v>
      </c>
      <c r="E175" s="14">
        <v>2015145</v>
      </c>
      <c r="F175" s="14" t="s">
        <v>13</v>
      </c>
      <c r="G175" s="14" t="s">
        <v>14</v>
      </c>
      <c r="H175" s="49">
        <v>623.10823714285721</v>
      </c>
      <c r="I175" s="49">
        <v>24.637605107142914</v>
      </c>
      <c r="J175" s="17">
        <v>16.508805996621611</v>
      </c>
      <c r="K175" s="17">
        <v>0.65275568302581333</v>
      </c>
    </row>
    <row r="176" spans="1:11">
      <c r="A176" s="14" t="s">
        <v>11</v>
      </c>
      <c r="B176" s="15">
        <v>67.478333333333339</v>
      </c>
      <c r="C176" s="15">
        <v>63.790583333333331</v>
      </c>
      <c r="D176" s="16">
        <f>DATE(2015,5,25)</f>
        <v>42149</v>
      </c>
      <c r="E176" s="14">
        <v>2015145</v>
      </c>
      <c r="F176" s="14" t="s">
        <v>13</v>
      </c>
      <c r="G176" s="14" t="s">
        <v>15</v>
      </c>
      <c r="H176" s="49">
        <v>7.0151449090909104</v>
      </c>
      <c r="I176" s="49">
        <v>1.1716584647727268</v>
      </c>
      <c r="J176" s="17">
        <v>0.46730824738798177</v>
      </c>
      <c r="K176" s="17">
        <v>7.8049088194984989E-2</v>
      </c>
    </row>
    <row r="177" spans="1:11">
      <c r="A177" s="14" t="s">
        <v>11</v>
      </c>
      <c r="B177" s="15">
        <v>67.478350000000006</v>
      </c>
      <c r="C177" s="15">
        <v>63.790966666666669</v>
      </c>
      <c r="D177" s="16">
        <f>DATE(2015,5,25)</f>
        <v>42149</v>
      </c>
      <c r="E177" s="14">
        <v>2015145</v>
      </c>
      <c r="F177" s="14" t="s">
        <v>16</v>
      </c>
      <c r="G177" s="14" t="s">
        <v>14</v>
      </c>
      <c r="H177" s="49">
        <v>242.98542000000006</v>
      </c>
      <c r="I177" s="49">
        <v>44.151095249999976</v>
      </c>
      <c r="J177" s="17">
        <v>7.3573994182659312</v>
      </c>
      <c r="K177" s="17">
        <v>1.3368589872929555</v>
      </c>
    </row>
    <row r="178" spans="1:11">
      <c r="A178" s="14" t="s">
        <v>11</v>
      </c>
      <c r="B178" s="15">
        <v>67.478350000000006</v>
      </c>
      <c r="C178" s="15">
        <v>63.790966666666669</v>
      </c>
      <c r="D178" s="16">
        <f>DATE(2015,5,25)</f>
        <v>42149</v>
      </c>
      <c r="E178" s="14">
        <v>2015145</v>
      </c>
      <c r="F178" s="14" t="s">
        <v>16</v>
      </c>
      <c r="G178" s="14" t="s">
        <v>15</v>
      </c>
      <c r="H178" s="49">
        <v>4.4237272500000007</v>
      </c>
      <c r="I178" s="49">
        <v>2.0516967200892862</v>
      </c>
      <c r="J178" s="17">
        <v>0.27003682214416708</v>
      </c>
      <c r="K178" s="17">
        <v>0.12524137022609649</v>
      </c>
    </row>
    <row r="179" spans="1:11">
      <c r="A179" s="26" t="s">
        <v>11</v>
      </c>
      <c r="B179" s="27">
        <f t="shared" ref="B179:B183" si="39">67+(28.784/60)</f>
        <v>67.479733333333328</v>
      </c>
      <c r="C179" s="27">
        <f t="shared" ref="C179:C183" si="40">63+(47.372/60)</f>
        <v>63.789533333333331</v>
      </c>
      <c r="D179" s="28">
        <f>DATE(2015,5,27)</f>
        <v>42151</v>
      </c>
      <c r="E179" s="26">
        <v>2015147</v>
      </c>
      <c r="F179" s="26" t="s">
        <v>12</v>
      </c>
      <c r="G179" s="29">
        <v>1.5</v>
      </c>
      <c r="H179" s="51">
        <v>0.29585249999999996</v>
      </c>
      <c r="I179" s="51">
        <v>0.19410840000000015</v>
      </c>
      <c r="J179" s="30"/>
      <c r="K179" s="30"/>
    </row>
    <row r="180" spans="1:11">
      <c r="A180" s="26" t="s">
        <v>11</v>
      </c>
      <c r="B180" s="27">
        <f t="shared" si="39"/>
        <v>67.479733333333328</v>
      </c>
      <c r="C180" s="27">
        <f t="shared" si="40"/>
        <v>63.789533333333331</v>
      </c>
      <c r="D180" s="28">
        <f t="shared" ref="D180:D190" si="41">DATE(2015,5,27)</f>
        <v>42151</v>
      </c>
      <c r="E180" s="26">
        <v>2015147</v>
      </c>
      <c r="F180" s="26" t="s">
        <v>12</v>
      </c>
      <c r="G180" s="29">
        <v>5</v>
      </c>
      <c r="H180" s="51">
        <v>0.15491249999999995</v>
      </c>
      <c r="I180" s="51">
        <v>0.12655440000000007</v>
      </c>
      <c r="J180" s="30"/>
      <c r="K180" s="30"/>
    </row>
    <row r="181" spans="1:11">
      <c r="A181" s="26" t="s">
        <v>11</v>
      </c>
      <c r="B181" s="27">
        <f t="shared" si="39"/>
        <v>67.479733333333328</v>
      </c>
      <c r="C181" s="27">
        <f t="shared" si="40"/>
        <v>63.789533333333331</v>
      </c>
      <c r="D181" s="28">
        <f t="shared" si="41"/>
        <v>42151</v>
      </c>
      <c r="E181" s="26">
        <v>2015147</v>
      </c>
      <c r="F181" s="26" t="s">
        <v>12</v>
      </c>
      <c r="G181" s="29">
        <v>20</v>
      </c>
      <c r="H181" s="51">
        <v>5.77125E-2</v>
      </c>
      <c r="I181" s="51">
        <v>7.0937775000000008E-2</v>
      </c>
      <c r="J181" s="30"/>
      <c r="K181" s="30"/>
    </row>
    <row r="182" spans="1:11">
      <c r="A182" s="26" t="s">
        <v>11</v>
      </c>
      <c r="B182" s="27">
        <f t="shared" si="39"/>
        <v>67.479733333333328</v>
      </c>
      <c r="C182" s="27">
        <f t="shared" si="40"/>
        <v>63.789533333333331</v>
      </c>
      <c r="D182" s="28">
        <f t="shared" si="41"/>
        <v>42151</v>
      </c>
      <c r="E182" s="26">
        <v>2015147</v>
      </c>
      <c r="F182" s="26" t="s">
        <v>12</v>
      </c>
      <c r="G182" s="29">
        <v>40</v>
      </c>
      <c r="H182" s="51">
        <v>4.4347500000000005E-2</v>
      </c>
      <c r="I182" s="51">
        <v>5.3502525000000016E-2</v>
      </c>
      <c r="J182" s="30"/>
      <c r="K182" s="30"/>
    </row>
    <row r="183" spans="1:11">
      <c r="A183" s="26" t="s">
        <v>11</v>
      </c>
      <c r="B183" s="27">
        <f t="shared" si="39"/>
        <v>67.479733333333328</v>
      </c>
      <c r="C183" s="27">
        <f t="shared" si="40"/>
        <v>63.789533333333331</v>
      </c>
      <c r="D183" s="28">
        <f t="shared" si="41"/>
        <v>42151</v>
      </c>
      <c r="E183" s="26">
        <v>2015147</v>
      </c>
      <c r="F183" s="26" t="s">
        <v>12</v>
      </c>
      <c r="G183" s="29">
        <v>60</v>
      </c>
      <c r="H183" s="51">
        <v>4.0823999999999992E-2</v>
      </c>
      <c r="I183" s="51">
        <v>5.4538312500000019E-2</v>
      </c>
      <c r="J183" s="30"/>
      <c r="K183" s="30"/>
    </row>
    <row r="184" spans="1:11">
      <c r="A184" s="26" t="s">
        <v>11</v>
      </c>
      <c r="B184" s="27">
        <v>67.478250000000003</v>
      </c>
      <c r="C184" s="27">
        <v>63.790933333333335</v>
      </c>
      <c r="D184" s="28">
        <f t="shared" si="41"/>
        <v>42151</v>
      </c>
      <c r="E184" s="26">
        <v>2015147</v>
      </c>
      <c r="F184" s="26" t="s">
        <v>17</v>
      </c>
      <c r="G184" s="29"/>
      <c r="H184" s="51">
        <v>0.30678750000000005</v>
      </c>
      <c r="I184" s="51">
        <v>0.17132714999999998</v>
      </c>
      <c r="J184" s="30"/>
      <c r="K184" s="30"/>
    </row>
    <row r="185" spans="1:11">
      <c r="A185" s="26" t="s">
        <v>11</v>
      </c>
      <c r="B185" s="27">
        <v>67.478250000000003</v>
      </c>
      <c r="C185" s="27">
        <v>63.790933333333335</v>
      </c>
      <c r="D185" s="28">
        <f t="shared" si="41"/>
        <v>42151</v>
      </c>
      <c r="E185" s="26">
        <v>2015147</v>
      </c>
      <c r="F185" s="26" t="s">
        <v>16</v>
      </c>
      <c r="G185" s="26" t="s">
        <v>18</v>
      </c>
      <c r="H185" s="50">
        <v>3053.1500284090916</v>
      </c>
      <c r="I185" s="50">
        <v>194.50210142045469</v>
      </c>
      <c r="J185" s="22">
        <v>32.356408401020445</v>
      </c>
      <c r="K185" s="22">
        <v>2.0612774904141324</v>
      </c>
    </row>
    <row r="186" spans="1:11">
      <c r="A186" s="26" t="s">
        <v>11</v>
      </c>
      <c r="B186" s="27">
        <v>67.478216666666668</v>
      </c>
      <c r="C186" s="27">
        <v>63.790683333333334</v>
      </c>
      <c r="D186" s="28">
        <f t="shared" si="41"/>
        <v>42151</v>
      </c>
      <c r="E186" s="26">
        <v>2015147</v>
      </c>
      <c r="F186" s="26" t="s">
        <v>13</v>
      </c>
      <c r="G186" s="26" t="s">
        <v>18</v>
      </c>
      <c r="H186" s="50">
        <v>2579.6302875000001</v>
      </c>
      <c r="I186" s="50">
        <v>92.139767999999904</v>
      </c>
      <c r="J186" s="22">
        <v>15.621818277486506</v>
      </c>
      <c r="K186" s="22">
        <v>0.55798333536420175</v>
      </c>
    </row>
    <row r="187" spans="1:11">
      <c r="A187" s="14" t="s">
        <v>11</v>
      </c>
      <c r="B187" s="15">
        <v>67.478216666666668</v>
      </c>
      <c r="C187" s="15">
        <v>63.790683333333334</v>
      </c>
      <c r="D187" s="16">
        <f t="shared" si="41"/>
        <v>42151</v>
      </c>
      <c r="E187" s="14">
        <v>2015147</v>
      </c>
      <c r="F187" s="14" t="s">
        <v>13</v>
      </c>
      <c r="G187" s="14" t="s">
        <v>14</v>
      </c>
      <c r="H187" s="49">
        <v>1080.8406346153845</v>
      </c>
      <c r="I187" s="49">
        <v>149.9619591346154</v>
      </c>
      <c r="J187" s="17">
        <v>31.908794568614336</v>
      </c>
      <c r="K187" s="17">
        <v>4.42720711442918</v>
      </c>
    </row>
    <row r="188" spans="1:11">
      <c r="A188" s="14" t="s">
        <v>11</v>
      </c>
      <c r="B188" s="15">
        <v>67.478216666666668</v>
      </c>
      <c r="C188" s="15">
        <v>63.790683333333334</v>
      </c>
      <c r="D188" s="16">
        <f t="shared" si="41"/>
        <v>42151</v>
      </c>
      <c r="E188" s="14">
        <v>2015147</v>
      </c>
      <c r="F188" s="14" t="s">
        <v>13</v>
      </c>
      <c r="G188" s="14" t="s">
        <v>15</v>
      </c>
      <c r="H188" s="49">
        <v>11.29045114285714</v>
      </c>
      <c r="I188" s="49">
        <v>2.9705158928571462</v>
      </c>
      <c r="J188" s="17">
        <v>0.71791777962593695</v>
      </c>
      <c r="K188" s="17">
        <v>0.18888405318442322</v>
      </c>
    </row>
    <row r="189" spans="1:11">
      <c r="A189" s="14" t="s">
        <v>11</v>
      </c>
      <c r="B189" s="15">
        <v>67.478250000000003</v>
      </c>
      <c r="C189" s="15">
        <v>63.790933333333335</v>
      </c>
      <c r="D189" s="16">
        <f t="shared" si="41"/>
        <v>42151</v>
      </c>
      <c r="E189" s="14">
        <v>2015147</v>
      </c>
      <c r="F189" s="14" t="s">
        <v>16</v>
      </c>
      <c r="G189" s="14" t="s">
        <v>14</v>
      </c>
      <c r="H189" s="49">
        <v>1238.1700499999999</v>
      </c>
      <c r="I189" s="49">
        <v>86.680258223684405</v>
      </c>
      <c r="J189" s="17">
        <v>35.616235843718869</v>
      </c>
      <c r="K189" s="17">
        <v>2.493376834538354</v>
      </c>
    </row>
    <row r="190" spans="1:11">
      <c r="A190" s="14" t="s">
        <v>11</v>
      </c>
      <c r="B190" s="15">
        <v>67.478250000000003</v>
      </c>
      <c r="C190" s="15">
        <v>63.790933333333335</v>
      </c>
      <c r="D190" s="16">
        <f t="shared" si="41"/>
        <v>42151</v>
      </c>
      <c r="E190" s="14">
        <v>2015147</v>
      </c>
      <c r="F190" s="14" t="s">
        <v>16</v>
      </c>
      <c r="G190" s="14" t="s">
        <v>15</v>
      </c>
      <c r="H190" s="49">
        <v>40.435744443037969</v>
      </c>
      <c r="I190" s="49">
        <v>6.6572829825949382</v>
      </c>
      <c r="J190" s="17">
        <v>2.4181133881146275</v>
      </c>
      <c r="K190" s="17">
        <v>0.39811472078516869</v>
      </c>
    </row>
    <row r="191" spans="1:11">
      <c r="A191" s="26" t="s">
        <v>11</v>
      </c>
      <c r="B191" s="27">
        <f t="shared" ref="B191:B195" si="42">67+(28.784/60)</f>
        <v>67.479733333333328</v>
      </c>
      <c r="C191" s="27">
        <f t="shared" ref="C191:C195" si="43">63+(47.372/60)</f>
        <v>63.789533333333331</v>
      </c>
      <c r="D191" s="28">
        <f>DATE(2015,5,29)</f>
        <v>42153</v>
      </c>
      <c r="E191" s="26">
        <v>2015149</v>
      </c>
      <c r="F191" s="26" t="s">
        <v>12</v>
      </c>
      <c r="G191" s="29">
        <v>1.5</v>
      </c>
      <c r="H191" s="51">
        <v>9.0760499999999994E-2</v>
      </c>
      <c r="I191" s="51">
        <v>8.2431675000000051E-2</v>
      </c>
      <c r="J191" s="30"/>
      <c r="K191" s="30"/>
    </row>
    <row r="192" spans="1:11">
      <c r="A192" s="26" t="s">
        <v>11</v>
      </c>
      <c r="B192" s="27">
        <f t="shared" si="42"/>
        <v>67.479733333333328</v>
      </c>
      <c r="C192" s="27">
        <f t="shared" si="43"/>
        <v>63.789533333333331</v>
      </c>
      <c r="D192" s="28">
        <f t="shared" ref="D192:D198" si="44">DATE(2015,5,29)</f>
        <v>42153</v>
      </c>
      <c r="E192" s="26">
        <v>2015149</v>
      </c>
      <c r="F192" s="26" t="s">
        <v>12</v>
      </c>
      <c r="G192" s="29">
        <v>5</v>
      </c>
      <c r="H192" s="51">
        <v>5.7955499999999993E-2</v>
      </c>
      <c r="I192" s="51">
        <v>7.2590175000000035E-2</v>
      </c>
      <c r="J192" s="30"/>
      <c r="K192" s="30"/>
    </row>
    <row r="193" spans="1:11">
      <c r="A193" s="26" t="s">
        <v>11</v>
      </c>
      <c r="B193" s="27">
        <f t="shared" si="42"/>
        <v>67.479733333333328</v>
      </c>
      <c r="C193" s="27">
        <f t="shared" si="43"/>
        <v>63.789533333333331</v>
      </c>
      <c r="D193" s="28">
        <f t="shared" si="44"/>
        <v>42153</v>
      </c>
      <c r="E193" s="26">
        <v>2015149</v>
      </c>
      <c r="F193" s="26" t="s">
        <v>12</v>
      </c>
      <c r="G193" s="29">
        <v>20</v>
      </c>
      <c r="H193" s="51">
        <v>4.8235499999999987E-2</v>
      </c>
      <c r="I193" s="51">
        <v>6.2171550000000013E-2</v>
      </c>
      <c r="J193" s="30"/>
      <c r="K193" s="30"/>
    </row>
    <row r="194" spans="1:11">
      <c r="A194" s="26" t="s">
        <v>11</v>
      </c>
      <c r="B194" s="27">
        <f t="shared" si="42"/>
        <v>67.479733333333328</v>
      </c>
      <c r="C194" s="27">
        <f t="shared" si="43"/>
        <v>63.789533333333331</v>
      </c>
      <c r="D194" s="28">
        <f t="shared" si="44"/>
        <v>42153</v>
      </c>
      <c r="E194" s="26">
        <v>2015149</v>
      </c>
      <c r="F194" s="26" t="s">
        <v>12</v>
      </c>
      <c r="G194" s="29">
        <v>40</v>
      </c>
      <c r="H194" s="51">
        <v>0.10169550000000001</v>
      </c>
      <c r="I194" s="51">
        <v>7.3865924999999985E-2</v>
      </c>
      <c r="J194" s="30"/>
      <c r="K194" s="30"/>
    </row>
    <row r="195" spans="1:11">
      <c r="A195" s="26" t="s">
        <v>11</v>
      </c>
      <c r="B195" s="27">
        <f t="shared" si="42"/>
        <v>67.479733333333328</v>
      </c>
      <c r="C195" s="27">
        <f t="shared" si="43"/>
        <v>63.789533333333331</v>
      </c>
      <c r="D195" s="28">
        <f t="shared" si="44"/>
        <v>42153</v>
      </c>
      <c r="E195" s="26">
        <v>2015149</v>
      </c>
      <c r="F195" s="26" t="s">
        <v>12</v>
      </c>
      <c r="G195" s="29">
        <v>60</v>
      </c>
      <c r="H195" s="51">
        <v>0.13936049999999994</v>
      </c>
      <c r="I195" s="51">
        <v>9.0693675000000057E-2</v>
      </c>
      <c r="J195" s="30"/>
      <c r="K195" s="30"/>
    </row>
    <row r="196" spans="1:11">
      <c r="A196" s="26" t="s">
        <v>11</v>
      </c>
      <c r="B196" s="27">
        <v>67.478033333333329</v>
      </c>
      <c r="C196" s="27">
        <v>63.790516666666669</v>
      </c>
      <c r="D196" s="28">
        <f t="shared" si="44"/>
        <v>42153</v>
      </c>
      <c r="E196" s="26">
        <v>2015149</v>
      </c>
      <c r="F196" s="26" t="s">
        <v>17</v>
      </c>
      <c r="G196" s="29"/>
      <c r="H196" s="51">
        <v>0.18067050000000001</v>
      </c>
      <c r="I196" s="51">
        <v>0.12401505000000002</v>
      </c>
      <c r="J196" s="30"/>
      <c r="K196" s="30"/>
    </row>
    <row r="197" spans="1:11">
      <c r="A197" s="26" t="s">
        <v>11</v>
      </c>
      <c r="B197" s="27">
        <v>67.478033333333329</v>
      </c>
      <c r="C197" s="27">
        <v>63.790516666666669</v>
      </c>
      <c r="D197" s="28">
        <f t="shared" si="44"/>
        <v>42153</v>
      </c>
      <c r="E197" s="26">
        <v>2015149</v>
      </c>
      <c r="F197" s="26" t="s">
        <v>16</v>
      </c>
      <c r="G197" s="26" t="s">
        <v>18</v>
      </c>
      <c r="H197" s="50">
        <v>1874.2574812500002</v>
      </c>
      <c r="I197" s="50">
        <v>349.98553406249965</v>
      </c>
      <c r="J197" s="22">
        <v>5.6750980788186052</v>
      </c>
      <c r="K197" s="22">
        <v>1.059727519747039</v>
      </c>
    </row>
    <row r="198" spans="1:11">
      <c r="A198" s="26" t="s">
        <v>11</v>
      </c>
      <c r="B198" s="27">
        <v>67.478066666666663</v>
      </c>
      <c r="C198" s="27">
        <v>63.79025</v>
      </c>
      <c r="D198" s="28">
        <f t="shared" si="44"/>
        <v>42153</v>
      </c>
      <c r="E198" s="26">
        <v>2015149</v>
      </c>
      <c r="F198" s="26" t="s">
        <v>13</v>
      </c>
      <c r="G198" s="26" t="s">
        <v>18</v>
      </c>
      <c r="H198" s="50">
        <v>1741.5220884868424</v>
      </c>
      <c r="I198" s="50">
        <v>111.56092430921066</v>
      </c>
      <c r="J198" s="22">
        <v>20.038107505699465</v>
      </c>
      <c r="K198" s="22">
        <v>1.2836298830326629</v>
      </c>
    </row>
    <row r="199" spans="1:11">
      <c r="A199" s="14" t="s">
        <v>11</v>
      </c>
      <c r="B199" s="15">
        <v>67.478066666666663</v>
      </c>
      <c r="C199" s="15">
        <v>63.79025</v>
      </c>
      <c r="D199" s="16">
        <f>DATE(2015,5,29)</f>
        <v>42153</v>
      </c>
      <c r="E199" s="14">
        <v>2015149</v>
      </c>
      <c r="F199" s="14" t="s">
        <v>13</v>
      </c>
      <c r="G199" s="14" t="s">
        <v>14</v>
      </c>
      <c r="H199" s="49">
        <v>708.80455588235293</v>
      </c>
      <c r="I199" s="49">
        <v>42.495071691176612</v>
      </c>
      <c r="J199" s="17">
        <v>21.891261589503291</v>
      </c>
      <c r="K199" s="17">
        <v>1.3124502698747453</v>
      </c>
    </row>
    <row r="200" spans="1:11">
      <c r="A200" s="14" t="s">
        <v>11</v>
      </c>
      <c r="B200" s="15">
        <v>67.478066666666663</v>
      </c>
      <c r="C200" s="15">
        <v>63.79025</v>
      </c>
      <c r="D200" s="16">
        <f>DATE(2015,5,29)</f>
        <v>42153</v>
      </c>
      <c r="E200" s="14">
        <v>2015149</v>
      </c>
      <c r="F200" s="14" t="s">
        <v>13</v>
      </c>
      <c r="G200" s="14" t="s">
        <v>15</v>
      </c>
      <c r="H200" s="49">
        <v>13.004325437025795</v>
      </c>
      <c r="I200" s="49">
        <v>0.94871810792868327</v>
      </c>
      <c r="J200" s="17">
        <v>0.77846414996137059</v>
      </c>
      <c r="K200" s="17">
        <v>5.6792106520103643E-2</v>
      </c>
    </row>
    <row r="201" spans="1:11">
      <c r="A201" s="14" t="s">
        <v>11</v>
      </c>
      <c r="B201" s="15">
        <v>67.478033333333329</v>
      </c>
      <c r="C201" s="15">
        <v>63.790516666666669</v>
      </c>
      <c r="D201" s="16">
        <f>DATE(2015,5,29)</f>
        <v>42153</v>
      </c>
      <c r="E201" s="14">
        <v>2015149</v>
      </c>
      <c r="F201" s="14" t="s">
        <v>16</v>
      </c>
      <c r="G201" s="14" t="s">
        <v>14</v>
      </c>
      <c r="H201" s="49">
        <v>412.06062272727269</v>
      </c>
      <c r="I201" s="49">
        <v>34.5591562500001</v>
      </c>
      <c r="J201" s="17">
        <v>10.979635056418863</v>
      </c>
      <c r="K201" s="17">
        <v>0.92085218182543893</v>
      </c>
    </row>
    <row r="202" spans="1:11">
      <c r="A202" s="14" t="s">
        <v>11</v>
      </c>
      <c r="B202" s="15">
        <v>67.478033333333329</v>
      </c>
      <c r="C202" s="15">
        <v>63.790516666666669</v>
      </c>
      <c r="D202" s="16">
        <f>DATE(2015,5,29)</f>
        <v>42153</v>
      </c>
      <c r="E202" s="14">
        <v>2015149</v>
      </c>
      <c r="F202" s="14" t="s">
        <v>16</v>
      </c>
      <c r="G202" s="14" t="s">
        <v>15</v>
      </c>
      <c r="H202" s="49">
        <v>5.8723811926729974</v>
      </c>
      <c r="I202" s="49">
        <v>1.2389408990841275</v>
      </c>
      <c r="J202" s="17">
        <v>0.39313987946049073</v>
      </c>
      <c r="K202" s="17">
        <v>8.2943708819913572E-2</v>
      </c>
    </row>
    <row r="203" spans="1:11">
      <c r="A203" s="26" t="s">
        <v>11</v>
      </c>
      <c r="B203" s="27">
        <f t="shared" ref="B203:B207" si="45">67+(28.784/60)</f>
        <v>67.479733333333328</v>
      </c>
      <c r="C203" s="27">
        <f t="shared" ref="C203:C207" si="46">63+(47.372/60)</f>
        <v>63.789533333333331</v>
      </c>
      <c r="D203" s="28">
        <f>DATE(2015,5,31)</f>
        <v>42155</v>
      </c>
      <c r="E203" s="26">
        <v>2015151</v>
      </c>
      <c r="F203" s="26" t="s">
        <v>12</v>
      </c>
      <c r="G203" s="29">
        <v>1.5</v>
      </c>
      <c r="H203" s="51">
        <v>7.8124499999999986E-2</v>
      </c>
      <c r="I203" s="51">
        <v>8.1207562500000038E-2</v>
      </c>
      <c r="J203" s="30"/>
      <c r="K203" s="30"/>
    </row>
    <row r="204" spans="1:11">
      <c r="A204" s="26" t="s">
        <v>11</v>
      </c>
      <c r="B204" s="27">
        <f t="shared" si="45"/>
        <v>67.479733333333328</v>
      </c>
      <c r="C204" s="27">
        <f t="shared" si="46"/>
        <v>63.789533333333331</v>
      </c>
      <c r="D204" s="28">
        <f t="shared" ref="D204:D210" si="47">DATE(2015,5,31)</f>
        <v>42155</v>
      </c>
      <c r="E204" s="26">
        <v>2015151</v>
      </c>
      <c r="F204" s="26" t="s">
        <v>12</v>
      </c>
      <c r="G204" s="29">
        <v>5</v>
      </c>
      <c r="H204" s="51">
        <v>5.868449999999998E-2</v>
      </c>
      <c r="I204" s="51">
        <v>6.8662687500000014E-2</v>
      </c>
      <c r="J204" s="30"/>
      <c r="K204" s="30"/>
    </row>
    <row r="205" spans="1:11">
      <c r="A205" s="26" t="s">
        <v>11</v>
      </c>
      <c r="B205" s="27">
        <f t="shared" si="45"/>
        <v>67.479733333333328</v>
      </c>
      <c r="C205" s="27">
        <f t="shared" si="46"/>
        <v>63.789533333333331</v>
      </c>
      <c r="D205" s="28">
        <f t="shared" si="47"/>
        <v>42155</v>
      </c>
      <c r="E205" s="26">
        <v>2015151</v>
      </c>
      <c r="F205" s="26" t="s">
        <v>12</v>
      </c>
      <c r="G205" s="29">
        <v>20</v>
      </c>
      <c r="H205" s="51">
        <v>4.2039000000000007E-2</v>
      </c>
      <c r="I205" s="51">
        <v>5.2967924999999985E-2</v>
      </c>
      <c r="J205" s="30"/>
      <c r="K205" s="30"/>
    </row>
    <row r="206" spans="1:11">
      <c r="A206" s="26" t="s">
        <v>11</v>
      </c>
      <c r="B206" s="27">
        <f t="shared" si="45"/>
        <v>67.479733333333328</v>
      </c>
      <c r="C206" s="27">
        <f t="shared" si="46"/>
        <v>63.789533333333331</v>
      </c>
      <c r="D206" s="28">
        <f t="shared" si="47"/>
        <v>42155</v>
      </c>
      <c r="E206" s="26">
        <v>2015151</v>
      </c>
      <c r="F206" s="26" t="s">
        <v>12</v>
      </c>
      <c r="G206" s="29">
        <v>40</v>
      </c>
      <c r="H206" s="51">
        <v>4.2038999999999986E-2</v>
      </c>
      <c r="I206" s="51">
        <v>4.3490925000000041E-2</v>
      </c>
      <c r="J206" s="30"/>
      <c r="K206" s="30"/>
    </row>
    <row r="207" spans="1:11">
      <c r="A207" s="26" t="s">
        <v>11</v>
      </c>
      <c r="B207" s="27">
        <f t="shared" si="45"/>
        <v>67.479733333333328</v>
      </c>
      <c r="C207" s="27">
        <f t="shared" si="46"/>
        <v>63.789533333333331</v>
      </c>
      <c r="D207" s="28">
        <f t="shared" si="47"/>
        <v>42155</v>
      </c>
      <c r="E207" s="26">
        <v>2015151</v>
      </c>
      <c r="F207" s="26" t="s">
        <v>12</v>
      </c>
      <c r="G207" s="29">
        <v>60</v>
      </c>
      <c r="H207" s="51">
        <v>3.4748999999999995E-2</v>
      </c>
      <c r="I207" s="51">
        <v>4.4857800000000024E-2</v>
      </c>
      <c r="J207" s="30"/>
      <c r="K207" s="30"/>
    </row>
    <row r="208" spans="1:11">
      <c r="A208" s="26" t="s">
        <v>11</v>
      </c>
      <c r="B208" s="27">
        <v>67.47775</v>
      </c>
      <c r="C208" s="27">
        <v>63.790733333333336</v>
      </c>
      <c r="D208" s="28">
        <f t="shared" si="47"/>
        <v>42155</v>
      </c>
      <c r="E208" s="26">
        <v>2015151</v>
      </c>
      <c r="F208" s="26" t="s">
        <v>17</v>
      </c>
      <c r="G208" s="29"/>
      <c r="H208" s="51">
        <v>6.475949999999997E-2</v>
      </c>
      <c r="I208" s="51">
        <v>6.0218437500000048E-2</v>
      </c>
      <c r="J208" s="30"/>
      <c r="K208" s="30"/>
    </row>
    <row r="209" spans="1:12">
      <c r="A209" s="26" t="s">
        <v>11</v>
      </c>
      <c r="B209" s="27">
        <v>67.47775</v>
      </c>
      <c r="C209" s="27">
        <v>63.790733333333336</v>
      </c>
      <c r="D209" s="28">
        <f t="shared" si="47"/>
        <v>42155</v>
      </c>
      <c r="E209" s="26">
        <v>2015151</v>
      </c>
      <c r="F209" s="26" t="s">
        <v>13</v>
      </c>
      <c r="G209" s="26" t="s">
        <v>18</v>
      </c>
      <c r="H209" s="50">
        <v>457.10063709677422</v>
      </c>
      <c r="I209" s="50">
        <v>39.610714717742027</v>
      </c>
      <c r="J209" s="22">
        <v>2.4913138947335303</v>
      </c>
      <c r="K209" s="22">
        <v>0.21588839731970058</v>
      </c>
      <c r="L209" s="46" t="s">
        <v>38</v>
      </c>
    </row>
    <row r="210" spans="1:12">
      <c r="A210" s="26" t="s">
        <v>23</v>
      </c>
      <c r="B210" s="27">
        <v>67.477800000000002</v>
      </c>
      <c r="C210" s="27">
        <v>63.790333333333336</v>
      </c>
      <c r="D210" s="28">
        <f t="shared" si="47"/>
        <v>42155</v>
      </c>
      <c r="E210" s="26">
        <v>2015151</v>
      </c>
      <c r="F210" s="26" t="s">
        <v>16</v>
      </c>
      <c r="G210" s="26" t="s">
        <v>18</v>
      </c>
      <c r="H210" s="50">
        <v>8177.2350187500015</v>
      </c>
      <c r="I210" s="50">
        <v>653.95432265625186</v>
      </c>
      <c r="J210" s="22">
        <v>89.1359913742603</v>
      </c>
      <c r="K210" s="22">
        <v>7.1284323771775888</v>
      </c>
      <c r="L210" s="46" t="s">
        <v>38</v>
      </c>
    </row>
    <row r="211" spans="1:12">
      <c r="A211" s="14" t="s">
        <v>23</v>
      </c>
      <c r="B211" s="15">
        <v>67.477800000000002</v>
      </c>
      <c r="C211" s="15">
        <v>63.790333333333336</v>
      </c>
      <c r="D211" s="16">
        <f>DATE(2015,5,31)</f>
        <v>42155</v>
      </c>
      <c r="E211" s="14">
        <v>2015151</v>
      </c>
      <c r="F211" s="14" t="s">
        <v>13</v>
      </c>
      <c r="G211" s="14" t="s">
        <v>14</v>
      </c>
      <c r="H211" s="49">
        <v>1661.7831136363634</v>
      </c>
      <c r="I211" s="49">
        <v>56.301139431818491</v>
      </c>
      <c r="J211" s="17">
        <v>44.279339311494681</v>
      </c>
      <c r="K211" s="17">
        <v>1.500182085175999</v>
      </c>
    </row>
    <row r="212" spans="1:12">
      <c r="A212" s="14" t="s">
        <v>23</v>
      </c>
      <c r="B212" s="15">
        <v>67.477800000000002</v>
      </c>
      <c r="C212" s="15">
        <v>63.790333333333336</v>
      </c>
      <c r="D212" s="16">
        <f>DATE(2015,5,31)</f>
        <v>42155</v>
      </c>
      <c r="E212" s="14">
        <v>2015151</v>
      </c>
      <c r="F212" s="14" t="s">
        <v>13</v>
      </c>
      <c r="G212" s="14" t="s">
        <v>15</v>
      </c>
      <c r="H212" s="49">
        <v>15.134122998102464</v>
      </c>
      <c r="I212" s="49">
        <v>1.3892027345351108</v>
      </c>
      <c r="J212" s="17">
        <v>0.96598856244364895</v>
      </c>
      <c r="K212" s="17">
        <v>8.8670744425997691E-2</v>
      </c>
    </row>
    <row r="213" spans="1:12">
      <c r="A213" s="14" t="s">
        <v>23</v>
      </c>
      <c r="B213" s="15">
        <v>67.47775</v>
      </c>
      <c r="C213" s="15">
        <v>63.790733333333336</v>
      </c>
      <c r="D213" s="16">
        <f>DATE(2015,5,31)</f>
        <v>42155</v>
      </c>
      <c r="E213" s="14">
        <v>2015151</v>
      </c>
      <c r="F213" s="14" t="s">
        <v>16</v>
      </c>
      <c r="G213" s="14" t="s">
        <v>14</v>
      </c>
      <c r="H213" s="49">
        <v>453.08254787234051</v>
      </c>
      <c r="I213" s="49">
        <v>73.530397579787262</v>
      </c>
      <c r="J213" s="17">
        <v>12.895830201227129</v>
      </c>
      <c r="K213" s="17">
        <v>2.0928537774640383</v>
      </c>
    </row>
    <row r="214" spans="1:12">
      <c r="A214" s="14" t="s">
        <v>23</v>
      </c>
      <c r="B214" s="15">
        <v>67.47775</v>
      </c>
      <c r="C214" s="15">
        <v>63.790733333333336</v>
      </c>
      <c r="D214" s="16">
        <f>DATE(2015,5,31)</f>
        <v>42155</v>
      </c>
      <c r="E214" s="14">
        <v>2015151</v>
      </c>
      <c r="F214" s="14" t="s">
        <v>16</v>
      </c>
      <c r="G214" s="14" t="s">
        <v>15</v>
      </c>
      <c r="H214" s="49">
        <v>6.9133068274111675</v>
      </c>
      <c r="I214" s="49">
        <v>2.1720176623096448</v>
      </c>
      <c r="J214" s="17">
        <v>0.41237865412529262</v>
      </c>
      <c r="K214" s="17">
        <v>0.12956082272642697</v>
      </c>
    </row>
    <row r="215" spans="1:12">
      <c r="A215" s="26" t="s">
        <v>11</v>
      </c>
      <c r="B215" s="27">
        <f t="shared" ref="B215:B219" si="48">67+(28.784/60)</f>
        <v>67.479733333333328</v>
      </c>
      <c r="C215" s="27">
        <f t="shared" ref="C215:C219" si="49">63+(47.372/60)</f>
        <v>63.789533333333331</v>
      </c>
      <c r="D215" s="28">
        <f>DATE(2015,6,2)</f>
        <v>42157</v>
      </c>
      <c r="E215" s="26">
        <v>2015153</v>
      </c>
      <c r="F215" s="26" t="s">
        <v>12</v>
      </c>
      <c r="G215" s="29">
        <v>1.5</v>
      </c>
      <c r="H215" s="51">
        <v>0.15017399999999995</v>
      </c>
      <c r="I215" s="51">
        <v>0.13603140000000008</v>
      </c>
      <c r="J215" s="30"/>
      <c r="K215" s="30"/>
    </row>
    <row r="216" spans="1:12">
      <c r="A216" s="26" t="s">
        <v>11</v>
      </c>
      <c r="B216" s="27">
        <f t="shared" si="48"/>
        <v>67.479733333333328</v>
      </c>
      <c r="C216" s="27">
        <f t="shared" si="49"/>
        <v>63.789533333333331</v>
      </c>
      <c r="D216" s="28">
        <f t="shared" ref="D216:D222" si="50">DATE(2015,6,2)</f>
        <v>42157</v>
      </c>
      <c r="E216" s="26">
        <v>2015153</v>
      </c>
      <c r="F216" s="26" t="s">
        <v>12</v>
      </c>
      <c r="G216" s="29">
        <v>5</v>
      </c>
      <c r="H216" s="51">
        <v>0.14288400000000001</v>
      </c>
      <c r="I216" s="51">
        <v>0.13502902499999994</v>
      </c>
      <c r="J216" s="30"/>
      <c r="K216" s="30"/>
    </row>
    <row r="217" spans="1:12">
      <c r="A217" s="26" t="s">
        <v>11</v>
      </c>
      <c r="B217" s="27">
        <f t="shared" si="48"/>
        <v>67.479733333333328</v>
      </c>
      <c r="C217" s="27">
        <f t="shared" si="49"/>
        <v>63.789533333333331</v>
      </c>
      <c r="D217" s="28">
        <f t="shared" si="50"/>
        <v>42157</v>
      </c>
      <c r="E217" s="26">
        <v>2015153</v>
      </c>
      <c r="F217" s="26" t="s">
        <v>12</v>
      </c>
      <c r="G217" s="29">
        <v>20</v>
      </c>
      <c r="H217" s="51">
        <v>4.9328999999999984E-2</v>
      </c>
      <c r="I217" s="51">
        <v>6.5105775000000032E-2</v>
      </c>
      <c r="J217" s="30"/>
      <c r="K217" s="30"/>
    </row>
    <row r="218" spans="1:12">
      <c r="A218" s="26" t="s">
        <v>11</v>
      </c>
      <c r="B218" s="27">
        <f t="shared" si="48"/>
        <v>67.479733333333328</v>
      </c>
      <c r="C218" s="27">
        <f t="shared" si="49"/>
        <v>63.789533333333331</v>
      </c>
      <c r="D218" s="28">
        <f t="shared" si="50"/>
        <v>42157</v>
      </c>
      <c r="E218" s="26">
        <v>2015153</v>
      </c>
      <c r="F218" s="26" t="s">
        <v>12</v>
      </c>
      <c r="G218" s="29">
        <v>40</v>
      </c>
      <c r="H218" s="51">
        <v>4.3254000000000008E-2</v>
      </c>
      <c r="I218" s="51">
        <v>6.1703775000000023E-2</v>
      </c>
      <c r="J218" s="30"/>
      <c r="K218" s="30"/>
    </row>
    <row r="219" spans="1:12">
      <c r="A219" s="26" t="s">
        <v>11</v>
      </c>
      <c r="B219" s="27">
        <f t="shared" si="48"/>
        <v>67.479733333333328</v>
      </c>
      <c r="C219" s="27">
        <f t="shared" si="49"/>
        <v>63.789533333333331</v>
      </c>
      <c r="D219" s="28">
        <f t="shared" si="50"/>
        <v>42157</v>
      </c>
      <c r="E219" s="26">
        <v>2015153</v>
      </c>
      <c r="F219" s="26" t="s">
        <v>12</v>
      </c>
      <c r="G219" s="29">
        <v>60</v>
      </c>
      <c r="H219" s="51">
        <v>2.8431000000000012E-2</v>
      </c>
      <c r="I219" s="51">
        <v>3.7078762499999987E-2</v>
      </c>
      <c r="J219" s="30"/>
      <c r="K219" s="30"/>
    </row>
    <row r="220" spans="1:12">
      <c r="A220" s="26" t="s">
        <v>11</v>
      </c>
      <c r="B220" s="27">
        <v>67.47775</v>
      </c>
      <c r="C220" s="27">
        <v>63.790733333333336</v>
      </c>
      <c r="D220" s="28">
        <f t="shared" si="50"/>
        <v>42157</v>
      </c>
      <c r="E220" s="26">
        <v>2015153</v>
      </c>
      <c r="F220" s="26" t="s">
        <v>17</v>
      </c>
      <c r="G220" s="29"/>
      <c r="H220" s="51">
        <v>8.0919000000000005E-2</v>
      </c>
      <c r="I220" s="51">
        <v>7.8531525000000046E-2</v>
      </c>
      <c r="J220" s="30"/>
      <c r="K220" s="30"/>
    </row>
    <row r="221" spans="1:12">
      <c r="A221" s="26" t="s">
        <v>23</v>
      </c>
      <c r="B221" s="27">
        <v>67.47775</v>
      </c>
      <c r="C221" s="27">
        <v>63.790733333333336</v>
      </c>
      <c r="D221" s="28">
        <f t="shared" si="50"/>
        <v>42157</v>
      </c>
      <c r="E221" s="26">
        <v>2015153</v>
      </c>
      <c r="F221" s="26" t="s">
        <v>16</v>
      </c>
      <c r="G221" s="26" t="s">
        <v>18</v>
      </c>
      <c r="H221" s="50">
        <v>308.04762857142856</v>
      </c>
      <c r="I221" s="50">
        <v>30.139116428571494</v>
      </c>
      <c r="J221" s="22">
        <v>3.7309719130466803</v>
      </c>
      <c r="K221" s="22">
        <v>0.36503509993088645</v>
      </c>
    </row>
    <row r="222" spans="1:12">
      <c r="A222" s="26" t="s">
        <v>23</v>
      </c>
      <c r="B222" s="27">
        <v>67.477500000000006</v>
      </c>
      <c r="C222" s="27">
        <v>63.790683333333334</v>
      </c>
      <c r="D222" s="28">
        <f t="shared" si="50"/>
        <v>42157</v>
      </c>
      <c r="E222" s="26">
        <v>2015153</v>
      </c>
      <c r="F222" s="26" t="s">
        <v>13</v>
      </c>
      <c r="G222" s="26" t="s">
        <v>18</v>
      </c>
      <c r="H222" s="50">
        <v>15706.092017647059</v>
      </c>
      <c r="I222" s="50">
        <v>976.3560966176467</v>
      </c>
      <c r="J222" s="22">
        <v>161.69298294982059</v>
      </c>
      <c r="K222" s="22">
        <v>10.051509280982881</v>
      </c>
    </row>
    <row r="223" spans="1:12">
      <c r="A223" s="14" t="s">
        <v>23</v>
      </c>
      <c r="B223" s="15">
        <v>67.477500000000006</v>
      </c>
      <c r="C223" s="15">
        <v>63.790683333333334</v>
      </c>
      <c r="D223" s="16">
        <f>DATE(2015,6,2)</f>
        <v>42157</v>
      </c>
      <c r="E223" s="14">
        <v>2015153</v>
      </c>
      <c r="F223" s="14" t="s">
        <v>13</v>
      </c>
      <c r="G223" s="14" t="s">
        <v>14</v>
      </c>
      <c r="H223" s="49">
        <v>1124.4078642857141</v>
      </c>
      <c r="I223" s="49">
        <v>108.08106267857171</v>
      </c>
      <c r="J223" s="17">
        <v>23.832304162992763</v>
      </c>
      <c r="K223" s="17">
        <v>2.2908242123079683</v>
      </c>
    </row>
    <row r="224" spans="1:12">
      <c r="A224" s="14" t="s">
        <v>23</v>
      </c>
      <c r="B224" s="15">
        <v>67.477500000000006</v>
      </c>
      <c r="C224" s="15">
        <v>63.790683333333334</v>
      </c>
      <c r="D224" s="16">
        <f>DATE(2015,6,2)</f>
        <v>42157</v>
      </c>
      <c r="E224" s="14">
        <v>2015153</v>
      </c>
      <c r="F224" s="14" t="s">
        <v>13</v>
      </c>
      <c r="G224" s="14" t="s">
        <v>15</v>
      </c>
      <c r="H224" s="49">
        <v>13.574754712871286</v>
      </c>
      <c r="I224" s="49">
        <v>2.13303968465347</v>
      </c>
      <c r="J224" s="17">
        <v>0.83028554842391533</v>
      </c>
      <c r="K224" s="17">
        <v>0.13046512160571327</v>
      </c>
    </row>
    <row r="225" spans="1:11">
      <c r="A225" s="14" t="s">
        <v>23</v>
      </c>
      <c r="B225" s="15">
        <v>67.47775</v>
      </c>
      <c r="C225" s="15">
        <v>63.790733333333336</v>
      </c>
      <c r="D225" s="16">
        <f>DATE(2015,6,2)</f>
        <v>42157</v>
      </c>
      <c r="E225" s="14">
        <v>2015153</v>
      </c>
      <c r="F225" s="14" t="s">
        <v>16</v>
      </c>
      <c r="G225" s="14" t="s">
        <v>14</v>
      </c>
      <c r="H225" s="49">
        <v>1195.3310435064934</v>
      </c>
      <c r="I225" s="49">
        <v>96.722674626623643</v>
      </c>
      <c r="J225" s="17">
        <v>27.869106309259248</v>
      </c>
      <c r="K225" s="17">
        <v>2.2550861674083373</v>
      </c>
    </row>
    <row r="226" spans="1:11">
      <c r="A226" s="14" t="s">
        <v>23</v>
      </c>
      <c r="B226" s="15">
        <v>67.47775</v>
      </c>
      <c r="C226" s="15">
        <v>63.790733333333336</v>
      </c>
      <c r="D226" s="16">
        <f>DATE(2015,6,2)</f>
        <v>42157</v>
      </c>
      <c r="E226" s="14">
        <v>2015153</v>
      </c>
      <c r="F226" s="14" t="s">
        <v>16</v>
      </c>
      <c r="G226" s="14" t="s">
        <v>15</v>
      </c>
      <c r="H226" s="49">
        <v>15.503557777251183</v>
      </c>
      <c r="I226" s="49">
        <v>1.5446590688388675</v>
      </c>
      <c r="J226" s="17">
        <v>0.99050790499962593</v>
      </c>
      <c r="K226" s="17">
        <v>9.8686833060942197E-2</v>
      </c>
    </row>
    <row r="227" spans="1:11">
      <c r="A227" s="26" t="s">
        <v>11</v>
      </c>
      <c r="B227" s="27">
        <v>67.47741666666667</v>
      </c>
      <c r="C227" s="27">
        <v>63.807833333333335</v>
      </c>
      <c r="D227" s="28">
        <f>DATE(2015,6,4)</f>
        <v>42159</v>
      </c>
      <c r="E227" s="26">
        <v>2015155</v>
      </c>
      <c r="F227" s="26" t="s">
        <v>17</v>
      </c>
      <c r="G227" s="29"/>
      <c r="H227" s="51">
        <v>0.30484349999999993</v>
      </c>
      <c r="I227" s="51">
        <v>0.13974626250000011</v>
      </c>
      <c r="J227" s="30"/>
      <c r="K227" s="30"/>
    </row>
    <row r="228" spans="1:11">
      <c r="A228" s="26" t="s">
        <v>11</v>
      </c>
      <c r="B228" s="27">
        <f t="shared" ref="B228:B232" si="51">67+(28.784/60)</f>
        <v>67.479733333333328</v>
      </c>
      <c r="C228" s="27">
        <f t="shared" ref="C228:C232" si="52">63+(47.372/60)</f>
        <v>63.789533333333331</v>
      </c>
      <c r="D228" s="28">
        <f t="shared" ref="D228:D234" si="53">DATE(2015,6,4)</f>
        <v>42159</v>
      </c>
      <c r="E228" s="26">
        <v>2015155</v>
      </c>
      <c r="F228" s="26" t="s">
        <v>12</v>
      </c>
      <c r="G228" s="29">
        <v>1.5</v>
      </c>
      <c r="H228" s="51">
        <v>0.16147349999999994</v>
      </c>
      <c r="I228" s="51">
        <v>0.14214588750000007</v>
      </c>
      <c r="J228" s="30"/>
      <c r="K228" s="30"/>
    </row>
    <row r="229" spans="1:11">
      <c r="A229" s="26" t="s">
        <v>11</v>
      </c>
      <c r="B229" s="27">
        <f t="shared" si="51"/>
        <v>67.479733333333328</v>
      </c>
      <c r="C229" s="27">
        <f t="shared" si="52"/>
        <v>63.789533333333331</v>
      </c>
      <c r="D229" s="28">
        <f t="shared" si="53"/>
        <v>42159</v>
      </c>
      <c r="E229" s="26">
        <v>2015155</v>
      </c>
      <c r="F229" s="26" t="s">
        <v>12</v>
      </c>
      <c r="G229" s="29">
        <v>5</v>
      </c>
      <c r="H229" s="51">
        <v>0.27325349999999998</v>
      </c>
      <c r="I229" s="51">
        <v>0.18199788750000018</v>
      </c>
      <c r="J229" s="30"/>
      <c r="K229" s="30"/>
    </row>
    <row r="230" spans="1:11">
      <c r="A230" s="26" t="s">
        <v>11</v>
      </c>
      <c r="B230" s="27">
        <f t="shared" si="51"/>
        <v>67.479733333333328</v>
      </c>
      <c r="C230" s="27">
        <f t="shared" si="52"/>
        <v>63.789533333333331</v>
      </c>
      <c r="D230" s="28">
        <f t="shared" si="53"/>
        <v>42159</v>
      </c>
      <c r="E230" s="26">
        <v>2015155</v>
      </c>
      <c r="F230" s="26" t="s">
        <v>12</v>
      </c>
      <c r="G230" s="29">
        <v>20</v>
      </c>
      <c r="H230" s="51">
        <v>6.6703500000000013E-2</v>
      </c>
      <c r="I230" s="51">
        <v>8.88377625E-2</v>
      </c>
      <c r="J230" s="30"/>
      <c r="K230" s="30"/>
    </row>
    <row r="231" spans="1:11">
      <c r="A231" s="26" t="s">
        <v>11</v>
      </c>
      <c r="B231" s="27">
        <f t="shared" si="51"/>
        <v>67.479733333333328</v>
      </c>
      <c r="C231" s="27">
        <f t="shared" si="52"/>
        <v>63.789533333333331</v>
      </c>
      <c r="D231" s="28">
        <f t="shared" si="53"/>
        <v>42159</v>
      </c>
      <c r="E231" s="26">
        <v>2015155</v>
      </c>
      <c r="F231" s="26" t="s">
        <v>12</v>
      </c>
      <c r="G231" s="29">
        <v>40</v>
      </c>
      <c r="H231" s="51">
        <v>5.698350000000002E-2</v>
      </c>
      <c r="I231" s="51">
        <v>7.0126762500000009E-2</v>
      </c>
      <c r="J231" s="30"/>
      <c r="K231" s="30"/>
    </row>
    <row r="232" spans="1:11">
      <c r="A232" s="26" t="s">
        <v>11</v>
      </c>
      <c r="B232" s="27">
        <f t="shared" si="51"/>
        <v>67.479733333333328</v>
      </c>
      <c r="C232" s="27">
        <f t="shared" si="52"/>
        <v>63.789533333333331</v>
      </c>
      <c r="D232" s="28">
        <f t="shared" si="53"/>
        <v>42159</v>
      </c>
      <c r="E232" s="26">
        <v>2015155</v>
      </c>
      <c r="F232" s="26" t="s">
        <v>12</v>
      </c>
      <c r="G232" s="29">
        <v>60</v>
      </c>
      <c r="H232" s="51">
        <v>3.1711500000000024E-2</v>
      </c>
      <c r="I232" s="51">
        <v>4.3038337499999968E-2</v>
      </c>
      <c r="J232" s="30"/>
      <c r="K232" s="30"/>
    </row>
    <row r="233" spans="1:11">
      <c r="A233" s="26" t="s">
        <v>23</v>
      </c>
      <c r="B233" s="27">
        <v>67.477549999999994</v>
      </c>
      <c r="C233" s="27">
        <v>63.807316666666665</v>
      </c>
      <c r="D233" s="28">
        <f t="shared" si="53"/>
        <v>42159</v>
      </c>
      <c r="E233" s="26">
        <v>2015155</v>
      </c>
      <c r="F233" s="26" t="s">
        <v>16</v>
      </c>
      <c r="G233" s="26" t="s">
        <v>18</v>
      </c>
      <c r="H233" s="50">
        <v>594.80203500000005</v>
      </c>
      <c r="I233" s="50">
        <v>52.433233874999971</v>
      </c>
      <c r="J233" s="22">
        <v>2.1612141895389732</v>
      </c>
      <c r="K233" s="22">
        <v>0.19051624302876752</v>
      </c>
    </row>
    <row r="234" spans="1:11">
      <c r="A234" s="26" t="s">
        <v>23</v>
      </c>
      <c r="B234" s="27">
        <v>67.47741666666667</v>
      </c>
      <c r="C234" s="27">
        <v>63.807833333333335</v>
      </c>
      <c r="D234" s="28">
        <f t="shared" si="53"/>
        <v>42159</v>
      </c>
      <c r="E234" s="26">
        <v>2015155</v>
      </c>
      <c r="F234" s="26" t="s">
        <v>13</v>
      </c>
      <c r="G234" s="26" t="s">
        <v>18</v>
      </c>
      <c r="H234" s="50">
        <v>5035.5468450000008</v>
      </c>
      <c r="I234" s="50">
        <v>751.7265446250002</v>
      </c>
      <c r="J234" s="22">
        <v>30.494446480001837</v>
      </c>
      <c r="K234" s="22">
        <v>4.5523327631090247</v>
      </c>
    </row>
    <row r="235" spans="1:11">
      <c r="A235" s="14" t="s">
        <v>23</v>
      </c>
      <c r="B235" s="15"/>
      <c r="C235" s="15"/>
      <c r="D235" s="16">
        <f>DATE(2015,6,4)</f>
        <v>42159</v>
      </c>
      <c r="E235" s="14">
        <v>2015155</v>
      </c>
      <c r="F235" s="14" t="s">
        <v>13</v>
      </c>
      <c r="G235" s="14" t="s">
        <v>14</v>
      </c>
      <c r="H235" s="49">
        <v>1237.763892857143</v>
      </c>
      <c r="I235" s="49">
        <v>62.355275357142467</v>
      </c>
      <c r="J235" s="17">
        <v>39.352400290192733</v>
      </c>
      <c r="K235" s="17">
        <v>1.9824699768832819</v>
      </c>
    </row>
    <row r="236" spans="1:11">
      <c r="A236" s="14" t="s">
        <v>23</v>
      </c>
      <c r="B236" s="15">
        <v>67.47741666666667</v>
      </c>
      <c r="C236" s="15">
        <v>63.807833333333335</v>
      </c>
      <c r="D236" s="16">
        <f>DATE(2015,6,4)</f>
        <v>42159</v>
      </c>
      <c r="E236" s="14">
        <v>2015155</v>
      </c>
      <c r="F236" s="14" t="s">
        <v>13</v>
      </c>
      <c r="G236" s="14" t="s">
        <v>15</v>
      </c>
      <c r="H236" s="49">
        <v>11.464242954545455</v>
      </c>
      <c r="I236" s="49">
        <v>1.230263161363639</v>
      </c>
      <c r="J236" s="17">
        <v>0.76368134260150433</v>
      </c>
      <c r="K236" s="17">
        <v>8.1952993019119624E-2</v>
      </c>
    </row>
    <row r="237" spans="1:11">
      <c r="A237" s="14" t="s">
        <v>23</v>
      </c>
      <c r="B237" s="15">
        <v>67.477549999999994</v>
      </c>
      <c r="C237" s="15">
        <v>63.807316666666665</v>
      </c>
      <c r="D237" s="16">
        <f>DATE(2015,6,4)</f>
        <v>42159</v>
      </c>
      <c r="E237" s="14">
        <v>2015155</v>
      </c>
      <c r="F237" s="14" t="s">
        <v>16</v>
      </c>
      <c r="G237" s="14" t="s">
        <v>14</v>
      </c>
      <c r="H237" s="49">
        <v>576.00546428571431</v>
      </c>
      <c r="I237" s="49">
        <v>69.381620357142978</v>
      </c>
      <c r="J237" s="17">
        <v>12.20868144062964</v>
      </c>
      <c r="K237" s="17">
        <v>1.4705730297636539</v>
      </c>
    </row>
    <row r="238" spans="1:11">
      <c r="A238" s="14" t="s">
        <v>23</v>
      </c>
      <c r="B238" s="15">
        <v>67.477549999999994</v>
      </c>
      <c r="C238" s="15">
        <v>63.807316666666665</v>
      </c>
      <c r="D238" s="16">
        <f>DATE(2015,6,4)</f>
        <v>42159</v>
      </c>
      <c r="E238" s="14">
        <v>2015155</v>
      </c>
      <c r="F238" s="14" t="s">
        <v>16</v>
      </c>
      <c r="G238" s="14" t="s">
        <v>15</v>
      </c>
      <c r="H238" s="49">
        <v>9.1575157499999982</v>
      </c>
      <c r="I238" s="49">
        <v>2.0710944674999996</v>
      </c>
      <c r="J238" s="17">
        <v>0.5545641467032143</v>
      </c>
      <c r="K238" s="17">
        <v>0.12542208689194834</v>
      </c>
    </row>
    <row r="239" spans="1:11">
      <c r="A239" s="26" t="s">
        <v>11</v>
      </c>
      <c r="B239" s="27">
        <f t="shared" ref="B239:B246" si="54">67+(28.784/60)</f>
        <v>67.479733333333328</v>
      </c>
      <c r="C239" s="27">
        <f t="shared" ref="C239:C246" si="55">63+(47.372/60)</f>
        <v>63.789533333333331</v>
      </c>
      <c r="D239" s="28">
        <f>DATE(2015,6,6)</f>
        <v>42161</v>
      </c>
      <c r="E239" s="26">
        <v>2015157</v>
      </c>
      <c r="F239" s="26" t="s">
        <v>17</v>
      </c>
      <c r="G239" s="29"/>
      <c r="H239" s="51">
        <v>0.4201470000000001</v>
      </c>
      <c r="I239" s="51">
        <v>0.15877923749999992</v>
      </c>
      <c r="J239" s="30"/>
      <c r="K239" s="30"/>
    </row>
    <row r="240" spans="1:11">
      <c r="A240" s="26" t="s">
        <v>11</v>
      </c>
      <c r="B240" s="27">
        <f t="shared" si="54"/>
        <v>67.479733333333328</v>
      </c>
      <c r="C240" s="27">
        <f t="shared" si="55"/>
        <v>63.789533333333331</v>
      </c>
      <c r="D240" s="28">
        <f t="shared" ref="D240:D246" si="56">DATE(2015,6,6)</f>
        <v>42161</v>
      </c>
      <c r="E240" s="26">
        <v>2015157</v>
      </c>
      <c r="F240" s="26" t="s">
        <v>12</v>
      </c>
      <c r="G240" s="29">
        <v>1.5</v>
      </c>
      <c r="H240" s="51">
        <v>0.18443699999999993</v>
      </c>
      <c r="I240" s="51">
        <v>0.12557936250000015</v>
      </c>
      <c r="J240" s="30"/>
      <c r="K240" s="30"/>
    </row>
    <row r="241" spans="1:11">
      <c r="A241" s="26" t="s">
        <v>11</v>
      </c>
      <c r="B241" s="27">
        <f t="shared" si="54"/>
        <v>67.479733333333328</v>
      </c>
      <c r="C241" s="27">
        <f t="shared" si="55"/>
        <v>63.789533333333331</v>
      </c>
      <c r="D241" s="28">
        <f t="shared" si="56"/>
        <v>42161</v>
      </c>
      <c r="E241" s="26">
        <v>2015157</v>
      </c>
      <c r="F241" s="26" t="s">
        <v>12</v>
      </c>
      <c r="G241" s="29">
        <v>5</v>
      </c>
      <c r="H241" s="51">
        <v>0.177147</v>
      </c>
      <c r="I241" s="51">
        <v>0.1150999875000001</v>
      </c>
      <c r="J241" s="30"/>
      <c r="K241" s="30"/>
    </row>
    <row r="242" spans="1:11">
      <c r="A242" s="26" t="s">
        <v>11</v>
      </c>
      <c r="B242" s="27">
        <f t="shared" si="54"/>
        <v>67.479733333333328</v>
      </c>
      <c r="C242" s="27">
        <f t="shared" si="55"/>
        <v>63.789533333333331</v>
      </c>
      <c r="D242" s="28">
        <f t="shared" si="56"/>
        <v>42161</v>
      </c>
      <c r="E242" s="26">
        <v>2015157</v>
      </c>
      <c r="F242" s="26" t="s">
        <v>12</v>
      </c>
      <c r="G242" s="29">
        <v>20</v>
      </c>
      <c r="H242" s="51">
        <v>6.9012000000000004E-2</v>
      </c>
      <c r="I242" s="51">
        <v>7.7526112500000036E-2</v>
      </c>
      <c r="J242" s="30"/>
      <c r="K242" s="30"/>
    </row>
    <row r="243" spans="1:11">
      <c r="A243" s="26" t="s">
        <v>11</v>
      </c>
      <c r="B243" s="27">
        <f t="shared" si="54"/>
        <v>67.479733333333328</v>
      </c>
      <c r="C243" s="27">
        <f t="shared" si="55"/>
        <v>63.789533333333331</v>
      </c>
      <c r="D243" s="28">
        <f t="shared" si="56"/>
        <v>42161</v>
      </c>
      <c r="E243" s="26">
        <v>2015157</v>
      </c>
      <c r="F243" s="26" t="s">
        <v>12</v>
      </c>
      <c r="G243" s="29">
        <v>40</v>
      </c>
      <c r="H243" s="51">
        <v>3.9123000000000012E-2</v>
      </c>
      <c r="I243" s="51">
        <v>4.8894637500000011E-2</v>
      </c>
      <c r="J243" s="30"/>
      <c r="K243" s="30"/>
    </row>
    <row r="244" spans="1:11">
      <c r="A244" s="26" t="s">
        <v>11</v>
      </c>
      <c r="B244" s="27">
        <f t="shared" si="54"/>
        <v>67.479733333333328</v>
      </c>
      <c r="C244" s="27">
        <f t="shared" si="55"/>
        <v>63.789533333333331</v>
      </c>
      <c r="D244" s="28">
        <f t="shared" si="56"/>
        <v>42161</v>
      </c>
      <c r="E244" s="26">
        <v>2015157</v>
      </c>
      <c r="F244" s="26" t="s">
        <v>12</v>
      </c>
      <c r="G244" s="29">
        <v>60</v>
      </c>
      <c r="H244" s="51">
        <v>3.9852000000000019E-2</v>
      </c>
      <c r="I244" s="51">
        <v>4.508561249999999E-2</v>
      </c>
      <c r="J244" s="30"/>
      <c r="K244" s="30"/>
    </row>
    <row r="245" spans="1:11">
      <c r="A245" s="26" t="s">
        <v>23</v>
      </c>
      <c r="B245" s="27">
        <f t="shared" si="54"/>
        <v>67.479733333333328</v>
      </c>
      <c r="C245" s="27">
        <f t="shared" si="55"/>
        <v>63.789533333333331</v>
      </c>
      <c r="D245" s="28">
        <f t="shared" si="56"/>
        <v>42161</v>
      </c>
      <c r="E245" s="26">
        <v>2015157</v>
      </c>
      <c r="F245" s="26" t="s">
        <v>16</v>
      </c>
      <c r="G245" s="26" t="s">
        <v>18</v>
      </c>
      <c r="H245" s="50">
        <v>1193.90517</v>
      </c>
      <c r="I245" s="50">
        <v>91.670018625000054</v>
      </c>
      <c r="J245" s="22">
        <v>7.2300940552093094</v>
      </c>
      <c r="K245" s="22">
        <v>0.55513861013060162</v>
      </c>
    </row>
    <row r="246" spans="1:11">
      <c r="A246" s="26" t="s">
        <v>23</v>
      </c>
      <c r="B246" s="27">
        <f t="shared" si="54"/>
        <v>67.479733333333328</v>
      </c>
      <c r="C246" s="27">
        <f t="shared" si="55"/>
        <v>63.789533333333331</v>
      </c>
      <c r="D246" s="28">
        <f t="shared" si="56"/>
        <v>42161</v>
      </c>
      <c r="E246" s="26">
        <v>2015157</v>
      </c>
      <c r="F246" s="26" t="s">
        <v>13</v>
      </c>
      <c r="G246" s="26" t="s">
        <v>18</v>
      </c>
      <c r="H246" s="50">
        <v>1665.1854449999998</v>
      </c>
      <c r="I246" s="50">
        <v>104.7266364375004</v>
      </c>
      <c r="J246" s="22">
        <v>8.0672721346641403</v>
      </c>
      <c r="K246" s="22">
        <v>0.50736587833275792</v>
      </c>
    </row>
    <row r="247" spans="1:11">
      <c r="A247" s="14" t="s">
        <v>23</v>
      </c>
      <c r="B247" s="15">
        <v>67.474999999999994</v>
      </c>
      <c r="C247" s="15">
        <v>63.815383333333337</v>
      </c>
      <c r="D247" s="16">
        <f>DATE(2015,6,6)</f>
        <v>42161</v>
      </c>
      <c r="E247" s="14">
        <v>2015157</v>
      </c>
      <c r="F247" s="14" t="s">
        <v>13</v>
      </c>
      <c r="G247" s="14" t="s">
        <v>14</v>
      </c>
      <c r="H247" s="49">
        <v>514.0499318181819</v>
      </c>
      <c r="I247" s="49">
        <v>43.876135227272862</v>
      </c>
      <c r="J247" s="17">
        <v>17.121511802027488</v>
      </c>
      <c r="K247" s="17">
        <v>1.4613867654140897</v>
      </c>
    </row>
    <row r="248" spans="1:11">
      <c r="A248" s="14" t="s">
        <v>23</v>
      </c>
      <c r="B248" s="15">
        <v>67.474999999999994</v>
      </c>
      <c r="C248" s="15">
        <v>63.815383333333337</v>
      </c>
      <c r="D248" s="16">
        <f>DATE(2015,6,6)</f>
        <v>42161</v>
      </c>
      <c r="E248" s="14">
        <v>2015157</v>
      </c>
      <c r="F248" s="14" t="s">
        <v>13</v>
      </c>
      <c r="G248" s="14" t="s">
        <v>15</v>
      </c>
      <c r="H248" s="49">
        <v>8.8059373182897875</v>
      </c>
      <c r="I248" s="49">
        <v>1.3544207882422796</v>
      </c>
      <c r="J248" s="17">
        <v>0.56126997252157995</v>
      </c>
      <c r="K248" s="17">
        <v>8.6327632269251678E-2</v>
      </c>
    </row>
    <row r="249" spans="1:11">
      <c r="A249" s="14" t="s">
        <v>23</v>
      </c>
      <c r="B249" s="15">
        <v>67.482683333333327</v>
      </c>
      <c r="C249" s="15">
        <v>63.799583333333331</v>
      </c>
      <c r="D249" s="16">
        <f>DATE(2015,6,6)</f>
        <v>42161</v>
      </c>
      <c r="E249" s="14">
        <v>2015157</v>
      </c>
      <c r="F249" s="14" t="s">
        <v>16</v>
      </c>
      <c r="G249" s="14" t="s">
        <v>14</v>
      </c>
      <c r="H249" s="49">
        <v>755.09091000000012</v>
      </c>
      <c r="I249" s="49">
        <v>80.879998500000184</v>
      </c>
      <c r="J249" s="17">
        <v>17.147650531784659</v>
      </c>
      <c r="K249" s="17">
        <v>1.8367350618606579</v>
      </c>
    </row>
    <row r="250" spans="1:11">
      <c r="A250" s="14" t="s">
        <v>23</v>
      </c>
      <c r="B250" s="15">
        <v>67.482683333333327</v>
      </c>
      <c r="C250" s="15">
        <v>63.799583333333331</v>
      </c>
      <c r="D250" s="16">
        <f>DATE(2015,6,6)</f>
        <v>42161</v>
      </c>
      <c r="E250" s="14">
        <v>2015157</v>
      </c>
      <c r="F250" s="14" t="s">
        <v>16</v>
      </c>
      <c r="G250" s="14" t="s">
        <v>15</v>
      </c>
      <c r="H250" s="49">
        <v>14.497716369458129</v>
      </c>
      <c r="I250" s="49">
        <v>1.6349223746305441</v>
      </c>
      <c r="J250" s="17">
        <v>0.89112731399750833</v>
      </c>
      <c r="K250" s="17">
        <v>0.10049334303216194</v>
      </c>
    </row>
    <row r="251" spans="1:11">
      <c r="A251" s="26" t="s">
        <v>11</v>
      </c>
      <c r="B251" s="27">
        <f t="shared" ref="B251:B258" si="57">67+(28.784/60)</f>
        <v>67.479733333333328</v>
      </c>
      <c r="C251" s="27">
        <f t="shared" ref="C251:C258" si="58">63+(47.372/60)</f>
        <v>63.789533333333331</v>
      </c>
      <c r="D251" s="28">
        <f>DATE(2015,6,8)</f>
        <v>42163</v>
      </c>
      <c r="E251" s="26">
        <v>2015159</v>
      </c>
      <c r="F251" s="26" t="s">
        <v>17</v>
      </c>
      <c r="G251" s="29"/>
      <c r="H251" s="51">
        <v>0.45927000000000001</v>
      </c>
      <c r="I251" s="51">
        <v>0.19132605</v>
      </c>
      <c r="J251" s="30"/>
      <c r="K251" s="30"/>
    </row>
    <row r="252" spans="1:11">
      <c r="A252" s="26" t="s">
        <v>11</v>
      </c>
      <c r="B252" s="27">
        <f t="shared" si="57"/>
        <v>67.479733333333328</v>
      </c>
      <c r="C252" s="27">
        <f t="shared" si="58"/>
        <v>63.789533333333331</v>
      </c>
      <c r="D252" s="28">
        <f t="shared" ref="D252:D258" si="59">DATE(2015,6,8)</f>
        <v>42163</v>
      </c>
      <c r="E252" s="26">
        <v>2015159</v>
      </c>
      <c r="F252" s="26" t="s">
        <v>12</v>
      </c>
      <c r="G252" s="29">
        <v>1.5</v>
      </c>
      <c r="H252" s="51">
        <v>0.21019500000000002</v>
      </c>
      <c r="I252" s="51">
        <v>0.15964492500000005</v>
      </c>
      <c r="J252" s="30"/>
      <c r="K252" s="30"/>
    </row>
    <row r="253" spans="1:11">
      <c r="A253" s="26" t="s">
        <v>11</v>
      </c>
      <c r="B253" s="27">
        <f t="shared" si="57"/>
        <v>67.479733333333328</v>
      </c>
      <c r="C253" s="27">
        <f t="shared" si="58"/>
        <v>63.789533333333331</v>
      </c>
      <c r="D253" s="28">
        <f t="shared" si="59"/>
        <v>42163</v>
      </c>
      <c r="E253" s="26">
        <v>2015159</v>
      </c>
      <c r="F253" s="26" t="s">
        <v>12</v>
      </c>
      <c r="G253" s="29">
        <v>5</v>
      </c>
      <c r="H253" s="51">
        <v>0.14823000000000006</v>
      </c>
      <c r="I253" s="51">
        <v>0.12920917500000004</v>
      </c>
      <c r="J253" s="30"/>
      <c r="K253" s="30"/>
    </row>
    <row r="254" spans="1:11">
      <c r="A254" s="26" t="s">
        <v>11</v>
      </c>
      <c r="B254" s="27">
        <f t="shared" si="57"/>
        <v>67.479733333333328</v>
      </c>
      <c r="C254" s="27">
        <f t="shared" si="58"/>
        <v>63.789533333333331</v>
      </c>
      <c r="D254" s="28">
        <f t="shared" si="59"/>
        <v>42163</v>
      </c>
      <c r="E254" s="26">
        <v>2015159</v>
      </c>
      <c r="F254" s="26" t="s">
        <v>12</v>
      </c>
      <c r="G254" s="29">
        <v>20</v>
      </c>
      <c r="H254" s="51">
        <v>5.7104999999999989E-2</v>
      </c>
      <c r="I254" s="51">
        <v>7.4625300000000033E-2</v>
      </c>
      <c r="J254" s="30"/>
      <c r="K254" s="30"/>
    </row>
    <row r="255" spans="1:11">
      <c r="A255" s="26" t="s">
        <v>11</v>
      </c>
      <c r="B255" s="27">
        <f t="shared" si="57"/>
        <v>67.479733333333328</v>
      </c>
      <c r="C255" s="27">
        <f t="shared" si="58"/>
        <v>63.789533333333331</v>
      </c>
      <c r="D255" s="28">
        <f t="shared" si="59"/>
        <v>42163</v>
      </c>
      <c r="E255" s="26">
        <v>2015159</v>
      </c>
      <c r="F255" s="26" t="s">
        <v>12</v>
      </c>
      <c r="G255" s="29">
        <v>40</v>
      </c>
      <c r="H255" s="51">
        <v>6.4395000000000034E-3</v>
      </c>
      <c r="I255" s="51">
        <v>1.2040650000000002E-2</v>
      </c>
      <c r="J255" s="30"/>
      <c r="K255" s="30"/>
    </row>
    <row r="256" spans="1:11">
      <c r="A256" s="26" t="s">
        <v>11</v>
      </c>
      <c r="B256" s="27">
        <f t="shared" si="57"/>
        <v>67.479733333333328</v>
      </c>
      <c r="C256" s="27">
        <f t="shared" si="58"/>
        <v>63.789533333333331</v>
      </c>
      <c r="D256" s="28">
        <f t="shared" si="59"/>
        <v>42163</v>
      </c>
      <c r="E256" s="26">
        <v>2015159</v>
      </c>
      <c r="F256" s="26" t="s">
        <v>12</v>
      </c>
      <c r="G256" s="29">
        <v>60</v>
      </c>
      <c r="H256" s="51">
        <v>1.6402499999999987E-2</v>
      </c>
      <c r="I256" s="51">
        <v>4.425030000000002E-2</v>
      </c>
      <c r="J256" s="30"/>
      <c r="K256" s="30"/>
    </row>
    <row r="257" spans="1:11">
      <c r="A257" s="26" t="s">
        <v>23</v>
      </c>
      <c r="B257" s="27">
        <f t="shared" si="57"/>
        <v>67.479733333333328</v>
      </c>
      <c r="C257" s="27">
        <f t="shared" si="58"/>
        <v>63.789533333333331</v>
      </c>
      <c r="D257" s="28">
        <f t="shared" si="59"/>
        <v>42163</v>
      </c>
      <c r="E257" s="26">
        <v>2015159</v>
      </c>
      <c r="F257" s="26" t="s">
        <v>16</v>
      </c>
      <c r="G257" s="26" t="s">
        <v>18</v>
      </c>
      <c r="H257" s="50">
        <v>259.88445000000007</v>
      </c>
      <c r="I257" s="50">
        <v>35.883243000000014</v>
      </c>
      <c r="J257" s="22">
        <v>1.4164358759646773</v>
      </c>
      <c r="K257" s="22">
        <v>0.19557273523351776</v>
      </c>
    </row>
    <row r="258" spans="1:11">
      <c r="A258" s="26" t="s">
        <v>23</v>
      </c>
      <c r="B258" s="27">
        <f t="shared" si="57"/>
        <v>67.479733333333328</v>
      </c>
      <c r="C258" s="27">
        <f t="shared" si="58"/>
        <v>63.789533333333331</v>
      </c>
      <c r="D258" s="28">
        <f t="shared" si="59"/>
        <v>42163</v>
      </c>
      <c r="E258" s="26">
        <v>2015159</v>
      </c>
      <c r="F258" s="26" t="s">
        <v>13</v>
      </c>
      <c r="G258" s="26" t="s">
        <v>18</v>
      </c>
      <c r="H258" s="50">
        <v>551.50672499999985</v>
      </c>
      <c r="I258" s="50">
        <v>101.23586550000024</v>
      </c>
      <c r="J258" s="22">
        <v>2.6718674776023987</v>
      </c>
      <c r="K258" s="22">
        <v>0.49045424894208034</v>
      </c>
    </row>
    <row r="259" spans="1:11">
      <c r="A259" s="14" t="s">
        <v>23</v>
      </c>
      <c r="B259" s="15">
        <v>67.477149999999995</v>
      </c>
      <c r="C259" s="15">
        <v>63.78991666666667</v>
      </c>
      <c r="D259" s="16">
        <f>DATE(2015,6,8)</f>
        <v>42163</v>
      </c>
      <c r="E259" s="14">
        <v>2015159</v>
      </c>
      <c r="F259" s="14" t="s">
        <v>13</v>
      </c>
      <c r="G259" s="14" t="s">
        <v>14</v>
      </c>
      <c r="H259" s="49">
        <v>793.19330999999977</v>
      </c>
      <c r="I259" s="49">
        <v>56.737219500000343</v>
      </c>
      <c r="J259" s="17">
        <v>24.017243493730717</v>
      </c>
      <c r="K259" s="17">
        <v>1.7179565166639583</v>
      </c>
    </row>
    <row r="260" spans="1:11">
      <c r="A260" s="14" t="s">
        <v>23</v>
      </c>
      <c r="B260" s="15">
        <v>67.477149999999995</v>
      </c>
      <c r="C260" s="15">
        <v>63.78991666666667</v>
      </c>
      <c r="D260" s="16">
        <f>DATE(2015,6,8)</f>
        <v>42163</v>
      </c>
      <c r="E260" s="14">
        <v>2015159</v>
      </c>
      <c r="F260" s="14" t="s">
        <v>13</v>
      </c>
      <c r="G260" s="14" t="s">
        <v>15</v>
      </c>
      <c r="H260" s="49">
        <v>7.3739197813267827</v>
      </c>
      <c r="I260" s="49">
        <v>1.5403536552825554</v>
      </c>
      <c r="J260" s="17">
        <v>0.45436716646528902</v>
      </c>
      <c r="K260" s="17">
        <v>9.4913715698064643E-2</v>
      </c>
    </row>
    <row r="261" spans="1:11">
      <c r="A261" s="14" t="s">
        <v>23</v>
      </c>
      <c r="B261" s="15">
        <v>67.477133333333327</v>
      </c>
      <c r="C261" s="15">
        <v>63.790266666666668</v>
      </c>
      <c r="D261" s="16">
        <f>DATE(2015,6,8)</f>
        <v>42163</v>
      </c>
      <c r="E261" s="14">
        <v>2015159</v>
      </c>
      <c r="F261" s="14" t="s">
        <v>16</v>
      </c>
      <c r="G261" s="14" t="s">
        <v>14</v>
      </c>
      <c r="H261" s="49">
        <v>95.467410000000001</v>
      </c>
      <c r="I261" s="49">
        <v>22.625487000000014</v>
      </c>
      <c r="J261" s="17">
        <v>2.8906749499511331</v>
      </c>
      <c r="K261" s="17">
        <v>0.68508120730776134</v>
      </c>
    </row>
    <row r="262" spans="1:11">
      <c r="A262" s="14" t="s">
        <v>23</v>
      </c>
      <c r="B262" s="15">
        <v>67.477133333333327</v>
      </c>
      <c r="C262" s="15">
        <v>63.790266666666668</v>
      </c>
      <c r="D262" s="16">
        <f>DATE(2015,6,8)</f>
        <v>42163</v>
      </c>
      <c r="E262" s="14">
        <v>2015159</v>
      </c>
      <c r="F262" s="14" t="s">
        <v>16</v>
      </c>
      <c r="G262" s="14" t="s">
        <v>15</v>
      </c>
      <c r="H262" s="49">
        <v>2.9336238707865165</v>
      </c>
      <c r="I262" s="49">
        <v>1.0146815620786527</v>
      </c>
      <c r="J262" s="17">
        <v>0.1897360249387687</v>
      </c>
      <c r="K262" s="17">
        <v>6.5625879338051668E-2</v>
      </c>
    </row>
    <row r="263" spans="1:11">
      <c r="A263" s="26" t="s">
        <v>11</v>
      </c>
      <c r="B263" s="27">
        <f t="shared" ref="B263:B269" si="60">67+(28.784/60)</f>
        <v>67.479733333333328</v>
      </c>
      <c r="C263" s="27">
        <f t="shared" ref="C263:C269" si="61">63+(47.372/60)</f>
        <v>63.789533333333331</v>
      </c>
      <c r="D263" s="28">
        <f>DATE(2015,6,10)</f>
        <v>42165</v>
      </c>
      <c r="E263" s="26">
        <v>2015161</v>
      </c>
      <c r="F263" s="26" t="s">
        <v>17</v>
      </c>
      <c r="G263" s="29"/>
      <c r="H263" s="51">
        <v>0.39827700000000005</v>
      </c>
      <c r="I263" s="51">
        <v>0.23573430000000001</v>
      </c>
      <c r="J263" s="30"/>
      <c r="K263" s="30"/>
    </row>
    <row r="264" spans="1:11">
      <c r="A264" s="26" t="s">
        <v>11</v>
      </c>
      <c r="B264" s="27">
        <f t="shared" si="60"/>
        <v>67.479733333333328</v>
      </c>
      <c r="C264" s="27">
        <f t="shared" si="61"/>
        <v>63.789533333333331</v>
      </c>
      <c r="D264" s="28">
        <f t="shared" ref="D264:D269" si="62">DATE(2015,6,10)</f>
        <v>42165</v>
      </c>
      <c r="E264" s="26">
        <v>2015161</v>
      </c>
      <c r="F264" s="26" t="s">
        <v>12</v>
      </c>
      <c r="G264" s="29">
        <v>1.5</v>
      </c>
      <c r="H264" s="51">
        <v>0.72025199999999989</v>
      </c>
      <c r="I264" s="51">
        <v>0.23716192500000027</v>
      </c>
      <c r="J264" s="30"/>
      <c r="K264" s="30"/>
    </row>
    <row r="265" spans="1:11">
      <c r="A265" s="26" t="s">
        <v>11</v>
      </c>
      <c r="B265" s="27">
        <f t="shared" si="60"/>
        <v>67.479733333333328</v>
      </c>
      <c r="C265" s="27">
        <f t="shared" si="61"/>
        <v>63.789533333333331</v>
      </c>
      <c r="D265" s="28">
        <f t="shared" si="62"/>
        <v>42165</v>
      </c>
      <c r="E265" s="26">
        <v>2015161</v>
      </c>
      <c r="F265" s="26" t="s">
        <v>12</v>
      </c>
      <c r="G265" s="29">
        <v>5</v>
      </c>
      <c r="H265" s="51">
        <v>0.37640699999999999</v>
      </c>
      <c r="I265" s="51">
        <v>0.22680405000000001</v>
      </c>
      <c r="J265" s="30"/>
      <c r="K265" s="30"/>
    </row>
    <row r="266" spans="1:11">
      <c r="A266" s="26" t="s">
        <v>11</v>
      </c>
      <c r="B266" s="27">
        <f t="shared" si="60"/>
        <v>67.479733333333328</v>
      </c>
      <c r="C266" s="27">
        <f t="shared" si="61"/>
        <v>63.789533333333331</v>
      </c>
      <c r="D266" s="28">
        <f t="shared" si="62"/>
        <v>42165</v>
      </c>
      <c r="E266" s="26">
        <v>2015161</v>
      </c>
      <c r="F266" s="26" t="s">
        <v>12</v>
      </c>
      <c r="G266" s="29">
        <v>20</v>
      </c>
      <c r="H266" s="51">
        <v>0.121257</v>
      </c>
      <c r="I266" s="51">
        <v>0.10998179999999999</v>
      </c>
      <c r="J266" s="30"/>
      <c r="K266" s="30"/>
    </row>
    <row r="267" spans="1:11">
      <c r="A267" s="26" t="s">
        <v>11</v>
      </c>
      <c r="B267" s="27">
        <f t="shared" si="60"/>
        <v>67.479733333333328</v>
      </c>
      <c r="C267" s="27">
        <f t="shared" si="61"/>
        <v>63.789533333333331</v>
      </c>
      <c r="D267" s="28">
        <f t="shared" si="62"/>
        <v>42165</v>
      </c>
      <c r="E267" s="26">
        <v>2015161</v>
      </c>
      <c r="F267" s="26" t="s">
        <v>12</v>
      </c>
      <c r="G267" s="29">
        <v>40</v>
      </c>
      <c r="H267" s="51">
        <v>4.264649999999999E-2</v>
      </c>
      <c r="I267" s="51">
        <v>4.8451162500000027E-2</v>
      </c>
      <c r="J267" s="30"/>
      <c r="K267" s="30"/>
    </row>
    <row r="268" spans="1:11">
      <c r="A268" s="26" t="s">
        <v>11</v>
      </c>
      <c r="B268" s="27">
        <f t="shared" si="60"/>
        <v>67.479733333333328</v>
      </c>
      <c r="C268" s="27">
        <f t="shared" si="61"/>
        <v>63.789533333333331</v>
      </c>
      <c r="D268" s="28">
        <f t="shared" si="62"/>
        <v>42165</v>
      </c>
      <c r="E268" s="26">
        <v>2015161</v>
      </c>
      <c r="F268" s="26" t="s">
        <v>12</v>
      </c>
      <c r="G268" s="29">
        <v>60</v>
      </c>
      <c r="H268" s="51">
        <v>2.9524500000000006E-2</v>
      </c>
      <c r="I268" s="51">
        <v>4.8305362499999997E-2</v>
      </c>
      <c r="J268" s="30"/>
      <c r="K268" s="30"/>
    </row>
    <row r="269" spans="1:11">
      <c r="A269" s="26" t="s">
        <v>23</v>
      </c>
      <c r="B269" s="27">
        <f t="shared" si="60"/>
        <v>67.479733333333328</v>
      </c>
      <c r="C269" s="27">
        <f t="shared" si="61"/>
        <v>63.789533333333331</v>
      </c>
      <c r="D269" s="28">
        <f t="shared" si="62"/>
        <v>42165</v>
      </c>
      <c r="E269" s="26">
        <v>2015161</v>
      </c>
      <c r="F269" s="26" t="s">
        <v>13</v>
      </c>
      <c r="G269" s="26" t="s">
        <v>18</v>
      </c>
      <c r="H269" s="50">
        <v>1627.0526700000003</v>
      </c>
      <c r="I269" s="50">
        <v>77.352610500000125</v>
      </c>
      <c r="J269" s="22">
        <v>9.8531643320377249</v>
      </c>
      <c r="K269" s="22">
        <v>0.46843473282804543</v>
      </c>
    </row>
    <row r="270" spans="1:11">
      <c r="A270" s="14" t="s">
        <v>23</v>
      </c>
      <c r="B270" s="15">
        <v>67.477033333333338</v>
      </c>
      <c r="C270" s="15">
        <v>63.790333333333336</v>
      </c>
      <c r="D270" s="16">
        <f>DATE(2015,6,10)</f>
        <v>42165</v>
      </c>
      <c r="E270" s="14">
        <v>2015161</v>
      </c>
      <c r="F270" s="14" t="s">
        <v>13</v>
      </c>
      <c r="G270" s="14" t="s">
        <v>14</v>
      </c>
      <c r="H270" s="49">
        <v>876.3066</v>
      </c>
      <c r="I270" s="49">
        <v>51.079450500000128</v>
      </c>
      <c r="J270" s="17">
        <v>33.167307266124212</v>
      </c>
      <c r="K270" s="17">
        <v>1.9333048840648763</v>
      </c>
    </row>
    <row r="271" spans="1:11">
      <c r="A271" s="14" t="s">
        <v>23</v>
      </c>
      <c r="B271" s="15">
        <v>67.477033333333338</v>
      </c>
      <c r="C271" s="15">
        <v>63.790333333333336</v>
      </c>
      <c r="D271" s="16">
        <f>DATE(2015,6,10)</f>
        <v>42165</v>
      </c>
      <c r="E271" s="14">
        <v>2015161</v>
      </c>
      <c r="F271" s="14" t="s">
        <v>13</v>
      </c>
      <c r="G271" s="14" t="s">
        <v>15</v>
      </c>
      <c r="H271" s="49">
        <v>7.4098835682819395</v>
      </c>
      <c r="I271" s="49">
        <v>1.0115790264317173</v>
      </c>
      <c r="J271" s="17">
        <v>0.50930901053305777</v>
      </c>
      <c r="K271" s="17">
        <v>6.9529609781356916E-2</v>
      </c>
    </row>
    <row r="272" spans="1:11">
      <c r="A272" s="14" t="s">
        <v>23</v>
      </c>
      <c r="B272" s="15">
        <v>67.477016666666671</v>
      </c>
      <c r="C272" s="15">
        <v>63.790483333333334</v>
      </c>
      <c r="D272" s="16">
        <f>DATE(2015,6,10)</f>
        <v>42165</v>
      </c>
      <c r="E272" s="14">
        <v>2015161</v>
      </c>
      <c r="F272" s="14" t="s">
        <v>16</v>
      </c>
      <c r="G272" s="14" t="s">
        <v>14</v>
      </c>
      <c r="H272" s="49">
        <v>578.86071428571438</v>
      </c>
      <c r="I272" s="49">
        <v>63.76450178571416</v>
      </c>
      <c r="J272" s="17">
        <v>18.403799522909036</v>
      </c>
      <c r="K272" s="17">
        <v>2.0272737095149234</v>
      </c>
    </row>
    <row r="273" spans="1:11">
      <c r="A273" s="14" t="s">
        <v>23</v>
      </c>
      <c r="B273" s="15">
        <v>67.477016666666671</v>
      </c>
      <c r="C273" s="15">
        <v>63.790483333333334</v>
      </c>
      <c r="D273" s="16">
        <f>DATE(2015,6,10)</f>
        <v>42165</v>
      </c>
      <c r="E273" s="14">
        <v>2015161</v>
      </c>
      <c r="F273" s="14" t="s">
        <v>16</v>
      </c>
      <c r="G273" s="14" t="s">
        <v>15</v>
      </c>
      <c r="H273" s="49">
        <v>9.69739534883721</v>
      </c>
      <c r="I273" s="49">
        <v>1.4030918895348852</v>
      </c>
      <c r="J273" s="17">
        <v>0.63130274825211186</v>
      </c>
      <c r="K273" s="17">
        <v>9.1341616387727531E-2</v>
      </c>
    </row>
    <row r="274" spans="1:11">
      <c r="A274" s="14" t="s">
        <v>23</v>
      </c>
      <c r="B274" s="15">
        <v>67.477016666666671</v>
      </c>
      <c r="C274" s="15">
        <v>63.790483333333334</v>
      </c>
      <c r="D274" s="16">
        <f>DATE(2015,6,10)</f>
        <v>42165</v>
      </c>
      <c r="E274" s="14">
        <v>2015161</v>
      </c>
      <c r="F274" s="14" t="s">
        <v>16</v>
      </c>
      <c r="G274" s="32" t="s">
        <v>18</v>
      </c>
      <c r="H274" s="53">
        <v>740.11257692307697</v>
      </c>
      <c r="I274" s="53">
        <v>90.166481826923388</v>
      </c>
      <c r="J274" s="33">
        <v>5.8266006213678896</v>
      </c>
      <c r="K274" s="33">
        <v>0.70984346898068129</v>
      </c>
    </row>
    <row r="275" spans="1:11">
      <c r="A275" s="26" t="s">
        <v>11</v>
      </c>
      <c r="B275" s="27">
        <f t="shared" ref="B275:B282" si="63">67+(28.784/60)</f>
        <v>67.479733333333328</v>
      </c>
      <c r="C275" s="27">
        <f t="shared" ref="C275:C282" si="64">63+(47.372/60)</f>
        <v>63.789533333333331</v>
      </c>
      <c r="D275" s="28">
        <f>DATE(2015,6,12)</f>
        <v>42167</v>
      </c>
      <c r="E275" s="26">
        <v>2015163</v>
      </c>
      <c r="F275" s="26" t="s">
        <v>17</v>
      </c>
      <c r="G275" s="29"/>
      <c r="H275" s="51">
        <v>0.82547100000000007</v>
      </c>
      <c r="I275" s="51">
        <v>0.29163037499999994</v>
      </c>
      <c r="J275" s="30"/>
      <c r="K275" s="30"/>
    </row>
    <row r="276" spans="1:11">
      <c r="A276" s="26" t="s">
        <v>11</v>
      </c>
      <c r="B276" s="27">
        <f t="shared" si="63"/>
        <v>67.479733333333328</v>
      </c>
      <c r="C276" s="27">
        <f t="shared" si="64"/>
        <v>63.789533333333331</v>
      </c>
      <c r="D276" s="28">
        <f t="shared" ref="D276:D282" si="65">DATE(2015,6,12)</f>
        <v>42167</v>
      </c>
      <c r="E276" s="26">
        <v>2015163</v>
      </c>
      <c r="F276" s="26" t="s">
        <v>12</v>
      </c>
      <c r="G276" s="29">
        <v>1.5</v>
      </c>
      <c r="H276" s="51">
        <v>1.7622360000000004</v>
      </c>
      <c r="I276" s="51">
        <v>0.50276699999999996</v>
      </c>
      <c r="J276" s="30"/>
      <c r="K276" s="30"/>
    </row>
    <row r="277" spans="1:11">
      <c r="A277" s="26" t="s">
        <v>11</v>
      </c>
      <c r="B277" s="27">
        <f t="shared" si="63"/>
        <v>67.479733333333328</v>
      </c>
      <c r="C277" s="27">
        <f t="shared" si="64"/>
        <v>63.789533333333331</v>
      </c>
      <c r="D277" s="28">
        <f t="shared" si="65"/>
        <v>42167</v>
      </c>
      <c r="E277" s="26">
        <v>2015163</v>
      </c>
      <c r="F277" s="26" t="s">
        <v>12</v>
      </c>
      <c r="G277" s="29">
        <v>5</v>
      </c>
      <c r="H277" s="51">
        <v>0.33461099999999994</v>
      </c>
      <c r="I277" s="51">
        <v>0.15937762500000024</v>
      </c>
      <c r="J277" s="30"/>
      <c r="K277" s="30"/>
    </row>
    <row r="278" spans="1:11">
      <c r="A278" s="26" t="s">
        <v>11</v>
      </c>
      <c r="B278" s="27">
        <f t="shared" si="63"/>
        <v>67.479733333333328</v>
      </c>
      <c r="C278" s="27">
        <f t="shared" si="64"/>
        <v>63.789533333333331</v>
      </c>
      <c r="D278" s="28">
        <f t="shared" si="65"/>
        <v>42167</v>
      </c>
      <c r="E278" s="26">
        <v>2015163</v>
      </c>
      <c r="F278" s="26" t="s">
        <v>12</v>
      </c>
      <c r="G278" s="29">
        <v>10</v>
      </c>
      <c r="H278" s="51">
        <v>0.21311100000000005</v>
      </c>
      <c r="I278" s="51">
        <v>0.15412274999999995</v>
      </c>
      <c r="J278" s="30"/>
      <c r="K278" s="30"/>
    </row>
    <row r="279" spans="1:11">
      <c r="A279" s="26" t="s">
        <v>11</v>
      </c>
      <c r="B279" s="27">
        <f t="shared" si="63"/>
        <v>67.479733333333328</v>
      </c>
      <c r="C279" s="27">
        <f t="shared" si="64"/>
        <v>63.789533333333331</v>
      </c>
      <c r="D279" s="28">
        <f t="shared" si="65"/>
        <v>42167</v>
      </c>
      <c r="E279" s="26">
        <v>2015163</v>
      </c>
      <c r="F279" s="26" t="s">
        <v>12</v>
      </c>
      <c r="G279" s="29">
        <v>20</v>
      </c>
      <c r="H279" s="51">
        <v>9.0395999999999976E-2</v>
      </c>
      <c r="I279" s="51">
        <v>8.4928500000000073E-2</v>
      </c>
      <c r="J279" s="30"/>
      <c r="K279" s="30"/>
    </row>
    <row r="280" spans="1:11">
      <c r="A280" s="26" t="s">
        <v>11</v>
      </c>
      <c r="B280" s="27">
        <f t="shared" si="63"/>
        <v>67.479733333333328</v>
      </c>
      <c r="C280" s="27">
        <f t="shared" si="64"/>
        <v>63.789533333333331</v>
      </c>
      <c r="D280" s="28">
        <f t="shared" si="65"/>
        <v>42167</v>
      </c>
      <c r="E280" s="26">
        <v>2015163</v>
      </c>
      <c r="F280" s="26" t="s">
        <v>12</v>
      </c>
      <c r="G280" s="29">
        <v>40</v>
      </c>
      <c r="H280" s="51">
        <v>3.8272500000000015E-2</v>
      </c>
      <c r="I280" s="51">
        <v>4.3348162499999982E-2</v>
      </c>
      <c r="J280" s="30"/>
      <c r="K280" s="30"/>
    </row>
    <row r="281" spans="1:11">
      <c r="A281" s="26" t="s">
        <v>23</v>
      </c>
      <c r="B281" s="27">
        <f t="shared" si="63"/>
        <v>67.479733333333328</v>
      </c>
      <c r="C281" s="27">
        <f t="shared" si="64"/>
        <v>63.789533333333331</v>
      </c>
      <c r="D281" s="28">
        <f t="shared" si="65"/>
        <v>42167</v>
      </c>
      <c r="E281" s="26">
        <v>2015163</v>
      </c>
      <c r="F281" s="26" t="s">
        <v>16</v>
      </c>
      <c r="G281" s="26" t="s">
        <v>18</v>
      </c>
      <c r="H281" s="50">
        <v>1223.1939600000003</v>
      </c>
      <c r="I281" s="50">
        <v>129.55301999999972</v>
      </c>
      <c r="J281" s="22">
        <v>3.7037310838363879</v>
      </c>
      <c r="K281" s="22">
        <v>0.39227592914117737</v>
      </c>
    </row>
    <row r="282" spans="1:11">
      <c r="A282" s="26" t="s">
        <v>23</v>
      </c>
      <c r="B282" s="27">
        <f t="shared" si="63"/>
        <v>67.479733333333328</v>
      </c>
      <c r="C282" s="27">
        <f t="shared" si="64"/>
        <v>63.789533333333331</v>
      </c>
      <c r="D282" s="28">
        <f t="shared" si="65"/>
        <v>42167</v>
      </c>
      <c r="E282" s="26">
        <v>2015163</v>
      </c>
      <c r="F282" s="26" t="s">
        <v>13</v>
      </c>
      <c r="G282" s="26" t="s">
        <v>18</v>
      </c>
      <c r="H282" s="50">
        <v>231.41376000000002</v>
      </c>
      <c r="I282" s="50">
        <v>72.229319999999959</v>
      </c>
      <c r="J282" s="22">
        <v>2.802807614058048</v>
      </c>
      <c r="K282" s="22">
        <v>0.87481785030516379</v>
      </c>
    </row>
    <row r="283" spans="1:11">
      <c r="A283" s="14" t="s">
        <v>23</v>
      </c>
      <c r="B283" s="15">
        <v>67.477783333333335</v>
      </c>
      <c r="C283" s="15">
        <v>63.788916666666665</v>
      </c>
      <c r="D283" s="16">
        <f>DATE(2015,6,12)</f>
        <v>42167</v>
      </c>
      <c r="E283" s="14">
        <v>2015163</v>
      </c>
      <c r="F283" s="14" t="s">
        <v>13</v>
      </c>
      <c r="G283" s="14" t="s">
        <v>14</v>
      </c>
      <c r="H283" s="49">
        <v>432.77468684210515</v>
      </c>
      <c r="I283" s="49">
        <v>43.319242302631679</v>
      </c>
      <c r="J283" s="17">
        <v>12.448859761839655</v>
      </c>
      <c r="K283" s="17">
        <v>1.2460876035741075</v>
      </c>
    </row>
    <row r="284" spans="1:11">
      <c r="A284" s="14" t="s">
        <v>23</v>
      </c>
      <c r="B284" s="15">
        <v>67.477783333333335</v>
      </c>
      <c r="C284" s="15">
        <v>63.788916666666665</v>
      </c>
      <c r="D284" s="16">
        <f>DATE(2015,6,12)</f>
        <v>42167</v>
      </c>
      <c r="E284" s="14">
        <v>2015163</v>
      </c>
      <c r="F284" s="14" t="s">
        <v>13</v>
      </c>
      <c r="G284" s="14" t="s">
        <v>15</v>
      </c>
      <c r="H284" s="49">
        <v>8.2528497430278875</v>
      </c>
      <c r="I284" s="49">
        <v>0.53605256638446386</v>
      </c>
      <c r="J284" s="17">
        <v>0.50177817208936293</v>
      </c>
      <c r="K284" s="17">
        <v>3.2592314809977659E-2</v>
      </c>
    </row>
    <row r="285" spans="1:11">
      <c r="A285" s="14" t="s">
        <v>23</v>
      </c>
      <c r="B285" s="15">
        <v>67.475883333333329</v>
      </c>
      <c r="C285" s="15">
        <v>63.791150000000002</v>
      </c>
      <c r="D285" s="16">
        <f>DATE(2015,6,12)</f>
        <v>42167</v>
      </c>
      <c r="E285" s="14">
        <v>2015163</v>
      </c>
      <c r="F285" s="14" t="s">
        <v>16</v>
      </c>
      <c r="G285" s="14" t="s">
        <v>14</v>
      </c>
      <c r="H285" s="49">
        <v>221.9785815789474</v>
      </c>
      <c r="I285" s="49">
        <v>46.082727828947391</v>
      </c>
      <c r="J285" s="17">
        <v>6.3852630854461214</v>
      </c>
      <c r="K285" s="17">
        <v>1.325579877075606</v>
      </c>
    </row>
    <row r="286" spans="1:11">
      <c r="A286" s="14" t="s">
        <v>23</v>
      </c>
      <c r="B286" s="15">
        <v>67.475883333333329</v>
      </c>
      <c r="C286" s="15">
        <v>63.791150000000002</v>
      </c>
      <c r="D286" s="16">
        <f>DATE(2015,6,12)</f>
        <v>42167</v>
      </c>
      <c r="E286" s="14">
        <v>2015163</v>
      </c>
      <c r="F286" s="14" t="s">
        <v>16</v>
      </c>
      <c r="G286" s="14" t="s">
        <v>15</v>
      </c>
      <c r="H286" s="49">
        <v>6.9333165000000001</v>
      </c>
      <c r="I286" s="49">
        <v>1.3822639875000022</v>
      </c>
      <c r="J286" s="17">
        <v>0.37788325657875449</v>
      </c>
      <c r="K286" s="17">
        <v>7.5336877675789879E-2</v>
      </c>
    </row>
    <row r="287" spans="1:11">
      <c r="A287" s="26" t="s">
        <v>11</v>
      </c>
      <c r="B287" s="27">
        <v>67.476583333333338</v>
      </c>
      <c r="C287" s="27">
        <v>63.79</v>
      </c>
      <c r="D287" s="28">
        <f>DATE(2015,6,15)</f>
        <v>42170</v>
      </c>
      <c r="E287" s="26">
        <v>2015166</v>
      </c>
      <c r="F287" s="26" t="s">
        <v>17</v>
      </c>
      <c r="G287" s="29"/>
      <c r="H287" s="51">
        <v>1.0575359999999998</v>
      </c>
      <c r="I287" s="51">
        <v>0.3392553375000002</v>
      </c>
      <c r="J287" s="30"/>
      <c r="K287" s="30"/>
    </row>
    <row r="288" spans="1:11">
      <c r="A288" s="34" t="s">
        <v>11</v>
      </c>
      <c r="B288" s="35">
        <f>67+(28.784/60)</f>
        <v>67.479733333333328</v>
      </c>
      <c r="C288" s="35">
        <f>63+(47.372/60)</f>
        <v>63.789533333333331</v>
      </c>
      <c r="D288" s="36">
        <f t="shared" ref="D288:D296" si="66">DATE(2015,6,15)</f>
        <v>42170</v>
      </c>
      <c r="E288" s="34">
        <v>2015166</v>
      </c>
      <c r="F288" s="34" t="s">
        <v>12</v>
      </c>
      <c r="G288" s="37">
        <v>1.5</v>
      </c>
      <c r="H288" s="54">
        <v>14.036652</v>
      </c>
      <c r="I288" s="54">
        <v>0.42217908750000011</v>
      </c>
      <c r="J288" s="38"/>
      <c r="K288" s="38"/>
    </row>
    <row r="289" spans="1:11">
      <c r="A289" s="26" t="s">
        <v>11</v>
      </c>
      <c r="B289" s="27">
        <f>67+(28.784/60)</f>
        <v>67.479733333333328</v>
      </c>
      <c r="C289" s="27">
        <f>63+(47.372/60)</f>
        <v>63.789533333333331</v>
      </c>
      <c r="D289" s="28">
        <f t="shared" si="66"/>
        <v>42170</v>
      </c>
      <c r="E289" s="26">
        <v>2015166</v>
      </c>
      <c r="F289" s="26" t="s">
        <v>12</v>
      </c>
      <c r="G289" s="29">
        <v>5</v>
      </c>
      <c r="H289" s="51">
        <v>1.5799859999999999</v>
      </c>
      <c r="I289" s="51">
        <v>0.44465658750000042</v>
      </c>
      <c r="J289" s="30"/>
      <c r="K289" s="30"/>
    </row>
    <row r="290" spans="1:11">
      <c r="A290" s="26" t="s">
        <v>11</v>
      </c>
      <c r="B290" s="27">
        <f>67+(28.784/60)</f>
        <v>67.479733333333328</v>
      </c>
      <c r="C290" s="27">
        <f>63+(47.372/60)</f>
        <v>63.789533333333331</v>
      </c>
      <c r="D290" s="28">
        <f t="shared" si="66"/>
        <v>42170</v>
      </c>
      <c r="E290" s="26">
        <v>2015166</v>
      </c>
      <c r="F290" s="26" t="s">
        <v>12</v>
      </c>
      <c r="G290" s="29">
        <v>10</v>
      </c>
      <c r="H290" s="51">
        <v>9.0396000000000018E-2</v>
      </c>
      <c r="I290" s="51">
        <v>0.10637021249999998</v>
      </c>
      <c r="J290" s="30"/>
      <c r="K290" s="30"/>
    </row>
    <row r="291" spans="1:11">
      <c r="A291" s="26" t="s">
        <v>11</v>
      </c>
      <c r="B291" s="27">
        <f>67+(28.784/60)</f>
        <v>67.479733333333328</v>
      </c>
      <c r="C291" s="27">
        <f>63+(47.372/60)</f>
        <v>63.789533333333331</v>
      </c>
      <c r="D291" s="28">
        <f t="shared" si="66"/>
        <v>42170</v>
      </c>
      <c r="E291" s="26">
        <v>2015166</v>
      </c>
      <c r="F291" s="26" t="s">
        <v>12</v>
      </c>
      <c r="G291" s="29">
        <v>20</v>
      </c>
      <c r="H291" s="51">
        <v>0.32489100000000015</v>
      </c>
      <c r="I291" s="51">
        <v>0.1917239624999999</v>
      </c>
      <c r="J291" s="30"/>
      <c r="K291" s="30"/>
    </row>
    <row r="292" spans="1:11">
      <c r="A292" s="26" t="s">
        <v>11</v>
      </c>
      <c r="B292" s="27">
        <f>67+(28.784/60)</f>
        <v>67.479733333333328</v>
      </c>
      <c r="C292" s="27">
        <f>63+(47.372/60)</f>
        <v>63.789533333333331</v>
      </c>
      <c r="D292" s="28">
        <f t="shared" si="66"/>
        <v>42170</v>
      </c>
      <c r="E292" s="26">
        <v>2015166</v>
      </c>
      <c r="F292" s="26" t="s">
        <v>12</v>
      </c>
      <c r="G292" s="29">
        <v>40</v>
      </c>
      <c r="H292" s="51">
        <v>0.21797100000000011</v>
      </c>
      <c r="I292" s="51">
        <v>0.14582733749999988</v>
      </c>
      <c r="J292" s="30"/>
      <c r="K292" s="30"/>
    </row>
    <row r="293" spans="1:11">
      <c r="A293" s="26" t="s">
        <v>23</v>
      </c>
      <c r="B293" s="27">
        <v>67.476583333333338</v>
      </c>
      <c r="C293" s="27">
        <v>63.79</v>
      </c>
      <c r="D293" s="28">
        <f t="shared" si="66"/>
        <v>42170</v>
      </c>
      <c r="E293" s="26">
        <v>2015166</v>
      </c>
      <c r="F293" s="26" t="s">
        <v>13</v>
      </c>
      <c r="G293" s="26" t="s">
        <v>14</v>
      </c>
      <c r="H293" s="50">
        <v>399.71630769230768</v>
      </c>
      <c r="I293" s="50">
        <v>38.681511057692418</v>
      </c>
      <c r="J293" s="22">
        <v>11.800505217327938</v>
      </c>
      <c r="K293" s="22">
        <v>1.141963348169925</v>
      </c>
    </row>
    <row r="294" spans="1:11">
      <c r="A294" s="26" t="s">
        <v>23</v>
      </c>
      <c r="B294" s="27">
        <v>67.476583333333338</v>
      </c>
      <c r="C294" s="27">
        <v>63.79</v>
      </c>
      <c r="D294" s="28">
        <f t="shared" si="66"/>
        <v>42170</v>
      </c>
      <c r="E294" s="26">
        <v>2015166</v>
      </c>
      <c r="F294" s="26" t="s">
        <v>13</v>
      </c>
      <c r="G294" s="39" t="s">
        <v>15</v>
      </c>
      <c r="H294" s="55">
        <v>6.7262399999999998</v>
      </c>
      <c r="I294" s="55">
        <v>1.1755828421052648</v>
      </c>
      <c r="J294" s="40">
        <v>0.38696356801952297</v>
      </c>
      <c r="K294" s="40">
        <v>6.7631801880929723E-2</v>
      </c>
    </row>
    <row r="295" spans="1:11">
      <c r="A295" s="26" t="s">
        <v>23</v>
      </c>
      <c r="B295" s="27">
        <v>67.476500000000001</v>
      </c>
      <c r="C295" s="27">
        <v>63.790166666666664</v>
      </c>
      <c r="D295" s="28">
        <f t="shared" si="66"/>
        <v>42170</v>
      </c>
      <c r="E295" s="26">
        <v>2015166</v>
      </c>
      <c r="F295" s="26" t="s">
        <v>16</v>
      </c>
      <c r="G295" s="26" t="s">
        <v>14</v>
      </c>
      <c r="H295" s="50">
        <v>331.47143999999997</v>
      </c>
      <c r="I295" s="50">
        <v>13.744869750000085</v>
      </c>
      <c r="J295" s="22">
        <v>10.036683599484158</v>
      </c>
      <c r="K295" s="22">
        <v>0.41618339364885182</v>
      </c>
    </row>
    <row r="296" spans="1:11">
      <c r="A296" s="26" t="s">
        <v>23</v>
      </c>
      <c r="B296" s="27">
        <v>67.476500000000001</v>
      </c>
      <c r="C296" s="27">
        <v>63.790166666666664</v>
      </c>
      <c r="D296" s="28">
        <f t="shared" si="66"/>
        <v>42170</v>
      </c>
      <c r="E296" s="26">
        <v>2015166</v>
      </c>
      <c r="F296" s="26" t="s">
        <v>16</v>
      </c>
      <c r="G296" s="39" t="s">
        <v>15</v>
      </c>
      <c r="H296" s="55">
        <v>3.3526014865525675</v>
      </c>
      <c r="I296" s="55">
        <v>0.75319812121026941</v>
      </c>
      <c r="J296" s="40">
        <v>0.20759618302977384</v>
      </c>
      <c r="K296" s="40">
        <v>4.6638723885203758E-2</v>
      </c>
    </row>
    <row r="297" spans="1:11">
      <c r="A297" s="26" t="s">
        <v>11</v>
      </c>
      <c r="B297" s="27">
        <v>67.476066666666668</v>
      </c>
      <c r="C297" s="27">
        <v>63.788933333333333</v>
      </c>
      <c r="D297" s="28">
        <f>DATE(2015,6,18)</f>
        <v>42173</v>
      </c>
      <c r="E297" s="26">
        <v>2015169</v>
      </c>
      <c r="F297" s="26" t="s">
        <v>17</v>
      </c>
      <c r="G297" s="29"/>
      <c r="H297" s="51">
        <v>1.0847519999999999</v>
      </c>
      <c r="I297" s="51">
        <v>0.30019308750000023</v>
      </c>
      <c r="J297" s="30"/>
      <c r="K297" s="30"/>
    </row>
    <row r="298" spans="1:11">
      <c r="A298" s="26" t="s">
        <v>11</v>
      </c>
      <c r="B298" s="27">
        <f>67+(28.784/60)</f>
        <v>67.479733333333328</v>
      </c>
      <c r="C298" s="27">
        <f>63+(47.372/60)</f>
        <v>63.789533333333331</v>
      </c>
      <c r="D298" s="28">
        <f t="shared" ref="D298:D306" si="67">DATE(2015,6,18)</f>
        <v>42173</v>
      </c>
      <c r="E298" s="26">
        <v>2015169</v>
      </c>
      <c r="F298" s="26" t="s">
        <v>12</v>
      </c>
      <c r="G298" s="29">
        <v>1.5</v>
      </c>
      <c r="H298" s="51">
        <v>2.0081519999999999</v>
      </c>
      <c r="I298" s="51">
        <v>0.30080058749999999</v>
      </c>
      <c r="J298" s="30"/>
      <c r="K298" s="30"/>
    </row>
    <row r="299" spans="1:11">
      <c r="A299" s="26" t="s">
        <v>11</v>
      </c>
      <c r="B299" s="27">
        <f>67+(28.784/60)</f>
        <v>67.479733333333328</v>
      </c>
      <c r="C299" s="27">
        <f>63+(47.372/60)</f>
        <v>63.789533333333331</v>
      </c>
      <c r="D299" s="28">
        <f t="shared" si="67"/>
        <v>42173</v>
      </c>
      <c r="E299" s="26">
        <v>2015169</v>
      </c>
      <c r="F299" s="26" t="s">
        <v>12</v>
      </c>
      <c r="G299" s="29">
        <v>5</v>
      </c>
      <c r="H299" s="51">
        <v>1.194102</v>
      </c>
      <c r="I299" s="51">
        <v>0.25007433750000019</v>
      </c>
      <c r="J299" s="30"/>
      <c r="K299" s="30"/>
    </row>
    <row r="300" spans="1:11">
      <c r="A300" s="26" t="s">
        <v>11</v>
      </c>
      <c r="B300" s="27">
        <f>67+(28.784/60)</f>
        <v>67.479733333333328</v>
      </c>
      <c r="C300" s="27">
        <f>63+(47.372/60)</f>
        <v>63.789533333333331</v>
      </c>
      <c r="D300" s="28">
        <f t="shared" si="67"/>
        <v>42173</v>
      </c>
      <c r="E300" s="26">
        <v>2015169</v>
      </c>
      <c r="F300" s="26" t="s">
        <v>12</v>
      </c>
      <c r="G300" s="29">
        <v>10</v>
      </c>
      <c r="H300" s="51">
        <v>0.43594199999999994</v>
      </c>
      <c r="I300" s="51">
        <v>0.22045871250000001</v>
      </c>
      <c r="J300" s="30"/>
      <c r="K300" s="30"/>
    </row>
    <row r="301" spans="1:11">
      <c r="A301" s="26" t="s">
        <v>11</v>
      </c>
      <c r="B301" s="27">
        <f>67+(28.784/60)</f>
        <v>67.479733333333328</v>
      </c>
      <c r="C301" s="27">
        <f>63+(47.372/60)</f>
        <v>63.789533333333331</v>
      </c>
      <c r="D301" s="28">
        <f t="shared" si="67"/>
        <v>42173</v>
      </c>
      <c r="E301" s="26">
        <v>2015169</v>
      </c>
      <c r="F301" s="26" t="s">
        <v>12</v>
      </c>
      <c r="G301" s="29">
        <v>20</v>
      </c>
      <c r="H301" s="51">
        <v>0.12247200000000003</v>
      </c>
      <c r="I301" s="51">
        <v>9.3248212499999997E-2</v>
      </c>
      <c r="J301" s="30"/>
      <c r="K301" s="30"/>
    </row>
    <row r="302" spans="1:11">
      <c r="A302" s="26" t="s">
        <v>11</v>
      </c>
      <c r="B302" s="27">
        <f>67+(28.784/60)</f>
        <v>67.479733333333328</v>
      </c>
      <c r="C302" s="27">
        <f>63+(47.372/60)</f>
        <v>63.789533333333331</v>
      </c>
      <c r="D302" s="28">
        <f t="shared" si="67"/>
        <v>42173</v>
      </c>
      <c r="E302" s="26">
        <v>2015169</v>
      </c>
      <c r="F302" s="26" t="s">
        <v>12</v>
      </c>
      <c r="G302" s="29">
        <v>40</v>
      </c>
      <c r="H302" s="51">
        <v>4.4711999999999995E-2</v>
      </c>
      <c r="I302" s="51">
        <v>4.1884087500000028E-2</v>
      </c>
      <c r="J302" s="30"/>
      <c r="K302" s="30"/>
    </row>
    <row r="303" spans="1:11">
      <c r="A303" s="26" t="s">
        <v>23</v>
      </c>
      <c r="B303" s="27">
        <v>67.476066666666668</v>
      </c>
      <c r="C303" s="27">
        <v>63.788933333333333</v>
      </c>
      <c r="D303" s="28">
        <f t="shared" si="67"/>
        <v>42173</v>
      </c>
      <c r="E303" s="26">
        <v>2015169</v>
      </c>
      <c r="F303" s="26" t="s">
        <v>13</v>
      </c>
      <c r="G303" s="26" t="s">
        <v>14</v>
      </c>
      <c r="H303" s="50">
        <v>81.250758947368425</v>
      </c>
      <c r="I303" s="50">
        <v>4.5752287796052684</v>
      </c>
      <c r="J303" s="22">
        <v>2.3371960847790048</v>
      </c>
      <c r="K303" s="22">
        <v>0.13160746963100203</v>
      </c>
    </row>
    <row r="304" spans="1:11">
      <c r="A304" s="26" t="s">
        <v>23</v>
      </c>
      <c r="B304" s="27">
        <v>67.476066666666668</v>
      </c>
      <c r="C304" s="27">
        <v>63.788933333333333</v>
      </c>
      <c r="D304" s="28">
        <f t="shared" si="67"/>
        <v>42173</v>
      </c>
      <c r="E304" s="26">
        <v>2015169</v>
      </c>
      <c r="F304" s="26" t="s">
        <v>13</v>
      </c>
      <c r="G304" s="29" t="s">
        <v>15</v>
      </c>
      <c r="H304" s="51">
        <v>2.9889084048830106</v>
      </c>
      <c r="I304" s="51">
        <v>0.1712042347660245</v>
      </c>
      <c r="J304" s="30">
        <v>0.17792633713601164</v>
      </c>
      <c r="K304" s="30">
        <v>1.0191594477879245E-2</v>
      </c>
    </row>
    <row r="305" spans="1:11">
      <c r="A305" s="26" t="s">
        <v>23</v>
      </c>
      <c r="B305" s="27">
        <v>67.476016666666666</v>
      </c>
      <c r="C305" s="27">
        <v>63.789066666666663</v>
      </c>
      <c r="D305" s="28">
        <f t="shared" si="67"/>
        <v>42173</v>
      </c>
      <c r="E305" s="26">
        <v>2015169</v>
      </c>
      <c r="F305" s="26" t="s">
        <v>16</v>
      </c>
      <c r="G305" s="26" t="s">
        <v>14</v>
      </c>
      <c r="H305" s="50">
        <v>85.931427272727277</v>
      </c>
      <c r="I305" s="50">
        <v>6.3815527840909088</v>
      </c>
      <c r="J305" s="22">
        <v>2.8621265273029022</v>
      </c>
      <c r="K305" s="22">
        <v>0.21255100826804404</v>
      </c>
    </row>
    <row r="306" spans="1:11">
      <c r="A306" s="26" t="s">
        <v>23</v>
      </c>
      <c r="B306" s="27">
        <v>67.476016666666666</v>
      </c>
      <c r="C306" s="27">
        <v>63.789066666666663</v>
      </c>
      <c r="D306" s="28">
        <f t="shared" si="67"/>
        <v>42173</v>
      </c>
      <c r="E306" s="26">
        <v>2015169</v>
      </c>
      <c r="F306" s="26" t="s">
        <v>16</v>
      </c>
      <c r="G306" s="29" t="s">
        <v>15</v>
      </c>
      <c r="H306" s="51">
        <v>1.4746526761710796</v>
      </c>
      <c r="I306" s="51">
        <v>0.23843377759674131</v>
      </c>
      <c r="J306" s="30">
        <v>8.7695103553562193E-2</v>
      </c>
      <c r="K306" s="30">
        <v>1.4179253972741892E-2</v>
      </c>
    </row>
    <row r="307" spans="1:11">
      <c r="A307" s="26" t="s">
        <v>11</v>
      </c>
      <c r="B307" s="27">
        <f t="shared" ref="B307:B312" si="68">67+(28.784/60)</f>
        <v>67.479733333333328</v>
      </c>
      <c r="C307" s="27">
        <v>63.788333333333334</v>
      </c>
      <c r="D307" s="28">
        <f>DATE(2015,6,21)</f>
        <v>42176</v>
      </c>
      <c r="E307" s="26">
        <v>2015172</v>
      </c>
      <c r="F307" s="26" t="s">
        <v>17</v>
      </c>
      <c r="G307" s="29"/>
      <c r="H307" s="51">
        <v>0.97272900000000007</v>
      </c>
      <c r="I307" s="51">
        <v>0.3522740625000001</v>
      </c>
      <c r="J307" s="30"/>
      <c r="K307" s="30"/>
    </row>
    <row r="308" spans="1:11">
      <c r="A308" s="26" t="s">
        <v>11</v>
      </c>
      <c r="B308" s="27">
        <f t="shared" si="68"/>
        <v>67.479733333333328</v>
      </c>
      <c r="C308" s="27">
        <f>63+(47.372/60)</f>
        <v>63.789533333333331</v>
      </c>
      <c r="D308" s="28">
        <f t="shared" ref="D308:D316" si="69">DATE(2015,6,21)</f>
        <v>42176</v>
      </c>
      <c r="E308" s="26">
        <v>2015172</v>
      </c>
      <c r="F308" s="26" t="s">
        <v>12</v>
      </c>
      <c r="G308" s="29">
        <v>1.5</v>
      </c>
      <c r="H308" s="51">
        <v>1.130679</v>
      </c>
      <c r="I308" s="51">
        <v>0.25355531250000007</v>
      </c>
      <c r="J308" s="30"/>
      <c r="K308" s="30"/>
    </row>
    <row r="309" spans="1:11">
      <c r="A309" s="26" t="s">
        <v>11</v>
      </c>
      <c r="B309" s="27">
        <f t="shared" si="68"/>
        <v>67.479733333333328</v>
      </c>
      <c r="C309" s="27">
        <f>63+(47.372/60)</f>
        <v>63.789533333333331</v>
      </c>
      <c r="D309" s="28">
        <f t="shared" si="69"/>
        <v>42176</v>
      </c>
      <c r="E309" s="26">
        <v>2015172</v>
      </c>
      <c r="F309" s="26" t="s">
        <v>12</v>
      </c>
      <c r="G309" s="29">
        <v>5</v>
      </c>
      <c r="H309" s="51">
        <v>1.1428289999999999</v>
      </c>
      <c r="I309" s="51">
        <v>0.27694406249999987</v>
      </c>
      <c r="J309" s="30"/>
      <c r="K309" s="30"/>
    </row>
    <row r="310" spans="1:11">
      <c r="A310" s="26" t="s">
        <v>11</v>
      </c>
      <c r="B310" s="27">
        <f t="shared" si="68"/>
        <v>67.479733333333328</v>
      </c>
      <c r="C310" s="27">
        <f>63+(47.372/60)</f>
        <v>63.789533333333331</v>
      </c>
      <c r="D310" s="28">
        <f t="shared" si="69"/>
        <v>42176</v>
      </c>
      <c r="E310" s="26">
        <v>2015172</v>
      </c>
      <c r="F310" s="26" t="s">
        <v>12</v>
      </c>
      <c r="G310" s="29">
        <v>10</v>
      </c>
      <c r="H310" s="51">
        <v>1.240029</v>
      </c>
      <c r="I310" s="51">
        <v>0.34559156249999995</v>
      </c>
      <c r="J310" s="30"/>
      <c r="K310" s="30"/>
    </row>
    <row r="311" spans="1:11">
      <c r="A311" s="26" t="s">
        <v>11</v>
      </c>
      <c r="B311" s="27">
        <f t="shared" si="68"/>
        <v>67.479733333333328</v>
      </c>
      <c r="C311" s="27">
        <f>63+(47.372/60)</f>
        <v>63.789533333333331</v>
      </c>
      <c r="D311" s="28">
        <f t="shared" si="69"/>
        <v>42176</v>
      </c>
      <c r="E311" s="26">
        <v>2015172</v>
      </c>
      <c r="F311" s="26" t="s">
        <v>12</v>
      </c>
      <c r="G311" s="29">
        <v>20</v>
      </c>
      <c r="H311" s="51">
        <v>0.45635399999999993</v>
      </c>
      <c r="I311" s="51">
        <v>0.20762831250000022</v>
      </c>
      <c r="J311" s="30"/>
      <c r="K311" s="30"/>
    </row>
    <row r="312" spans="1:11">
      <c r="A312" s="26" t="s">
        <v>11</v>
      </c>
      <c r="B312" s="27">
        <f t="shared" si="68"/>
        <v>67.479733333333328</v>
      </c>
      <c r="C312" s="27">
        <f>63+(47.372/60)</f>
        <v>63.789533333333331</v>
      </c>
      <c r="D312" s="28">
        <f t="shared" si="69"/>
        <v>42176</v>
      </c>
      <c r="E312" s="26">
        <v>2015172</v>
      </c>
      <c r="F312" s="26" t="s">
        <v>12</v>
      </c>
      <c r="G312" s="29">
        <v>40</v>
      </c>
      <c r="H312" s="51">
        <v>4.4469000000000022E-2</v>
      </c>
      <c r="I312" s="51">
        <v>5.6816437499999997E-2</v>
      </c>
      <c r="J312" s="30"/>
      <c r="K312" s="30"/>
    </row>
    <row r="313" spans="1:11">
      <c r="A313" s="26" t="s">
        <v>23</v>
      </c>
      <c r="B313" s="27">
        <v>67.476683333333327</v>
      </c>
      <c r="C313" s="27">
        <v>63.788333333333334</v>
      </c>
      <c r="D313" s="28">
        <f t="shared" si="69"/>
        <v>42176</v>
      </c>
      <c r="E313" s="26">
        <v>2015172</v>
      </c>
      <c r="F313" s="26" t="s">
        <v>13</v>
      </c>
      <c r="G313" s="26" t="s">
        <v>14</v>
      </c>
      <c r="H313" s="50">
        <v>65.32602085812357</v>
      </c>
      <c r="I313" s="50">
        <v>4.3110144486556381</v>
      </c>
      <c r="J313" s="22">
        <v>1.7287880678146401</v>
      </c>
      <c r="K313" s="22">
        <v>0.11408670298775112</v>
      </c>
    </row>
    <row r="314" spans="1:11">
      <c r="A314" s="26" t="s">
        <v>23</v>
      </c>
      <c r="B314" s="27">
        <v>67.476683333333327</v>
      </c>
      <c r="C314" s="27">
        <v>63.788333333333334</v>
      </c>
      <c r="D314" s="28">
        <f t="shared" si="69"/>
        <v>42176</v>
      </c>
      <c r="E314" s="26">
        <v>2015172</v>
      </c>
      <c r="F314" s="26" t="s">
        <v>13</v>
      </c>
      <c r="G314" s="29" t="s">
        <v>15</v>
      </c>
      <c r="H314" s="51">
        <v>2.03452493877551</v>
      </c>
      <c r="I314" s="51">
        <v>0.30865122321428617</v>
      </c>
      <c r="J314" s="30">
        <v>0.12074334623842513</v>
      </c>
      <c r="K314" s="30">
        <v>1.8317584022295493E-2</v>
      </c>
    </row>
    <row r="315" spans="1:11">
      <c r="A315" s="26" t="s">
        <v>23</v>
      </c>
      <c r="B315" s="27">
        <v>67.476650000000006</v>
      </c>
      <c r="C315" s="27">
        <v>63.788483333333332</v>
      </c>
      <c r="D315" s="28">
        <f t="shared" si="69"/>
        <v>42176</v>
      </c>
      <c r="E315" s="26">
        <v>2015172</v>
      </c>
      <c r="F315" s="26" t="s">
        <v>16</v>
      </c>
      <c r="G315" s="26" t="s">
        <v>14</v>
      </c>
      <c r="H315" s="50">
        <v>66.596579999999989</v>
      </c>
      <c r="I315" s="50">
        <v>4.4453812500000387</v>
      </c>
      <c r="J315" s="22">
        <v>1.6131918991699186</v>
      </c>
      <c r="K315" s="22">
        <v>0.10768200140640721</v>
      </c>
    </row>
    <row r="316" spans="1:11">
      <c r="A316" s="26" t="s">
        <v>23</v>
      </c>
      <c r="B316" s="27">
        <v>67.476650000000006</v>
      </c>
      <c r="C316" s="27">
        <v>63.788483333333332</v>
      </c>
      <c r="D316" s="28">
        <f t="shared" si="69"/>
        <v>42176</v>
      </c>
      <c r="E316" s="26">
        <v>2015172</v>
      </c>
      <c r="F316" s="26" t="s">
        <v>16</v>
      </c>
      <c r="G316" s="29" t="s">
        <v>15</v>
      </c>
      <c r="H316" s="51">
        <v>2.0923028999999995</v>
      </c>
      <c r="I316" s="51">
        <v>0.38812415625000085</v>
      </c>
      <c r="J316" s="30">
        <v>0.12670643480827876</v>
      </c>
      <c r="K316" s="30">
        <v>2.350416285395816E-2</v>
      </c>
    </row>
    <row r="317" spans="1:11">
      <c r="A317" s="26" t="s">
        <v>11</v>
      </c>
      <c r="B317" s="27">
        <f t="shared" ref="B317:B322" si="70">67+(28.658/60)</f>
        <v>67.47763333333333</v>
      </c>
      <c r="C317" s="27">
        <f t="shared" ref="C317:C322" si="71">63+(47.193/60)</f>
        <v>63.786549999999998</v>
      </c>
      <c r="D317" s="28">
        <f>DATE(2015,6,24)</f>
        <v>42179</v>
      </c>
      <c r="E317" s="26">
        <v>2015175</v>
      </c>
      <c r="F317" s="26" t="s">
        <v>12</v>
      </c>
      <c r="G317" s="29">
        <v>1.5</v>
      </c>
      <c r="H317" s="51">
        <v>0.49061699999999997</v>
      </c>
      <c r="I317" s="51">
        <v>7.7647612500000129E-2</v>
      </c>
      <c r="J317" s="30"/>
      <c r="K317" s="30"/>
    </row>
    <row r="318" spans="1:11">
      <c r="A318" s="26" t="s">
        <v>11</v>
      </c>
      <c r="B318" s="27">
        <f t="shared" si="70"/>
        <v>67.47763333333333</v>
      </c>
      <c r="C318" s="27">
        <f t="shared" si="71"/>
        <v>63.786549999999998</v>
      </c>
      <c r="D318" s="28">
        <f t="shared" ref="D318:D330" si="72">DATE(2015,6,24)</f>
        <v>42179</v>
      </c>
      <c r="E318" s="26">
        <v>2015175</v>
      </c>
      <c r="F318" s="26" t="s">
        <v>12</v>
      </c>
      <c r="G318" s="29">
        <v>5</v>
      </c>
      <c r="H318" s="51">
        <v>0.26341199999999998</v>
      </c>
      <c r="I318" s="51">
        <v>6.6742987500000128E-2</v>
      </c>
      <c r="J318" s="30"/>
      <c r="K318" s="30"/>
    </row>
    <row r="319" spans="1:11">
      <c r="A319" s="26" t="s">
        <v>11</v>
      </c>
      <c r="B319" s="27">
        <f t="shared" si="70"/>
        <v>67.47763333333333</v>
      </c>
      <c r="C319" s="27">
        <f t="shared" si="71"/>
        <v>63.786549999999998</v>
      </c>
      <c r="D319" s="28">
        <f t="shared" si="72"/>
        <v>42179</v>
      </c>
      <c r="E319" s="26">
        <v>2015175</v>
      </c>
      <c r="F319" s="26" t="s">
        <v>12</v>
      </c>
      <c r="G319" s="29">
        <v>25</v>
      </c>
      <c r="H319" s="51">
        <v>0.12611700000000003</v>
      </c>
      <c r="I319" s="51">
        <v>6.6621487500000034E-2</v>
      </c>
      <c r="J319" s="30"/>
      <c r="K319" s="30"/>
    </row>
    <row r="320" spans="1:11">
      <c r="A320" s="26" t="s">
        <v>11</v>
      </c>
      <c r="B320" s="27">
        <f t="shared" si="70"/>
        <v>67.47763333333333</v>
      </c>
      <c r="C320" s="27">
        <f t="shared" si="71"/>
        <v>63.786549999999998</v>
      </c>
      <c r="D320" s="28">
        <f t="shared" si="72"/>
        <v>42179</v>
      </c>
      <c r="E320" s="26">
        <v>2015175</v>
      </c>
      <c r="F320" s="26" t="s">
        <v>12</v>
      </c>
      <c r="G320" s="29">
        <v>40</v>
      </c>
      <c r="H320" s="51">
        <v>0.10060200000000002</v>
      </c>
      <c r="I320" s="51">
        <v>5.7782362500000031E-2</v>
      </c>
      <c r="J320" s="30"/>
      <c r="K320" s="30"/>
    </row>
    <row r="321" spans="1:11">
      <c r="A321" s="26" t="s">
        <v>11</v>
      </c>
      <c r="B321" s="27">
        <f t="shared" si="70"/>
        <v>67.47763333333333</v>
      </c>
      <c r="C321" s="27">
        <f t="shared" si="71"/>
        <v>63.786549999999998</v>
      </c>
      <c r="D321" s="28">
        <f t="shared" si="72"/>
        <v>42179</v>
      </c>
      <c r="E321" s="26">
        <v>2015175</v>
      </c>
      <c r="F321" s="26" t="s">
        <v>12</v>
      </c>
      <c r="G321" s="29">
        <v>10</v>
      </c>
      <c r="H321" s="51">
        <v>8.3592000000000027E-2</v>
      </c>
      <c r="I321" s="51">
        <v>5.5838362499999988E-2</v>
      </c>
      <c r="J321" s="30"/>
      <c r="K321" s="30"/>
    </row>
    <row r="322" spans="1:11">
      <c r="A322" s="26" t="s">
        <v>11</v>
      </c>
      <c r="B322" s="27">
        <f t="shared" si="70"/>
        <v>67.47763333333333</v>
      </c>
      <c r="C322" s="27">
        <f t="shared" si="71"/>
        <v>63.786549999999998</v>
      </c>
      <c r="D322" s="28">
        <f t="shared" si="72"/>
        <v>42179</v>
      </c>
      <c r="E322" s="26">
        <v>2015175</v>
      </c>
      <c r="F322" s="26" t="s">
        <v>17</v>
      </c>
      <c r="G322" s="29"/>
      <c r="H322" s="51">
        <v>0.62426700000000002</v>
      </c>
      <c r="I322" s="51">
        <v>9.4444987500000049E-2</v>
      </c>
      <c r="J322" s="30"/>
      <c r="K322" s="30"/>
    </row>
    <row r="323" spans="1:11">
      <c r="A323" s="26" t="s">
        <v>11</v>
      </c>
      <c r="B323" s="27">
        <v>67.475830000000002</v>
      </c>
      <c r="C323" s="27">
        <v>-63.789230000000003</v>
      </c>
      <c r="D323" s="28">
        <f t="shared" si="72"/>
        <v>42179</v>
      </c>
      <c r="E323" s="26">
        <v>2015175</v>
      </c>
      <c r="F323" s="26" t="s">
        <v>24</v>
      </c>
      <c r="G323" s="29">
        <v>0</v>
      </c>
      <c r="H323" s="51">
        <v>0.27070199999999994</v>
      </c>
      <c r="I323" s="51">
        <v>3.2206612500000113E-2</v>
      </c>
      <c r="J323" s="30"/>
      <c r="K323" s="30"/>
    </row>
    <row r="324" spans="1:11">
      <c r="A324" s="26" t="s">
        <v>11</v>
      </c>
      <c r="B324" s="27">
        <v>67.475830000000002</v>
      </c>
      <c r="C324" s="27">
        <v>-63.787880000000001</v>
      </c>
      <c r="D324" s="28">
        <f t="shared" si="72"/>
        <v>42179</v>
      </c>
      <c r="E324" s="26">
        <v>2015175</v>
      </c>
      <c r="F324" s="26" t="s">
        <v>25</v>
      </c>
      <c r="G324" s="29">
        <v>0</v>
      </c>
      <c r="H324" s="51">
        <v>0.40556699999999996</v>
      </c>
      <c r="I324" s="51">
        <v>5.0158237500000105E-2</v>
      </c>
      <c r="J324" s="30"/>
      <c r="K324" s="30"/>
    </row>
    <row r="325" spans="1:11">
      <c r="A325" s="26" t="s">
        <v>11</v>
      </c>
      <c r="B325" s="27">
        <v>67.475499999999997</v>
      </c>
      <c r="C325" s="27">
        <v>-63.787149999999997</v>
      </c>
      <c r="D325" s="28">
        <f t="shared" si="72"/>
        <v>42179</v>
      </c>
      <c r="E325" s="26">
        <v>2015175</v>
      </c>
      <c r="F325" s="26" t="s">
        <v>26</v>
      </c>
      <c r="G325" s="29">
        <v>0</v>
      </c>
      <c r="H325" s="51">
        <v>1.4601870000000001</v>
      </c>
      <c r="I325" s="51">
        <v>0.10197798750000028</v>
      </c>
      <c r="J325" s="30"/>
      <c r="K325" s="30"/>
    </row>
    <row r="326" spans="1:11">
      <c r="A326" s="26" t="s">
        <v>11</v>
      </c>
      <c r="B326" s="27">
        <v>67.475830000000002</v>
      </c>
      <c r="C326" s="27">
        <v>-63.789230000000003</v>
      </c>
      <c r="D326" s="28">
        <f t="shared" si="72"/>
        <v>42179</v>
      </c>
      <c r="E326" s="26">
        <v>2015175</v>
      </c>
      <c r="F326" s="26" t="s">
        <v>27</v>
      </c>
      <c r="G326" s="29">
        <v>0</v>
      </c>
      <c r="H326" s="51">
        <v>1.0470870000000003</v>
      </c>
      <c r="I326" s="51">
        <v>0.18338298750000015</v>
      </c>
      <c r="J326" s="30"/>
      <c r="K326" s="30"/>
    </row>
    <row r="327" spans="1:11">
      <c r="A327" s="26" t="s">
        <v>23</v>
      </c>
      <c r="B327" s="27">
        <v>67.476333333333329</v>
      </c>
      <c r="C327" s="27">
        <v>63.787550000000003</v>
      </c>
      <c r="D327" s="28">
        <f t="shared" si="72"/>
        <v>42179</v>
      </c>
      <c r="E327" s="26">
        <v>2015175</v>
      </c>
      <c r="F327" s="26" t="s">
        <v>13</v>
      </c>
      <c r="G327" s="26" t="s">
        <v>14</v>
      </c>
      <c r="H327" s="50">
        <v>49.405389545454554</v>
      </c>
      <c r="I327" s="50">
        <v>4.3852388011363637</v>
      </c>
      <c r="J327" s="22">
        <v>1.3328956495090434</v>
      </c>
      <c r="K327" s="22">
        <v>0.11830826097859755</v>
      </c>
    </row>
    <row r="328" spans="1:11">
      <c r="A328" s="26" t="s">
        <v>23</v>
      </c>
      <c r="B328" s="27">
        <v>67.476333333333329</v>
      </c>
      <c r="C328" s="27">
        <v>63.787550000000003</v>
      </c>
      <c r="D328" s="28">
        <f t="shared" si="72"/>
        <v>42179</v>
      </c>
      <c r="E328" s="26">
        <v>2015175</v>
      </c>
      <c r="F328" s="26" t="s">
        <v>13</v>
      </c>
      <c r="G328" s="29" t="s">
        <v>15</v>
      </c>
      <c r="H328" s="51">
        <v>23.311353320388353</v>
      </c>
      <c r="I328" s="51">
        <v>1.7343702699029149</v>
      </c>
      <c r="J328" s="30">
        <v>1.4540482756469035</v>
      </c>
      <c r="K328" s="30">
        <v>0.10818153994002334</v>
      </c>
    </row>
    <row r="329" spans="1:11">
      <c r="A329" s="26" t="s">
        <v>23</v>
      </c>
      <c r="B329" s="27">
        <v>67.476483333333334</v>
      </c>
      <c r="C329" s="27">
        <v>63.787816666666664</v>
      </c>
      <c r="D329" s="28">
        <f t="shared" si="72"/>
        <v>42179</v>
      </c>
      <c r="E329" s="26">
        <v>2015175</v>
      </c>
      <c r="F329" s="26" t="s">
        <v>16</v>
      </c>
      <c r="G329" s="26" t="s">
        <v>14</v>
      </c>
      <c r="H329" s="50">
        <v>69.437978999999999</v>
      </c>
      <c r="I329" s="50">
        <v>5.6529120375000215</v>
      </c>
      <c r="J329" s="22">
        <v>2.1025251074741926</v>
      </c>
      <c r="K329" s="22">
        <v>0.17116554456728772</v>
      </c>
    </row>
    <row r="330" spans="1:11">
      <c r="A330" s="26" t="s">
        <v>23</v>
      </c>
      <c r="B330" s="27">
        <v>67.476483333333334</v>
      </c>
      <c r="C330" s="27">
        <v>63.787816666666664</v>
      </c>
      <c r="D330" s="28">
        <f t="shared" si="72"/>
        <v>42179</v>
      </c>
      <c r="E330" s="26">
        <v>2015175</v>
      </c>
      <c r="F330" s="26" t="s">
        <v>16</v>
      </c>
      <c r="G330" s="29" t="s">
        <v>15</v>
      </c>
      <c r="H330" s="51">
        <v>1.8601010526315782</v>
      </c>
      <c r="I330" s="51">
        <v>0.35153147368421184</v>
      </c>
      <c r="J330" s="30">
        <v>0.10701243788553277</v>
      </c>
      <c r="K330" s="30">
        <v>2.0223761466733818E-2</v>
      </c>
    </row>
    <row r="331" spans="1:11">
      <c r="A331" s="26" t="s">
        <v>11</v>
      </c>
      <c r="B331" s="27">
        <v>67.487520000000004</v>
      </c>
      <c r="C331" s="27">
        <v>-63.871220000000001</v>
      </c>
      <c r="D331" s="28">
        <f>DATE(2015,6,24)</f>
        <v>42179</v>
      </c>
      <c r="E331" s="26">
        <v>2015175</v>
      </c>
      <c r="F331" s="26" t="s">
        <v>28</v>
      </c>
      <c r="G331" s="29">
        <v>0</v>
      </c>
      <c r="H331" s="51">
        <v>0.15673500000000004</v>
      </c>
      <c r="I331" s="51">
        <v>1.1244824999999951E-2</v>
      </c>
      <c r="J331" s="30"/>
      <c r="K331" s="30"/>
    </row>
    <row r="332" spans="1:11">
      <c r="A332" s="26" t="s">
        <v>11</v>
      </c>
      <c r="B332" s="27">
        <v>67.487470000000002</v>
      </c>
      <c r="C332" s="27">
        <v>-63.955449999999999</v>
      </c>
      <c r="D332" s="28">
        <f>DATE(2015,6,24)</f>
        <v>42179</v>
      </c>
      <c r="E332" s="26">
        <v>2015175</v>
      </c>
      <c r="F332" s="26" t="s">
        <v>29</v>
      </c>
      <c r="G332" s="29">
        <v>0</v>
      </c>
      <c r="H332" s="51">
        <v>0.21384000000000003</v>
      </c>
      <c r="I332" s="51">
        <v>6.1940699999999994E-2</v>
      </c>
      <c r="J332" s="30"/>
      <c r="K332" s="30"/>
    </row>
    <row r="333" spans="1:11">
      <c r="A333" s="26" t="s">
        <v>11</v>
      </c>
      <c r="B333" s="27">
        <v>67.487229999999997</v>
      </c>
      <c r="C333" s="27">
        <v>-63.955419999999997</v>
      </c>
      <c r="D333" s="28">
        <f>DATE(2015,6,24)</f>
        <v>42179</v>
      </c>
      <c r="E333" s="26">
        <v>2015175</v>
      </c>
      <c r="F333" s="26" t="s">
        <v>30</v>
      </c>
      <c r="G333" s="29">
        <v>0</v>
      </c>
      <c r="H333" s="51">
        <v>0.10206</v>
      </c>
      <c r="I333" s="51">
        <v>5.5039499999999927E-3</v>
      </c>
      <c r="J333" s="30"/>
      <c r="K333" s="30"/>
    </row>
    <row r="334" spans="1:11">
      <c r="A334" s="26" t="s">
        <v>11</v>
      </c>
      <c r="B334" s="27">
        <v>67.516419999999997</v>
      </c>
      <c r="C334" s="27">
        <v>-64.033050000000003</v>
      </c>
      <c r="D334" s="28">
        <f>DATE(2015,6,24)</f>
        <v>42179</v>
      </c>
      <c r="E334" s="26">
        <v>2015175</v>
      </c>
      <c r="F334" s="26" t="s">
        <v>31</v>
      </c>
      <c r="G334" s="29">
        <v>0</v>
      </c>
      <c r="H334" s="51">
        <v>0.21505500000000002</v>
      </c>
      <c r="I334" s="51">
        <v>1.926382500000004E-2</v>
      </c>
      <c r="J334" s="30"/>
      <c r="K334" s="30"/>
    </row>
    <row r="335" spans="1:11">
      <c r="A335" s="26" t="s">
        <v>11</v>
      </c>
      <c r="B335" s="27">
        <v>67.516450000000006</v>
      </c>
      <c r="C335" s="27">
        <v>-64.033450000000002</v>
      </c>
      <c r="D335" s="28">
        <f>DATE(2015,6,24)</f>
        <v>42179</v>
      </c>
      <c r="E335" s="26">
        <v>2015175</v>
      </c>
      <c r="F335" s="26" t="s">
        <v>32</v>
      </c>
      <c r="G335" s="29">
        <v>0</v>
      </c>
      <c r="H335" s="51">
        <v>0.24056999999999998</v>
      </c>
      <c r="I335" s="51">
        <v>3.6395325000000082E-2</v>
      </c>
      <c r="J335" s="30"/>
      <c r="K335" s="30"/>
    </row>
    <row r="336" spans="1:11">
      <c r="A336" s="26" t="s">
        <v>11</v>
      </c>
      <c r="B336" s="27">
        <f t="shared" ref="B336:B341" si="73">67+(28.658/60)</f>
        <v>67.47763333333333</v>
      </c>
      <c r="C336" s="27">
        <f t="shared" ref="C336:C341" si="74">63+(47.193/60)</f>
        <v>63.786549999999998</v>
      </c>
      <c r="D336" s="28">
        <f>DATE(2015,6,27)</f>
        <v>42182</v>
      </c>
      <c r="E336" s="26">
        <v>2015178</v>
      </c>
      <c r="F336" s="26" t="s">
        <v>17</v>
      </c>
      <c r="G336" s="29"/>
      <c r="H336" s="51">
        <v>0.62329499999999993</v>
      </c>
      <c r="I336" s="51">
        <v>9.3166200000000074E-2</v>
      </c>
      <c r="J336" s="30"/>
      <c r="K336" s="30"/>
    </row>
    <row r="337" spans="1:11">
      <c r="A337" s="26" t="s">
        <v>11</v>
      </c>
      <c r="B337" s="27">
        <f t="shared" si="73"/>
        <v>67.47763333333333</v>
      </c>
      <c r="C337" s="27">
        <f t="shared" si="74"/>
        <v>63.786549999999998</v>
      </c>
      <c r="D337" s="28">
        <f t="shared" ref="D337:D347" si="75">DATE(2015,6,27)</f>
        <v>42182</v>
      </c>
      <c r="E337" s="26">
        <v>2015178</v>
      </c>
      <c r="F337" s="26" t="s">
        <v>12</v>
      </c>
      <c r="G337" s="29">
        <v>1.5</v>
      </c>
      <c r="H337" s="51">
        <v>0.66946499999999987</v>
      </c>
      <c r="I337" s="51">
        <v>0.10859670000000021</v>
      </c>
      <c r="J337" s="30"/>
      <c r="K337" s="30"/>
    </row>
    <row r="338" spans="1:11">
      <c r="A338" s="26" t="s">
        <v>11</v>
      </c>
      <c r="B338" s="27">
        <f t="shared" si="73"/>
        <v>67.47763333333333</v>
      </c>
      <c r="C338" s="27">
        <f t="shared" si="74"/>
        <v>63.786549999999998</v>
      </c>
      <c r="D338" s="28">
        <f t="shared" si="75"/>
        <v>42182</v>
      </c>
      <c r="E338" s="26">
        <v>2015178</v>
      </c>
      <c r="F338" s="26" t="s">
        <v>12</v>
      </c>
      <c r="G338" s="29">
        <v>5</v>
      </c>
      <c r="H338" s="51">
        <v>0.61600500000000014</v>
      </c>
      <c r="I338" s="51">
        <v>0.11941020000000005</v>
      </c>
      <c r="J338" s="30"/>
      <c r="K338" s="30"/>
    </row>
    <row r="339" spans="1:11">
      <c r="A339" s="26" t="s">
        <v>11</v>
      </c>
      <c r="B339" s="27">
        <f t="shared" si="73"/>
        <v>67.47763333333333</v>
      </c>
      <c r="C339" s="27">
        <f t="shared" si="74"/>
        <v>63.786549999999998</v>
      </c>
      <c r="D339" s="28">
        <f t="shared" si="75"/>
        <v>42182</v>
      </c>
      <c r="E339" s="26">
        <v>2015178</v>
      </c>
      <c r="F339" s="26" t="s">
        <v>12</v>
      </c>
      <c r="G339" s="29">
        <v>10</v>
      </c>
      <c r="H339" s="51">
        <v>0.137295</v>
      </c>
      <c r="I339" s="51">
        <v>5.0823450000000041E-2</v>
      </c>
      <c r="J339" s="30"/>
      <c r="K339" s="30"/>
    </row>
    <row r="340" spans="1:11">
      <c r="A340" s="26" t="s">
        <v>11</v>
      </c>
      <c r="B340" s="27">
        <f t="shared" si="73"/>
        <v>67.47763333333333</v>
      </c>
      <c r="C340" s="27">
        <f t="shared" si="74"/>
        <v>63.786549999999998</v>
      </c>
      <c r="D340" s="28">
        <f t="shared" si="75"/>
        <v>42182</v>
      </c>
      <c r="E340" s="26">
        <v>2015178</v>
      </c>
      <c r="F340" s="26" t="s">
        <v>12</v>
      </c>
      <c r="G340" s="29">
        <v>20</v>
      </c>
      <c r="H340" s="51">
        <v>0.11907000000000004</v>
      </c>
      <c r="I340" s="51">
        <v>7.023307499999995E-2</v>
      </c>
      <c r="J340" s="30"/>
      <c r="K340" s="30"/>
    </row>
    <row r="341" spans="1:11">
      <c r="A341" s="26" t="s">
        <v>11</v>
      </c>
      <c r="B341" s="27">
        <f t="shared" si="73"/>
        <v>67.47763333333333</v>
      </c>
      <c r="C341" s="27">
        <f t="shared" si="74"/>
        <v>63.786549999999998</v>
      </c>
      <c r="D341" s="28">
        <f t="shared" si="75"/>
        <v>42182</v>
      </c>
      <c r="E341" s="26">
        <v>2015178</v>
      </c>
      <c r="F341" s="26" t="s">
        <v>12</v>
      </c>
      <c r="G341" s="29">
        <v>40</v>
      </c>
      <c r="H341" s="51">
        <v>4.094550000000001E-2</v>
      </c>
      <c r="I341" s="51">
        <v>3.8542837499999982E-2</v>
      </c>
      <c r="J341" s="30"/>
      <c r="K341" s="30"/>
    </row>
    <row r="342" spans="1:11">
      <c r="A342" s="26" t="s">
        <v>11</v>
      </c>
      <c r="B342" s="27">
        <v>67.476650000000006</v>
      </c>
      <c r="C342" s="27">
        <v>-63.786079999999998</v>
      </c>
      <c r="D342" s="28">
        <f t="shared" si="75"/>
        <v>42182</v>
      </c>
      <c r="E342" s="26">
        <v>2015178</v>
      </c>
      <c r="F342" s="26" t="s">
        <v>33</v>
      </c>
      <c r="G342" s="29">
        <v>0</v>
      </c>
      <c r="H342" s="51">
        <v>0.3402</v>
      </c>
      <c r="I342" s="51">
        <v>3.271995000000006E-2</v>
      </c>
      <c r="J342" s="30"/>
      <c r="K342" s="30"/>
    </row>
    <row r="343" spans="1:11">
      <c r="A343" s="26" t="s">
        <v>11</v>
      </c>
      <c r="B343" s="27">
        <v>67.487250000000003</v>
      </c>
      <c r="C343" s="27">
        <v>-63.961550000000003</v>
      </c>
      <c r="D343" s="28">
        <f t="shared" si="75"/>
        <v>42182</v>
      </c>
      <c r="E343" s="26">
        <v>2015178</v>
      </c>
      <c r="F343" s="26" t="s">
        <v>34</v>
      </c>
      <c r="G343" s="29">
        <v>0</v>
      </c>
      <c r="H343" s="51">
        <v>8.6265000000000008E-2</v>
      </c>
      <c r="I343" s="51">
        <v>1.7745074999999975E-2</v>
      </c>
      <c r="J343" s="30"/>
      <c r="K343" s="30"/>
    </row>
    <row r="344" spans="1:11">
      <c r="A344" s="26" t="s">
        <v>11</v>
      </c>
      <c r="B344" s="27">
        <v>67.487279999999998</v>
      </c>
      <c r="C344" s="27">
        <v>-63.961080000000003</v>
      </c>
      <c r="D344" s="28">
        <f t="shared" si="75"/>
        <v>42182</v>
      </c>
      <c r="E344" s="26">
        <v>2015178</v>
      </c>
      <c r="F344" s="26" t="s">
        <v>35</v>
      </c>
      <c r="G344" s="29">
        <v>0</v>
      </c>
      <c r="H344" s="51">
        <v>0.20776500000000001</v>
      </c>
      <c r="I344" s="51">
        <v>0</v>
      </c>
      <c r="J344" s="30"/>
      <c r="K344" s="30"/>
    </row>
    <row r="345" spans="1:11">
      <c r="A345" s="26" t="s">
        <v>11</v>
      </c>
      <c r="B345" s="27">
        <v>67.476650000000006</v>
      </c>
      <c r="C345" s="27">
        <v>-63.786079999999998</v>
      </c>
      <c r="D345" s="28">
        <f t="shared" si="75"/>
        <v>42182</v>
      </c>
      <c r="E345" s="26">
        <v>2015178</v>
      </c>
      <c r="F345" s="26" t="s">
        <v>36</v>
      </c>
      <c r="G345" s="29">
        <v>0</v>
      </c>
      <c r="H345" s="51">
        <v>1.8832499999999999</v>
      </c>
      <c r="I345" s="51">
        <v>0.40047007500000031</v>
      </c>
      <c r="J345" s="30"/>
      <c r="K345" s="30"/>
    </row>
    <row r="346" spans="1:11">
      <c r="A346" s="26" t="s">
        <v>23</v>
      </c>
      <c r="B346" s="27">
        <v>67.47956666666667</v>
      </c>
      <c r="C346" s="27">
        <v>63.789966666666665</v>
      </c>
      <c r="D346" s="28">
        <f t="shared" si="75"/>
        <v>42182</v>
      </c>
      <c r="E346" s="26">
        <v>2015178</v>
      </c>
      <c r="F346" s="26" t="s">
        <v>16</v>
      </c>
      <c r="G346" s="26" t="s">
        <v>14</v>
      </c>
      <c r="H346" s="50">
        <v>126.80955000000002</v>
      </c>
      <c r="I346" s="50">
        <v>14.795191687500024</v>
      </c>
      <c r="J346" s="22">
        <v>3.6861016970670168</v>
      </c>
      <c r="K346" s="22">
        <v>0.43006683004336543</v>
      </c>
    </row>
    <row r="347" spans="1:11">
      <c r="A347" s="26" t="s">
        <v>23</v>
      </c>
      <c r="B347" s="27">
        <v>67.476383333333331</v>
      </c>
      <c r="C347" s="27">
        <v>63.787166666666664</v>
      </c>
      <c r="D347" s="28">
        <f t="shared" si="75"/>
        <v>42182</v>
      </c>
      <c r="E347" s="26">
        <v>2015178</v>
      </c>
      <c r="F347" s="26" t="s">
        <v>16</v>
      </c>
      <c r="G347" s="29" t="s">
        <v>15</v>
      </c>
      <c r="H347" s="51">
        <v>1.931118072289157</v>
      </c>
      <c r="I347" s="51">
        <v>0.3149994361445787</v>
      </c>
      <c r="J347" s="30">
        <v>9.7064637003984391E-2</v>
      </c>
      <c r="K347" s="30">
        <v>1.5832955200708765E-2</v>
      </c>
    </row>
    <row r="348" spans="1:11">
      <c r="A348" s="26" t="s">
        <v>11</v>
      </c>
      <c r="B348" s="27">
        <f t="shared" ref="B348:B353" si="76">67+(28.784/60)</f>
        <v>67.479733333333328</v>
      </c>
      <c r="C348" s="27">
        <f t="shared" ref="C348:C353" si="77">63+(47.372/60)</f>
        <v>63.789533333333331</v>
      </c>
      <c r="D348" s="28">
        <f>DATE(2015,6,30)</f>
        <v>42185</v>
      </c>
      <c r="E348" s="26">
        <v>2015181</v>
      </c>
      <c r="F348" s="26" t="s">
        <v>17</v>
      </c>
      <c r="G348" s="29"/>
      <c r="H348" s="51">
        <v>0.79631099999999977</v>
      </c>
      <c r="I348" s="51">
        <v>0.1081501875000004</v>
      </c>
      <c r="J348" s="30"/>
      <c r="K348" s="30"/>
    </row>
    <row r="349" spans="1:11">
      <c r="A349" s="26" t="s">
        <v>11</v>
      </c>
      <c r="B349" s="27">
        <f t="shared" si="76"/>
        <v>67.479733333333328</v>
      </c>
      <c r="C349" s="27">
        <f t="shared" si="77"/>
        <v>63.789533333333331</v>
      </c>
      <c r="D349" s="28">
        <f t="shared" ref="D349:D354" si="78">DATE(2015,6,30)</f>
        <v>42185</v>
      </c>
      <c r="E349" s="26">
        <v>2015181</v>
      </c>
      <c r="F349" s="26" t="s">
        <v>12</v>
      </c>
      <c r="G349" s="29">
        <v>1.5</v>
      </c>
      <c r="H349" s="51">
        <v>0.96033599999999975</v>
      </c>
      <c r="I349" s="51">
        <v>0.13958831250000048</v>
      </c>
      <c r="J349" s="30"/>
      <c r="K349" s="30"/>
    </row>
    <row r="350" spans="1:11">
      <c r="A350" s="26" t="s">
        <v>11</v>
      </c>
      <c r="B350" s="27">
        <f t="shared" si="76"/>
        <v>67.479733333333328</v>
      </c>
      <c r="C350" s="27">
        <f t="shared" si="77"/>
        <v>63.789533333333331</v>
      </c>
      <c r="D350" s="28">
        <f t="shared" si="78"/>
        <v>42185</v>
      </c>
      <c r="E350" s="26">
        <v>2015181</v>
      </c>
      <c r="F350" s="26" t="s">
        <v>12</v>
      </c>
      <c r="G350" s="29">
        <v>5</v>
      </c>
      <c r="H350" s="51">
        <v>1.4123159999999999</v>
      </c>
      <c r="I350" s="51">
        <v>0.1709353125000003</v>
      </c>
      <c r="J350" s="30"/>
      <c r="K350" s="30"/>
    </row>
    <row r="351" spans="1:11">
      <c r="A351" s="26" t="s">
        <v>11</v>
      </c>
      <c r="B351" s="27">
        <f t="shared" si="76"/>
        <v>67.479733333333328</v>
      </c>
      <c r="C351" s="27">
        <f t="shared" si="77"/>
        <v>63.789533333333331</v>
      </c>
      <c r="D351" s="28">
        <f t="shared" si="78"/>
        <v>42185</v>
      </c>
      <c r="E351" s="26">
        <v>2015181</v>
      </c>
      <c r="F351" s="26" t="s">
        <v>12</v>
      </c>
      <c r="G351" s="29">
        <v>10</v>
      </c>
      <c r="H351" s="51">
        <v>0.77565599999999968</v>
      </c>
      <c r="I351" s="51">
        <v>0.16079006250000052</v>
      </c>
      <c r="J351" s="30"/>
      <c r="K351" s="30"/>
    </row>
    <row r="352" spans="1:11">
      <c r="A352" s="26" t="s">
        <v>11</v>
      </c>
      <c r="B352" s="27">
        <f t="shared" si="76"/>
        <v>67.479733333333328</v>
      </c>
      <c r="C352" s="27">
        <f t="shared" si="77"/>
        <v>63.789533333333331</v>
      </c>
      <c r="D352" s="28">
        <f t="shared" si="78"/>
        <v>42185</v>
      </c>
      <c r="E352" s="26">
        <v>2015181</v>
      </c>
      <c r="F352" s="26" t="s">
        <v>12</v>
      </c>
      <c r="G352" s="29">
        <v>20</v>
      </c>
      <c r="H352" s="51">
        <v>0.49256100000000008</v>
      </c>
      <c r="I352" s="51">
        <v>9.6789937500000034E-2</v>
      </c>
      <c r="J352" s="30"/>
      <c r="K352" s="30"/>
    </row>
    <row r="353" spans="1:11">
      <c r="A353" s="26" t="s">
        <v>11</v>
      </c>
      <c r="B353" s="27">
        <f t="shared" si="76"/>
        <v>67.479733333333328</v>
      </c>
      <c r="C353" s="27">
        <f t="shared" si="77"/>
        <v>63.789533333333331</v>
      </c>
      <c r="D353" s="28">
        <f t="shared" si="78"/>
        <v>42185</v>
      </c>
      <c r="E353" s="26">
        <v>2015181</v>
      </c>
      <c r="F353" s="26" t="s">
        <v>12</v>
      </c>
      <c r="G353" s="29">
        <v>40</v>
      </c>
      <c r="H353" s="51" t="s">
        <v>37</v>
      </c>
      <c r="I353" s="51" t="s">
        <v>37</v>
      </c>
      <c r="J353" s="30"/>
      <c r="K353" s="30"/>
    </row>
    <row r="354" spans="1:11">
      <c r="A354" s="26" t="s">
        <v>23</v>
      </c>
      <c r="B354" s="27">
        <v>67.476483333333334</v>
      </c>
      <c r="C354" s="27">
        <v>63.78875</v>
      </c>
      <c r="D354" s="28">
        <f t="shared" si="78"/>
        <v>42185</v>
      </c>
      <c r="E354" s="26">
        <v>2015181</v>
      </c>
      <c r="F354" s="26" t="s">
        <v>16</v>
      </c>
      <c r="G354" s="26" t="s">
        <v>14</v>
      </c>
      <c r="H354" s="50">
        <v>6.6584842641509407</v>
      </c>
      <c r="I354" s="50">
        <v>0.63301671933962622</v>
      </c>
      <c r="J354" s="22">
        <v>0.17096820359573114</v>
      </c>
      <c r="K354" s="22">
        <v>1.6253808983861803E-2</v>
      </c>
    </row>
    <row r="355" spans="1:11">
      <c r="A355" s="26" t="s">
        <v>23</v>
      </c>
      <c r="B355" s="27">
        <v>67.476483333333334</v>
      </c>
      <c r="C355" s="27">
        <v>63.78875</v>
      </c>
      <c r="D355" s="28">
        <f>DATE(2015,6,30)</f>
        <v>42185</v>
      </c>
      <c r="E355" s="26">
        <v>2015181</v>
      </c>
      <c r="F355" s="26" t="s">
        <v>16</v>
      </c>
      <c r="G355" s="29" t="s">
        <v>15</v>
      </c>
      <c r="H355" s="51">
        <v>1.4701702500000002</v>
      </c>
      <c r="I355" s="51">
        <v>0.10908295312500008</v>
      </c>
      <c r="J355" s="30">
        <v>8.012799095428598E-2</v>
      </c>
      <c r="K355" s="30">
        <v>5.9452963908546005E-3</v>
      </c>
    </row>
    <row r="356" spans="1:11">
      <c r="A356" s="26" t="s">
        <v>11</v>
      </c>
      <c r="B356" s="27">
        <f t="shared" ref="B356:B361" si="79">67+(28.784/60)</f>
        <v>67.479733333333328</v>
      </c>
      <c r="C356" s="27">
        <f t="shared" ref="C356:C361" si="80">63+(47.372/60)</f>
        <v>63.789533333333331</v>
      </c>
      <c r="D356" s="28">
        <f>DATE(2015,7,3)</f>
        <v>42188</v>
      </c>
      <c r="E356" s="26">
        <v>2015184</v>
      </c>
      <c r="F356" s="26" t="s">
        <v>17</v>
      </c>
      <c r="G356" s="29"/>
      <c r="H356" s="51">
        <v>1.5204510000000002</v>
      </c>
      <c r="I356" s="51">
        <v>0.31157156250000012</v>
      </c>
      <c r="J356" s="30"/>
      <c r="K356" s="30"/>
    </row>
    <row r="357" spans="1:11">
      <c r="A357" s="26" t="s">
        <v>11</v>
      </c>
      <c r="B357" s="27">
        <f t="shared" si="79"/>
        <v>67.479733333333328</v>
      </c>
      <c r="C357" s="27">
        <f t="shared" si="80"/>
        <v>63.789533333333331</v>
      </c>
      <c r="D357" s="28">
        <f t="shared" ref="D357:D363" si="81">DATE(2015,7,3)</f>
        <v>42188</v>
      </c>
      <c r="E357" s="26">
        <v>2015184</v>
      </c>
      <c r="F357" s="26" t="s">
        <v>12</v>
      </c>
      <c r="G357" s="29">
        <v>1.5</v>
      </c>
      <c r="H357" s="51">
        <v>1.2167009999999998</v>
      </c>
      <c r="I357" s="51">
        <v>0.21254906250000041</v>
      </c>
      <c r="J357" s="30"/>
      <c r="K357" s="30"/>
    </row>
    <row r="358" spans="1:11">
      <c r="A358" s="26" t="s">
        <v>11</v>
      </c>
      <c r="B358" s="27">
        <f t="shared" si="79"/>
        <v>67.479733333333328</v>
      </c>
      <c r="C358" s="27">
        <f t="shared" si="80"/>
        <v>63.789533333333331</v>
      </c>
      <c r="D358" s="28">
        <f t="shared" si="81"/>
        <v>42188</v>
      </c>
      <c r="E358" s="26">
        <v>2015184</v>
      </c>
      <c r="F358" s="26" t="s">
        <v>12</v>
      </c>
      <c r="G358" s="29">
        <v>5</v>
      </c>
      <c r="H358" s="51">
        <v>0.99800099999999992</v>
      </c>
      <c r="I358" s="51">
        <v>0.2772478125000003</v>
      </c>
      <c r="J358" s="30"/>
      <c r="K358" s="30"/>
    </row>
    <row r="359" spans="1:11">
      <c r="A359" s="26" t="s">
        <v>11</v>
      </c>
      <c r="B359" s="27">
        <f t="shared" si="79"/>
        <v>67.479733333333328</v>
      </c>
      <c r="C359" s="27">
        <f t="shared" si="80"/>
        <v>63.789533333333331</v>
      </c>
      <c r="D359" s="28">
        <f t="shared" si="81"/>
        <v>42188</v>
      </c>
      <c r="E359" s="26">
        <v>2015184</v>
      </c>
      <c r="F359" s="26" t="s">
        <v>12</v>
      </c>
      <c r="G359" s="29">
        <v>10</v>
      </c>
      <c r="H359" s="51">
        <v>0.68696099999999993</v>
      </c>
      <c r="I359" s="51">
        <v>0.20446931250000017</v>
      </c>
      <c r="J359" s="30"/>
      <c r="K359" s="30"/>
    </row>
    <row r="360" spans="1:11">
      <c r="A360" s="26" t="s">
        <v>11</v>
      </c>
      <c r="B360" s="27">
        <f t="shared" si="79"/>
        <v>67.479733333333328</v>
      </c>
      <c r="C360" s="27">
        <f t="shared" si="80"/>
        <v>63.789533333333331</v>
      </c>
      <c r="D360" s="28">
        <f t="shared" si="81"/>
        <v>42188</v>
      </c>
      <c r="E360" s="26">
        <v>2015184</v>
      </c>
      <c r="F360" s="26" t="s">
        <v>12</v>
      </c>
      <c r="G360" s="29">
        <v>20</v>
      </c>
      <c r="H360" s="51">
        <v>0.62985600000000008</v>
      </c>
      <c r="I360" s="51">
        <v>0.19878918749999999</v>
      </c>
      <c r="J360" s="30"/>
      <c r="K360" s="30"/>
    </row>
    <row r="361" spans="1:11">
      <c r="A361" s="26" t="s">
        <v>11</v>
      </c>
      <c r="B361" s="27">
        <f t="shared" si="79"/>
        <v>67.479733333333328</v>
      </c>
      <c r="C361" s="27">
        <f t="shared" si="80"/>
        <v>63.789533333333331</v>
      </c>
      <c r="D361" s="28">
        <f t="shared" si="81"/>
        <v>42188</v>
      </c>
      <c r="E361" s="26">
        <v>2015184</v>
      </c>
      <c r="F361" s="26" t="s">
        <v>12</v>
      </c>
      <c r="G361" s="29">
        <v>40</v>
      </c>
      <c r="H361" s="51">
        <v>0.39536100000000013</v>
      </c>
      <c r="I361" s="51">
        <v>0.15252806249999992</v>
      </c>
      <c r="J361" s="30"/>
      <c r="K361" s="30"/>
    </row>
    <row r="362" spans="1:11">
      <c r="A362" s="26" t="s">
        <v>23</v>
      </c>
      <c r="B362" s="27">
        <v>67.477616666666663</v>
      </c>
      <c r="C362" s="27">
        <v>63.786516666666664</v>
      </c>
      <c r="D362" s="28">
        <f t="shared" si="81"/>
        <v>42188</v>
      </c>
      <c r="E362" s="26">
        <v>2015184</v>
      </c>
      <c r="F362" s="26" t="s">
        <v>16</v>
      </c>
      <c r="G362" s="26" t="s">
        <v>14</v>
      </c>
      <c r="H362" s="50">
        <v>18.854092285714287</v>
      </c>
      <c r="I362" s="50">
        <v>1.04743848214286</v>
      </c>
      <c r="J362" s="22">
        <v>0.59943078887444667</v>
      </c>
      <c r="K362" s="22">
        <v>3.3301357929815659E-2</v>
      </c>
    </row>
    <row r="363" spans="1:11">
      <c r="A363" s="26" t="s">
        <v>23</v>
      </c>
      <c r="B363" s="27">
        <v>67.477616666666663</v>
      </c>
      <c r="C363" s="27">
        <v>63.786516666666664</v>
      </c>
      <c r="D363" s="28">
        <f t="shared" si="81"/>
        <v>42188</v>
      </c>
      <c r="E363" s="26">
        <v>2015184</v>
      </c>
      <c r="F363" s="26" t="s">
        <v>16</v>
      </c>
      <c r="G363" s="29" t="s">
        <v>15</v>
      </c>
      <c r="H363" s="51">
        <v>16.502414493621195</v>
      </c>
      <c r="I363" s="51">
        <v>0.74685142327036635</v>
      </c>
      <c r="J363" s="30">
        <v>1.0183470023548205</v>
      </c>
      <c r="K363" s="30">
        <v>4.6087432138235983E-2</v>
      </c>
    </row>
    <row r="364" spans="1:11">
      <c r="A364" s="26" t="s">
        <v>11</v>
      </c>
      <c r="B364" s="27">
        <f t="shared" ref="B364:B370" si="82">67+(28.784/60)</f>
        <v>67.479733333333328</v>
      </c>
      <c r="C364" s="27">
        <f t="shared" ref="C364:C370" si="83">63+(47.372/60)</f>
        <v>63.789533333333331</v>
      </c>
      <c r="D364" s="28">
        <f>DATE(2015,7,6)</f>
        <v>42191</v>
      </c>
      <c r="E364" s="26">
        <v>2015187</v>
      </c>
      <c r="F364" s="26" t="s">
        <v>17</v>
      </c>
      <c r="G364" s="29"/>
      <c r="H364" s="51">
        <v>3.1755240000000002</v>
      </c>
      <c r="I364" s="51">
        <v>0</v>
      </c>
      <c r="J364" s="30"/>
      <c r="K364" s="30"/>
    </row>
    <row r="365" spans="1:11">
      <c r="A365" s="26" t="s">
        <v>11</v>
      </c>
      <c r="B365" s="27">
        <f t="shared" si="82"/>
        <v>67.479733333333328</v>
      </c>
      <c r="C365" s="27">
        <f t="shared" si="83"/>
        <v>63.789533333333331</v>
      </c>
      <c r="D365" s="28">
        <f t="shared" ref="D365:D370" si="84">DATE(2015,7,6)</f>
        <v>42191</v>
      </c>
      <c r="E365" s="26">
        <v>2015187</v>
      </c>
      <c r="F365" s="26" t="s">
        <v>12</v>
      </c>
      <c r="G365" s="29">
        <v>1.5</v>
      </c>
      <c r="H365" s="51">
        <v>3.2484240000000004</v>
      </c>
      <c r="I365" s="51">
        <v>0.32499731249999969</v>
      </c>
      <c r="J365" s="30"/>
      <c r="K365" s="30"/>
    </row>
    <row r="366" spans="1:11">
      <c r="A366" s="26" t="s">
        <v>11</v>
      </c>
      <c r="B366" s="27">
        <f t="shared" si="82"/>
        <v>67.479733333333328</v>
      </c>
      <c r="C366" s="27">
        <f t="shared" si="83"/>
        <v>63.789533333333331</v>
      </c>
      <c r="D366" s="28">
        <f t="shared" si="84"/>
        <v>42191</v>
      </c>
      <c r="E366" s="26">
        <v>2015187</v>
      </c>
      <c r="F366" s="26" t="s">
        <v>12</v>
      </c>
      <c r="G366" s="29">
        <v>5</v>
      </c>
      <c r="H366" s="51">
        <v>4.8643740000000006</v>
      </c>
      <c r="I366" s="51">
        <v>0.30829106249999966</v>
      </c>
      <c r="J366" s="30"/>
      <c r="K366" s="30"/>
    </row>
    <row r="367" spans="1:11">
      <c r="A367" s="26" t="s">
        <v>11</v>
      </c>
      <c r="B367" s="27">
        <f t="shared" si="82"/>
        <v>67.479733333333328</v>
      </c>
      <c r="C367" s="27">
        <f t="shared" si="83"/>
        <v>63.789533333333331</v>
      </c>
      <c r="D367" s="28">
        <f t="shared" si="84"/>
        <v>42191</v>
      </c>
      <c r="E367" s="26">
        <v>2015187</v>
      </c>
      <c r="F367" s="26" t="s">
        <v>12</v>
      </c>
      <c r="G367" s="29">
        <v>10</v>
      </c>
      <c r="H367" s="51">
        <v>3.0904739999999999</v>
      </c>
      <c r="I367" s="51">
        <v>0.42371606249999966</v>
      </c>
      <c r="J367" s="30"/>
      <c r="K367" s="30"/>
    </row>
    <row r="368" spans="1:11">
      <c r="A368" s="26" t="s">
        <v>11</v>
      </c>
      <c r="B368" s="27">
        <f t="shared" si="82"/>
        <v>67.479733333333328</v>
      </c>
      <c r="C368" s="27">
        <f t="shared" si="83"/>
        <v>63.789533333333331</v>
      </c>
      <c r="D368" s="28">
        <f t="shared" si="84"/>
        <v>42191</v>
      </c>
      <c r="E368" s="26">
        <v>2015187</v>
      </c>
      <c r="F368" s="26" t="s">
        <v>12</v>
      </c>
      <c r="G368" s="29">
        <v>20</v>
      </c>
      <c r="H368" s="51">
        <v>1.6689240000000001</v>
      </c>
      <c r="I368" s="51">
        <v>0.35263856250000075</v>
      </c>
      <c r="J368" s="30"/>
      <c r="K368" s="30"/>
    </row>
    <row r="369" spans="1:11">
      <c r="A369" s="26" t="s">
        <v>11</v>
      </c>
      <c r="B369" s="27">
        <f t="shared" si="82"/>
        <v>67.479733333333328</v>
      </c>
      <c r="C369" s="27">
        <f t="shared" si="83"/>
        <v>63.789533333333331</v>
      </c>
      <c r="D369" s="28">
        <f t="shared" si="84"/>
        <v>42191</v>
      </c>
      <c r="E369" s="26">
        <v>2015187</v>
      </c>
      <c r="F369" s="26" t="s">
        <v>12</v>
      </c>
      <c r="G369" s="29">
        <v>40</v>
      </c>
      <c r="H369" s="51">
        <v>0.46607400000000004</v>
      </c>
      <c r="I369" s="51">
        <v>0.15526181249999985</v>
      </c>
      <c r="J369" s="30"/>
      <c r="K369" s="30"/>
    </row>
    <row r="370" spans="1:11">
      <c r="A370" s="26" t="s">
        <v>11</v>
      </c>
      <c r="B370" s="27">
        <f t="shared" si="82"/>
        <v>67.479733333333328</v>
      </c>
      <c r="C370" s="27">
        <f t="shared" si="83"/>
        <v>63.789533333333331</v>
      </c>
      <c r="D370" s="28">
        <f t="shared" si="84"/>
        <v>42191</v>
      </c>
      <c r="E370" s="26">
        <v>2015187</v>
      </c>
      <c r="F370" s="26" t="s">
        <v>12</v>
      </c>
      <c r="G370" s="29">
        <v>60</v>
      </c>
      <c r="H370" s="51">
        <v>9.5499000000000028E-2</v>
      </c>
      <c r="I370" s="51">
        <v>6.9756187500000011E-2</v>
      </c>
      <c r="J370" s="30"/>
      <c r="K370" s="30"/>
    </row>
    <row r="371" spans="1:11">
      <c r="A371" s="26" t="s">
        <v>23</v>
      </c>
      <c r="B371" s="27">
        <v>67.479133333333337</v>
      </c>
      <c r="C371" s="27">
        <v>63.788733333333333</v>
      </c>
      <c r="D371" s="28">
        <f>DATE(2015,7,6)</f>
        <v>42191</v>
      </c>
      <c r="E371" s="26">
        <v>2015187</v>
      </c>
      <c r="F371" s="26" t="s">
        <v>16</v>
      </c>
      <c r="G371" s="26" t="s">
        <v>14</v>
      </c>
      <c r="H371" s="50">
        <v>10.129455000000002</v>
      </c>
      <c r="I371" s="50">
        <v>0.70304030999999945</v>
      </c>
      <c r="J371" s="22">
        <v>0.23003369808469656</v>
      </c>
      <c r="K371" s="22">
        <v>1.5965613393011897E-2</v>
      </c>
    </row>
    <row r="372" spans="1:11">
      <c r="A372" s="26" t="s">
        <v>23</v>
      </c>
      <c r="B372" s="27">
        <v>67.479133333333337</v>
      </c>
      <c r="C372" s="27">
        <v>63.788733333333333</v>
      </c>
      <c r="D372" s="28">
        <f>DATE(2015,7,6)</f>
        <v>42191</v>
      </c>
      <c r="E372" s="26">
        <v>2015187</v>
      </c>
      <c r="F372" s="26" t="s">
        <v>16</v>
      </c>
      <c r="G372" s="29" t="s">
        <v>15</v>
      </c>
      <c r="H372" s="51">
        <v>2.6452212028301885</v>
      </c>
      <c r="I372" s="51">
        <v>0.15480315000000006</v>
      </c>
      <c r="J372" s="30">
        <v>0.16980167678555189</v>
      </c>
      <c r="K372" s="30">
        <v>9.9371025808962371E-3</v>
      </c>
    </row>
    <row r="373" spans="1:11">
      <c r="A373" s="26" t="s">
        <v>11</v>
      </c>
      <c r="B373" s="27">
        <v>67.48</v>
      </c>
      <c r="C373" s="27">
        <v>63.79</v>
      </c>
      <c r="D373" s="28">
        <f>DATE(2015,7,8)</f>
        <v>42193</v>
      </c>
      <c r="E373" s="26">
        <v>2015189</v>
      </c>
      <c r="F373" s="26" t="s">
        <v>17</v>
      </c>
      <c r="G373" s="29"/>
      <c r="H373" s="51">
        <v>0.18662400000000004</v>
      </c>
      <c r="I373" s="51">
        <v>1.8908437499999983E-2</v>
      </c>
      <c r="J373" s="30"/>
      <c r="K373" s="30"/>
    </row>
    <row r="374" spans="1:11">
      <c r="A374" s="26" t="s">
        <v>11</v>
      </c>
      <c r="B374" s="27">
        <f t="shared" ref="B374:B381" si="85">67+(28.784/60)</f>
        <v>67.479733333333328</v>
      </c>
      <c r="C374" s="27">
        <f t="shared" ref="C374:C381" si="86">63+(47.372/60)</f>
        <v>63.789533333333331</v>
      </c>
      <c r="D374" s="28">
        <f t="shared" ref="D374:D381" si="87">DATE(2015,7,8)</f>
        <v>42193</v>
      </c>
      <c r="E374" s="26">
        <v>2015189</v>
      </c>
      <c r="F374" s="26" t="s">
        <v>12</v>
      </c>
      <c r="G374" s="29">
        <v>1.5</v>
      </c>
      <c r="H374" s="51">
        <v>4.974939</v>
      </c>
      <c r="I374" s="51">
        <v>0.24511106249999912</v>
      </c>
      <c r="J374" s="30"/>
      <c r="K374" s="30"/>
    </row>
    <row r="375" spans="1:11">
      <c r="A375" s="26" t="s">
        <v>11</v>
      </c>
      <c r="B375" s="27">
        <f t="shared" si="85"/>
        <v>67.479733333333328</v>
      </c>
      <c r="C375" s="27">
        <f t="shared" si="86"/>
        <v>63.789533333333331</v>
      </c>
      <c r="D375" s="28">
        <f t="shared" si="87"/>
        <v>42193</v>
      </c>
      <c r="E375" s="26">
        <v>2015189</v>
      </c>
      <c r="F375" s="26" t="s">
        <v>12</v>
      </c>
      <c r="G375" s="29">
        <v>5</v>
      </c>
      <c r="H375" s="51">
        <v>6.256278</v>
      </c>
      <c r="I375" s="51">
        <v>7.2307687500000203E-2</v>
      </c>
      <c r="J375" s="30"/>
      <c r="K375" s="30"/>
    </row>
    <row r="376" spans="1:11">
      <c r="A376" s="26" t="s">
        <v>11</v>
      </c>
      <c r="B376" s="27">
        <f t="shared" si="85"/>
        <v>67.479733333333328</v>
      </c>
      <c r="C376" s="27">
        <f t="shared" si="86"/>
        <v>63.789533333333331</v>
      </c>
      <c r="D376" s="28">
        <f t="shared" si="87"/>
        <v>42193</v>
      </c>
      <c r="E376" s="26">
        <v>2015189</v>
      </c>
      <c r="F376" s="26" t="s">
        <v>12</v>
      </c>
      <c r="G376" s="29">
        <v>10</v>
      </c>
      <c r="H376" s="51">
        <v>8.2039229999999996</v>
      </c>
      <c r="I376" s="51">
        <v>0.16249106250000003</v>
      </c>
      <c r="J376" s="30"/>
      <c r="K376" s="30"/>
    </row>
    <row r="377" spans="1:11">
      <c r="A377" s="26" t="s">
        <v>11</v>
      </c>
      <c r="B377" s="27">
        <f t="shared" si="85"/>
        <v>67.479733333333328</v>
      </c>
      <c r="C377" s="27">
        <f t="shared" si="86"/>
        <v>63.789533333333331</v>
      </c>
      <c r="D377" s="28">
        <f t="shared" si="87"/>
        <v>42193</v>
      </c>
      <c r="E377" s="26">
        <v>2015189</v>
      </c>
      <c r="F377" s="26" t="s">
        <v>12</v>
      </c>
      <c r="G377" s="29">
        <v>20</v>
      </c>
      <c r="H377" s="51">
        <v>5.4993330000000009</v>
      </c>
      <c r="I377" s="51">
        <v>0.10818056250000004</v>
      </c>
      <c r="J377" s="30"/>
      <c r="K377" s="30"/>
    </row>
    <row r="378" spans="1:11">
      <c r="A378" s="26" t="s">
        <v>11</v>
      </c>
      <c r="B378" s="27">
        <f t="shared" si="85"/>
        <v>67.479733333333328</v>
      </c>
      <c r="C378" s="27">
        <f t="shared" si="86"/>
        <v>63.789533333333331</v>
      </c>
      <c r="D378" s="28">
        <f t="shared" si="87"/>
        <v>42193</v>
      </c>
      <c r="E378" s="26">
        <v>2015189</v>
      </c>
      <c r="F378" s="26" t="s">
        <v>12</v>
      </c>
      <c r="G378" s="29">
        <v>40</v>
      </c>
      <c r="H378" s="51">
        <v>0.42597900000000005</v>
      </c>
      <c r="I378" s="51">
        <v>0.14323331249999993</v>
      </c>
      <c r="J378" s="30"/>
      <c r="K378" s="30"/>
    </row>
    <row r="379" spans="1:11">
      <c r="A379" s="26" t="s">
        <v>11</v>
      </c>
      <c r="B379" s="27">
        <f t="shared" si="85"/>
        <v>67.479733333333328</v>
      </c>
      <c r="C379" s="27">
        <f t="shared" si="86"/>
        <v>63.789533333333331</v>
      </c>
      <c r="D379" s="28">
        <f t="shared" si="87"/>
        <v>42193</v>
      </c>
      <c r="E379" s="26">
        <v>2015189</v>
      </c>
      <c r="F379" s="26" t="s">
        <v>12</v>
      </c>
      <c r="G379" s="29">
        <v>1.5</v>
      </c>
      <c r="H379" s="51">
        <v>4.7664450000000009</v>
      </c>
      <c r="I379" s="51">
        <v>0.42517406250000006</v>
      </c>
      <c r="J379" s="30"/>
      <c r="K379" s="30"/>
    </row>
    <row r="380" spans="1:11">
      <c r="A380" s="26" t="s">
        <v>11</v>
      </c>
      <c r="B380" s="27">
        <f t="shared" si="85"/>
        <v>67.479733333333328</v>
      </c>
      <c r="C380" s="27">
        <f t="shared" si="86"/>
        <v>63.789533333333331</v>
      </c>
      <c r="D380" s="28">
        <f t="shared" si="87"/>
        <v>42193</v>
      </c>
      <c r="E380" s="26">
        <v>2015189</v>
      </c>
      <c r="F380" s="26" t="s">
        <v>12</v>
      </c>
      <c r="G380" s="29">
        <v>5</v>
      </c>
      <c r="H380" s="51">
        <v>5.495445000000001</v>
      </c>
      <c r="I380" s="51">
        <v>0.64387406249999968</v>
      </c>
      <c r="J380" s="30"/>
      <c r="K380" s="30"/>
    </row>
    <row r="381" spans="1:11">
      <c r="A381" s="26" t="s">
        <v>11</v>
      </c>
      <c r="B381" s="27">
        <f t="shared" si="85"/>
        <v>67.479733333333328</v>
      </c>
      <c r="C381" s="27">
        <f t="shared" si="86"/>
        <v>63.789533333333331</v>
      </c>
      <c r="D381" s="28">
        <f t="shared" si="87"/>
        <v>42193</v>
      </c>
      <c r="E381" s="26">
        <v>2015189</v>
      </c>
      <c r="F381" s="26" t="s">
        <v>12</v>
      </c>
      <c r="G381" s="29">
        <v>10</v>
      </c>
      <c r="H381" s="51">
        <v>8.350695</v>
      </c>
      <c r="I381" s="51">
        <v>0.86864906249999907</v>
      </c>
      <c r="J381" s="30"/>
      <c r="K381" s="30"/>
    </row>
    <row r="382" spans="1:11">
      <c r="A382" s="26" t="s">
        <v>11</v>
      </c>
      <c r="B382" s="27">
        <f>67+(28.906/60)</f>
        <v>67.481766666666672</v>
      </c>
      <c r="C382" s="27">
        <f>63+(47.987/60)</f>
        <v>63.79978333333333</v>
      </c>
      <c r="D382" s="28">
        <f>DATE(2015,7,10)</f>
        <v>42195</v>
      </c>
      <c r="E382" s="26">
        <v>2015191</v>
      </c>
      <c r="F382" s="26" t="s">
        <v>12</v>
      </c>
      <c r="G382" s="29">
        <v>1.5</v>
      </c>
      <c r="H382" s="51">
        <v>3.1461209999999999</v>
      </c>
      <c r="I382" s="51">
        <v>0.23361412500000095</v>
      </c>
      <c r="J382" s="30"/>
      <c r="K382" s="30"/>
    </row>
    <row r="383" spans="1:11">
      <c r="A383" s="26" t="s">
        <v>11</v>
      </c>
      <c r="B383" s="27">
        <f>67+(28.906/60)</f>
        <v>67.481766666666672</v>
      </c>
      <c r="C383" s="27">
        <f>63+(47.987/60)</f>
        <v>63.79978333333333</v>
      </c>
      <c r="D383" s="28">
        <f>DATE(2015,7,10)</f>
        <v>42195</v>
      </c>
      <c r="E383" s="26">
        <v>2015191</v>
      </c>
      <c r="F383" s="26" t="s">
        <v>12</v>
      </c>
      <c r="G383" s="29">
        <v>5</v>
      </c>
      <c r="H383" s="51">
        <v>4.0452209999999997</v>
      </c>
      <c r="I383" s="51">
        <v>0.28221412500000093</v>
      </c>
      <c r="J383" s="30"/>
      <c r="K383" s="30"/>
    </row>
    <row r="384" spans="1:11">
      <c r="A384" s="26" t="s">
        <v>11</v>
      </c>
      <c r="B384" s="27">
        <f>67+(28.906/60)</f>
        <v>67.481766666666672</v>
      </c>
      <c r="C384" s="27">
        <f>63+(47.987/60)</f>
        <v>63.79978333333333</v>
      </c>
      <c r="D384" s="28">
        <f>DATE(2015,7,10)</f>
        <v>42195</v>
      </c>
      <c r="E384" s="26">
        <v>2015191</v>
      </c>
      <c r="F384" s="26" t="s">
        <v>12</v>
      </c>
      <c r="G384" s="29">
        <v>8</v>
      </c>
      <c r="H384" s="51">
        <v>9.1482210000000013</v>
      </c>
      <c r="I384" s="51">
        <v>0.3915641249999996</v>
      </c>
      <c r="J384" s="30"/>
      <c r="K384" s="30"/>
    </row>
    <row r="385" spans="1:11">
      <c r="A385" s="26" t="s">
        <v>11</v>
      </c>
      <c r="B385" s="27">
        <f>67+(28.906/60)</f>
        <v>67.481766666666672</v>
      </c>
      <c r="C385" s="27">
        <f>63+(47.987/60)</f>
        <v>63.79978333333333</v>
      </c>
      <c r="D385" s="28">
        <f>DATE(2015,7,10)</f>
        <v>42195</v>
      </c>
      <c r="E385" s="26">
        <v>2015191</v>
      </c>
      <c r="F385" s="26" t="s">
        <v>12</v>
      </c>
      <c r="G385" s="29">
        <v>18</v>
      </c>
      <c r="H385" s="51">
        <v>5.9163210000000008</v>
      </c>
      <c r="I385" s="51">
        <v>0.44866912500000011</v>
      </c>
      <c r="J385" s="30"/>
      <c r="K385" s="30"/>
    </row>
    <row r="386" spans="1:11">
      <c r="A386" s="26" t="s">
        <v>11</v>
      </c>
      <c r="B386" s="27">
        <f>67+(28.906/60)</f>
        <v>67.481766666666672</v>
      </c>
      <c r="C386" s="27">
        <f>63+(47.987/60)</f>
        <v>63.79978333333333</v>
      </c>
      <c r="D386" s="28">
        <f>DATE(2015,7,10)</f>
        <v>42195</v>
      </c>
      <c r="E386" s="26">
        <v>2015191</v>
      </c>
      <c r="F386" s="26" t="s">
        <v>12</v>
      </c>
      <c r="G386" s="29">
        <v>40</v>
      </c>
      <c r="H386" s="51">
        <v>1.639521</v>
      </c>
      <c r="I386" s="51">
        <v>0.43712662500000027</v>
      </c>
      <c r="J386" s="30"/>
      <c r="K386" s="3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Blanche Saint-Béat</cp:lastModifiedBy>
  <dcterms:created xsi:type="dcterms:W3CDTF">2017-02-15T21:33:03Z</dcterms:created>
  <dcterms:modified xsi:type="dcterms:W3CDTF">2017-11-15T16:58:20Z</dcterms:modified>
</cp:coreProperties>
</file>